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4-2026" sheetId="1" state="visible" r:id="rId1"/>
  </sheets>
  <definedNames>
    <definedName name="_xlnm._FilterDatabase" localSheetId="0" hidden="1">'2024-2026'!$A$11:$CC$202</definedName>
    <definedName name="Print_Titles" localSheetId="0">'2024-2026'!$10:$11</definedName>
    <definedName name="_xlnm._FilterDatabase" localSheetId="0" hidden="1">'2024-2026'!$A$11:$CC$202</definedName>
  </definedNames>
  <calcPr iterateDelta="0.0001"/>
</workbook>
</file>

<file path=xl/sharedStrings.xml><?xml version="1.0" encoding="utf-8"?>
<sst xmlns="http://schemas.openxmlformats.org/spreadsheetml/2006/main" count="278" uniqueCount="278">
  <si>
    <t xml:space="preserve">ПРИЛОЖЕНИЕ 4</t>
  </si>
  <si>
    <t xml:space="preserve">к решению</t>
  </si>
  <si>
    <t xml:space="preserve">Пермской городской Думы</t>
  </si>
  <si>
    <t xml:space="preserve">от 19.12.2023 № 265</t>
  </si>
  <si>
    <t>ПЕРЕЧЕНЬ</t>
  </si>
  <si>
    <t xml:space="preserve"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</si>
  <si>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 xml:space="preserve">тыс. руб.</t>
  </si>
  <si>
    <t xml:space="preserve">№ п/п</t>
  </si>
  <si>
    <t>Объект</t>
  </si>
  <si>
    <t>Исполнитель</t>
  </si>
  <si>
    <t xml:space="preserve">2024 год</t>
  </si>
  <si>
    <t>Поправки</t>
  </si>
  <si>
    <t xml:space="preserve">Уточнение февраль</t>
  </si>
  <si>
    <t xml:space="preserve">Комитет февраль</t>
  </si>
  <si>
    <t xml:space="preserve">Уточнение апрель</t>
  </si>
  <si>
    <t xml:space="preserve">Уточнение июнь</t>
  </si>
  <si>
    <t xml:space="preserve">Комитет июнь</t>
  </si>
  <si>
    <t xml:space="preserve">Уточнение август</t>
  </si>
  <si>
    <t xml:space="preserve">Комитет август</t>
  </si>
  <si>
    <t xml:space="preserve">Уточнение сентярь</t>
  </si>
  <si>
    <t xml:space="preserve">Уточнение октябрь</t>
  </si>
  <si>
    <t xml:space="preserve">Комитет октябрь</t>
  </si>
  <si>
    <t xml:space="preserve">Уточнение ноябрь</t>
  </si>
  <si>
    <t xml:space="preserve">Уточнение декабрь</t>
  </si>
  <si>
    <t xml:space="preserve">Комитет декабрь</t>
  </si>
  <si>
    <t xml:space="preserve">2025 год</t>
  </si>
  <si>
    <t xml:space="preserve">Комитет апрель</t>
  </si>
  <si>
    <t xml:space="preserve">2026 год</t>
  </si>
  <si>
    <t xml:space="preserve">Уточнение сентябрь</t>
  </si>
  <si>
    <t>Образование</t>
  </si>
  <si>
    <t>.</t>
  </si>
  <si>
    <t xml:space="preserve">в том числе:</t>
  </si>
  <si>
    <t xml:space="preserve">местный бюджет</t>
  </si>
  <si>
    <t>0</t>
  </si>
  <si>
    <t xml:space="preserve">бюджет Пермского края</t>
  </si>
  <si>
    <t xml:space="preserve">федеральный бюджет </t>
  </si>
  <si>
    <t xml:space="preserve">безвозмездные поступления</t>
  </si>
  <si>
    <t>1.</t>
  </si>
  <si>
    <t xml:space="preserve"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</si>
  <si>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 xml:space="preserve">Управление капитального строительства</t>
  </si>
  <si>
    <t>0810143350</t>
  </si>
  <si>
    <t xml:space="preserve">Реконструкция ледовой арены МАУ ДО «ДЮЦ «Здоровье»</t>
  </si>
  <si>
    <t>0820141300</t>
  </si>
  <si>
    <t>2.</t>
  </si>
  <si>
    <t xml:space="preserve">Строительство здания общеобразовательного учреждения в Индустриальном районе города Перми</t>
  </si>
  <si>
    <t xml:space="preserve">Департамент образования</t>
  </si>
  <si>
    <t>0820142550</t>
  </si>
  <si>
    <t>3.</t>
  </si>
  <si>
    <t xml:space="preserve"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</si>
  <si>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</si>
  <si>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</si>
  <si>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</si>
  <si>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 xml:space="preserve">Строительство здания общеобразовательного учреждения по адресу: г. Пермь, ул. Ветлужская</t>
  </si>
  <si>
    <t>0820141660</t>
  </si>
  <si>
    <t xml:space="preserve">08201SН070, 082E153050</t>
  </si>
  <si>
    <t xml:space="preserve">федеральный бюджет</t>
  </si>
  <si>
    <t>082E153050</t>
  </si>
  <si>
    <t>5.</t>
  </si>
  <si>
    <t xml:space="preserve">Строительство нового корпуса МАОУ «Инженерная школа» г. Перми по ул. Академика Веденеева</t>
  </si>
  <si>
    <t>0820141680</t>
  </si>
  <si>
    <t>6.</t>
  </si>
  <si>
    <t xml:space="preserve">Строительство спортивного зала МАОУ «СОШ № 81» г. Перми</t>
  </si>
  <si>
    <t>0820143510</t>
  </si>
  <si>
    <t>7.</t>
  </si>
  <si>
    <t xml:space="preserve">Строительство спортивного зала МАОУ «СОШ № 96» г. Перми</t>
  </si>
  <si>
    <t>0820143520</t>
  </si>
  <si>
    <t>8.</t>
  </si>
  <si>
    <t xml:space="preserve">Строительство спортивного зала МАОУ «СОШ № 79» г. Перми</t>
  </si>
  <si>
    <t>0820242640</t>
  </si>
  <si>
    <t>9.</t>
  </si>
  <si>
    <t xml:space="preserve">Реконструкция здания под размещение общеобразовательной организации по ул. Целинной, 15</t>
  </si>
  <si>
    <t>0820141160</t>
  </si>
  <si>
    <t>10.</t>
  </si>
  <si>
    <t xml:space="preserve">Строительство корпуса МАОУ «Школа дизайна «Точка» г. Перми</t>
  </si>
  <si>
    <t>0820143500</t>
  </si>
  <si>
    <t>11.</t>
  </si>
  <si>
    <t xml:space="preserve">Строительство школы в м/р ДКЖ г. Перми</t>
  </si>
  <si>
    <t>0820141230</t>
  </si>
  <si>
    <t xml:space="preserve">Устройство спортивных площадок МАОУ «Гимназия № 5» г. Перми по адресу: г. Пермь, ул. КИМ, 90</t>
  </si>
  <si>
    <t>08202SФ231</t>
  </si>
  <si>
    <t>08202SФ230</t>
  </si>
  <si>
    <t>12.</t>
  </si>
  <si>
    <t xml:space="preserve">Строительство здания общеобразовательного учреждения в Ленинском районе города Перми</t>
  </si>
  <si>
    <t>0820141970</t>
  </si>
  <si>
    <t>13.</t>
  </si>
  <si>
    <t xml:space="preserve">Строительство нового корпуса МАОУ «Гимназия № 10» г. Перми по адресу: пр. Парковый, 27</t>
  </si>
  <si>
    <t>0820142030</t>
  </si>
  <si>
    <t xml:space="preserve">Жилищно-коммунальное хозяйство</t>
  </si>
  <si>
    <t>14.</t>
  </si>
  <si>
    <t xml:space="preserve">Реконструкция системы очистки сточных вод в микрорайоне «Крым» Кировского района города Перми</t>
  </si>
  <si>
    <t>15.</t>
  </si>
  <si>
    <t xml:space="preserve">Строительство водопроводных сетей в микрорайоне «Вышка-1» Мотовилихинского района города Перми</t>
  </si>
  <si>
    <t>1710141220</t>
  </si>
  <si>
    <t>16.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</si>
  <si>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</si>
  <si>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 xml:space="preserve">Департамент жилищно-коммунального хозяйства</t>
  </si>
  <si>
    <t>1710141320</t>
  </si>
  <si>
    <t>17.</t>
  </si>
  <si>
    <t xml:space="preserve">Санация и строительство 2-й нитки водовода Гайва-Заозерье</t>
  </si>
  <si>
    <t xml:space="preserve">1710142260, 171F552430</t>
  </si>
  <si>
    <t>171F552430</t>
  </si>
  <si>
    <t>18.</t>
  </si>
  <si>
    <t xml:space="preserve">Строительство сетей водоснабжения в микрорайоне «Заозерье» для земельных участков многодетных семей</t>
  </si>
  <si>
    <t>1710143480</t>
  </si>
  <si>
    <t>19.</t>
  </si>
  <si>
    <t xml:space="preserve">Выкуп сетей водоснабжения и водоотведения, принадлежащих на праве собственности ООО «Энергия-М»</t>
  </si>
  <si>
    <t>1710141700</t>
  </si>
  <si>
    <t>20.</t>
  </si>
  <si>
    <t xml:space="preserve">Выкуп сетей водоотведения по адресу: г. Пермь, ул. Монастырская, 61</t>
  </si>
  <si>
    <t>1710141710</t>
  </si>
  <si>
    <t>21.</t>
  </si>
  <si>
    <t xml:space="preserve">Реконструкция канализационной насосной станции «Речник» Дзержинского района города Перми</t>
  </si>
  <si>
    <t>1710142360</t>
  </si>
  <si>
    <t>22.</t>
  </si>
  <si>
    <t xml:space="preserve"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</si>
  <si>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Управление жилищных отношений</t>
  </si>
  <si>
    <t xml:space="preserve">1510121480, 1530343260</t>
  </si>
  <si>
    <t xml:space="preserve">15101SЖ860, 151F367484</t>
  </si>
  <si>
    <t>151F367483</t>
  </si>
  <si>
    <t>23.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</si>
  <si>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</si>
  <si>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</si>
  <si>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24.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</si>
  <si>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</si>
  <si>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</si>
  <si>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25.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</si>
  <si>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</si>
  <si>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</si>
  <si>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26.</t>
  </si>
  <si>
    <t xml:space="preserve"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</si>
  <si>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27.</t>
  </si>
  <si>
    <t xml:space="preserve"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</si>
  <si>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</si>
  <si>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28.</t>
  </si>
  <si>
    <t xml:space="preserve">Строительство водопроводных сетей в микрорайоне Турбино</t>
  </si>
  <si>
    <t>1710141770</t>
  </si>
  <si>
    <t>29.</t>
  </si>
  <si>
    <t xml:space="preserve">Строительство водопроводных сетей по ул. 2-я Мулянская Дзержинского района города Перми</t>
  </si>
  <si>
    <t>1710141780</t>
  </si>
  <si>
    <t>30.</t>
  </si>
  <si>
    <t xml:space="preserve">Выкуп центрального теплового пункта по адресу: ул. Веры Засулич, 50 б</t>
  </si>
  <si>
    <t>1710741790</t>
  </si>
  <si>
    <t xml:space="preserve">Внешнее благоустройство</t>
  </si>
  <si>
    <t>31.</t>
  </si>
  <si>
    <t xml:space="preserve">Строительство городского питомника растений на земельном участке с кадастровым номером 59:01:0000000:91384</t>
  </si>
  <si>
    <t>1410743570</t>
  </si>
  <si>
    <t>32.</t>
  </si>
  <si>
    <t xml:space="preserve">Строительство крематория на кладбище «Восточное» города Перми</t>
  </si>
  <si>
    <t xml:space="preserve">Департамент дорог и благоустройства</t>
  </si>
  <si>
    <t>1120441120</t>
  </si>
  <si>
    <t>33.</t>
  </si>
  <si>
    <t xml:space="preserve">Строительство смотровой площадки по ул. Окулова, ОП «Попова»</t>
  </si>
  <si>
    <t>11105SЖ410</t>
  </si>
  <si>
    <t>34.</t>
  </si>
  <si>
    <t xml:space="preserve">Строительство места отвала снега по ул. Промышленной</t>
  </si>
  <si>
    <t>1710643460</t>
  </si>
  <si>
    <t>35.</t>
  </si>
  <si>
    <t xml:space="preserve">Строительство подпорной стенки с устройством противопожарного проезда по ул. Льва Шатрова, 35</t>
  </si>
  <si>
    <t>2010343340</t>
  </si>
  <si>
    <t xml:space="preserve">Дорожное хозяйство</t>
  </si>
  <si>
    <t xml:space="preserve">дорожный фонд Пермского края</t>
  </si>
  <si>
    <t>36.</t>
  </si>
  <si>
    <t xml:space="preserve">Строительство проезда на участке от ул. Уральской до ул. Степана Разина</t>
  </si>
  <si>
    <t>2010141670</t>
  </si>
  <si>
    <t>37.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</si>
  <si>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</si>
  <si>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</si>
  <si>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38.</t>
  </si>
  <si>
    <t xml:space="preserve">Строительство очистных сооружений и водоотвода ливневых стоков по ул. Куйбышева,1 от ул. Петропавловской до выпуска</t>
  </si>
  <si>
    <t>2010143420</t>
  </si>
  <si>
    <t>39.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</si>
  <si>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</si>
  <si>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</si>
  <si>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40.</t>
  </si>
  <si>
    <t xml:space="preserve">Реконструкция Комсомольского проспекта от ул. Ленина до ул. Екатерининской по нечетной стороне, Тр-5в</t>
  </si>
  <si>
    <t>2010143450</t>
  </si>
  <si>
    <t>41.</t>
  </si>
  <si>
    <t xml:space="preserve">Реконструкция ул. Пермской от ул. Плеханова до ул. Попова</t>
  </si>
  <si>
    <t>20101ST04D</t>
  </si>
  <si>
    <t>20101ST040</t>
  </si>
  <si>
    <t>42.</t>
  </si>
  <si>
    <t xml:space="preserve">Реконструкция ул. Карпинского от ул. Архитектора Свиязева до ул. Космонавта Леонова</t>
  </si>
  <si>
    <t>20101ST04E</t>
  </si>
  <si>
    <t>43.</t>
  </si>
  <si>
    <t xml:space="preserve">Строительство автомобильной дороги по ул. Агатовой</t>
  </si>
  <si>
    <t>20101ST04S</t>
  </si>
  <si>
    <t>44.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</si>
  <si>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</si>
  <si>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</si>
  <si>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45.</t>
  </si>
  <si>
    <t xml:space="preserve">Реконструкция ул. Героев Хасана от ул. Хлебозаводская до ул. Василия Васильева</t>
  </si>
  <si>
    <t>2010142570</t>
  </si>
  <si>
    <t>46.</t>
  </si>
  <si>
    <t xml:space="preserve">Строительство автомобильной дороги по ул. Топазной</t>
  </si>
  <si>
    <t>2010143400</t>
  </si>
  <si>
    <t>47.</t>
  </si>
  <si>
    <t xml:space="preserve"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</si>
  <si>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</si>
  <si>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</si>
  <si>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 xml:space="preserve">Реализация проекта, направленного на комплексное развитие городского наземного электрического транспорта г. Перми</t>
  </si>
  <si>
    <t xml:space="preserve">Департамент транспорта</t>
  </si>
  <si>
    <t>121R754010</t>
  </si>
  <si>
    <t xml:space="preserve">Культура и молодежная политика</t>
  </si>
  <si>
    <t>48.</t>
  </si>
  <si>
    <t xml:space="preserve">Реконструкция здания МАУ «Дворец молодежи» г. Перми</t>
  </si>
  <si>
    <t>0410241910</t>
  </si>
  <si>
    <t xml:space="preserve">Физическая культура и спорт</t>
  </si>
  <si>
    <t>49.</t>
  </si>
  <si>
    <t xml:space="preserve">Строительство плавательного бассейна по адресу: ул. Гайвинская, 50</t>
  </si>
  <si>
    <t>0510141880</t>
  </si>
  <si>
    <t>50.</t>
  </si>
  <si>
    <t xml:space="preserve">Строительство спортивной трассы для лыжероллеров по адресу: г. Пермь, ул. Агрономическая, 23</t>
  </si>
  <si>
    <t>0510141950</t>
  </si>
  <si>
    <t>51.</t>
  </si>
  <si>
    <t xml:space="preserve">Реконструкция физкультурно-оздоровительного комплекса по адресу: г. Пермь, ул. Рабочая, 9</t>
  </si>
  <si>
    <t>05101SФ280</t>
  </si>
  <si>
    <t>52.</t>
  </si>
  <si>
    <t xml:space="preserve">Строительство плавательного бассейна по адресу: ул. Гашкова, 20а</t>
  </si>
  <si>
    <t>0510141470</t>
  </si>
  <si>
    <t xml:space="preserve">Общественная безопасность</t>
  </si>
  <si>
    <t>53.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</si>
  <si>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</si>
  <si>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</si>
  <si>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54.</t>
  </si>
  <si>
    <t xml:space="preserve">Реконструкция здания по ул. Ижевской, 25 (литер А, А1)</t>
  </si>
  <si>
    <t>0220443730</t>
  </si>
  <si>
    <t>55.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</si>
  <si>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</si>
  <si>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</si>
  <si>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56.</t>
  </si>
  <si>
    <t xml:space="preserve">Строительство пожарного резервуара в микрорайоне Чапаевский Орджоникидзевского района города Перми</t>
  </si>
  <si>
    <t>0230243600</t>
  </si>
  <si>
    <t>57.</t>
  </si>
  <si>
    <t xml:space="preserve">Строительство пожарного резервуара по ул. Борцов Революции Ленинского района города Перми</t>
  </si>
  <si>
    <t>0230243180</t>
  </si>
  <si>
    <t>58.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</si>
  <si>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</si>
  <si>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</si>
  <si>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59.</t>
  </si>
  <si>
    <t xml:space="preserve">Строительство пожарного резервуара в микрорайоне Социалистический Орджоникидзевского района города Перми</t>
  </si>
  <si>
    <t>0230241630</t>
  </si>
  <si>
    <t>60.</t>
  </si>
  <si>
    <t xml:space="preserve">Строительство пожарного резервуара в микрорайоне Новобродовский Свердловского района города Перми</t>
  </si>
  <si>
    <t>0230241650</t>
  </si>
  <si>
    <t>61.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</si>
  <si>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</si>
  <si>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</si>
  <si>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62.</t>
  </si>
  <si>
    <t xml:space="preserve">Строительство пожарного резервуара в микрорайоне Вышка-2 по ул. Омской Мотовилихинского района города Перми</t>
  </si>
  <si>
    <t>0230243620</t>
  </si>
  <si>
    <t>63.</t>
  </si>
  <si>
    <t xml:space="preserve">Строительство пожарного резервуара в микрорайоне Химики Орджоникидзевского района города Перми</t>
  </si>
  <si>
    <t>0230243630</t>
  </si>
  <si>
    <t>64.</t>
  </si>
  <si>
    <t xml:space="preserve">Строительство пожарного резервуара в д. Ласьвинские хутора Кировского района города Перми</t>
  </si>
  <si>
    <t>0230243210</t>
  </si>
  <si>
    <t xml:space="preserve">Прочие объекты</t>
  </si>
  <si>
    <t>65.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</si>
  <si>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</si>
  <si>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</si>
  <si>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66.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</si>
  <si>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</si>
  <si>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</si>
  <si>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67.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</si>
  <si>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</si>
  <si>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</si>
  <si>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68.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</si>
  <si>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</si>
  <si>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</si>
  <si>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69.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</si>
  <si>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</si>
  <si>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</si>
  <si>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</si>
  <si>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 xml:space="preserve">в том числе</t>
  </si>
  <si>
    <t xml:space="preserve"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</si>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</sst>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9">
    <font>
      <sz val="10.000000"/>
      <color theme="1"/>
      <name val="Arial Cyr"/>
    </font>
    <font>
      <sz val="10.000000"/>
      <name val="Arial"/>
    </font>
    <font>
      <sz val="11.000000"/>
      <name val="Calibri"/>
    </font>
    <font>
      <sz val="14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  <font>
      <b/>
      <sz val="14.000000"/>
      <color theme="1"/>
      <name val="Times New Roman"/>
    </font>
    <font>
      <sz val="14.000000"/>
      <color theme="0"/>
      <name val="Times New Roman"/>
    </font>
    <font>
      <sz val="10.000000"/>
      <color theme="0"/>
      <name val="Arial Cyr"/>
    </font>
  </fonts>
  <fills count="7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26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</cellStyleXfs>
  <cellXfs count="91">
    <xf fontId="0" fillId="0" borderId="0" numFmtId="0" xfId="0"/>
    <xf fontId="3" fillId="2" borderId="0" numFmtId="0" xfId="0" applyFont="1" applyFill="1" applyProtection="1"/>
    <xf fontId="3" fillId="2" borderId="0" numFmtId="0" xfId="0" applyFont="1" applyFill="1" applyAlignment="1" applyProtection="1">
      <alignment horizontal="left"/>
    </xf>
    <xf fontId="3" fillId="2" borderId="0" numFmtId="0" xfId="0" applyFont="1" applyFill="1" applyAlignment="1" applyProtection="1">
      <alignment horizontal="center" vertical="center"/>
    </xf>
    <xf fontId="4" fillId="2" borderId="0" numFmtId="49" xfId="0" applyNumberFormat="1" applyFont="1" applyFill="1" applyAlignment="1" applyProtection="1">
      <alignment horizontal="left" vertical="center"/>
    </xf>
    <xf fontId="3" fillId="2" borderId="0" numFmtId="49" xfId="0" applyNumberFormat="1" applyFont="1" applyFill="1" applyAlignment="1" applyProtection="1">
      <alignment horizontal="left" vertical="center"/>
    </xf>
    <xf fontId="5" fillId="2" borderId="0" numFmtId="160" xfId="2" applyNumberFormat="1" applyFont="1" applyFill="1" applyAlignment="1" applyProtection="1">
      <alignment horizontal="right"/>
    </xf>
    <xf fontId="3" fillId="2" borderId="0" numFmtId="0" xfId="0" applyFont="1" applyFill="1" applyAlignment="1" applyProtection="1">
      <alignment horizontal="right" vertical="center"/>
    </xf>
    <xf fontId="5" fillId="2" borderId="0" numFmtId="160" xfId="2" applyNumberFormat="1" applyFont="1" applyFill="1" applyAlignment="1" applyProtection="1">
      <alignment horizontal="right" vertical="top"/>
    </xf>
    <xf fontId="6" fillId="2" borderId="0" numFmtId="0" xfId="0" applyFont="1" applyFill="1" applyAlignment="1" applyProtection="1">
      <alignment horizontal="center" vertical="center" wrapText="1"/>
    </xf>
    <xf fontId="4" fillId="2" borderId="0" numFmtId="49" xfId="0" applyNumberFormat="1" applyFont="1" applyFill="1" applyAlignment="1" applyProtection="1">
      <alignment horizontal="left" vertical="center" wrapText="1"/>
    </xf>
    <xf fontId="6" fillId="2" borderId="0" numFmtId="0" xfId="0" applyFont="1" applyFill="1" applyAlignment="1" applyProtection="1">
      <alignment horizontal="center" vertical="top" wrapText="1"/>
    </xf>
    <xf fontId="3" fillId="2" borderId="0" numFmtId="0" xfId="0" applyFont="1" applyFill="1" applyAlignment="1" applyProtection="1">
      <alignment horizontal="left" vertical="center"/>
    </xf>
    <xf fontId="3" fillId="2" borderId="1" numFmtId="0" xfId="0" applyFont="1" applyFill="1" applyBorder="1" applyAlignment="1" applyProtection="1">
      <alignment horizontal="center" vertical="center" wrapText="1"/>
    </xf>
    <xf fontId="3" fillId="2" borderId="2" numFmtId="160" xfId="0" applyNumberFormat="1" applyFont="1" applyFill="1" applyBorder="1" applyAlignment="1" applyProtection="1">
      <alignment horizontal="center" vertical="center" wrapText="1"/>
    </xf>
    <xf fontId="3" fillId="2" borderId="3" numFmtId="160" xfId="0" applyNumberFormat="1" applyFont="1" applyFill="1" applyBorder="1" applyAlignment="1" applyProtection="1">
      <alignment horizontal="center" vertical="center" wrapText="1"/>
    </xf>
    <xf fontId="3" fillId="2" borderId="4" numFmtId="160" xfId="0" applyNumberFormat="1" applyFont="1" applyFill="1" applyBorder="1" applyAlignment="1" applyProtection="1">
      <alignment horizontal="center" vertical="center" wrapText="1"/>
    </xf>
    <xf fontId="3" fillId="2" borderId="1" numFmtId="160" xfId="0" applyNumberFormat="1" applyFont="1" applyFill="1" applyBorder="1" applyAlignment="1" applyProtection="1">
      <alignment horizontal="center" vertical="center" wrapText="1"/>
    </xf>
    <xf fontId="3" fillId="2" borderId="5" numFmtId="160" xfId="0" applyNumberFormat="1" applyFont="1" applyFill="1" applyBorder="1" applyAlignment="1" applyProtection="1">
      <alignment horizontal="center" vertical="center" wrapText="1"/>
    </xf>
    <xf fontId="3" fillId="2" borderId="6" numFmtId="160" xfId="0" applyNumberFormat="1" applyFont="1" applyFill="1" applyBorder="1" applyAlignment="1" applyProtection="1">
      <alignment horizontal="center" vertical="center" wrapText="1"/>
    </xf>
    <xf fontId="3" fillId="2" borderId="1" numFmtId="0" xfId="0" applyFont="1" applyFill="1" applyBorder="1" applyAlignment="1" applyProtection="1">
      <alignment horizontal="center" vertical="top"/>
    </xf>
    <xf fontId="3" fillId="2" borderId="1" numFmtId="49" xfId="0" applyNumberFormat="1" applyFont="1" applyFill="1" applyBorder="1" applyAlignment="1" applyProtection="1">
      <alignment horizontal="left" vertical="top"/>
    </xf>
    <xf fontId="7" fillId="2" borderId="2" numFmtId="49" xfId="0" applyNumberFormat="1" applyFont="1" applyFill="1" applyBorder="1" applyAlignment="1" applyProtection="1">
      <alignment horizontal="left" vertical="top"/>
    </xf>
    <xf fontId="3" fillId="2" borderId="2" numFmtId="160" xfId="0" applyNumberFormat="1" applyFont="1" applyFill="1" applyBorder="1" applyAlignment="1" applyProtection="1">
      <alignment horizontal="right" vertical="center"/>
    </xf>
    <xf fontId="3" fillId="2" borderId="1" numFmtId="160" xfId="0" applyNumberFormat="1" applyFont="1" applyFill="1" applyBorder="1" applyAlignment="1" applyProtection="1">
      <alignment horizontal="right" vertical="center"/>
    </xf>
    <xf fontId="3" fillId="2" borderId="5" numFmtId="160" xfId="0" applyNumberFormat="1" applyFont="1" applyFill="1" applyBorder="1" applyAlignment="1" applyProtection="1">
      <alignment horizontal="right" vertical="center"/>
    </xf>
    <xf fontId="3" fillId="2" borderId="7" numFmtId="160" xfId="0" applyNumberFormat="1" applyFont="1" applyFill="1" applyBorder="1" applyAlignment="1" applyProtection="1">
      <alignment horizontal="right" vertical="center"/>
    </xf>
    <xf fontId="3" fillId="3" borderId="0" numFmtId="0" xfId="0" applyFont="1" applyFill="1" applyProtection="1"/>
    <xf fontId="3" fillId="3" borderId="1" numFmtId="0" xfId="0" applyFont="1" applyFill="1" applyBorder="1" applyAlignment="1" applyProtection="1">
      <alignment horizontal="center" vertical="top"/>
    </xf>
    <xf fontId="3" fillId="3" borderId="1" numFmtId="160" xfId="0" applyNumberFormat="1" applyFont="1" applyFill="1" applyBorder="1" applyAlignment="1" applyProtection="1">
      <alignment vertical="top" wrapText="1"/>
    </xf>
    <xf fontId="3" fillId="3" borderId="1" numFmtId="160" xfId="0" applyNumberFormat="1" applyFont="1" applyFill="1" applyBorder="1" applyAlignment="1" applyProtection="1">
      <alignment vertical="top"/>
    </xf>
    <xf fontId="3" fillId="3" borderId="2" numFmtId="160" xfId="0" applyNumberFormat="1" applyFont="1" applyFill="1" applyBorder="1" applyAlignment="1" applyProtection="1">
      <alignment horizontal="right"/>
    </xf>
    <xf fontId="3" fillId="3" borderId="1" numFmtId="160" xfId="0" applyNumberFormat="1" applyFont="1" applyFill="1" applyBorder="1" applyAlignment="1" applyProtection="1">
      <alignment horizontal="right"/>
    </xf>
    <xf fontId="3" fillId="4" borderId="1" numFmtId="160" xfId="0" applyNumberFormat="1" applyFont="1" applyFill="1" applyBorder="1" applyAlignment="1" applyProtection="1">
      <alignment horizontal="right"/>
    </xf>
    <xf fontId="3" fillId="5" borderId="1" numFmtId="160" xfId="0" applyNumberFormat="1" applyFont="1" applyFill="1" applyBorder="1" applyAlignment="1" applyProtection="1">
      <alignment horizontal="right"/>
    </xf>
    <xf fontId="3" fillId="3" borderId="5" numFmtId="160" xfId="0" applyNumberFormat="1" applyFont="1" applyFill="1" applyBorder="1" applyAlignment="1" applyProtection="1">
      <alignment horizontal="right"/>
    </xf>
    <xf fontId="4" fillId="3" borderId="0" numFmtId="49" xfId="0" applyNumberFormat="1" applyFont="1" applyFill="1" applyAlignment="1" applyProtection="1">
      <alignment horizontal="left"/>
    </xf>
    <xf fontId="3" fillId="3" borderId="0" numFmtId="49" xfId="0" applyNumberFormat="1" applyFont="1" applyFill="1" applyAlignment="1" applyProtection="1">
      <alignment horizontal="left" vertical="center"/>
    </xf>
    <xf fontId="3" fillId="3" borderId="0" numFmtId="1" xfId="0" applyNumberFormat="1" applyFont="1" applyFill="1" applyAlignment="1" applyProtection="1">
      <alignment horizontal="left" vertical="center"/>
    </xf>
    <xf fontId="3" fillId="2" borderId="1" numFmtId="49" xfId="0" applyNumberFormat="1" applyFont="1" applyFill="1" applyBorder="1" applyAlignment="1" applyProtection="1">
      <alignment horizontal="left" vertical="top" wrapText="1"/>
    </xf>
    <xf fontId="7" fillId="2" borderId="1" numFmtId="49" xfId="0" applyNumberFormat="1" applyFont="1" applyFill="1" applyBorder="1" applyAlignment="1" applyProtection="1">
      <alignment horizontal="left" vertical="top"/>
    </xf>
    <xf fontId="3" fillId="2" borderId="0" numFmtId="1" xfId="0" applyNumberFormat="1" applyFont="1" applyFill="1" applyAlignment="1" applyProtection="1">
      <alignment horizontal="left" vertical="center"/>
    </xf>
    <xf fontId="3" fillId="2" borderId="3" numFmtId="49" xfId="0" applyNumberFormat="1" applyFont="1" applyFill="1" applyBorder="1" applyAlignment="1" applyProtection="1">
      <alignment horizontal="left" vertical="top" wrapText="1"/>
    </xf>
    <xf fontId="3" fillId="6" borderId="1" numFmtId="0" xfId="0" applyFont="1" applyFill="1" applyBorder="1" applyAlignment="1" applyProtection="1">
      <alignment horizontal="center" vertical="top"/>
    </xf>
    <xf fontId="3" fillId="6" borderId="3" numFmtId="49" xfId="0" applyNumberFormat="1" applyFont="1" applyFill="1" applyBorder="1" applyAlignment="1" applyProtection="1">
      <alignment horizontal="left" vertical="top" wrapText="1"/>
    </xf>
    <xf fontId="3" fillId="6" borderId="1" numFmtId="49" xfId="0" applyNumberFormat="1" applyFont="1" applyFill="1" applyBorder="1" applyAlignment="1" applyProtection="1">
      <alignment horizontal="left" vertical="top" wrapText="1"/>
    </xf>
    <xf fontId="3" fillId="0" borderId="2" numFmtId="160" xfId="0" applyNumberFormat="1" applyFont="1" applyBorder="1" applyAlignment="1" applyProtection="1">
      <alignment horizontal="right" vertical="center"/>
    </xf>
    <xf fontId="3" fillId="6" borderId="2" numFmtId="160" xfId="0" applyNumberFormat="1" applyFont="1" applyFill="1" applyBorder="1" applyAlignment="1" applyProtection="1">
      <alignment horizontal="right" vertical="center"/>
    </xf>
    <xf fontId="3" fillId="6" borderId="1" numFmtId="160" xfId="0" applyNumberFormat="1" applyFont="1" applyFill="1" applyBorder="1" applyAlignment="1" applyProtection="1">
      <alignment horizontal="right" vertical="center"/>
    </xf>
    <xf fontId="3" fillId="5" borderId="1" numFmtId="160" xfId="0" applyNumberFormat="1" applyFont="1" applyFill="1" applyBorder="1" applyAlignment="1" applyProtection="1">
      <alignment horizontal="right" vertical="center"/>
    </xf>
    <xf fontId="3" fillId="4" borderId="1" numFmtId="160" xfId="0" applyNumberFormat="1" applyFont="1" applyFill="1" applyBorder="1" applyAlignment="1" applyProtection="1">
      <alignment horizontal="right" vertical="center"/>
    </xf>
    <xf fontId="3" fillId="0" borderId="1" numFmtId="160" xfId="0" applyNumberFormat="1" applyFont="1" applyBorder="1" applyAlignment="1" applyProtection="1">
      <alignment horizontal="right" vertical="center"/>
    </xf>
    <xf fontId="3" fillId="6" borderId="5" numFmtId="160" xfId="0" applyNumberFormat="1" applyFont="1" applyFill="1" applyBorder="1" applyAlignment="1" applyProtection="1">
      <alignment horizontal="right" vertical="center"/>
    </xf>
    <xf fontId="4" fillId="6" borderId="0" numFmtId="49" xfId="0" applyNumberFormat="1" applyFont="1" applyFill="1" applyAlignment="1" applyProtection="1">
      <alignment horizontal="left" vertical="center"/>
    </xf>
    <xf fontId="3" fillId="6" borderId="0" numFmtId="49" xfId="0" applyNumberFormat="1" applyFont="1" applyFill="1" applyAlignment="1" applyProtection="1">
      <alignment horizontal="left" vertical="center"/>
    </xf>
    <xf fontId="3" fillId="6" borderId="0" numFmtId="1" xfId="0" applyNumberFormat="1" applyFont="1" applyFill="1" applyAlignment="1" applyProtection="1">
      <alignment horizontal="left" vertical="center"/>
    </xf>
    <xf fontId="3" fillId="2" borderId="1" numFmtId="49" xfId="0" applyNumberFormat="1" applyFont="1" applyFill="1" applyBorder="1" applyAlignment="1" applyProtection="1">
      <alignment horizontal="center" vertical="top" wrapText="1"/>
    </xf>
    <xf fontId="0" fillId="2" borderId="1" numFmtId="0" xfId="0" applyFill="1" applyBorder="1" applyAlignment="1" applyProtection="1">
      <alignment horizontal="center" vertical="top" wrapText="1"/>
    </xf>
    <xf fontId="3" fillId="2" borderId="2" numFmtId="49" xfId="0" applyNumberFormat="1" applyFont="1" applyFill="1" applyBorder="1" applyAlignment="1" applyProtection="1">
      <alignment horizontal="left" vertical="top" wrapText="1"/>
    </xf>
    <xf fontId="0" fillId="6" borderId="8" numFmtId="0" xfId="0" applyFill="1" applyBorder="1" applyAlignment="1" applyProtection="1">
      <alignment horizontal="center" vertical="top" wrapText="1"/>
    </xf>
    <xf fontId="7" fillId="2" borderId="1" numFmtId="49" xfId="0" applyNumberFormat="1" applyFont="1" applyFill="1" applyBorder="1" applyAlignment="1" applyProtection="1">
      <alignment horizontal="left" vertical="top" wrapText="1"/>
    </xf>
    <xf fontId="3" fillId="6" borderId="1" numFmtId="49" xfId="0" applyNumberFormat="1" applyFont="1" applyFill="1" applyBorder="1" applyAlignment="1" applyProtection="1">
      <alignment horizontal="left" vertical="top"/>
    </xf>
    <xf fontId="3" fillId="2" borderId="3" numFmtId="0" xfId="0" applyFont="1" applyFill="1" applyBorder="1" applyAlignment="1" applyProtection="1">
      <alignment horizontal="center" vertical="top"/>
    </xf>
    <xf fontId="3" fillId="6" borderId="3" numFmtId="0" xfId="0" applyFont="1" applyFill="1" applyBorder="1" applyAlignment="1" applyProtection="1">
      <alignment horizontal="center" vertical="top"/>
    </xf>
    <xf fontId="3" fillId="5" borderId="1" numFmtId="0" xfId="0" applyFont="1" applyFill="1" applyBorder="1" applyAlignment="1" applyProtection="1">
      <alignment horizontal="center" vertical="top"/>
    </xf>
    <xf fontId="7" fillId="6" borderId="1" numFmtId="49" xfId="0" applyNumberFormat="1" applyFont="1" applyFill="1" applyBorder="1" applyAlignment="1" applyProtection="1">
      <alignment horizontal="left" vertical="top" wrapText="1"/>
    </xf>
    <xf fontId="7" fillId="2" borderId="1" numFmtId="49" xfId="0" applyNumberFormat="1" applyFont="1" applyFill="1" applyBorder="1" applyAlignment="1" applyProtection="1">
      <alignment horizontal="left" vertical="center" wrapText="1"/>
    </xf>
    <xf fontId="3" fillId="2" borderId="1" numFmtId="49" xfId="0" applyNumberFormat="1" applyFont="1" applyFill="1" applyBorder="1" applyAlignment="1" applyProtection="1">
      <alignment horizontal="left" vertical="center" wrapText="1"/>
    </xf>
    <xf fontId="3" fillId="3" borderId="1" numFmtId="160" xfId="0" applyNumberFormat="1" applyFont="1" applyFill="1" applyBorder="1" applyAlignment="1" applyProtection="1">
      <alignment horizontal="left" vertical="center" wrapText="1"/>
    </xf>
    <xf fontId="3" fillId="3" borderId="2" numFmtId="160" xfId="0" applyNumberFormat="1" applyFont="1" applyFill="1" applyBorder="1" applyAlignment="1" applyProtection="1">
      <alignment horizontal="right" vertical="center"/>
    </xf>
    <xf fontId="3" fillId="3" borderId="1" numFmtId="160" xfId="0" applyNumberFormat="1" applyFont="1" applyFill="1" applyBorder="1" applyAlignment="1" applyProtection="1">
      <alignment horizontal="right" vertical="center"/>
    </xf>
    <xf fontId="3" fillId="3" borderId="5" numFmtId="160" xfId="0" applyNumberFormat="1" applyFont="1" applyFill="1" applyBorder="1" applyAlignment="1" applyProtection="1">
      <alignment horizontal="right" vertical="center"/>
    </xf>
    <xf fontId="4" fillId="3" borderId="0" numFmtId="49" xfId="0" applyNumberFormat="1" applyFont="1" applyFill="1" applyAlignment="1" applyProtection="1">
      <alignment horizontal="left" vertical="center"/>
    </xf>
    <xf fontId="3" fillId="6" borderId="1" numFmtId="49" xfId="0" applyNumberFormat="1" applyFont="1" applyFill="1" applyBorder="1" applyAlignment="1" applyProtection="1">
      <alignment horizontal="left" vertical="center" wrapText="1"/>
    </xf>
    <xf fontId="3" fillId="2" borderId="1" numFmtId="49" xfId="0" applyNumberFormat="1" applyFont="1" applyFill="1" applyBorder="1" applyAlignment="1" applyProtection="1">
      <alignment vertical="top" wrapText="1"/>
    </xf>
    <xf fontId="3" fillId="3" borderId="1" numFmtId="49" xfId="0" applyNumberFormat="1" applyFont="1" applyFill="1" applyBorder="1" applyAlignment="1" applyProtection="1">
      <alignment horizontal="left" vertical="top" wrapText="1"/>
    </xf>
    <xf fontId="3" fillId="3" borderId="1" numFmtId="0" xfId="0" applyFont="1" applyFill="1" applyBorder="1" applyAlignment="1" applyProtection="1">
      <alignment vertical="top" wrapText="1"/>
    </xf>
    <xf fontId="4" fillId="2" borderId="0" numFmtId="49" xfId="0" applyNumberFormat="1" applyFont="1" applyFill="1" applyAlignment="1" applyProtection="1">
      <alignment horizontal="left"/>
    </xf>
    <xf fontId="3" fillId="6" borderId="1" numFmtId="160" xfId="0" applyNumberFormat="1" applyFont="1" applyFill="1" applyBorder="1" applyAlignment="1" applyProtection="1">
      <alignment horizontal="left" vertical="top" wrapText="1"/>
    </xf>
    <xf fontId="3" fillId="6" borderId="1" numFmtId="0" xfId="0" applyFont="1" applyFill="1" applyBorder="1" applyAlignment="1" applyProtection="1">
      <alignment horizontal="left" vertical="center" wrapText="1"/>
    </xf>
    <xf fontId="3" fillId="3" borderId="1" numFmtId="160" xfId="0" applyNumberFormat="1" applyFont="1" applyFill="1" applyBorder="1" applyAlignment="1" applyProtection="1">
      <alignment horizontal="left" vertical="top" wrapText="1"/>
    </xf>
    <xf fontId="3" fillId="3" borderId="1" numFmtId="0" xfId="0" applyFont="1" applyFill="1" applyBorder="1" applyAlignment="1" applyProtection="1">
      <alignment horizontal="left" vertical="top" wrapText="1"/>
    </xf>
    <xf fontId="3" fillId="3" borderId="1" numFmtId="49" xfId="0" applyNumberFormat="1" applyFont="1" applyFill="1" applyBorder="1" applyAlignment="1" applyProtection="1">
      <alignment horizontal="left" vertical="center" wrapText="1"/>
    </xf>
    <xf fontId="3" fillId="6" borderId="1" numFmtId="160" xfId="0" applyNumberFormat="1" applyFont="1" applyFill="1" applyBorder="1" applyAlignment="1" applyProtection="1">
      <alignment horizontal="left" vertical="center" wrapText="1"/>
    </xf>
    <xf fontId="3" fillId="2" borderId="7" numFmtId="0" xfId="0" applyFont="1" applyFill="1" applyBorder="1" applyAlignment="1" applyProtection="1">
      <alignment horizontal="center" vertical="top"/>
    </xf>
    <xf fontId="8" fillId="2" borderId="1" numFmtId="49" xfId="0" applyNumberFormat="1" applyFont="1" applyFill="1" applyBorder="1" applyAlignment="1" applyProtection="1">
      <alignment horizontal="left" wrapText="1"/>
    </xf>
    <xf fontId="3" fillId="2" borderId="5" numFmtId="49" xfId="0" applyNumberFormat="1" applyFont="1" applyFill="1" applyBorder="1" applyAlignment="1" applyProtection="1">
      <alignment horizontal="left" vertical="top" wrapText="1"/>
    </xf>
    <xf fontId="3" fillId="2" borderId="1" numFmtId="49" xfId="0" applyNumberFormat="1" applyFont="1" applyFill="1" applyBorder="1" applyAlignment="1" applyProtection="1">
      <alignment horizontal="left" vertical="center"/>
    </xf>
    <xf fontId="3" fillId="2" borderId="0" numFmtId="160" xfId="0" applyNumberFormat="1" applyFont="1" applyFill="1" applyAlignment="1" applyProtection="1">
      <alignment horizontal="right" vertical="center"/>
    </xf>
    <xf fontId="3" fillId="2" borderId="1" numFmtId="49" xfId="0" applyNumberFormat="1" applyFont="1" applyFill="1" applyBorder="1" applyAlignment="1" applyProtection="1">
      <alignment horizontal="left"/>
    </xf>
    <xf fontId="3" fillId="2" borderId="0" numFmtId="161" xfId="0" applyNumberFormat="1" applyFont="1" applyFill="1" applyAlignment="1" applyProtection="1">
      <alignment horizontal="center" vertical="center"/>
    </xf>
  </cellXfs>
  <cellStyles count="4">
    <cellStyle name="Обычный" xfId="0" builtinId="0"/>
    <cellStyle name="Обычный 13" xfId="1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0" workbookViewId="0">
      <selection activeCell="AE93" activeCellId="0" sqref="AE93"/>
    </sheetView>
  </sheetViews>
  <sheetFormatPr defaultColWidth="9.140625" defaultRowHeight="12.75"/>
  <cols>
    <col customWidth="1" min="1" max="1" style="1" width="5.5703125"/>
    <col customWidth="1" min="2" max="2" style="2" width="86"/>
    <col customWidth="1" min="3" max="3" style="2" width="21.28515625"/>
    <col customWidth="1" hidden="1" min="4" max="31" style="3" width="17.5703125"/>
    <col customWidth="1" min="32" max="32" style="3" width="17.5703125"/>
    <col customWidth="1" hidden="1" min="33" max="58" style="3" width="17.5703125"/>
    <col customWidth="1" min="59" max="59" style="3" width="17.5703125"/>
    <col customWidth="1" hidden="1" min="60" max="77" style="3" width="17.5703125"/>
    <col customWidth="1" min="78" max="78" style="3" width="17.5703125"/>
    <col customWidth="1" hidden="1" min="79" max="79" style="4" width="17.140625"/>
    <col customWidth="1" hidden="1" min="80" max="80" style="5" width="10"/>
    <col customWidth="1" hidden="1" min="81" max="81" style="1" width="9.42578125"/>
    <col customWidth="1" min="82" max="82" style="1" width="9.140625"/>
    <col min="83" max="16384" style="1" width="9.140625"/>
  </cols>
  <sheetData>
    <row r="1" ht="17.25">
      <c r="BH1" s="3"/>
      <c r="BJ1" s="3"/>
      <c r="BL1" s="6"/>
      <c r="BN1" s="6"/>
      <c r="BP1" s="6"/>
      <c r="BR1" s="6"/>
      <c r="BS1" s="6"/>
      <c r="BT1" s="6"/>
      <c r="BU1" s="6"/>
      <c r="BV1" s="6"/>
      <c r="BW1" s="6"/>
      <c r="BX1" s="6"/>
      <c r="BY1" s="6"/>
      <c r="BZ1" s="6" t="s">
        <v>0</v>
      </c>
    </row>
    <row r="2" ht="17.25">
      <c r="BH2" s="3"/>
      <c r="BJ2" s="3"/>
      <c r="BL2" s="7"/>
      <c r="BN2" s="7"/>
      <c r="BP2" s="7"/>
      <c r="BR2" s="7"/>
      <c r="BS2" s="7"/>
      <c r="BT2" s="7"/>
      <c r="BU2" s="7"/>
      <c r="BV2" s="7"/>
      <c r="BW2" s="7"/>
      <c r="BX2" s="7"/>
      <c r="BY2" s="7"/>
      <c r="BZ2" s="7" t="s">
        <v>1</v>
      </c>
    </row>
    <row r="3" ht="17.25">
      <c r="BH3" s="3"/>
      <c r="BJ3" s="3"/>
      <c r="BL3" s="8"/>
      <c r="BN3" s="8"/>
      <c r="BP3" s="8"/>
      <c r="BR3" s="8"/>
      <c r="BS3" s="8"/>
      <c r="BT3" s="8"/>
      <c r="BU3" s="8"/>
      <c r="BV3" s="8"/>
      <c r="BW3" s="8"/>
      <c r="BX3" s="8"/>
      <c r="BY3" s="8"/>
      <c r="BZ3" s="8" t="s">
        <v>2</v>
      </c>
    </row>
    <row r="4" ht="17.25">
      <c r="BL4" s="8"/>
      <c r="BN4" s="8"/>
      <c r="BP4" s="8"/>
      <c r="BR4" s="8"/>
      <c r="BS4" s="8"/>
      <c r="BT4" s="8"/>
      <c r="BU4" s="8"/>
      <c r="BV4" s="8"/>
      <c r="BW4" s="8"/>
      <c r="BX4" s="8"/>
      <c r="BY4" s="8"/>
      <c r="BZ4" s="8" t="s">
        <v>3</v>
      </c>
    </row>
    <row r="5">
      <c r="BL5" s="8"/>
      <c r="BN5" s="8"/>
      <c r="BP5" s="8"/>
      <c r="BR5" s="8"/>
      <c r="BS5" s="8"/>
      <c r="BT5" s="8"/>
      <c r="BU5" s="8"/>
      <c r="BV5" s="8"/>
      <c r="BW5" s="8"/>
      <c r="BX5" s="8"/>
      <c r="BY5" s="8"/>
      <c r="BZ5" s="8"/>
    </row>
    <row r="6" ht="15.75" customHeight="1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10"/>
    </row>
    <row r="7" ht="19.5" customHeight="1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10"/>
    </row>
    <row r="8" ht="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10"/>
    </row>
    <row r="9" ht="17.25">
      <c r="A9" s="11"/>
      <c r="B9" s="12"/>
      <c r="C9" s="12"/>
      <c r="BH9" s="7"/>
      <c r="BJ9" s="7"/>
      <c r="BL9" s="7"/>
      <c r="BN9" s="7"/>
      <c r="BP9" s="7"/>
      <c r="BR9" s="7"/>
      <c r="BS9" s="7"/>
      <c r="BT9" s="7"/>
      <c r="BU9" s="7"/>
      <c r="BV9" s="7"/>
      <c r="BW9" s="7"/>
      <c r="BX9" s="7"/>
      <c r="BY9" s="7"/>
      <c r="BZ9" s="7" t="s">
        <v>6</v>
      </c>
    </row>
    <row r="10" ht="18.75" customHeight="1">
      <c r="A10" s="13" t="s">
        <v>7</v>
      </c>
      <c r="B10" s="13" t="s">
        <v>8</v>
      </c>
      <c r="C10" s="13" t="s">
        <v>9</v>
      </c>
      <c r="D10" s="14" t="s">
        <v>10</v>
      </c>
      <c r="E10" s="14" t="s">
        <v>11</v>
      </c>
      <c r="F10" s="14" t="s">
        <v>10</v>
      </c>
      <c r="G10" s="14" t="s">
        <v>12</v>
      </c>
      <c r="H10" s="14" t="s">
        <v>10</v>
      </c>
      <c r="I10" s="14" t="s">
        <v>13</v>
      </c>
      <c r="J10" s="14" t="s">
        <v>10</v>
      </c>
      <c r="K10" s="14" t="s">
        <v>14</v>
      </c>
      <c r="L10" s="14" t="s">
        <v>10</v>
      </c>
      <c r="M10" s="14" t="s">
        <v>15</v>
      </c>
      <c r="N10" s="14" t="s">
        <v>10</v>
      </c>
      <c r="O10" s="14" t="s">
        <v>16</v>
      </c>
      <c r="P10" s="14" t="s">
        <v>10</v>
      </c>
      <c r="Q10" s="14" t="s">
        <v>17</v>
      </c>
      <c r="R10" s="14" t="s">
        <v>10</v>
      </c>
      <c r="S10" s="14" t="s">
        <v>18</v>
      </c>
      <c r="T10" s="15" t="s">
        <v>10</v>
      </c>
      <c r="U10" s="16" t="s">
        <v>19</v>
      </c>
      <c r="V10" s="17" t="s">
        <v>10</v>
      </c>
      <c r="W10" s="16" t="s">
        <v>20</v>
      </c>
      <c r="X10" s="15" t="s">
        <v>10</v>
      </c>
      <c r="Y10" s="16" t="s">
        <v>21</v>
      </c>
      <c r="Z10" s="15" t="s">
        <v>10</v>
      </c>
      <c r="AA10" s="16" t="s">
        <v>22</v>
      </c>
      <c r="AB10" s="15" t="s">
        <v>10</v>
      </c>
      <c r="AC10" s="16" t="s">
        <v>23</v>
      </c>
      <c r="AD10" s="15" t="s">
        <v>10</v>
      </c>
      <c r="AE10" s="16" t="s">
        <v>24</v>
      </c>
      <c r="AF10" s="15" t="s">
        <v>10</v>
      </c>
      <c r="AG10" s="17" t="s">
        <v>25</v>
      </c>
      <c r="AH10" s="14" t="s">
        <v>11</v>
      </c>
      <c r="AI10" s="17" t="s">
        <v>25</v>
      </c>
      <c r="AJ10" s="14" t="s">
        <v>12</v>
      </c>
      <c r="AK10" s="17" t="s">
        <v>25</v>
      </c>
      <c r="AL10" s="14" t="s">
        <v>14</v>
      </c>
      <c r="AM10" s="17" t="s">
        <v>25</v>
      </c>
      <c r="AN10" s="14" t="s">
        <v>26</v>
      </c>
      <c r="AO10" s="17" t="s">
        <v>25</v>
      </c>
      <c r="AP10" s="14" t="s">
        <v>15</v>
      </c>
      <c r="AQ10" s="17" t="s">
        <v>25</v>
      </c>
      <c r="AR10" s="14" t="s">
        <v>16</v>
      </c>
      <c r="AS10" s="17" t="s">
        <v>25</v>
      </c>
      <c r="AT10" s="14" t="s">
        <v>17</v>
      </c>
      <c r="AU10" s="17" t="s">
        <v>25</v>
      </c>
      <c r="AV10" s="14" t="s">
        <v>18</v>
      </c>
      <c r="AW10" s="17" t="s">
        <v>25</v>
      </c>
      <c r="AX10" s="16" t="s">
        <v>19</v>
      </c>
      <c r="AY10" s="17" t="s">
        <v>25</v>
      </c>
      <c r="AZ10" s="16" t="s">
        <v>20</v>
      </c>
      <c r="BA10" s="17" t="s">
        <v>25</v>
      </c>
      <c r="BB10" s="16" t="s">
        <v>22</v>
      </c>
      <c r="BC10" s="17" t="s">
        <v>25</v>
      </c>
      <c r="BD10" s="16" t="s">
        <v>23</v>
      </c>
      <c r="BE10" s="17" t="s">
        <v>25</v>
      </c>
      <c r="BF10" s="16" t="s">
        <v>24</v>
      </c>
      <c r="BG10" s="15" t="s">
        <v>25</v>
      </c>
      <c r="BH10" s="17" t="s">
        <v>27</v>
      </c>
      <c r="BI10" s="14" t="s">
        <v>11</v>
      </c>
      <c r="BJ10" s="17" t="s">
        <v>27</v>
      </c>
      <c r="BK10" s="14" t="s">
        <v>12</v>
      </c>
      <c r="BL10" s="17" t="s">
        <v>27</v>
      </c>
      <c r="BM10" s="14" t="s">
        <v>14</v>
      </c>
      <c r="BN10" s="17" t="s">
        <v>27</v>
      </c>
      <c r="BO10" s="14" t="s">
        <v>15</v>
      </c>
      <c r="BP10" s="17" t="s">
        <v>27</v>
      </c>
      <c r="BQ10" s="14" t="s">
        <v>17</v>
      </c>
      <c r="BR10" s="18" t="s">
        <v>27</v>
      </c>
      <c r="BS10" s="19" t="s">
        <v>28</v>
      </c>
      <c r="BT10" s="17" t="s">
        <v>27</v>
      </c>
      <c r="BU10" s="19" t="s">
        <v>20</v>
      </c>
      <c r="BV10" s="17" t="s">
        <v>27</v>
      </c>
      <c r="BW10" s="16" t="s">
        <v>22</v>
      </c>
      <c r="BX10" s="17" t="s">
        <v>27</v>
      </c>
      <c r="BY10" s="16" t="s">
        <v>23</v>
      </c>
      <c r="BZ10" s="17" t="s">
        <v>27</v>
      </c>
      <c r="CA10" s="10"/>
    </row>
    <row r="11">
      <c r="A11" s="13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5"/>
      <c r="V11" s="17"/>
      <c r="W11" s="16"/>
      <c r="X11" s="15"/>
      <c r="Y11" s="16"/>
      <c r="Z11" s="15"/>
      <c r="AA11" s="16"/>
      <c r="AB11" s="15"/>
      <c r="AC11" s="16"/>
      <c r="AD11" s="15"/>
      <c r="AE11" s="16"/>
      <c r="AF11" s="17"/>
      <c r="AG11" s="17"/>
      <c r="AH11" s="14"/>
      <c r="AI11" s="17"/>
      <c r="AJ11" s="14"/>
      <c r="AK11" s="17"/>
      <c r="AL11" s="14"/>
      <c r="AM11" s="17"/>
      <c r="AN11" s="14"/>
      <c r="AO11" s="17"/>
      <c r="AP11" s="14"/>
      <c r="AQ11" s="17"/>
      <c r="AR11" s="14"/>
      <c r="AS11" s="17"/>
      <c r="AT11" s="14"/>
      <c r="AU11" s="17"/>
      <c r="AV11" s="14"/>
      <c r="AW11" s="17"/>
      <c r="AX11" s="16"/>
      <c r="AY11" s="17"/>
      <c r="AZ11" s="16"/>
      <c r="BA11" s="17"/>
      <c r="BB11" s="14"/>
      <c r="BC11" s="17"/>
      <c r="BD11" s="14"/>
      <c r="BE11" s="17"/>
      <c r="BF11" s="14"/>
      <c r="BG11" s="17"/>
      <c r="BH11" s="17"/>
      <c r="BI11" s="14"/>
      <c r="BJ11" s="17"/>
      <c r="BK11" s="14"/>
      <c r="BL11" s="17"/>
      <c r="BM11" s="14"/>
      <c r="BN11" s="17"/>
      <c r="BO11" s="14"/>
      <c r="BP11" s="17"/>
      <c r="BQ11" s="14"/>
      <c r="BR11" s="18"/>
      <c r="BS11" s="19"/>
      <c r="BT11" s="17"/>
      <c r="BU11" s="19"/>
      <c r="BV11" s="17"/>
      <c r="BW11" s="14"/>
      <c r="BX11" s="17"/>
      <c r="BY11" s="14"/>
      <c r="BZ11" s="17"/>
    </row>
    <row r="12" s="1" customFormat="1" ht="17.25">
      <c r="A12" s="20"/>
      <c r="B12" s="21" t="s">
        <v>29</v>
      </c>
      <c r="C12" s="22" t="s">
        <v>30</v>
      </c>
      <c r="D12" s="23">
        <f>D18+D19+D21+D25+D26+D31+D35+D41+D46+D47+D48+D49+D50+D51+D20</f>
        <v>1830812.4000000001</v>
      </c>
      <c r="E12" s="23">
        <f>E18+E19+E21+E25+E26+E31+E35+E41+E46+E47+E48+E49+E50+E51+E20</f>
        <v>-21444.351999999999</v>
      </c>
      <c r="F12" s="24">
        <f>D12+E12</f>
        <v>1809368.0480000002</v>
      </c>
      <c r="G12" s="23">
        <f>G18+G19+G21+G25+G26+G31+G35+G41+G46+G47+G48+G49+G50+G51+G20+G52+G56+G60</f>
        <v>576578.62900000007</v>
      </c>
      <c r="H12" s="24">
        <f>F12+G12</f>
        <v>2385946.6770000001</v>
      </c>
      <c r="I12" s="23">
        <f>I18+I19+I21+I25+I26+I31+I35+I41+I46+I47+I48+I49+I50+I51+I20+I52+I56+I60</f>
        <v>0</v>
      </c>
      <c r="J12" s="24">
        <f>H12+I12</f>
        <v>2385946.6770000001</v>
      </c>
      <c r="K12" s="23">
        <f>K18+K19+K21+K25+K26+K31+K35+K41+K46+K47+K48+K49+K50+K51+K20+K52+K56+K60</f>
        <v>34407.143999999993</v>
      </c>
      <c r="L12" s="24">
        <f>J12+K12</f>
        <v>2420353.821</v>
      </c>
      <c r="M12" s="23">
        <f>M18+M19+M21+M25+M26+M31+M35+M41+M46+M47+M48+M49+M50+M51+M20+M52+M56+M60</f>
        <v>94205.055000000008</v>
      </c>
      <c r="N12" s="24">
        <f>L12+M12</f>
        <v>2514558.8760000002</v>
      </c>
      <c r="O12" s="23">
        <f>O18+O19+O21+O25+O26+O31+O35+O41+O46+O47+O48+O49+O50+O51+O20+O52+O56+O60</f>
        <v>0</v>
      </c>
      <c r="P12" s="24">
        <f>N12+O12</f>
        <v>2514558.8760000002</v>
      </c>
      <c r="Q12" s="23">
        <f>Q18+Q19+Q21+Q25+Q26+Q31+Q35+Q41+Q46+Q47+Q48+Q49+Q50+Q51+Q20+Q52+Q56+Q60+Q61</f>
        <v>529479.31999999995</v>
      </c>
      <c r="R12" s="24">
        <f>P12+Q12</f>
        <v>3044038.196</v>
      </c>
      <c r="S12" s="24">
        <f>S18+S19+S21+S25+S26+S31+S35+S41+S46+S47+S48+S49+S50+S51+S20+S52+S56+S60+S61</f>
        <v>0</v>
      </c>
      <c r="T12" s="24">
        <f>R12+S12</f>
        <v>3044038.196</v>
      </c>
      <c r="U12" s="24">
        <f>U18+U19+U21+U25+U26+U31+U35+U41+U46+U47+U48+U49+U50+U51+U20+U52+U56+U60+U61+U65</f>
        <v>0</v>
      </c>
      <c r="V12" s="24">
        <f>T12+U12</f>
        <v>3044038.196</v>
      </c>
      <c r="W12" s="24">
        <f>W18+W19+W21+W25+W26+W31+W35+W41+W46+W47+W48+W49+W50+W51+W20+W52+W56+W60+W61+W65</f>
        <v>-89715.923999999999</v>
      </c>
      <c r="X12" s="24">
        <f>V12+W12</f>
        <v>2954322.2719999999</v>
      </c>
      <c r="Y12" s="24">
        <f>Y18+Y19+Y21+Y25+Y26+Y31+Y35+Y41+Y46+Y47+Y48+Y49+Y50+Y51+Y20+Y52+Y56+Y60+Y61+Y65</f>
        <v>-2092.4110000000001</v>
      </c>
      <c r="Z12" s="24">
        <f>X12+Y12</f>
        <v>2952229.861</v>
      </c>
      <c r="AA12" s="24">
        <f>AA18+AA19+AA21+AA25+AA26+AA31+AA35+AA41+AA46+AA47+AA48+AA49+AA50+AA51+AA20+AA52+AA56+AA60+AA61+AA65+AA66</f>
        <v>0</v>
      </c>
      <c r="AB12" s="24">
        <f>Z12+AA12</f>
        <v>2952229.861</v>
      </c>
      <c r="AC12" s="24">
        <f>AC18+AC19+AC21+AC25+AC26+AC31+AC35+AC41+AC46+AC47+AC48+AC49+AC50+AC51+AC20+AC52+AC56+AC60+AC61+AC65+AC66</f>
        <v>-3368.442</v>
      </c>
      <c r="AD12" s="24">
        <f>AB12+AC12</f>
        <v>2948861.4190000002</v>
      </c>
      <c r="AE12" s="24">
        <f>AE18+AE19+AE21+AE25+AE26+AE31+AE35+AE41+AE46+AE47+AE48+AE49+AE50+AE51+AE20+AE52+AE56+AE60+AE61+AE65+AE66</f>
        <v>0</v>
      </c>
      <c r="AF12" s="24">
        <f>AD12+AE12</f>
        <v>2948861.4190000002</v>
      </c>
      <c r="AG12" s="24">
        <f>AG18+AG19+AG21+AG25+AG26+AG31+AG35+AG41+AG46+AG47+AG48+AG49+AG50+AG51+AG20</f>
        <v>1891809.2000000002</v>
      </c>
      <c r="AH12" s="23">
        <f>AH18+AH19+AH21+AH25+AH26+AH31+AH35+AH41+AH46+AH47+AH48+AH49+AH50+AH51+AH20</f>
        <v>-53186.599999999999</v>
      </c>
      <c r="AI12" s="24">
        <f>AG12+AH12</f>
        <v>1838622.6000000001</v>
      </c>
      <c r="AJ12" s="23">
        <f>AJ18+AJ19+AJ21+AJ25+AJ26+AJ31+AJ35+AJ41+AJ46+AJ47+AJ48+AJ49+AJ50+AJ51+AJ20+AJ52+AJ56+AJ60</f>
        <v>310354.36499999999</v>
      </c>
      <c r="AK12" s="24">
        <f>AI12+AJ12</f>
        <v>2148976.9649999999</v>
      </c>
      <c r="AL12" s="23">
        <f>AL18+AL19+AL21+AL25+AL26+AL31+AL35+AL41+AL46+AL47+AL48+AL49+AL50+AL51+AL20+AL52+AL56+AL60</f>
        <v>248973.177</v>
      </c>
      <c r="AM12" s="24">
        <f>AK12+AL12</f>
        <v>2397950.142</v>
      </c>
      <c r="AN12" s="23">
        <f>AN18+AN19+AN21+AN25+AN26+AN31+AN35+AN41+AN46+AN47+AN48+AN49+AN50+AN51+AN20+AN52+AN56+AN60</f>
        <v>0</v>
      </c>
      <c r="AO12" s="24">
        <f>AM12+AN12</f>
        <v>2397950.142</v>
      </c>
      <c r="AP12" s="23">
        <f>AP18+AP19+AP21+AP25+AP26+AP31+AP35+AP41+AP46+AP47+AP48+AP49+AP50+AP51+AP20+AP52+AP56+AP60</f>
        <v>292061.36600000004</v>
      </c>
      <c r="AQ12" s="24">
        <f>AO12+AP12</f>
        <v>2690011.5079999999</v>
      </c>
      <c r="AR12" s="23">
        <f>AR18+AR19+AR21+AR25+AR26+AR31+AR35+AR41+AR46+AR47+AR48+AR49+AR50+AR51+AR20+AR52+AR56+AR60</f>
        <v>0</v>
      </c>
      <c r="AS12" s="24">
        <f>AQ12+AR12</f>
        <v>2690011.5079999999</v>
      </c>
      <c r="AT12" s="23">
        <f>AT18+AT19+AT21+AT25+AT26+AT31+AT35+AT41+AT46+AT47+AT48+AT49+AT50+AT51+AT20+AT52+AT56+AT60+AT61</f>
        <v>-447070.72899999999</v>
      </c>
      <c r="AU12" s="24">
        <f>AS12+AT12</f>
        <v>2242940.7790000001</v>
      </c>
      <c r="AV12" s="24">
        <f>AV18+AV19+AV21+AV25+AV26+AV31+AV35+AV41+AV46+AV47+AV48+AV49+AV50+AV51+AV20+AV52+AV56+AV60+AV61</f>
        <v>0</v>
      </c>
      <c r="AW12" s="24">
        <f>AU12+AV12</f>
        <v>2242940.7790000001</v>
      </c>
      <c r="AX12" s="24">
        <f>AX18+AX19+AX21+AX25+AX26+AX31+AX35+AX41+AX46+AX47+AX48+AX49+AX50+AX51+AX20+AX52+AX56+AX60+AX61+AX65</f>
        <v>0</v>
      </c>
      <c r="AY12" s="24">
        <f>AW12+AX12</f>
        <v>2242940.7790000001</v>
      </c>
      <c r="AZ12" s="24">
        <f>AZ18+AZ19+AZ21+AZ25+AZ26+AZ31+AZ35+AZ41+AZ46+AZ47+AZ48+AZ49+AZ50+AZ51+AZ20+AZ52+AZ56+AZ60+AZ61+AZ65</f>
        <v>101419.864</v>
      </c>
      <c r="BA12" s="24">
        <f>AY12+AZ12</f>
        <v>2344360.6430000002</v>
      </c>
      <c r="BB12" s="24">
        <f>BB18+BB19+BB21+BB25+BB26+BB31+BB35+BB41+BB46+BB47+BB48+BB49+BB50+BB51+BB20+BB52+BB56+BB60+BB61+BB65+BB66</f>
        <v>513907.47700000001</v>
      </c>
      <c r="BC12" s="24">
        <f>BA12+BB12</f>
        <v>2858268.1200000001</v>
      </c>
      <c r="BD12" s="24">
        <f>BD18+BD19+BD21+BD25+BD26+BD31+BD35+BD41+BD46+BD47+BD48+BD49+BD50+BD51+BD20+BD52+BD56+BD60+BD61+BD65+BD66</f>
        <v>0</v>
      </c>
      <c r="BE12" s="24">
        <f>BC12+BD12</f>
        <v>2858268.1200000001</v>
      </c>
      <c r="BF12" s="24">
        <f>BF18+BF19+BF21+BF25+BF26+BF31+BF35+BF41+BF46+BF47+BF48+BF49+BF50+BF51+BF20+BF52+BF56+BF60+BF61+BF65+BF66</f>
        <v>0</v>
      </c>
      <c r="BG12" s="24">
        <f>BE12+BF12</f>
        <v>2858268.1200000001</v>
      </c>
      <c r="BH12" s="24">
        <f>BH18+BH19+BH21+BH25+BH26+BH31+BH35+BH41+BH46+BH47+BH48+BH49+BH50+BH51+BH20</f>
        <v>1860920.0999999999</v>
      </c>
      <c r="BI12" s="23">
        <f>BI18+BI19+BI21+BI25+BI26+BI31+BI35+BI41+BI46+BI47+BI48+BI49+BI50+BI51+BI20</f>
        <v>-70868.899999999994</v>
      </c>
      <c r="BJ12" s="24">
        <f>BH12+BI12</f>
        <v>1790051.2</v>
      </c>
      <c r="BK12" s="23">
        <f>BK18+BK19+BK21+BK25+BK26+BK31+BK35+BK41+BK46+BK47+BK48+BK49+BK50+BK51+BK20+BK52+BK56+BK60</f>
        <v>380618.08399999997</v>
      </c>
      <c r="BL12" s="24">
        <f>BJ12+BK12</f>
        <v>2170669.284</v>
      </c>
      <c r="BM12" s="23">
        <f>BM18+BM19+BM21+BM25+BM26+BM31+BM35+BM41+BM46+BM47+BM48+BM49+BM50+BM51+BM20+BM52+BM56+BM60</f>
        <v>0</v>
      </c>
      <c r="BN12" s="24">
        <f>BL12+BM12</f>
        <v>2170669.284</v>
      </c>
      <c r="BO12" s="23">
        <f>BO18+BO19+BO21+BO25+BO26+BO31+BO35+BO41+BO46+BO47+BO48+BO49+BO50+BO51+BO20+BO52+BO56+BO60</f>
        <v>250797.60000000001</v>
      </c>
      <c r="BP12" s="24">
        <f>BN12+BO12</f>
        <v>2421466.8840000001</v>
      </c>
      <c r="BQ12" s="23">
        <f>BQ18+BQ19+BQ21+BQ25+BQ26+BQ31+BQ35+BQ41+BQ46+BQ47+BQ48+BQ49+BQ50+BQ51+BQ20+BQ52+BQ56+BQ60+BQ61</f>
        <v>0</v>
      </c>
      <c r="BR12" s="25">
        <f>BP12+BQ12</f>
        <v>2421466.8840000001</v>
      </c>
      <c r="BS12" s="26">
        <f>BS18+BS19+BS21+BS25+BS26+BS31+BS35+BS41+BS46+BS47+BS48+BS49+BS50+BS51+BS20+BS52+BS56+BS60+BS61+BS65</f>
        <v>960.19200000003912</v>
      </c>
      <c r="BT12" s="26">
        <f>BR12+BS12</f>
        <v>2422427.0760000004</v>
      </c>
      <c r="BU12" s="24">
        <f>BU18+BU19+BU21+BU25+BU26+BU31+BU35+BU41+BU46+BU47+BU48+BU49+BU50+BU51+BU20+BU52+BU56+BU60+BU61+BU65</f>
        <v>0</v>
      </c>
      <c r="BV12" s="24">
        <f>BT12+BU12</f>
        <v>2422427.0760000004</v>
      </c>
      <c r="BW12" s="24">
        <f>BW18+BW19+BW21+BW25+BW26+BW31+BW35+BW41+BW46+BW47+BW48+BW49+BW50+BW51+BW20+BW52+BW56+BW60+BW61+BW65+BW66</f>
        <v>693336.95799999998</v>
      </c>
      <c r="BX12" s="24">
        <f>BV12+BW12</f>
        <v>3115764.0340000005</v>
      </c>
      <c r="BY12" s="24">
        <f>BY18+BY19+BY21+BY25+BY26+BY31+BY35+BY41+BY46+BY47+BY48+BY49+BY50+BY51+BY20+BY52+BY56+BY60+BY61+BY65+BY66</f>
        <v>0</v>
      </c>
      <c r="BZ12" s="24">
        <f>BX12+BY12</f>
        <v>3115764.0340000005</v>
      </c>
    </row>
    <row r="13" s="1" customFormat="1" ht="17.25">
      <c r="A13" s="20"/>
      <c r="B13" s="21" t="s">
        <v>31</v>
      </c>
      <c r="C13" s="21"/>
      <c r="D13" s="23"/>
      <c r="E13" s="23"/>
      <c r="F13" s="24"/>
      <c r="G13" s="23"/>
      <c r="H13" s="24"/>
      <c r="I13" s="23"/>
      <c r="J13" s="24"/>
      <c r="K13" s="23"/>
      <c r="L13" s="24"/>
      <c r="M13" s="23"/>
      <c r="N13" s="24"/>
      <c r="O13" s="23"/>
      <c r="P13" s="24"/>
      <c r="Q13" s="23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3"/>
      <c r="AI13" s="24"/>
      <c r="AJ13" s="23"/>
      <c r="AK13" s="24"/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3"/>
      <c r="BJ13" s="24"/>
      <c r="BK13" s="23"/>
      <c r="BL13" s="24"/>
      <c r="BM13" s="23"/>
      <c r="BN13" s="24"/>
      <c r="BO13" s="23"/>
      <c r="BP13" s="24"/>
      <c r="BQ13" s="23"/>
      <c r="BR13" s="25"/>
      <c r="BS13" s="24"/>
      <c r="BT13" s="24"/>
      <c r="BU13" s="24"/>
      <c r="BV13" s="24"/>
      <c r="BW13" s="24"/>
      <c r="BX13" s="24"/>
      <c r="BY13" s="24"/>
      <c r="BZ13" s="24"/>
    </row>
    <row r="14" s="27" customFormat="1" hidden="1">
      <c r="A14" s="28"/>
      <c r="B14" s="29" t="s">
        <v>32</v>
      </c>
      <c r="C14" s="30"/>
      <c r="D14" s="31">
        <f>D18+D19+D21+D28+D37+D41+D46+D47+D48+D49+D50+D51+D25+D31+D20</f>
        <v>1068359.7</v>
      </c>
      <c r="E14" s="31">
        <f>E18+E19+E21+E28+E37+E41+E46+E47+E48+E49+E50+E51+E25+E31+E20</f>
        <v>-144252.052</v>
      </c>
      <c r="F14" s="32">
        <f t="shared" ref="F14:F20" si="0">D14+E14</f>
        <v>924107.64799999993</v>
      </c>
      <c r="G14" s="31">
        <f>G18+G19+G21+G28+G37+G46+G47+G48+G49+G50+G51+G25+G20+G54+G58+G33+G43+G60</f>
        <v>81296.791999999972</v>
      </c>
      <c r="H14" s="32">
        <f t="shared" ref="H14:H20" si="1">F14+G14</f>
        <v>1005404.4399999999</v>
      </c>
      <c r="I14" s="31">
        <f>I18+I19+I21+I28+I37+I46+I47+I48+I49+I50+I51+I25+I20+I54+I58+I33+I43+I60</f>
        <v>0</v>
      </c>
      <c r="J14" s="32">
        <f t="shared" ref="J14:J20" si="2">H14+I14</f>
        <v>1005404.4399999999</v>
      </c>
      <c r="K14" s="31">
        <f>K18+K19+K21+K28+K37+K46+K47+K48+K49+K50+K51+K25+K20+K54+K58+K33+K43+K60</f>
        <v>-200000</v>
      </c>
      <c r="L14" s="32">
        <f t="shared" ref="L14:L77" si="3">J14+K14</f>
        <v>805404.43999999994</v>
      </c>
      <c r="M14" s="31">
        <f>M18+M19+M21+M28+M37+M46+M47+M48+M49+M50+M51+M25+M20+M54+M58+M33+M43+M60</f>
        <v>-187427.788</v>
      </c>
      <c r="N14" s="32">
        <f t="shared" ref="N14:N77" si="4">L14+M14</f>
        <v>617976.652</v>
      </c>
      <c r="O14" s="31">
        <f>O18+O19+O21+O28+O37+O46+O47+O48+O49+O50+O51+O25+O20+O54+O58+O33+O43+O60</f>
        <v>0</v>
      </c>
      <c r="P14" s="32">
        <f t="shared" ref="P14:P77" si="5">N14+O14</f>
        <v>617976.652</v>
      </c>
      <c r="Q14" s="31">
        <f>Q18+Q19+Q28+Q37+Q46+Q47+Q48+Q49+Q50+Q51+Q25+Q20+Q54+Q58+Q33+Q43+Q60+Q63+Q23</f>
        <v>98559.856999999989</v>
      </c>
      <c r="R14" s="32">
        <f t="shared" ref="R14:R77" si="6">P14+Q14</f>
        <v>716536.50899999996</v>
      </c>
      <c r="S14" s="32">
        <f>S18+S19+S28+S37+S46+S47+S48+S49+S50+S51+S25+S20+S54+S58+S33+S43+S60+S63+S23</f>
        <v>0</v>
      </c>
      <c r="T14" s="32">
        <f t="shared" ref="T14:T77" si="7">R14+S14</f>
        <v>716536.50899999996</v>
      </c>
      <c r="U14" s="32">
        <f>U18+U19+U28+U37+U46+U47+U48+U49+U50+U51+U25+U20+U54+U58+U33+U43+U60+U63+U23+U65</f>
        <v>0</v>
      </c>
      <c r="V14" s="32">
        <f t="shared" ref="V14:V77" si="8">T14+U14</f>
        <v>716536.50899999996</v>
      </c>
      <c r="W14" s="32">
        <f>W18+W19+W28+W37+W46+W47+W48+W49+W50+W51+W25+W20+W54+W58+W33+W43+W60+W63+W23+W65</f>
        <v>-89715.923999999999</v>
      </c>
      <c r="X14" s="32">
        <f t="shared" ref="X14:X77" si="9">V14+W14</f>
        <v>626820.58499999996</v>
      </c>
      <c r="Y14" s="32">
        <f>Y18+Y19+Y28+Y37+Y46+Y47+Y48+Y49+Y50+Y51+Y25+Y20+Y54+Y58+Y33+Y43+Y60+Y63+Y23+Y65</f>
        <v>-2092.4110000000001</v>
      </c>
      <c r="Z14" s="32">
        <f t="shared" ref="Z14:Z77" si="10">X14+Y14</f>
        <v>624728.174</v>
      </c>
      <c r="AA14" s="32">
        <f>AA18+AA19+AA28+AA37+AA46+AA47+AA48+AA49+AA50+AA51+AA25+AA20+AA54+AA58+AA33+AA43+AA60+AA63+AA23+AA65+AA68</f>
        <v>0</v>
      </c>
      <c r="AB14" s="32">
        <f t="shared" ref="AB14:AB77" si="11">Z14+AA14</f>
        <v>624728.174</v>
      </c>
      <c r="AC14" s="32">
        <f>AC18+AC19+AC28+AC37+AC46+AC47+AC48+AC49+AC50+AC51+AC25+AC20+AC54+AC58+AC33+AC43+AC60+AC63+AC23+AC65+AC68</f>
        <v>-3368.442</v>
      </c>
      <c r="AD14" s="32">
        <f t="shared" ref="AD14:AD77" si="12">AB14+AC14</f>
        <v>621359.73199999996</v>
      </c>
      <c r="AE14" s="32">
        <f>AE18+AE19+AE28+AE37+AE46+AE47+AE48+AE49+AE50+AE51+AE25+AE20+AE54+AE58+AE33+AE43+AE60+AE63+AE23+AE65+AE68</f>
        <v>0</v>
      </c>
      <c r="AF14" s="32">
        <f t="shared" ref="AF14:AF77" si="13">AD14+AE14</f>
        <v>621359.73199999996</v>
      </c>
      <c r="AG14" s="32">
        <f>AG18+AG19+AG21+AG28+AG37+AG41+AG46+AG47+AG48+AG49+AG50+AG51+AG25+AG31+AG20</f>
        <v>1546628.4000000001</v>
      </c>
      <c r="AH14" s="31">
        <f>AH18+AH19+AH21+AH28+AH37+AH41+AH46+AH47+AH48+AH49+AH50+AH51+AH25+AH31+AH20</f>
        <v>-53186.599999999999</v>
      </c>
      <c r="AI14" s="32">
        <f t="shared" ref="AI14:AI77" si="14">AG14+AH14</f>
        <v>1493441.8</v>
      </c>
      <c r="AJ14" s="31">
        <f>AJ18+AJ19+AJ21+AJ28+AJ37+AJ46+AJ47+AJ48+AJ49+AJ50+AJ51+AJ25+AJ20+AJ54+AJ58+AJ33+AJ43+AJ60</f>
        <v>310354.36499999999</v>
      </c>
      <c r="AK14" s="32">
        <f t="shared" ref="AK14:AK77" si="15">AI14+AJ14</f>
        <v>1803796.165</v>
      </c>
      <c r="AL14" s="31">
        <f>AL18+AL19+AL21+AL28+AL37+AL46+AL47+AL48+AL49+AL50+AL51+AL25+AL20+AL54+AL58+AL33+AL43+AL60</f>
        <v>106973.177</v>
      </c>
      <c r="AM14" s="32">
        <f t="shared" ref="AM14:AM77" si="16">AK14+AL14</f>
        <v>1910769.3419999999</v>
      </c>
      <c r="AN14" s="31">
        <f>AN18+AN19+AN21+AN28+AN37+AN46+AN47+AN48+AN49+AN50+AN51+AN25+AN20+AN54+AN58+AN33+AN43+AN60</f>
        <v>0</v>
      </c>
      <c r="AO14" s="32">
        <f t="shared" ref="AO14:AO77" si="17">AM14+AN14</f>
        <v>1910769.3419999999</v>
      </c>
      <c r="AP14" s="31">
        <f>AP18+AP19+AP21+AP28+AP37+AP46+AP47+AP48+AP49+AP50+AP51+AP25+AP20+AP54+AP58+AP33+AP43+AP60</f>
        <v>292061.36600000004</v>
      </c>
      <c r="AQ14" s="32">
        <f t="shared" ref="AQ14:AQ77" si="18">AO14+AP14</f>
        <v>2202830.7080000001</v>
      </c>
      <c r="AR14" s="31">
        <f>AR18+AR19+AR21+AR28+AR37+AR46+AR47+AR48+AR49+AR50+AR51+AR25+AR20+AR54+AR58+AR33+AR43+AR60</f>
        <v>0</v>
      </c>
      <c r="AS14" s="32">
        <f t="shared" ref="AS14:AS77" si="19">AQ14+AR14</f>
        <v>2202830.7080000001</v>
      </c>
      <c r="AT14" s="31">
        <f>AT18+AT19+AT21+AT28+AT37+AT46+AT47+AT48+AT49+AT50+AT51+AT25+AT20+AT54+AT58+AT33+AT43+AT60+AT63</f>
        <v>-447070.72899999999</v>
      </c>
      <c r="AU14" s="32">
        <f t="shared" ref="AU14:AU77" si="20">AS14+AT14</f>
        <v>1755759.9790000001</v>
      </c>
      <c r="AV14" s="32">
        <f>AV18+AV19+AV21+AV28+AV37+AV46+AV47+AV48+AV49+AV50+AV51+AV25+AV20+AV54+AV58+AV33+AV43+AV60+AV63</f>
        <v>0</v>
      </c>
      <c r="AW14" s="32">
        <f t="shared" ref="AW14:AW77" si="21">AU14+AV14</f>
        <v>1755759.9790000001</v>
      </c>
      <c r="AX14" s="32">
        <f>AX18+AX19+AX28+AX37+AX46+AX47+AX48+AX49+AX50+AX51+AX25+AX20+AX54+AX58+AX33+AX43+AX60+AX63+AX23+AX65</f>
        <v>0</v>
      </c>
      <c r="AY14" s="32">
        <f t="shared" ref="AY14:AY77" si="22">AW14+AX14</f>
        <v>1755759.9790000001</v>
      </c>
      <c r="AZ14" s="32">
        <f>AZ18+AZ19+AZ28+AZ37+AZ46+AZ47+AZ48+AZ49+AZ50+AZ51+AZ25+AZ20+AZ54+AZ58+AZ33+AZ43+AZ60+AZ63+AZ23+AZ65</f>
        <v>101419.864</v>
      </c>
      <c r="BA14" s="32">
        <f t="shared" ref="BA14:BA77" si="23">AY14+AZ14</f>
        <v>1857179.8430000001</v>
      </c>
      <c r="BB14" s="32">
        <f>BB18+BB19+BB28+BB37+BB46+BB47+BB48+BB49+BB50+BB51+BB25+BB20+BB54+BB58+BB33+BB43+BB60+BB63+BB23+BB65+BB68</f>
        <v>295465.038</v>
      </c>
      <c r="BC14" s="32">
        <f t="shared" ref="BC14:BC77" si="24">BA14+BB14</f>
        <v>2152644.8810000001</v>
      </c>
      <c r="BD14" s="33">
        <f>BD18+BD19+BD28+BD37+BD46+BD47+BD48+BD49+BD50+BD51+BD25+BD20+BD54+BD58+BD33+BD43+BD60+BD63+BD23+BD65+BD68</f>
        <v>0</v>
      </c>
      <c r="BE14" s="32">
        <f t="shared" ref="BE14:BE77" si="25">BC14+BD14</f>
        <v>2152644.8810000001</v>
      </c>
      <c r="BF14" s="34">
        <f>BF18+BF19+BF28+BF37+BF46+BF47+BF48+BF49+BF50+BF51+BF25+BF20+BF54+BF58+BF33+BF43+BF60+BF63+BF23+BF65+BF68</f>
        <v>0</v>
      </c>
      <c r="BG14" s="32">
        <f t="shared" ref="BG14:BG77" si="26">BE14+BF14</f>
        <v>2152644.8810000001</v>
      </c>
      <c r="BH14" s="32">
        <f>BH18+BH19+BH21+BH28+BH37+BH41+BH46+BH47+BH48+BH49+BH50+BH51+BH25+BH31+BH20</f>
        <v>1860920.0999999999</v>
      </c>
      <c r="BI14" s="31">
        <f>BI18+BI19+BI21+BI28+BI37+BI41+BI46+BI47+BI48+BI49+BI50+BI51+BI25+BI31+BI20</f>
        <v>-70868.899999999994</v>
      </c>
      <c r="BJ14" s="32">
        <f t="shared" ref="BJ14:BJ77" si="27">BH14+BI14</f>
        <v>1790051.2</v>
      </c>
      <c r="BK14" s="31">
        <f>BK18+BK19+BK21+BK28+BK37+BK46+BK47+BK48+BK49+BK50+BK51+BK25+BK20+BK54+BK58+BK33+BK43+BK60</f>
        <v>380618.08399999997</v>
      </c>
      <c r="BL14" s="32">
        <f t="shared" ref="BL14:BL77" si="28">BJ14+BK14</f>
        <v>2170669.284</v>
      </c>
      <c r="BM14" s="31">
        <f>BM18+BM19+BM21+BM28+BM37+BM46+BM47+BM48+BM49+BM50+BM51+BM25+BM20+BM54+BM58+BM33+BM43+BM60</f>
        <v>0</v>
      </c>
      <c r="BN14" s="32">
        <f t="shared" ref="BN14:BN77" si="29">BL14+BM14</f>
        <v>2170669.284</v>
      </c>
      <c r="BO14" s="31">
        <f>BO18+BO19+BO21+BO28+BO37+BO46+BO47+BO48+BO49+BO50+BO51+BO25+BO20+BO54+BO58+BO33+BO43+BO60</f>
        <v>250797.60000000001</v>
      </c>
      <c r="BP14" s="32">
        <f t="shared" ref="BP14:BP77" si="30">BN14+BO14</f>
        <v>2421466.8840000001</v>
      </c>
      <c r="BQ14" s="31">
        <f>BQ18+BQ19+BQ21+BQ28+BQ37+BQ46+BQ47+BQ48+BQ49+BQ50+BQ51+BQ25+BQ20+BQ54+BQ58+BQ33+BQ43+BQ60+BQ63</f>
        <v>0</v>
      </c>
      <c r="BR14" s="35">
        <f t="shared" ref="BR14:BR77" si="31">BP14+BQ14</f>
        <v>2421466.8840000001</v>
      </c>
      <c r="BS14" s="32">
        <f>BS18+BS19+BS28+BS37+BS46+BS47+BS48+BS49+BS50+BS51+BS25+BS20+BS54+BS58+BS33+BS43+BS60+BS63+BS23+BS65</f>
        <v>960.19200000003912</v>
      </c>
      <c r="BT14" s="32">
        <f t="shared" ref="BT14:BT77" si="32">BR14+BS14</f>
        <v>2422427.0760000004</v>
      </c>
      <c r="BU14" s="32">
        <f>BU18+BU19+BU28+BU37+BU46+BU47+BU48+BU49+BU50+BU51+BU25+BU20+BU54+BU58+BU33+BU43+BU60+BU63+BU23+BU65</f>
        <v>0</v>
      </c>
      <c r="BV14" s="32">
        <f t="shared" ref="BV14:BV77" si="33">BT14+BU14</f>
        <v>2422427.0760000004</v>
      </c>
      <c r="BW14" s="32">
        <f>BW18+BW19+BW28+BW37+BW46+BW47+BW48+BW49+BW50+BW51+BW25+BW20+BW54+BW58+BW33+BW43+BW60+BW63+BW23+BW65+BW68</f>
        <v>693336.95799999998</v>
      </c>
      <c r="BX14" s="32">
        <f t="shared" ref="BX14:BX77" si="34">BV14+BW14</f>
        <v>3115764.0340000005</v>
      </c>
      <c r="BY14" s="34">
        <f>BY18+BY19+BY28+BY37+BY46+BY47+BY48+BY49+BY50+BY51+BY25+BY20+BY54+BY58+BY33+BY43+BY60+BY63+BY23+BY65+BY68</f>
        <v>0</v>
      </c>
      <c r="BZ14" s="32">
        <f t="shared" ref="BZ14:BZ77" si="35">BX14+BY14</f>
        <v>3115764.0340000005</v>
      </c>
      <c r="CA14" s="36"/>
      <c r="CB14" s="37" t="s">
        <v>33</v>
      </c>
      <c r="CC14" s="38"/>
    </row>
    <row r="15" s="1" customFormat="1" ht="17.25">
      <c r="A15" s="20"/>
      <c r="B15" s="39" t="s">
        <v>34</v>
      </c>
      <c r="C15" s="40" t="s">
        <v>30</v>
      </c>
      <c r="D15" s="23">
        <f>D29+D38</f>
        <v>261868.10000000001</v>
      </c>
      <c r="E15" s="23">
        <f>E29+E38</f>
        <v>0</v>
      </c>
      <c r="F15" s="24">
        <f t="shared" si="0"/>
        <v>261868.10000000001</v>
      </c>
      <c r="G15" s="23">
        <f>G29+G38</f>
        <v>0</v>
      </c>
      <c r="H15" s="24">
        <f t="shared" si="1"/>
        <v>261868.10000000001</v>
      </c>
      <c r="I15" s="23">
        <f>I29+I38</f>
        <v>0</v>
      </c>
      <c r="J15" s="24">
        <f t="shared" si="2"/>
        <v>261868.10000000001</v>
      </c>
      <c r="K15" s="23">
        <f>K29+K38+K44</f>
        <v>50058.5</v>
      </c>
      <c r="L15" s="24">
        <f t="shared" si="3"/>
        <v>311926.59999999998</v>
      </c>
      <c r="M15" s="23">
        <f>M29+M38+M44</f>
        <v>0</v>
      </c>
      <c r="N15" s="24">
        <f t="shared" si="4"/>
        <v>311926.59999999998</v>
      </c>
      <c r="O15" s="23">
        <f>O29+O38+O44</f>
        <v>0</v>
      </c>
      <c r="P15" s="24">
        <f t="shared" si="5"/>
        <v>311926.59999999998</v>
      </c>
      <c r="Q15" s="23">
        <f>Q29+Q38+Q44+Q64</f>
        <v>23800</v>
      </c>
      <c r="R15" s="24">
        <f t="shared" si="6"/>
        <v>335726.59999999998</v>
      </c>
      <c r="S15" s="24">
        <f>S29+S38+S44+S64</f>
        <v>0</v>
      </c>
      <c r="T15" s="24">
        <f t="shared" si="7"/>
        <v>335726.59999999998</v>
      </c>
      <c r="U15" s="24">
        <f>U29+U38+U44+U64</f>
        <v>0</v>
      </c>
      <c r="V15" s="24">
        <f t="shared" si="8"/>
        <v>335726.59999999998</v>
      </c>
      <c r="W15" s="24">
        <f>W29+W38+W44+W64</f>
        <v>0</v>
      </c>
      <c r="X15" s="24">
        <f t="shared" si="9"/>
        <v>335726.59999999998</v>
      </c>
      <c r="Y15" s="24">
        <f>Y29+Y38+Y44+Y64</f>
        <v>0</v>
      </c>
      <c r="Z15" s="24">
        <f t="shared" si="10"/>
        <v>335726.59999999998</v>
      </c>
      <c r="AA15" s="24">
        <f>AA29+AA38+AA44+AA64</f>
        <v>0</v>
      </c>
      <c r="AB15" s="24">
        <f t="shared" si="11"/>
        <v>335726.59999999998</v>
      </c>
      <c r="AC15" s="24">
        <f>AC29+AC38+AC44+AC64</f>
        <v>0</v>
      </c>
      <c r="AD15" s="24">
        <f t="shared" si="12"/>
        <v>335726.59999999998</v>
      </c>
      <c r="AE15" s="24">
        <f>AE29+AE38+AE44+AE64</f>
        <v>0</v>
      </c>
      <c r="AF15" s="24">
        <f t="shared" si="13"/>
        <v>335726.59999999998</v>
      </c>
      <c r="AG15" s="24">
        <f>AG29+AG38</f>
        <v>345180.79999999999</v>
      </c>
      <c r="AH15" s="23">
        <f>AH29+AH38</f>
        <v>0</v>
      </c>
      <c r="AI15" s="24">
        <f t="shared" si="14"/>
        <v>345180.79999999999</v>
      </c>
      <c r="AJ15" s="23">
        <f>AJ29+AJ38</f>
        <v>0</v>
      </c>
      <c r="AK15" s="24">
        <f t="shared" si="15"/>
        <v>345180.79999999999</v>
      </c>
      <c r="AL15" s="23">
        <f>AL29+AL38+AL44</f>
        <v>142000</v>
      </c>
      <c r="AM15" s="24">
        <f t="shared" si="16"/>
        <v>487180.79999999999</v>
      </c>
      <c r="AN15" s="23">
        <f>AN29+AN38+AN44</f>
        <v>0</v>
      </c>
      <c r="AO15" s="24">
        <f t="shared" si="17"/>
        <v>487180.79999999999</v>
      </c>
      <c r="AP15" s="23">
        <f>AP29+AP38+AP44</f>
        <v>0</v>
      </c>
      <c r="AQ15" s="24">
        <f t="shared" si="18"/>
        <v>487180.79999999999</v>
      </c>
      <c r="AR15" s="23">
        <f>AR29+AR38+AR44</f>
        <v>0</v>
      </c>
      <c r="AS15" s="24">
        <f t="shared" si="19"/>
        <v>487180.79999999999</v>
      </c>
      <c r="AT15" s="23">
        <f>AT29+AT38+AT44+AT64</f>
        <v>0</v>
      </c>
      <c r="AU15" s="24">
        <f t="shared" si="20"/>
        <v>487180.79999999999</v>
      </c>
      <c r="AV15" s="24">
        <f>AV29+AV38+AV44+AV64</f>
        <v>0</v>
      </c>
      <c r="AW15" s="24">
        <f t="shared" si="21"/>
        <v>487180.79999999999</v>
      </c>
      <c r="AX15" s="24">
        <f>AX29+AX38+AX44+AX64</f>
        <v>0</v>
      </c>
      <c r="AY15" s="24">
        <f t="shared" si="22"/>
        <v>487180.79999999999</v>
      </c>
      <c r="AZ15" s="24">
        <f>AZ29+AZ38+AZ44+AZ64</f>
        <v>0</v>
      </c>
      <c r="BA15" s="24">
        <f t="shared" si="23"/>
        <v>487180.79999999999</v>
      </c>
      <c r="BB15" s="24">
        <f>BB29+BB38+BB44+BB64</f>
        <v>0</v>
      </c>
      <c r="BC15" s="24">
        <f t="shared" si="24"/>
        <v>487180.79999999999</v>
      </c>
      <c r="BD15" s="24">
        <f>BD29+BD38+BD44+BD64</f>
        <v>0</v>
      </c>
      <c r="BE15" s="24">
        <f t="shared" si="25"/>
        <v>487180.79999999999</v>
      </c>
      <c r="BF15" s="24">
        <f>BF29+BF38+BF44+BF64</f>
        <v>0</v>
      </c>
      <c r="BG15" s="24">
        <f t="shared" si="26"/>
        <v>487180.79999999999</v>
      </c>
      <c r="BH15" s="24">
        <f>BH29+BH38</f>
        <v>0</v>
      </c>
      <c r="BI15" s="23">
        <f>BI29+BI38</f>
        <v>0</v>
      </c>
      <c r="BJ15" s="24">
        <f t="shared" si="27"/>
        <v>0</v>
      </c>
      <c r="BK15" s="23">
        <f>BK29+BK38</f>
        <v>0</v>
      </c>
      <c r="BL15" s="24">
        <f t="shared" si="28"/>
        <v>0</v>
      </c>
      <c r="BM15" s="23">
        <f>BM29+BM38+BM44</f>
        <v>0</v>
      </c>
      <c r="BN15" s="24">
        <f t="shared" si="29"/>
        <v>0</v>
      </c>
      <c r="BO15" s="23">
        <f>BO29+BO38+BO44</f>
        <v>0</v>
      </c>
      <c r="BP15" s="24">
        <f t="shared" si="30"/>
        <v>0</v>
      </c>
      <c r="BQ15" s="23">
        <f>CM15+CV15+DB15+DV15</f>
        <v>0</v>
      </c>
      <c r="BR15" s="25">
        <f t="shared" si="31"/>
        <v>0</v>
      </c>
      <c r="BS15" s="24">
        <f>CO15+CX15+DD15+DX15</f>
        <v>0</v>
      </c>
      <c r="BT15" s="24">
        <f t="shared" si="32"/>
        <v>0</v>
      </c>
      <c r="BU15" s="24">
        <f>CQ15+CZ15+DF15+DZ15</f>
        <v>0</v>
      </c>
      <c r="BV15" s="24">
        <f t="shared" si="33"/>
        <v>0</v>
      </c>
      <c r="BW15" s="24">
        <f>BW29+BW38+BW44+BW64</f>
        <v>0</v>
      </c>
      <c r="BX15" s="24">
        <f t="shared" si="34"/>
        <v>0</v>
      </c>
      <c r="BY15" s="24">
        <f>BY29+BY38+BY44+BY64</f>
        <v>0</v>
      </c>
      <c r="BZ15" s="24">
        <f t="shared" si="35"/>
        <v>0</v>
      </c>
      <c r="CC15" s="41"/>
    </row>
    <row r="16" s="1" customFormat="1" ht="17.25">
      <c r="A16" s="20"/>
      <c r="B16" s="42" t="s">
        <v>35</v>
      </c>
      <c r="C16" s="40" t="s">
        <v>30</v>
      </c>
      <c r="D16" s="23">
        <f>D39</f>
        <v>500584.59999999998</v>
      </c>
      <c r="E16" s="23">
        <f>E39</f>
        <v>0</v>
      </c>
      <c r="F16" s="24">
        <f t="shared" si="0"/>
        <v>500584.59999999998</v>
      </c>
      <c r="G16" s="23">
        <f>G39</f>
        <v>-50058.459999999999</v>
      </c>
      <c r="H16" s="24">
        <f t="shared" si="1"/>
        <v>450526.13999999996</v>
      </c>
      <c r="I16" s="23">
        <f>I39</f>
        <v>0</v>
      </c>
      <c r="J16" s="24">
        <f t="shared" si="2"/>
        <v>450526.13999999996</v>
      </c>
      <c r="K16" s="23">
        <f>K39</f>
        <v>0</v>
      </c>
      <c r="L16" s="24">
        <f t="shared" si="3"/>
        <v>450526.13999999996</v>
      </c>
      <c r="M16" s="23">
        <f>M39</f>
        <v>0</v>
      </c>
      <c r="N16" s="24">
        <f t="shared" si="4"/>
        <v>450526.13999999996</v>
      </c>
      <c r="O16" s="23">
        <f>O39</f>
        <v>0</v>
      </c>
      <c r="P16" s="24">
        <f t="shared" si="5"/>
        <v>450526.13999999996</v>
      </c>
      <c r="Q16" s="23">
        <f>Q39</f>
        <v>0</v>
      </c>
      <c r="R16" s="24">
        <f t="shared" si="6"/>
        <v>450526.13999999996</v>
      </c>
      <c r="S16" s="24">
        <f>S39</f>
        <v>0</v>
      </c>
      <c r="T16" s="24">
        <f t="shared" si="7"/>
        <v>450526.13999999996</v>
      </c>
      <c r="U16" s="24">
        <f>U39</f>
        <v>0</v>
      </c>
      <c r="V16" s="24">
        <f t="shared" si="8"/>
        <v>450526.13999999996</v>
      </c>
      <c r="W16" s="24">
        <f>W39</f>
        <v>0</v>
      </c>
      <c r="X16" s="24">
        <f t="shared" si="9"/>
        <v>450526.13999999996</v>
      </c>
      <c r="Y16" s="24">
        <f>Y39</f>
        <v>0</v>
      </c>
      <c r="Z16" s="24">
        <f t="shared" si="10"/>
        <v>450526.13999999996</v>
      </c>
      <c r="AA16" s="24">
        <f>AA39</f>
        <v>0</v>
      </c>
      <c r="AB16" s="24">
        <f t="shared" si="11"/>
        <v>450526.13999999996</v>
      </c>
      <c r="AC16" s="24">
        <f>AC39</f>
        <v>0</v>
      </c>
      <c r="AD16" s="24">
        <f t="shared" si="12"/>
        <v>450526.13999999996</v>
      </c>
      <c r="AE16" s="24">
        <f>AE39</f>
        <v>0</v>
      </c>
      <c r="AF16" s="24">
        <f t="shared" si="13"/>
        <v>450526.13999999996</v>
      </c>
      <c r="AG16" s="24">
        <f>AG39</f>
        <v>0</v>
      </c>
      <c r="AH16" s="23">
        <f>AH39</f>
        <v>0</v>
      </c>
      <c r="AI16" s="24">
        <f t="shared" si="14"/>
        <v>0</v>
      </c>
      <c r="AJ16" s="23">
        <f>AJ39</f>
        <v>0</v>
      </c>
      <c r="AK16" s="24">
        <f t="shared" si="15"/>
        <v>0</v>
      </c>
      <c r="AL16" s="23">
        <f>AL39</f>
        <v>0</v>
      </c>
      <c r="AM16" s="24">
        <f t="shared" si="16"/>
        <v>0</v>
      </c>
      <c r="AN16" s="23">
        <f>AN39</f>
        <v>0</v>
      </c>
      <c r="AO16" s="24">
        <f t="shared" si="17"/>
        <v>0</v>
      </c>
      <c r="AP16" s="23">
        <f>AP39</f>
        <v>0</v>
      </c>
      <c r="AQ16" s="24">
        <f t="shared" si="18"/>
        <v>0</v>
      </c>
      <c r="AR16" s="23">
        <f>AR39</f>
        <v>0</v>
      </c>
      <c r="AS16" s="24">
        <f t="shared" si="19"/>
        <v>0</v>
      </c>
      <c r="AT16" s="23">
        <f>AT39</f>
        <v>0</v>
      </c>
      <c r="AU16" s="24">
        <f t="shared" si="20"/>
        <v>0</v>
      </c>
      <c r="AV16" s="24">
        <f>AV39</f>
        <v>0</v>
      </c>
      <c r="AW16" s="24">
        <f t="shared" si="21"/>
        <v>0</v>
      </c>
      <c r="AX16" s="24">
        <f>AX39</f>
        <v>0</v>
      </c>
      <c r="AY16" s="24">
        <f t="shared" si="22"/>
        <v>0</v>
      </c>
      <c r="AZ16" s="24">
        <f>AZ39</f>
        <v>0</v>
      </c>
      <c r="BA16" s="24">
        <f t="shared" si="23"/>
        <v>0</v>
      </c>
      <c r="BB16" s="24">
        <f>BB39</f>
        <v>0</v>
      </c>
      <c r="BC16" s="24">
        <f t="shared" si="24"/>
        <v>0</v>
      </c>
      <c r="BD16" s="24">
        <f>BD39</f>
        <v>0</v>
      </c>
      <c r="BE16" s="24">
        <f t="shared" si="25"/>
        <v>0</v>
      </c>
      <c r="BF16" s="24">
        <f>BF39</f>
        <v>0</v>
      </c>
      <c r="BG16" s="24">
        <f t="shared" si="26"/>
        <v>0</v>
      </c>
      <c r="BH16" s="24">
        <f>BH39</f>
        <v>0</v>
      </c>
      <c r="BI16" s="23">
        <f>BI39</f>
        <v>0</v>
      </c>
      <c r="BJ16" s="24">
        <f t="shared" si="27"/>
        <v>0</v>
      </c>
      <c r="BK16" s="23">
        <f>BK39</f>
        <v>0</v>
      </c>
      <c r="BL16" s="24">
        <f t="shared" si="28"/>
        <v>0</v>
      </c>
      <c r="BM16" s="23">
        <f>BM39</f>
        <v>0</v>
      </c>
      <c r="BN16" s="24">
        <f t="shared" si="29"/>
        <v>0</v>
      </c>
      <c r="BO16" s="23">
        <f>BO39</f>
        <v>0</v>
      </c>
      <c r="BP16" s="24">
        <f t="shared" si="30"/>
        <v>0</v>
      </c>
      <c r="BQ16" s="23">
        <f>BQ39</f>
        <v>0</v>
      </c>
      <c r="BR16" s="25">
        <f t="shared" si="31"/>
        <v>0</v>
      </c>
      <c r="BS16" s="24">
        <f>BS39</f>
        <v>0</v>
      </c>
      <c r="BT16" s="24">
        <f t="shared" si="32"/>
        <v>0</v>
      </c>
      <c r="BU16" s="24">
        <f>BU39</f>
        <v>0</v>
      </c>
      <c r="BV16" s="24">
        <f t="shared" si="33"/>
        <v>0</v>
      </c>
      <c r="BW16" s="24">
        <f>BW39</f>
        <v>0</v>
      </c>
      <c r="BX16" s="24">
        <f t="shared" si="34"/>
        <v>0</v>
      </c>
      <c r="BY16" s="24">
        <f>BY39</f>
        <v>0</v>
      </c>
      <c r="BZ16" s="24">
        <f t="shared" si="35"/>
        <v>0</v>
      </c>
      <c r="CC16" s="41"/>
    </row>
    <row r="17" s="1" customFormat="1" ht="17.25">
      <c r="A17" s="20"/>
      <c r="B17" s="42" t="s">
        <v>36</v>
      </c>
      <c r="C17" s="40" t="s">
        <v>30</v>
      </c>
      <c r="D17" s="23"/>
      <c r="E17" s="23">
        <f>E30</f>
        <v>122807.7</v>
      </c>
      <c r="F17" s="24">
        <f t="shared" si="0"/>
        <v>122807.7</v>
      </c>
      <c r="G17" s="23">
        <f>G30+G55+G59+G34+G40+G45</f>
        <v>545340.29700000002</v>
      </c>
      <c r="H17" s="24">
        <f t="shared" si="1"/>
        <v>668147.99699999997</v>
      </c>
      <c r="I17" s="23">
        <f>I30+I55+I59+I34+I40+I45</f>
        <v>0</v>
      </c>
      <c r="J17" s="24">
        <f t="shared" si="2"/>
        <v>668147.99699999997</v>
      </c>
      <c r="K17" s="23">
        <f>K30+K55+K59+K34+K40+K45</f>
        <v>184348.644</v>
      </c>
      <c r="L17" s="24">
        <f t="shared" si="3"/>
        <v>852496.64099999995</v>
      </c>
      <c r="M17" s="23">
        <f>M30+M55+M59+M34+M40+M45+M24</f>
        <v>281632.84299999999</v>
      </c>
      <c r="N17" s="24">
        <f t="shared" si="4"/>
        <v>1134129.4839999999</v>
      </c>
      <c r="O17" s="23">
        <f>O30+O55+O59+O34+O40+O45+O24</f>
        <v>0</v>
      </c>
      <c r="P17" s="24">
        <f t="shared" si="5"/>
        <v>1134129.4839999999</v>
      </c>
      <c r="Q17" s="23">
        <f>Q30+Q55+Q59+Q34+Q40+Q45+Q24</f>
        <v>407119.46299999999</v>
      </c>
      <c r="R17" s="24">
        <f t="shared" si="6"/>
        <v>1541248.9469999999</v>
      </c>
      <c r="S17" s="24">
        <f>S30+S55+S59+S34+S40+S45+S24</f>
        <v>0</v>
      </c>
      <c r="T17" s="24">
        <f t="shared" si="7"/>
        <v>1541248.9469999999</v>
      </c>
      <c r="U17" s="24">
        <f>U30+U55+U59+U34+U40+U45+U24</f>
        <v>0</v>
      </c>
      <c r="V17" s="24">
        <f t="shared" si="8"/>
        <v>1541248.9469999999</v>
      </c>
      <c r="W17" s="24">
        <f>W30+W55+W59+W34+W40+W45+W24</f>
        <v>0</v>
      </c>
      <c r="X17" s="24">
        <f t="shared" si="9"/>
        <v>1541248.9469999999</v>
      </c>
      <c r="Y17" s="24">
        <f>Y30+Y55+Y59+Y34+Y40+Y45+Y24</f>
        <v>0</v>
      </c>
      <c r="Z17" s="24">
        <f t="shared" si="10"/>
        <v>1541248.9469999999</v>
      </c>
      <c r="AA17" s="24">
        <f>AA30+AA55+AA59+AA34+AA40+AA45+AA24+AA69</f>
        <v>0</v>
      </c>
      <c r="AB17" s="24">
        <f t="shared" si="11"/>
        <v>1541248.9469999999</v>
      </c>
      <c r="AC17" s="24">
        <f>AC30+AC55+AC59+AC34+AC40+AC45+AC24+AC69</f>
        <v>0</v>
      </c>
      <c r="AD17" s="24">
        <f t="shared" si="12"/>
        <v>1541248.9469999999</v>
      </c>
      <c r="AE17" s="24">
        <f>AE30+AE55+AE59+AE34+AE40+AE45+AE24+AE69</f>
        <v>0</v>
      </c>
      <c r="AF17" s="24">
        <f t="shared" si="13"/>
        <v>1541248.9469999999</v>
      </c>
      <c r="AG17" s="24"/>
      <c r="AH17" s="23">
        <f>AH30</f>
        <v>0</v>
      </c>
      <c r="AI17" s="24">
        <f t="shared" si="14"/>
        <v>0</v>
      </c>
      <c r="AJ17" s="23">
        <f>AJ30+AJ55+AJ59+AJ34+AJ40+AJ45</f>
        <v>0</v>
      </c>
      <c r="AK17" s="24">
        <f t="shared" si="15"/>
        <v>0</v>
      </c>
      <c r="AL17" s="23">
        <f>AL30+AL55+AL59+AL34+AL40+AL45</f>
        <v>0</v>
      </c>
      <c r="AM17" s="24">
        <f t="shared" si="16"/>
        <v>0</v>
      </c>
      <c r="AN17" s="23">
        <f>AN30+AN55+AN59+AN34+AN40+AN45</f>
        <v>0</v>
      </c>
      <c r="AO17" s="24">
        <f t="shared" si="17"/>
        <v>0</v>
      </c>
      <c r="AP17" s="23">
        <f>AP30+AP55+AP59+AP34+AP40+AP45+AP24</f>
        <v>0</v>
      </c>
      <c r="AQ17" s="24">
        <f t="shared" si="18"/>
        <v>0</v>
      </c>
      <c r="AR17" s="23">
        <f>AR30+AR55+AR59+AR34+AR40+AR45+AR24</f>
        <v>0</v>
      </c>
      <c r="AS17" s="24">
        <f t="shared" si="19"/>
        <v>0</v>
      </c>
      <c r="AT17" s="23">
        <f>AT30+AT55+AT59+AT34+AT40+AT45+AT24</f>
        <v>0</v>
      </c>
      <c r="AU17" s="24">
        <f t="shared" si="20"/>
        <v>0</v>
      </c>
      <c r="AV17" s="24">
        <f>AV30+AV55+AV59+AV34+AV40+AV45+AV24</f>
        <v>0</v>
      </c>
      <c r="AW17" s="24">
        <f t="shared" si="21"/>
        <v>0</v>
      </c>
      <c r="AX17" s="24">
        <f>AX30+AX55+AX59+AX34+AX40+AX45+AX24</f>
        <v>0</v>
      </c>
      <c r="AY17" s="24">
        <f t="shared" si="22"/>
        <v>0</v>
      </c>
      <c r="AZ17" s="24">
        <f>AZ30+AZ55+AZ59+AZ34+AZ40+AZ45+AZ24</f>
        <v>0</v>
      </c>
      <c r="BA17" s="24">
        <f t="shared" si="23"/>
        <v>0</v>
      </c>
      <c r="BB17" s="24">
        <f>BB30+BB55+BB59+BB34+BB40+BB45+BB24+BB69</f>
        <v>218442.43900000001</v>
      </c>
      <c r="BC17" s="24">
        <f t="shared" si="24"/>
        <v>218442.43900000001</v>
      </c>
      <c r="BD17" s="24">
        <f>BD30+BD55+BD59+BD34+BD40+BD45+BD24+BD69</f>
        <v>0</v>
      </c>
      <c r="BE17" s="24">
        <f t="shared" si="25"/>
        <v>218442.43900000001</v>
      </c>
      <c r="BF17" s="24">
        <f>BF30+BF55+BF59+BF34+BF40+BF45+BF24+BF69</f>
        <v>0</v>
      </c>
      <c r="BG17" s="24">
        <f t="shared" si="26"/>
        <v>218442.43900000001</v>
      </c>
      <c r="BH17" s="24"/>
      <c r="BI17" s="23">
        <f>BI30</f>
        <v>0</v>
      </c>
      <c r="BJ17" s="24">
        <f t="shared" si="27"/>
        <v>0</v>
      </c>
      <c r="BK17" s="23">
        <f>BK30+BK55+BK59+BK34+BK40+BK45</f>
        <v>0</v>
      </c>
      <c r="BL17" s="24">
        <f t="shared" si="28"/>
        <v>0</v>
      </c>
      <c r="BM17" s="23">
        <f>BM30+BM55+BM59+BM34+BM40+BM45</f>
        <v>0</v>
      </c>
      <c r="BN17" s="24">
        <f t="shared" si="29"/>
        <v>0</v>
      </c>
      <c r="BO17" s="23">
        <f>BO30+BO55+BO59+BO34+BO40+BO45+BO24</f>
        <v>0</v>
      </c>
      <c r="BP17" s="24">
        <f t="shared" si="30"/>
        <v>0</v>
      </c>
      <c r="BQ17" s="23">
        <f>BQ30+BQ55+BQ59+BQ34+BQ40+BQ45+BQ24</f>
        <v>0</v>
      </c>
      <c r="BR17" s="25">
        <f t="shared" si="31"/>
        <v>0</v>
      </c>
      <c r="BS17" s="24">
        <f>BS30+BS55+BS59+BS34+BS40+BS45+BS24</f>
        <v>0</v>
      </c>
      <c r="BT17" s="24">
        <f t="shared" si="32"/>
        <v>0</v>
      </c>
      <c r="BU17" s="24">
        <f>BU30+BU55+BU59+BU34+BU40+BU45+BU24</f>
        <v>0</v>
      </c>
      <c r="BV17" s="24">
        <f t="shared" si="33"/>
        <v>0</v>
      </c>
      <c r="BW17" s="24">
        <f>BW30+BW55+BW59+BW34+BW40+BW45+BW24+BW69</f>
        <v>0</v>
      </c>
      <c r="BX17" s="24">
        <f t="shared" si="34"/>
        <v>0</v>
      </c>
      <c r="BY17" s="24">
        <f>BY30+BY55+BY59+BY34+BY40+BY45+BY24+BY69</f>
        <v>0</v>
      </c>
      <c r="BZ17" s="24">
        <f t="shared" si="35"/>
        <v>0</v>
      </c>
      <c r="CC17" s="41"/>
    </row>
    <row r="18" ht="51.75" hidden="1">
      <c r="A18" s="43" t="s">
        <v>37</v>
      </c>
      <c r="B18" s="44" t="s">
        <v>38</v>
      </c>
      <c r="C18" s="45" t="s">
        <v>39</v>
      </c>
      <c r="D18" s="46">
        <v>204896.29999999999</v>
      </c>
      <c r="E18" s="47"/>
      <c r="F18" s="48">
        <f t="shared" si="0"/>
        <v>204896.29999999999</v>
      </c>
      <c r="G18" s="47"/>
      <c r="H18" s="48">
        <f t="shared" si="1"/>
        <v>204896.29999999999</v>
      </c>
      <c r="I18" s="47"/>
      <c r="J18" s="48">
        <f t="shared" si="2"/>
        <v>204896.29999999999</v>
      </c>
      <c r="K18" s="47">
        <v>-200000</v>
      </c>
      <c r="L18" s="48">
        <f t="shared" si="3"/>
        <v>4896.2999999999884</v>
      </c>
      <c r="M18" s="47">
        <v>-4896.3000000000002</v>
      </c>
      <c r="N18" s="48">
        <f t="shared" si="4"/>
        <v>-1.1823431123048067e-11</v>
      </c>
      <c r="O18" s="47"/>
      <c r="P18" s="48">
        <f t="shared" si="5"/>
        <v>-1.1823431123048067e-11</v>
      </c>
      <c r="Q18" s="47"/>
      <c r="R18" s="48">
        <f t="shared" si="6"/>
        <v>-1.1823431123048067e-11</v>
      </c>
      <c r="S18" s="48"/>
      <c r="T18" s="48">
        <f t="shared" si="7"/>
        <v>-1.1823431123048067e-11</v>
      </c>
      <c r="U18" s="48"/>
      <c r="V18" s="48">
        <f t="shared" si="8"/>
        <v>-1.1823431123048067e-11</v>
      </c>
      <c r="W18" s="49"/>
      <c r="X18" s="48">
        <f t="shared" si="9"/>
        <v>-1.1823431123048067e-11</v>
      </c>
      <c r="Y18" s="50"/>
      <c r="Z18" s="48">
        <f t="shared" si="10"/>
        <v>-1.1823431123048067e-11</v>
      </c>
      <c r="AA18" s="50"/>
      <c r="AB18" s="48">
        <f t="shared" si="11"/>
        <v>-1.1823431123048067e-11</v>
      </c>
      <c r="AC18" s="50"/>
      <c r="AD18" s="48">
        <f t="shared" si="12"/>
        <v>-1.1823431123048067e-11</v>
      </c>
      <c r="AE18" s="49"/>
      <c r="AF18" s="48">
        <f t="shared" si="13"/>
        <v>-1.1823431123048067e-11</v>
      </c>
      <c r="AG18" s="51">
        <v>305572.29999999999</v>
      </c>
      <c r="AH18" s="47">
        <v>-53186.599999999999</v>
      </c>
      <c r="AI18" s="48">
        <f t="shared" si="14"/>
        <v>252385.69999999998</v>
      </c>
      <c r="AJ18" s="47"/>
      <c r="AK18" s="48">
        <f t="shared" si="15"/>
        <v>252385.69999999998</v>
      </c>
      <c r="AL18" s="47">
        <v>200000</v>
      </c>
      <c r="AM18" s="48">
        <f t="shared" si="16"/>
        <v>452385.69999999995</v>
      </c>
      <c r="AN18" s="47"/>
      <c r="AO18" s="48">
        <f t="shared" si="17"/>
        <v>452385.69999999995</v>
      </c>
      <c r="AP18" s="47"/>
      <c r="AQ18" s="48">
        <f t="shared" si="18"/>
        <v>452385.69999999995</v>
      </c>
      <c r="AR18" s="47"/>
      <c r="AS18" s="48">
        <f t="shared" si="19"/>
        <v>452385.69999999995</v>
      </c>
      <c r="AT18" s="47">
        <v>-452385.70000000001</v>
      </c>
      <c r="AU18" s="48">
        <f t="shared" si="20"/>
        <v>-5.8207660913467407e-11</v>
      </c>
      <c r="AV18" s="48"/>
      <c r="AW18" s="48">
        <f t="shared" si="21"/>
        <v>-5.8207660913467407e-11</v>
      </c>
      <c r="AX18" s="48"/>
      <c r="AY18" s="48">
        <f t="shared" si="22"/>
        <v>-5.8207660913467407e-11</v>
      </c>
      <c r="AZ18" s="49"/>
      <c r="BA18" s="48">
        <f t="shared" si="23"/>
        <v>-5.8207660913467407e-11</v>
      </c>
      <c r="BB18" s="50"/>
      <c r="BC18" s="48">
        <f t="shared" si="24"/>
        <v>-5.8207660913467407e-11</v>
      </c>
      <c r="BD18" s="50"/>
      <c r="BE18" s="48">
        <f t="shared" si="25"/>
        <v>-5.8207660913467407e-11</v>
      </c>
      <c r="BF18" s="49"/>
      <c r="BG18" s="48">
        <f t="shared" si="26"/>
        <v>-5.8207660913467407e-11</v>
      </c>
      <c r="BH18" s="51">
        <v>0</v>
      </c>
      <c r="BI18" s="46"/>
      <c r="BJ18" s="48">
        <f t="shared" si="27"/>
        <v>0</v>
      </c>
      <c r="BK18" s="47"/>
      <c r="BL18" s="48">
        <f t="shared" si="28"/>
        <v>0</v>
      </c>
      <c r="BM18" s="47"/>
      <c r="BN18" s="48">
        <f t="shared" si="29"/>
        <v>0</v>
      </c>
      <c r="BO18" s="47"/>
      <c r="BP18" s="48">
        <f t="shared" si="30"/>
        <v>0</v>
      </c>
      <c r="BQ18" s="47"/>
      <c r="BR18" s="52">
        <f t="shared" si="31"/>
        <v>0</v>
      </c>
      <c r="BS18" s="48"/>
      <c r="BT18" s="48">
        <f t="shared" si="32"/>
        <v>0</v>
      </c>
      <c r="BU18" s="49"/>
      <c r="BV18" s="48">
        <f t="shared" si="33"/>
        <v>0</v>
      </c>
      <c r="BW18" s="50"/>
      <c r="BX18" s="48">
        <f t="shared" si="34"/>
        <v>0</v>
      </c>
      <c r="BY18" s="49"/>
      <c r="BZ18" s="48">
        <f t="shared" si="35"/>
        <v>0</v>
      </c>
      <c r="CA18" s="53" t="s">
        <v>40</v>
      </c>
      <c r="CB18" s="54" t="s">
        <v>33</v>
      </c>
      <c r="CC18" s="55"/>
    </row>
    <row r="19" ht="51.75">
      <c r="A19" s="20" t="s">
        <v>37</v>
      </c>
      <c r="B19" s="42" t="s">
        <v>41</v>
      </c>
      <c r="C19" s="39" t="s">
        <v>39</v>
      </c>
      <c r="D19" s="23">
        <v>62244.099999999999</v>
      </c>
      <c r="E19" s="23">
        <v>-21444.351999999999</v>
      </c>
      <c r="F19" s="24">
        <f t="shared" si="0"/>
        <v>40799.748</v>
      </c>
      <c r="G19" s="23">
        <v>596.89499999999998</v>
      </c>
      <c r="H19" s="24">
        <f t="shared" si="1"/>
        <v>41396.642999999996</v>
      </c>
      <c r="I19" s="23"/>
      <c r="J19" s="24">
        <f t="shared" si="2"/>
        <v>41396.642999999996</v>
      </c>
      <c r="K19" s="23"/>
      <c r="L19" s="24">
        <f t="shared" si="3"/>
        <v>41396.642999999996</v>
      </c>
      <c r="M19" s="23"/>
      <c r="N19" s="24">
        <f t="shared" si="4"/>
        <v>41396.642999999996</v>
      </c>
      <c r="O19" s="23"/>
      <c r="P19" s="24">
        <f t="shared" si="5"/>
        <v>41396.642999999996</v>
      </c>
      <c r="Q19" s="23"/>
      <c r="R19" s="24">
        <f t="shared" si="6"/>
        <v>41396.642999999996</v>
      </c>
      <c r="S19" s="24"/>
      <c r="T19" s="24">
        <f t="shared" si="7"/>
        <v>41396.642999999996</v>
      </c>
      <c r="U19" s="24"/>
      <c r="V19" s="24">
        <f t="shared" si="8"/>
        <v>41396.642999999996</v>
      </c>
      <c r="W19" s="24"/>
      <c r="X19" s="24">
        <f t="shared" si="9"/>
        <v>41396.642999999996</v>
      </c>
      <c r="Y19" s="24"/>
      <c r="Z19" s="24">
        <f t="shared" si="10"/>
        <v>41396.642999999996</v>
      </c>
      <c r="AA19" s="24"/>
      <c r="AB19" s="24">
        <f t="shared" si="11"/>
        <v>41396.642999999996</v>
      </c>
      <c r="AC19" s="24">
        <v>-130.91300000000001</v>
      </c>
      <c r="AD19" s="24">
        <f t="shared" si="12"/>
        <v>41265.729999999996</v>
      </c>
      <c r="AE19" s="24"/>
      <c r="AF19" s="24">
        <f t="shared" si="13"/>
        <v>41265.729999999996</v>
      </c>
      <c r="AG19" s="24">
        <v>0</v>
      </c>
      <c r="AH19" s="23"/>
      <c r="AI19" s="24">
        <f t="shared" si="14"/>
        <v>0</v>
      </c>
      <c r="AJ19" s="23"/>
      <c r="AK19" s="24">
        <f t="shared" si="15"/>
        <v>0</v>
      </c>
      <c r="AL19" s="23"/>
      <c r="AM19" s="24">
        <f t="shared" si="16"/>
        <v>0</v>
      </c>
      <c r="AN19" s="23"/>
      <c r="AO19" s="24">
        <f t="shared" si="17"/>
        <v>0</v>
      </c>
      <c r="AP19" s="23"/>
      <c r="AQ19" s="24">
        <f t="shared" si="18"/>
        <v>0</v>
      </c>
      <c r="AR19" s="23"/>
      <c r="AS19" s="24">
        <f t="shared" si="19"/>
        <v>0</v>
      </c>
      <c r="AT19" s="23"/>
      <c r="AU19" s="24">
        <f t="shared" si="20"/>
        <v>0</v>
      </c>
      <c r="AV19" s="24"/>
      <c r="AW19" s="24">
        <f t="shared" si="21"/>
        <v>0</v>
      </c>
      <c r="AX19" s="24"/>
      <c r="AY19" s="24">
        <f t="shared" si="22"/>
        <v>0</v>
      </c>
      <c r="AZ19" s="24"/>
      <c r="BA19" s="24">
        <f t="shared" si="23"/>
        <v>0</v>
      </c>
      <c r="BB19" s="24"/>
      <c r="BC19" s="24">
        <f t="shared" si="24"/>
        <v>0</v>
      </c>
      <c r="BD19" s="24"/>
      <c r="BE19" s="24">
        <f t="shared" si="25"/>
        <v>0</v>
      </c>
      <c r="BF19" s="24"/>
      <c r="BG19" s="24">
        <f t="shared" si="26"/>
        <v>0</v>
      </c>
      <c r="BH19" s="24">
        <v>0</v>
      </c>
      <c r="BI19" s="23"/>
      <c r="BJ19" s="24">
        <f t="shared" si="27"/>
        <v>0</v>
      </c>
      <c r="BK19" s="23"/>
      <c r="BL19" s="24">
        <f t="shared" si="28"/>
        <v>0</v>
      </c>
      <c r="BM19" s="23"/>
      <c r="BN19" s="24">
        <f t="shared" si="29"/>
        <v>0</v>
      </c>
      <c r="BO19" s="23"/>
      <c r="BP19" s="24">
        <f t="shared" si="30"/>
        <v>0</v>
      </c>
      <c r="BQ19" s="23"/>
      <c r="BR19" s="25">
        <f t="shared" si="31"/>
        <v>0</v>
      </c>
      <c r="BS19" s="24"/>
      <c r="BT19" s="24">
        <f t="shared" si="32"/>
        <v>0</v>
      </c>
      <c r="BU19" s="24"/>
      <c r="BV19" s="24">
        <f t="shared" si="33"/>
        <v>0</v>
      </c>
      <c r="BW19" s="24"/>
      <c r="BX19" s="24">
        <f t="shared" si="34"/>
        <v>0</v>
      </c>
      <c r="BY19" s="24"/>
      <c r="BZ19" s="24">
        <f t="shared" si="35"/>
        <v>0</v>
      </c>
      <c r="CA19" s="4" t="s">
        <v>42</v>
      </c>
      <c r="CC19" s="41"/>
    </row>
    <row r="20" ht="34.5" customHeight="1">
      <c r="A20" s="56" t="s">
        <v>43</v>
      </c>
      <c r="B20" s="39" t="s">
        <v>44</v>
      </c>
      <c r="C20" s="39" t="s">
        <v>45</v>
      </c>
      <c r="D20" s="23">
        <v>0</v>
      </c>
      <c r="E20" s="23"/>
      <c r="F20" s="24">
        <f t="shared" si="0"/>
        <v>0</v>
      </c>
      <c r="G20" s="23"/>
      <c r="H20" s="24">
        <f t="shared" si="1"/>
        <v>0</v>
      </c>
      <c r="I20" s="23"/>
      <c r="J20" s="24">
        <f t="shared" si="2"/>
        <v>0</v>
      </c>
      <c r="K20" s="23"/>
      <c r="L20" s="24">
        <f t="shared" si="3"/>
        <v>0</v>
      </c>
      <c r="M20" s="23"/>
      <c r="N20" s="24">
        <f t="shared" si="4"/>
        <v>0</v>
      </c>
      <c r="O20" s="23"/>
      <c r="P20" s="24">
        <f t="shared" si="5"/>
        <v>0</v>
      </c>
      <c r="Q20" s="23"/>
      <c r="R20" s="24">
        <f t="shared" si="6"/>
        <v>0</v>
      </c>
      <c r="S20" s="24"/>
      <c r="T20" s="24">
        <f t="shared" si="7"/>
        <v>0</v>
      </c>
      <c r="U20" s="24"/>
      <c r="V20" s="24">
        <f t="shared" si="8"/>
        <v>0</v>
      </c>
      <c r="W20" s="24"/>
      <c r="X20" s="24">
        <f t="shared" si="9"/>
        <v>0</v>
      </c>
      <c r="Y20" s="24"/>
      <c r="Z20" s="24">
        <f t="shared" si="10"/>
        <v>0</v>
      </c>
      <c r="AA20" s="24"/>
      <c r="AB20" s="24">
        <f t="shared" si="11"/>
        <v>0</v>
      </c>
      <c r="AC20" s="24"/>
      <c r="AD20" s="24">
        <f t="shared" si="12"/>
        <v>0</v>
      </c>
      <c r="AE20" s="24"/>
      <c r="AF20" s="24">
        <f t="shared" si="13"/>
        <v>0</v>
      </c>
      <c r="AG20" s="24">
        <v>0</v>
      </c>
      <c r="AH20" s="23"/>
      <c r="AI20" s="24">
        <f t="shared" si="14"/>
        <v>0</v>
      </c>
      <c r="AJ20" s="23"/>
      <c r="AK20" s="24">
        <f t="shared" si="15"/>
        <v>0</v>
      </c>
      <c r="AL20" s="23"/>
      <c r="AM20" s="24">
        <f t="shared" si="16"/>
        <v>0</v>
      </c>
      <c r="AN20" s="23"/>
      <c r="AO20" s="24">
        <f t="shared" si="17"/>
        <v>0</v>
      </c>
      <c r="AP20" s="23"/>
      <c r="AQ20" s="24">
        <f t="shared" si="18"/>
        <v>0</v>
      </c>
      <c r="AR20" s="23"/>
      <c r="AS20" s="24">
        <f t="shared" si="19"/>
        <v>0</v>
      </c>
      <c r="AT20" s="23"/>
      <c r="AU20" s="24">
        <f t="shared" si="20"/>
        <v>0</v>
      </c>
      <c r="AV20" s="24"/>
      <c r="AW20" s="24">
        <f t="shared" si="21"/>
        <v>0</v>
      </c>
      <c r="AX20" s="24"/>
      <c r="AY20" s="24">
        <f t="shared" si="22"/>
        <v>0</v>
      </c>
      <c r="AZ20" s="24"/>
      <c r="BA20" s="24">
        <f t="shared" si="23"/>
        <v>0</v>
      </c>
      <c r="BB20" s="24"/>
      <c r="BC20" s="24">
        <f t="shared" si="24"/>
        <v>0</v>
      </c>
      <c r="BD20" s="24"/>
      <c r="BE20" s="24">
        <f t="shared" si="25"/>
        <v>0</v>
      </c>
      <c r="BF20" s="24"/>
      <c r="BG20" s="24">
        <f t="shared" si="26"/>
        <v>0</v>
      </c>
      <c r="BH20" s="24">
        <v>54620.699999999997</v>
      </c>
      <c r="BI20" s="23"/>
      <c r="BJ20" s="24">
        <f t="shared" si="27"/>
        <v>54620.699999999997</v>
      </c>
      <c r="BK20" s="23"/>
      <c r="BL20" s="24">
        <f t="shared" si="28"/>
        <v>54620.699999999997</v>
      </c>
      <c r="BM20" s="23"/>
      <c r="BN20" s="24">
        <f t="shared" si="29"/>
        <v>54620.699999999997</v>
      </c>
      <c r="BO20" s="23"/>
      <c r="BP20" s="24">
        <f t="shared" si="30"/>
        <v>54620.699999999997</v>
      </c>
      <c r="BQ20" s="23"/>
      <c r="BR20" s="25">
        <f t="shared" si="31"/>
        <v>54620.699999999997</v>
      </c>
      <c r="BS20" s="24"/>
      <c r="BT20" s="24">
        <f t="shared" si="32"/>
        <v>54620.699999999997</v>
      </c>
      <c r="BU20" s="24"/>
      <c r="BV20" s="24">
        <f t="shared" si="33"/>
        <v>54620.699999999997</v>
      </c>
      <c r="BW20" s="24"/>
      <c r="BX20" s="24">
        <f t="shared" si="34"/>
        <v>54620.699999999997</v>
      </c>
      <c r="BY20" s="24"/>
      <c r="BZ20" s="24">
        <f t="shared" si="35"/>
        <v>54620.699999999997</v>
      </c>
      <c r="CA20" s="4" t="s">
        <v>46</v>
      </c>
      <c r="CC20" s="41"/>
    </row>
    <row r="21" ht="51.75">
      <c r="A21" s="56" t="s">
        <v>47</v>
      </c>
      <c r="B21" s="39"/>
      <c r="C21" s="39" t="s">
        <v>39</v>
      </c>
      <c r="D21" s="23">
        <f>D23+D24</f>
        <v>47000</v>
      </c>
      <c r="E21" s="23"/>
      <c r="F21" s="24">
        <f>F23+F24</f>
        <v>47000</v>
      </c>
      <c r="G21" s="23"/>
      <c r="H21" s="24">
        <f>H23+H24</f>
        <v>47000</v>
      </c>
      <c r="I21" s="23"/>
      <c r="J21" s="24">
        <f>J23+J24</f>
        <v>47000</v>
      </c>
      <c r="K21" s="23"/>
      <c r="L21" s="24">
        <f t="shared" si="3"/>
        <v>47000</v>
      </c>
      <c r="M21" s="23">
        <f>M23+M24</f>
        <v>0</v>
      </c>
      <c r="N21" s="24">
        <f t="shared" si="4"/>
        <v>47000</v>
      </c>
      <c r="O21" s="23">
        <f>O23+O24</f>
        <v>0</v>
      </c>
      <c r="P21" s="24">
        <f t="shared" si="5"/>
        <v>47000</v>
      </c>
      <c r="Q21" s="23">
        <f>Q23+Q24</f>
        <v>407119.46299999999</v>
      </c>
      <c r="R21" s="24">
        <f t="shared" si="6"/>
        <v>454119.46299999999</v>
      </c>
      <c r="S21" s="24">
        <f>S23+S24</f>
        <v>0</v>
      </c>
      <c r="T21" s="24">
        <f t="shared" si="7"/>
        <v>454119.46299999999</v>
      </c>
      <c r="U21" s="24">
        <f>U23+U24</f>
        <v>0</v>
      </c>
      <c r="V21" s="24">
        <f t="shared" si="8"/>
        <v>454119.46299999999</v>
      </c>
      <c r="W21" s="24">
        <f>W23+W24</f>
        <v>0</v>
      </c>
      <c r="X21" s="24">
        <f t="shared" si="9"/>
        <v>454119.46299999999</v>
      </c>
      <c r="Y21" s="24">
        <f>Y23+Y24</f>
        <v>0</v>
      </c>
      <c r="Z21" s="24">
        <f t="shared" si="10"/>
        <v>454119.46299999999</v>
      </c>
      <c r="AA21" s="24">
        <f>AA23+AA24</f>
        <v>0</v>
      </c>
      <c r="AB21" s="24">
        <f t="shared" si="11"/>
        <v>454119.46299999999</v>
      </c>
      <c r="AC21" s="24">
        <f>AC23+AC24</f>
        <v>0</v>
      </c>
      <c r="AD21" s="24">
        <f t="shared" si="12"/>
        <v>454119.46299999999</v>
      </c>
      <c r="AE21" s="24">
        <f>AE23+AE24</f>
        <v>0</v>
      </c>
      <c r="AF21" s="24">
        <f t="shared" si="13"/>
        <v>454119.46299999999</v>
      </c>
      <c r="AG21" s="24">
        <v>453000</v>
      </c>
      <c r="AH21" s="23"/>
      <c r="AI21" s="24">
        <f t="shared" si="14"/>
        <v>453000</v>
      </c>
      <c r="AJ21" s="23"/>
      <c r="AK21" s="24">
        <f t="shared" si="15"/>
        <v>453000</v>
      </c>
      <c r="AL21" s="23"/>
      <c r="AM21" s="24">
        <f t="shared" si="16"/>
        <v>453000</v>
      </c>
      <c r="AN21" s="23"/>
      <c r="AO21" s="24">
        <f t="shared" si="17"/>
        <v>453000</v>
      </c>
      <c r="AP21" s="23">
        <f>AP23+AP24</f>
        <v>0</v>
      </c>
      <c r="AQ21" s="24">
        <f t="shared" si="18"/>
        <v>453000</v>
      </c>
      <c r="AR21" s="23">
        <f>AR23+AR24</f>
        <v>0</v>
      </c>
      <c r="AS21" s="24">
        <f t="shared" si="19"/>
        <v>453000</v>
      </c>
      <c r="AT21" s="23">
        <f>AT23+AT24</f>
        <v>0</v>
      </c>
      <c r="AU21" s="24">
        <f t="shared" si="20"/>
        <v>453000</v>
      </c>
      <c r="AV21" s="24">
        <f>AV23+AV24</f>
        <v>0</v>
      </c>
      <c r="AW21" s="24">
        <f t="shared" si="21"/>
        <v>453000</v>
      </c>
      <c r="AX21" s="24">
        <f>AX23+AX24</f>
        <v>0</v>
      </c>
      <c r="AY21" s="24">
        <f t="shared" si="22"/>
        <v>453000</v>
      </c>
      <c r="AZ21" s="24">
        <f>AZ23+AZ24</f>
        <v>0</v>
      </c>
      <c r="BA21" s="24">
        <f t="shared" si="23"/>
        <v>453000</v>
      </c>
      <c r="BB21" s="24">
        <f>BB23+BB24</f>
        <v>0</v>
      </c>
      <c r="BC21" s="24">
        <f t="shared" si="24"/>
        <v>453000</v>
      </c>
      <c r="BD21" s="24">
        <f>BD23+BD24</f>
        <v>0</v>
      </c>
      <c r="BE21" s="24">
        <f t="shared" si="25"/>
        <v>453000</v>
      </c>
      <c r="BF21" s="24">
        <f>BF23+BF24</f>
        <v>0</v>
      </c>
      <c r="BG21" s="24">
        <f t="shared" si="26"/>
        <v>453000</v>
      </c>
      <c r="BH21" s="24">
        <v>1049198.7</v>
      </c>
      <c r="BI21" s="23">
        <f>BI23+BI24</f>
        <v>-70868.899999999994</v>
      </c>
      <c r="BJ21" s="24">
        <f t="shared" si="27"/>
        <v>978329.79999999993</v>
      </c>
      <c r="BK21" s="23"/>
      <c r="BL21" s="24">
        <f t="shared" si="28"/>
        <v>978329.79999999993</v>
      </c>
      <c r="BM21" s="23"/>
      <c r="BN21" s="24">
        <f t="shared" si="29"/>
        <v>978329.79999999993</v>
      </c>
      <c r="BO21" s="23">
        <f>BO23+BO24</f>
        <v>0</v>
      </c>
      <c r="BP21" s="24">
        <f t="shared" si="30"/>
        <v>978329.79999999993</v>
      </c>
      <c r="BQ21" s="23">
        <f>BQ23+BQ24</f>
        <v>-407119.46299999999</v>
      </c>
      <c r="BR21" s="25">
        <f t="shared" si="31"/>
        <v>571210.33699999994</v>
      </c>
      <c r="BS21" s="24">
        <f>BS23+BS24</f>
        <v>0</v>
      </c>
      <c r="BT21" s="24">
        <f t="shared" si="32"/>
        <v>571210.33699999994</v>
      </c>
      <c r="BU21" s="24">
        <f>BU23+BU24</f>
        <v>0</v>
      </c>
      <c r="BV21" s="24">
        <f t="shared" si="33"/>
        <v>571210.33699999994</v>
      </c>
      <c r="BW21" s="24">
        <f>BW23+BW24</f>
        <v>0</v>
      </c>
      <c r="BX21" s="24">
        <f t="shared" si="34"/>
        <v>571210.33699999994</v>
      </c>
      <c r="BY21" s="24">
        <f>BY23+BY24</f>
        <v>0</v>
      </c>
      <c r="BZ21" s="24">
        <f t="shared" si="35"/>
        <v>571210.33699999994</v>
      </c>
      <c r="CC21" s="41"/>
    </row>
    <row r="22" ht="17.25">
      <c r="A22" s="57"/>
      <c r="B22" s="39" t="s">
        <v>31</v>
      </c>
      <c r="C22" s="58"/>
      <c r="D22" s="23"/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3"/>
      <c r="AI22" s="24"/>
      <c r="AJ22" s="23"/>
      <c r="AK22" s="24"/>
      <c r="AL22" s="23"/>
      <c r="AM22" s="24"/>
      <c r="AN22" s="23"/>
      <c r="AO22" s="24"/>
      <c r="AP22" s="23"/>
      <c r="AQ22" s="24"/>
      <c r="AR22" s="23"/>
      <c r="AS22" s="24"/>
      <c r="AT22" s="23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3"/>
      <c r="BJ22" s="24"/>
      <c r="BK22" s="23"/>
      <c r="BL22" s="24"/>
      <c r="BM22" s="23"/>
      <c r="BN22" s="24"/>
      <c r="BO22" s="23"/>
      <c r="BP22" s="24"/>
      <c r="BQ22" s="23"/>
      <c r="BR22" s="25"/>
      <c r="BS22" s="24"/>
      <c r="BT22" s="24"/>
      <c r="BU22" s="24"/>
      <c r="BV22" s="24"/>
      <c r="BW22" s="24"/>
      <c r="BX22" s="24"/>
      <c r="BY22" s="24"/>
      <c r="BZ22" s="24"/>
      <c r="CB22" s="5"/>
      <c r="CC22" s="41"/>
    </row>
    <row r="23" ht="17.25" hidden="1">
      <c r="A23" s="59"/>
      <c r="B23" s="45" t="s">
        <v>32</v>
      </c>
      <c r="C23" s="45"/>
      <c r="D23" s="46">
        <v>47000</v>
      </c>
      <c r="E23" s="47"/>
      <c r="F23" s="48">
        <f t="shared" ref="F23:F86" si="36">D23+E23</f>
        <v>47000</v>
      </c>
      <c r="G23" s="47"/>
      <c r="H23" s="48">
        <f t="shared" ref="H23:H86" si="37">F23+G23</f>
        <v>47000</v>
      </c>
      <c r="I23" s="47"/>
      <c r="J23" s="48">
        <f t="shared" ref="J23:J86" si="38">H23+I23</f>
        <v>47000</v>
      </c>
      <c r="K23" s="47"/>
      <c r="L23" s="48">
        <f t="shared" si="3"/>
        <v>47000</v>
      </c>
      <c r="M23" s="47"/>
      <c r="N23" s="48">
        <f t="shared" si="4"/>
        <v>47000</v>
      </c>
      <c r="O23" s="47"/>
      <c r="P23" s="48">
        <f t="shared" si="5"/>
        <v>47000</v>
      </c>
      <c r="Q23" s="47"/>
      <c r="R23" s="48">
        <f t="shared" si="6"/>
        <v>47000</v>
      </c>
      <c r="S23" s="48"/>
      <c r="T23" s="48">
        <f t="shared" si="7"/>
        <v>47000</v>
      </c>
      <c r="U23" s="48"/>
      <c r="V23" s="48">
        <f t="shared" si="8"/>
        <v>47000</v>
      </c>
      <c r="W23" s="49"/>
      <c r="X23" s="48">
        <f t="shared" si="9"/>
        <v>47000</v>
      </c>
      <c r="Y23" s="50"/>
      <c r="Z23" s="48">
        <f t="shared" si="10"/>
        <v>47000</v>
      </c>
      <c r="AA23" s="50"/>
      <c r="AB23" s="48">
        <f t="shared" si="11"/>
        <v>47000</v>
      </c>
      <c r="AC23" s="50"/>
      <c r="AD23" s="48">
        <f t="shared" si="12"/>
        <v>47000</v>
      </c>
      <c r="AE23" s="49"/>
      <c r="AF23" s="48">
        <f t="shared" si="13"/>
        <v>47000</v>
      </c>
      <c r="AG23" s="51">
        <v>453000</v>
      </c>
      <c r="AH23" s="47"/>
      <c r="AI23" s="48">
        <f t="shared" si="14"/>
        <v>453000</v>
      </c>
      <c r="AJ23" s="47"/>
      <c r="AK23" s="48">
        <f t="shared" si="15"/>
        <v>453000</v>
      </c>
      <c r="AL23" s="47"/>
      <c r="AM23" s="48">
        <f t="shared" si="16"/>
        <v>453000</v>
      </c>
      <c r="AN23" s="47"/>
      <c r="AO23" s="48">
        <f t="shared" si="17"/>
        <v>453000</v>
      </c>
      <c r="AP23" s="47"/>
      <c r="AQ23" s="48">
        <f t="shared" si="18"/>
        <v>453000</v>
      </c>
      <c r="AR23" s="47"/>
      <c r="AS23" s="48">
        <f t="shared" si="19"/>
        <v>453000</v>
      </c>
      <c r="AT23" s="47"/>
      <c r="AU23" s="48">
        <f t="shared" si="20"/>
        <v>453000</v>
      </c>
      <c r="AV23" s="48"/>
      <c r="AW23" s="48">
        <f t="shared" si="21"/>
        <v>453000</v>
      </c>
      <c r="AX23" s="48"/>
      <c r="AY23" s="48">
        <f t="shared" si="22"/>
        <v>453000</v>
      </c>
      <c r="AZ23" s="49"/>
      <c r="BA23" s="48">
        <f t="shared" si="23"/>
        <v>453000</v>
      </c>
      <c r="BB23" s="50"/>
      <c r="BC23" s="48">
        <f t="shared" si="24"/>
        <v>453000</v>
      </c>
      <c r="BD23" s="50"/>
      <c r="BE23" s="48">
        <f t="shared" si="25"/>
        <v>453000</v>
      </c>
      <c r="BF23" s="49"/>
      <c r="BG23" s="48">
        <f t="shared" si="26"/>
        <v>453000</v>
      </c>
      <c r="BH23" s="51">
        <v>1049198.7</v>
      </c>
      <c r="BI23" s="46">
        <v>-70868.899999999994</v>
      </c>
      <c r="BJ23" s="48">
        <f t="shared" si="27"/>
        <v>978329.79999999993</v>
      </c>
      <c r="BK23" s="47"/>
      <c r="BL23" s="48">
        <f t="shared" si="28"/>
        <v>978329.79999999993</v>
      </c>
      <c r="BM23" s="47"/>
      <c r="BN23" s="48">
        <f t="shared" si="29"/>
        <v>978329.79999999993</v>
      </c>
      <c r="BO23" s="47"/>
      <c r="BP23" s="48">
        <f t="shared" si="30"/>
        <v>978329.79999999993</v>
      </c>
      <c r="BQ23" s="47">
        <v>-407119.46299999999</v>
      </c>
      <c r="BR23" s="52">
        <f t="shared" si="31"/>
        <v>571210.33699999994</v>
      </c>
      <c r="BS23" s="48"/>
      <c r="BT23" s="48">
        <f t="shared" si="32"/>
        <v>571210.33699999994</v>
      </c>
      <c r="BU23" s="49"/>
      <c r="BV23" s="48">
        <f t="shared" si="33"/>
        <v>571210.33699999994</v>
      </c>
      <c r="BW23" s="50"/>
      <c r="BX23" s="48">
        <f t="shared" si="34"/>
        <v>571210.33699999994</v>
      </c>
      <c r="BY23" s="49"/>
      <c r="BZ23" s="48">
        <f t="shared" si="35"/>
        <v>571210.33699999994</v>
      </c>
      <c r="CA23" s="53" t="s">
        <v>46</v>
      </c>
      <c r="CB23" s="54" t="s">
        <v>33</v>
      </c>
      <c r="CC23" s="55"/>
    </row>
    <row r="24" ht="17.25">
      <c r="A24" s="57"/>
      <c r="B24" s="39" t="s">
        <v>36</v>
      </c>
      <c r="C24" s="60" t="s">
        <v>30</v>
      </c>
      <c r="D24" s="23">
        <v>0</v>
      </c>
      <c r="E24" s="23"/>
      <c r="F24" s="24">
        <f t="shared" si="36"/>
        <v>0</v>
      </c>
      <c r="G24" s="23"/>
      <c r="H24" s="24">
        <f t="shared" si="37"/>
        <v>0</v>
      </c>
      <c r="I24" s="23"/>
      <c r="J24" s="24">
        <f t="shared" si="38"/>
        <v>0</v>
      </c>
      <c r="K24" s="23"/>
      <c r="L24" s="24">
        <f t="shared" si="3"/>
        <v>0</v>
      </c>
      <c r="M24" s="23"/>
      <c r="N24" s="24">
        <f t="shared" si="4"/>
        <v>0</v>
      </c>
      <c r="O24" s="23"/>
      <c r="P24" s="24">
        <f t="shared" si="5"/>
        <v>0</v>
      </c>
      <c r="Q24" s="23">
        <v>407119.46299999999</v>
      </c>
      <c r="R24" s="24">
        <f t="shared" si="6"/>
        <v>407119.46299999999</v>
      </c>
      <c r="S24" s="24"/>
      <c r="T24" s="24">
        <f t="shared" si="7"/>
        <v>407119.46299999999</v>
      </c>
      <c r="U24" s="24"/>
      <c r="V24" s="24">
        <f t="shared" si="8"/>
        <v>407119.46299999999</v>
      </c>
      <c r="W24" s="24"/>
      <c r="X24" s="24">
        <f t="shared" si="9"/>
        <v>407119.46299999999</v>
      </c>
      <c r="Y24" s="24"/>
      <c r="Z24" s="24">
        <f t="shared" si="10"/>
        <v>407119.46299999999</v>
      </c>
      <c r="AA24" s="24">
        <v>0</v>
      </c>
      <c r="AB24" s="24">
        <f t="shared" si="11"/>
        <v>407119.46299999999</v>
      </c>
      <c r="AC24" s="24">
        <v>0</v>
      </c>
      <c r="AD24" s="24">
        <f t="shared" si="12"/>
        <v>407119.46299999999</v>
      </c>
      <c r="AE24" s="24">
        <v>0</v>
      </c>
      <c r="AF24" s="24">
        <f t="shared" si="13"/>
        <v>407119.46299999999</v>
      </c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>
        <f t="shared" si="18"/>
        <v>0</v>
      </c>
      <c r="AR24" s="23"/>
      <c r="AS24" s="24">
        <f t="shared" si="19"/>
        <v>0</v>
      </c>
      <c r="AT24" s="23"/>
      <c r="AU24" s="24">
        <f t="shared" si="20"/>
        <v>0</v>
      </c>
      <c r="AV24" s="24"/>
      <c r="AW24" s="24">
        <f t="shared" si="21"/>
        <v>0</v>
      </c>
      <c r="AX24" s="24"/>
      <c r="AY24" s="24">
        <f t="shared" si="22"/>
        <v>0</v>
      </c>
      <c r="AZ24" s="24"/>
      <c r="BA24" s="24">
        <f t="shared" si="23"/>
        <v>0</v>
      </c>
      <c r="BB24" s="24"/>
      <c r="BC24" s="24">
        <f t="shared" si="24"/>
        <v>0</v>
      </c>
      <c r="BD24" s="24"/>
      <c r="BE24" s="24">
        <f t="shared" si="25"/>
        <v>0</v>
      </c>
      <c r="BF24" s="24"/>
      <c r="BG24" s="24">
        <f t="shared" si="26"/>
        <v>0</v>
      </c>
      <c r="BH24" s="24"/>
      <c r="BI24" s="23"/>
      <c r="BJ24" s="24"/>
      <c r="BK24" s="23"/>
      <c r="BL24" s="24"/>
      <c r="BM24" s="23"/>
      <c r="BN24" s="24"/>
      <c r="BO24" s="23"/>
      <c r="BP24" s="24">
        <f t="shared" si="30"/>
        <v>0</v>
      </c>
      <c r="BQ24" s="23"/>
      <c r="BR24" s="25">
        <f t="shared" si="31"/>
        <v>0</v>
      </c>
      <c r="BS24" s="24"/>
      <c r="BT24" s="24">
        <f t="shared" si="32"/>
        <v>0</v>
      </c>
      <c r="BU24" s="24"/>
      <c r="BV24" s="24">
        <f t="shared" si="33"/>
        <v>0</v>
      </c>
      <c r="BW24" s="24"/>
      <c r="BX24" s="24">
        <f t="shared" si="34"/>
        <v>0</v>
      </c>
      <c r="BY24" s="24"/>
      <c r="BZ24" s="24">
        <f t="shared" si="35"/>
        <v>0</v>
      </c>
      <c r="CA24" s="4" t="s">
        <v>46</v>
      </c>
      <c r="CC24" s="41"/>
    </row>
    <row r="25" ht="34.5" customHeight="1">
      <c r="A25" s="20" t="s">
        <v>47</v>
      </c>
      <c r="B25" s="39" t="s">
        <v>48</v>
      </c>
      <c r="C25" s="39" t="s">
        <v>45</v>
      </c>
      <c r="D25" s="24">
        <v>0</v>
      </c>
      <c r="E25" s="24"/>
      <c r="F25" s="24">
        <f t="shared" si="36"/>
        <v>0</v>
      </c>
      <c r="G25" s="24"/>
      <c r="H25" s="24">
        <f t="shared" si="37"/>
        <v>0</v>
      </c>
      <c r="I25" s="24"/>
      <c r="J25" s="24">
        <f t="shared" si="38"/>
        <v>0</v>
      </c>
      <c r="K25" s="24"/>
      <c r="L25" s="24">
        <f t="shared" si="3"/>
        <v>0</v>
      </c>
      <c r="M25" s="24"/>
      <c r="N25" s="24">
        <f t="shared" si="4"/>
        <v>0</v>
      </c>
      <c r="O25" s="24"/>
      <c r="P25" s="24">
        <f t="shared" si="5"/>
        <v>0</v>
      </c>
      <c r="Q25" s="24"/>
      <c r="R25" s="24">
        <f t="shared" si="6"/>
        <v>0</v>
      </c>
      <c r="S25" s="24"/>
      <c r="T25" s="24">
        <f t="shared" si="7"/>
        <v>0</v>
      </c>
      <c r="U25" s="24"/>
      <c r="V25" s="24">
        <f t="shared" si="8"/>
        <v>0</v>
      </c>
      <c r="W25" s="24"/>
      <c r="X25" s="24">
        <f t="shared" si="9"/>
        <v>0</v>
      </c>
      <c r="Y25" s="24"/>
      <c r="Z25" s="24">
        <f t="shared" si="10"/>
        <v>0</v>
      </c>
      <c r="AA25" s="24"/>
      <c r="AB25" s="24">
        <f t="shared" si="11"/>
        <v>0</v>
      </c>
      <c r="AC25" s="24"/>
      <c r="AD25" s="24">
        <f t="shared" si="12"/>
        <v>0</v>
      </c>
      <c r="AE25" s="24"/>
      <c r="AF25" s="24">
        <f t="shared" si="13"/>
        <v>0</v>
      </c>
      <c r="AG25" s="24">
        <v>26009.799999999999</v>
      </c>
      <c r="AH25" s="23"/>
      <c r="AI25" s="24">
        <f t="shared" si="14"/>
        <v>26009.799999999999</v>
      </c>
      <c r="AJ25" s="23">
        <v>40308.101999999999</v>
      </c>
      <c r="AK25" s="24">
        <f t="shared" si="15"/>
        <v>66317.902000000002</v>
      </c>
      <c r="AL25" s="23"/>
      <c r="AM25" s="24">
        <f t="shared" si="16"/>
        <v>66317.902000000002</v>
      </c>
      <c r="AN25" s="23"/>
      <c r="AO25" s="24">
        <f t="shared" si="17"/>
        <v>66317.902000000002</v>
      </c>
      <c r="AP25" s="23"/>
      <c r="AQ25" s="24">
        <f t="shared" si="18"/>
        <v>66317.902000000002</v>
      </c>
      <c r="AR25" s="23"/>
      <c r="AS25" s="24">
        <f t="shared" si="19"/>
        <v>66317.902000000002</v>
      </c>
      <c r="AT25" s="23"/>
      <c r="AU25" s="24">
        <f t="shared" si="20"/>
        <v>66317.902000000002</v>
      </c>
      <c r="AV25" s="24"/>
      <c r="AW25" s="24">
        <f t="shared" si="21"/>
        <v>66317.902000000002</v>
      </c>
      <c r="AX25" s="24"/>
      <c r="AY25" s="24">
        <f t="shared" si="22"/>
        <v>66317.902000000002</v>
      </c>
      <c r="AZ25" s="24"/>
      <c r="BA25" s="24">
        <f t="shared" si="23"/>
        <v>66317.902000000002</v>
      </c>
      <c r="BB25" s="24"/>
      <c r="BC25" s="24">
        <f t="shared" si="24"/>
        <v>66317.902000000002</v>
      </c>
      <c r="BD25" s="24"/>
      <c r="BE25" s="24">
        <f t="shared" si="25"/>
        <v>66317.902000000002</v>
      </c>
      <c r="BF25" s="24"/>
      <c r="BG25" s="24">
        <f t="shared" si="26"/>
        <v>66317.902000000002</v>
      </c>
      <c r="BH25" s="24">
        <v>0</v>
      </c>
      <c r="BI25" s="23"/>
      <c r="BJ25" s="24">
        <f t="shared" si="27"/>
        <v>0</v>
      </c>
      <c r="BK25" s="23"/>
      <c r="BL25" s="24">
        <f t="shared" si="28"/>
        <v>0</v>
      </c>
      <c r="BM25" s="23"/>
      <c r="BN25" s="24">
        <f t="shared" si="29"/>
        <v>0</v>
      </c>
      <c r="BO25" s="23"/>
      <c r="BP25" s="24">
        <f t="shared" si="30"/>
        <v>0</v>
      </c>
      <c r="BQ25" s="23"/>
      <c r="BR25" s="25">
        <f t="shared" si="31"/>
        <v>0</v>
      </c>
      <c r="BS25" s="24"/>
      <c r="BT25" s="24">
        <f t="shared" si="32"/>
        <v>0</v>
      </c>
      <c r="BU25" s="24"/>
      <c r="BV25" s="24">
        <f t="shared" si="33"/>
        <v>0</v>
      </c>
      <c r="BW25" s="24"/>
      <c r="BX25" s="24">
        <f t="shared" si="34"/>
        <v>0</v>
      </c>
      <c r="BY25" s="24"/>
      <c r="BZ25" s="24">
        <f t="shared" si="35"/>
        <v>0</v>
      </c>
      <c r="CA25" s="4" t="s">
        <v>49</v>
      </c>
      <c r="CC25" s="41"/>
    </row>
    <row r="26" ht="51.75">
      <c r="A26" s="20"/>
      <c r="B26" s="39"/>
      <c r="C26" s="39" t="s">
        <v>39</v>
      </c>
      <c r="D26" s="24">
        <f>D28+D29</f>
        <v>482682.40000000002</v>
      </c>
      <c r="E26" s="24">
        <f>E28+E29+E30</f>
        <v>0</v>
      </c>
      <c r="F26" s="24">
        <f t="shared" si="36"/>
        <v>482682.40000000002</v>
      </c>
      <c r="G26" s="24">
        <f>G28+G29+G30</f>
        <v>24298.196000000011</v>
      </c>
      <c r="H26" s="24">
        <f t="shared" si="37"/>
        <v>506980.59600000002</v>
      </c>
      <c r="I26" s="24">
        <f>I28+I29+I30</f>
        <v>0</v>
      </c>
      <c r="J26" s="24">
        <f t="shared" si="38"/>
        <v>506980.59600000002</v>
      </c>
      <c r="K26" s="24">
        <f>K28+K29+K30</f>
        <v>0</v>
      </c>
      <c r="L26" s="24">
        <f t="shared" si="3"/>
        <v>506980.59600000002</v>
      </c>
      <c r="M26" s="24">
        <f>M28+M29+M30</f>
        <v>94735.182000000001</v>
      </c>
      <c r="N26" s="24">
        <f t="shared" si="4"/>
        <v>601715.77800000005</v>
      </c>
      <c r="O26" s="24">
        <f>O28+O29+O30</f>
        <v>0</v>
      </c>
      <c r="P26" s="24">
        <f t="shared" si="5"/>
        <v>601715.77800000005</v>
      </c>
      <c r="Q26" s="24">
        <f>Q28+Q29+Q30</f>
        <v>0</v>
      </c>
      <c r="R26" s="24">
        <f t="shared" si="6"/>
        <v>601715.77800000005</v>
      </c>
      <c r="S26" s="24">
        <f>S28+S29+S30</f>
        <v>0</v>
      </c>
      <c r="T26" s="24">
        <f t="shared" si="7"/>
        <v>601715.77800000005</v>
      </c>
      <c r="U26" s="24">
        <f>U28+U29+U30</f>
        <v>0</v>
      </c>
      <c r="V26" s="24">
        <f t="shared" si="8"/>
        <v>601715.77800000005</v>
      </c>
      <c r="W26" s="24">
        <f>W28+W29+W30</f>
        <v>0</v>
      </c>
      <c r="X26" s="24">
        <f t="shared" si="9"/>
        <v>601715.77800000005</v>
      </c>
      <c r="Y26" s="24">
        <f>Y28+Y29+Y30</f>
        <v>0</v>
      </c>
      <c r="Z26" s="24">
        <f t="shared" si="10"/>
        <v>601715.77800000005</v>
      </c>
      <c r="AA26" s="24">
        <f>AA28+AA29+AA30</f>
        <v>0</v>
      </c>
      <c r="AB26" s="24">
        <f t="shared" si="11"/>
        <v>601715.77800000005</v>
      </c>
      <c r="AC26" s="24">
        <f>AC28+AC29+AC30</f>
        <v>2803.857</v>
      </c>
      <c r="AD26" s="24">
        <f t="shared" si="12"/>
        <v>604519.63500000001</v>
      </c>
      <c r="AE26" s="24">
        <f>AE28+AE29+AE30</f>
        <v>0</v>
      </c>
      <c r="AF26" s="24">
        <f t="shared" si="13"/>
        <v>604519.63500000001</v>
      </c>
      <c r="AG26" s="24">
        <f>AG28+AG29</f>
        <v>386829.29999999999</v>
      </c>
      <c r="AH26" s="23">
        <f>AH28+AH29</f>
        <v>0</v>
      </c>
      <c r="AI26" s="24">
        <f t="shared" si="14"/>
        <v>386829.29999999999</v>
      </c>
      <c r="AJ26" s="23">
        <f>AJ28+AJ29</f>
        <v>-40308.101999999999</v>
      </c>
      <c r="AK26" s="24">
        <f t="shared" si="15"/>
        <v>346521.19799999997</v>
      </c>
      <c r="AL26" s="23">
        <f>AL28+AL29</f>
        <v>0</v>
      </c>
      <c r="AM26" s="24">
        <f t="shared" si="16"/>
        <v>346521.19799999997</v>
      </c>
      <c r="AN26" s="23">
        <f>AN28+AN29</f>
        <v>0</v>
      </c>
      <c r="AO26" s="24">
        <f t="shared" si="17"/>
        <v>346521.19799999997</v>
      </c>
      <c r="AP26" s="23">
        <f>AP28+AP29</f>
        <v>-94735.182000000001</v>
      </c>
      <c r="AQ26" s="24">
        <f t="shared" si="18"/>
        <v>251786.01599999997</v>
      </c>
      <c r="AR26" s="23">
        <f>AR28+AR29</f>
        <v>0</v>
      </c>
      <c r="AS26" s="24">
        <f t="shared" si="19"/>
        <v>251786.01599999997</v>
      </c>
      <c r="AT26" s="23">
        <f>AT28+AT29</f>
        <v>0</v>
      </c>
      <c r="AU26" s="24">
        <f t="shared" si="20"/>
        <v>251786.01599999997</v>
      </c>
      <c r="AV26" s="24">
        <f>AV28+AV29</f>
        <v>0</v>
      </c>
      <c r="AW26" s="24">
        <f t="shared" si="21"/>
        <v>251786.01599999997</v>
      </c>
      <c r="AX26" s="24">
        <f>AX28+AX29</f>
        <v>0</v>
      </c>
      <c r="AY26" s="24">
        <f t="shared" si="22"/>
        <v>251786.01599999997</v>
      </c>
      <c r="AZ26" s="24">
        <f>AZ28+AZ29</f>
        <v>0</v>
      </c>
      <c r="BA26" s="24">
        <f t="shared" si="23"/>
        <v>251786.01599999997</v>
      </c>
      <c r="BB26" s="24">
        <f>BB28+BB29</f>
        <v>0</v>
      </c>
      <c r="BC26" s="24">
        <f t="shared" si="24"/>
        <v>251786.01599999997</v>
      </c>
      <c r="BD26" s="24">
        <f>BD28+BD29</f>
        <v>0</v>
      </c>
      <c r="BE26" s="24">
        <f t="shared" si="25"/>
        <v>251786.01599999997</v>
      </c>
      <c r="BF26" s="24">
        <f>BF28+BF29</f>
        <v>0</v>
      </c>
      <c r="BG26" s="24">
        <f t="shared" si="26"/>
        <v>251786.01599999997</v>
      </c>
      <c r="BH26" s="24">
        <f>BH28+BH29</f>
        <v>0</v>
      </c>
      <c r="BI26" s="23">
        <f>BI28+BI29</f>
        <v>0</v>
      </c>
      <c r="BJ26" s="24">
        <f t="shared" si="27"/>
        <v>0</v>
      </c>
      <c r="BK26" s="23">
        <f>BK28+BK29</f>
        <v>0</v>
      </c>
      <c r="BL26" s="24">
        <f t="shared" si="28"/>
        <v>0</v>
      </c>
      <c r="BM26" s="23">
        <f>BM28+BM29</f>
        <v>0</v>
      </c>
      <c r="BN26" s="24">
        <f t="shared" si="29"/>
        <v>0</v>
      </c>
      <c r="BO26" s="23">
        <f>BO28+BO29</f>
        <v>0</v>
      </c>
      <c r="BP26" s="24">
        <f t="shared" si="30"/>
        <v>0</v>
      </c>
      <c r="BQ26" s="23">
        <f>BQ28+BQ29</f>
        <v>0</v>
      </c>
      <c r="BR26" s="25">
        <f t="shared" si="31"/>
        <v>0</v>
      </c>
      <c r="BS26" s="24">
        <f>BS28+BS29</f>
        <v>0</v>
      </c>
      <c r="BT26" s="24">
        <f t="shared" si="32"/>
        <v>0</v>
      </c>
      <c r="BU26" s="24">
        <f>BU28+BU29</f>
        <v>0</v>
      </c>
      <c r="BV26" s="24">
        <f t="shared" si="33"/>
        <v>0</v>
      </c>
      <c r="BW26" s="24">
        <f>BW28+BW29</f>
        <v>0</v>
      </c>
      <c r="BX26" s="24">
        <f t="shared" si="34"/>
        <v>0</v>
      </c>
      <c r="BY26" s="24">
        <f>BY28+BY29</f>
        <v>0</v>
      </c>
      <c r="BZ26" s="24">
        <f t="shared" si="35"/>
        <v>0</v>
      </c>
      <c r="CC26" s="41"/>
    </row>
    <row r="27" ht="17.25">
      <c r="A27" s="20"/>
      <c r="B27" s="39" t="s">
        <v>31</v>
      </c>
      <c r="C27" s="2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3"/>
      <c r="AI27" s="24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3"/>
      <c r="BJ27" s="24"/>
      <c r="BK27" s="23"/>
      <c r="BL27" s="24"/>
      <c r="BM27" s="23"/>
      <c r="BN27" s="24"/>
      <c r="BO27" s="23"/>
      <c r="BP27" s="24"/>
      <c r="BQ27" s="23"/>
      <c r="BR27" s="25"/>
      <c r="BS27" s="24"/>
      <c r="BT27" s="24"/>
      <c r="BU27" s="24"/>
      <c r="BV27" s="24"/>
      <c r="BW27" s="24"/>
      <c r="BX27" s="24"/>
      <c r="BY27" s="24"/>
      <c r="BZ27" s="24"/>
      <c r="CC27" s="41"/>
    </row>
    <row r="28" ht="17.25" hidden="1">
      <c r="A28" s="43"/>
      <c r="B28" s="45" t="s">
        <v>32</v>
      </c>
      <c r="C28" s="61"/>
      <c r="D28" s="48">
        <v>247160.89999999999</v>
      </c>
      <c r="E28" s="48">
        <v>-122807.7</v>
      </c>
      <c r="F28" s="48">
        <f t="shared" si="36"/>
        <v>124353.2</v>
      </c>
      <c r="G28" s="48">
        <v>147105.89600000001</v>
      </c>
      <c r="H28" s="48">
        <f t="shared" si="37"/>
        <v>271459.09600000002</v>
      </c>
      <c r="I28" s="48"/>
      <c r="J28" s="48">
        <f t="shared" si="38"/>
        <v>271459.09600000002</v>
      </c>
      <c r="K28" s="48"/>
      <c r="L28" s="48">
        <f t="shared" si="3"/>
        <v>271459.09600000002</v>
      </c>
      <c r="M28" s="48">
        <v>-42451.258000000002</v>
      </c>
      <c r="N28" s="48">
        <f t="shared" si="4"/>
        <v>229007.83800000002</v>
      </c>
      <c r="O28" s="48"/>
      <c r="P28" s="48">
        <f t="shared" si="5"/>
        <v>229007.83800000002</v>
      </c>
      <c r="Q28" s="48"/>
      <c r="R28" s="48">
        <f t="shared" si="6"/>
        <v>229007.83800000002</v>
      </c>
      <c r="S28" s="48"/>
      <c r="T28" s="48">
        <f t="shared" si="7"/>
        <v>229007.83800000002</v>
      </c>
      <c r="U28" s="48"/>
      <c r="V28" s="48">
        <f t="shared" si="8"/>
        <v>229007.83800000002</v>
      </c>
      <c r="W28" s="49"/>
      <c r="X28" s="48">
        <f t="shared" si="9"/>
        <v>229007.83800000002</v>
      </c>
      <c r="Y28" s="50"/>
      <c r="Z28" s="48">
        <f t="shared" si="10"/>
        <v>229007.83800000002</v>
      </c>
      <c r="AA28" s="50"/>
      <c r="AB28" s="48">
        <f t="shared" si="11"/>
        <v>229007.83800000002</v>
      </c>
      <c r="AC28" s="50"/>
      <c r="AD28" s="48">
        <f t="shared" si="12"/>
        <v>229007.83800000002</v>
      </c>
      <c r="AE28" s="49"/>
      <c r="AF28" s="48">
        <f t="shared" si="13"/>
        <v>229007.83800000002</v>
      </c>
      <c r="AG28" s="48">
        <v>386829.29999999999</v>
      </c>
      <c r="AH28" s="47"/>
      <c r="AI28" s="48">
        <f t="shared" si="14"/>
        <v>386829.29999999999</v>
      </c>
      <c r="AJ28" s="47">
        <v>-40308.101999999999</v>
      </c>
      <c r="AK28" s="48">
        <f t="shared" si="15"/>
        <v>346521.19799999997</v>
      </c>
      <c r="AL28" s="47"/>
      <c r="AM28" s="48">
        <f t="shared" si="16"/>
        <v>346521.19799999997</v>
      </c>
      <c r="AN28" s="47"/>
      <c r="AO28" s="48">
        <f t="shared" si="17"/>
        <v>346521.19799999997</v>
      </c>
      <c r="AP28" s="47">
        <v>-94735.182000000001</v>
      </c>
      <c r="AQ28" s="48">
        <f t="shared" si="18"/>
        <v>251786.01599999997</v>
      </c>
      <c r="AR28" s="47"/>
      <c r="AS28" s="48">
        <f t="shared" si="19"/>
        <v>251786.01599999997</v>
      </c>
      <c r="AT28" s="47"/>
      <c r="AU28" s="48">
        <f t="shared" si="20"/>
        <v>251786.01599999997</v>
      </c>
      <c r="AV28" s="48"/>
      <c r="AW28" s="48">
        <f t="shared" si="21"/>
        <v>251786.01599999997</v>
      </c>
      <c r="AX28" s="48"/>
      <c r="AY28" s="48">
        <f t="shared" si="22"/>
        <v>251786.01599999997</v>
      </c>
      <c r="AZ28" s="49"/>
      <c r="BA28" s="48">
        <f t="shared" si="23"/>
        <v>251786.01599999997</v>
      </c>
      <c r="BB28" s="50"/>
      <c r="BC28" s="48">
        <f t="shared" si="24"/>
        <v>251786.01599999997</v>
      </c>
      <c r="BD28" s="50"/>
      <c r="BE28" s="48">
        <f t="shared" si="25"/>
        <v>251786.01599999997</v>
      </c>
      <c r="BF28" s="49"/>
      <c r="BG28" s="48">
        <f t="shared" si="26"/>
        <v>251786.01599999997</v>
      </c>
      <c r="BH28" s="48">
        <v>0</v>
      </c>
      <c r="BI28" s="46"/>
      <c r="BJ28" s="48">
        <f t="shared" si="27"/>
        <v>0</v>
      </c>
      <c r="BK28" s="47"/>
      <c r="BL28" s="48">
        <f t="shared" si="28"/>
        <v>0</v>
      </c>
      <c r="BM28" s="47"/>
      <c r="BN28" s="48">
        <f t="shared" si="29"/>
        <v>0</v>
      </c>
      <c r="BO28" s="47"/>
      <c r="BP28" s="48">
        <f t="shared" si="30"/>
        <v>0</v>
      </c>
      <c r="BQ28" s="47"/>
      <c r="BR28" s="52">
        <f t="shared" si="31"/>
        <v>0</v>
      </c>
      <c r="BS28" s="48"/>
      <c r="BT28" s="48">
        <f t="shared" si="32"/>
        <v>0</v>
      </c>
      <c r="BU28" s="49"/>
      <c r="BV28" s="48">
        <f t="shared" si="33"/>
        <v>0</v>
      </c>
      <c r="BW28" s="50"/>
      <c r="BX28" s="48">
        <f t="shared" si="34"/>
        <v>0</v>
      </c>
      <c r="BY28" s="49"/>
      <c r="BZ28" s="48">
        <f t="shared" si="35"/>
        <v>0</v>
      </c>
      <c r="CA28" s="53" t="s">
        <v>49</v>
      </c>
      <c r="CB28" s="54" t="s">
        <v>33</v>
      </c>
      <c r="CC28" s="55"/>
    </row>
    <row r="29" ht="17.25">
      <c r="A29" s="20"/>
      <c r="B29" s="39" t="s">
        <v>34</v>
      </c>
      <c r="C29" s="40" t="s">
        <v>30</v>
      </c>
      <c r="D29" s="24">
        <v>235521.5</v>
      </c>
      <c r="E29" s="24"/>
      <c r="F29" s="24">
        <f t="shared" si="36"/>
        <v>235521.5</v>
      </c>
      <c r="G29" s="24"/>
      <c r="H29" s="24">
        <f t="shared" si="37"/>
        <v>235521.5</v>
      </c>
      <c r="I29" s="24"/>
      <c r="J29" s="24">
        <f t="shared" si="38"/>
        <v>235521.5</v>
      </c>
      <c r="K29" s="24"/>
      <c r="L29" s="24">
        <f t="shared" si="3"/>
        <v>235521.5</v>
      </c>
      <c r="M29" s="24"/>
      <c r="N29" s="24">
        <f t="shared" si="4"/>
        <v>235521.5</v>
      </c>
      <c r="O29" s="24"/>
      <c r="P29" s="24">
        <f t="shared" si="5"/>
        <v>235521.5</v>
      </c>
      <c r="Q29" s="24"/>
      <c r="R29" s="24">
        <f t="shared" si="6"/>
        <v>235521.5</v>
      </c>
      <c r="S29" s="24"/>
      <c r="T29" s="24">
        <f t="shared" si="7"/>
        <v>235521.5</v>
      </c>
      <c r="U29" s="24"/>
      <c r="V29" s="24">
        <f t="shared" si="8"/>
        <v>235521.5</v>
      </c>
      <c r="W29" s="24"/>
      <c r="X29" s="24">
        <f t="shared" si="9"/>
        <v>235521.5</v>
      </c>
      <c r="Y29" s="24"/>
      <c r="Z29" s="24">
        <f t="shared" si="10"/>
        <v>235521.5</v>
      </c>
      <c r="AA29" s="24"/>
      <c r="AB29" s="24">
        <f t="shared" si="11"/>
        <v>235521.5</v>
      </c>
      <c r="AC29" s="24"/>
      <c r="AD29" s="24">
        <f t="shared" si="12"/>
        <v>235521.5</v>
      </c>
      <c r="AE29" s="24"/>
      <c r="AF29" s="24">
        <f t="shared" si="13"/>
        <v>235521.5</v>
      </c>
      <c r="AG29" s="24">
        <v>0</v>
      </c>
      <c r="AH29" s="23"/>
      <c r="AI29" s="24">
        <f t="shared" si="14"/>
        <v>0</v>
      </c>
      <c r="AJ29" s="23"/>
      <c r="AK29" s="24">
        <f t="shared" si="15"/>
        <v>0</v>
      </c>
      <c r="AL29" s="23"/>
      <c r="AM29" s="24">
        <f t="shared" si="16"/>
        <v>0</v>
      </c>
      <c r="AN29" s="23"/>
      <c r="AO29" s="24">
        <f t="shared" si="17"/>
        <v>0</v>
      </c>
      <c r="AP29" s="23"/>
      <c r="AQ29" s="24">
        <f t="shared" si="18"/>
        <v>0</v>
      </c>
      <c r="AR29" s="23"/>
      <c r="AS29" s="24">
        <f t="shared" si="19"/>
        <v>0</v>
      </c>
      <c r="AT29" s="23"/>
      <c r="AU29" s="24">
        <f t="shared" si="20"/>
        <v>0</v>
      </c>
      <c r="AV29" s="24"/>
      <c r="AW29" s="24">
        <f t="shared" si="21"/>
        <v>0</v>
      </c>
      <c r="AX29" s="24"/>
      <c r="AY29" s="24">
        <f t="shared" si="22"/>
        <v>0</v>
      </c>
      <c r="AZ29" s="24"/>
      <c r="BA29" s="24">
        <f t="shared" si="23"/>
        <v>0</v>
      </c>
      <c r="BB29" s="24"/>
      <c r="BC29" s="24">
        <f t="shared" si="24"/>
        <v>0</v>
      </c>
      <c r="BD29" s="24"/>
      <c r="BE29" s="24">
        <f t="shared" si="25"/>
        <v>0</v>
      </c>
      <c r="BF29" s="24"/>
      <c r="BG29" s="24">
        <f t="shared" si="26"/>
        <v>0</v>
      </c>
      <c r="BH29" s="24">
        <v>0</v>
      </c>
      <c r="BI29" s="23"/>
      <c r="BJ29" s="24">
        <f t="shared" si="27"/>
        <v>0</v>
      </c>
      <c r="BK29" s="23"/>
      <c r="BL29" s="24">
        <f t="shared" si="28"/>
        <v>0</v>
      </c>
      <c r="BM29" s="23"/>
      <c r="BN29" s="24">
        <f t="shared" si="29"/>
        <v>0</v>
      </c>
      <c r="BO29" s="23"/>
      <c r="BP29" s="24">
        <f t="shared" si="30"/>
        <v>0</v>
      </c>
      <c r="BQ29" s="23"/>
      <c r="BR29" s="25">
        <f t="shared" si="31"/>
        <v>0</v>
      </c>
      <c r="BS29" s="24"/>
      <c r="BT29" s="24">
        <f t="shared" si="32"/>
        <v>0</v>
      </c>
      <c r="BU29" s="24"/>
      <c r="BV29" s="24">
        <f t="shared" si="33"/>
        <v>0</v>
      </c>
      <c r="BW29" s="24"/>
      <c r="BX29" s="24">
        <f t="shared" si="34"/>
        <v>0</v>
      </c>
      <c r="BY29" s="24"/>
      <c r="BZ29" s="24">
        <f t="shared" si="35"/>
        <v>0</v>
      </c>
      <c r="CA29" s="4" t="s">
        <v>50</v>
      </c>
      <c r="CC29" s="41"/>
    </row>
    <row r="30" ht="17.25">
      <c r="A30" s="62"/>
      <c r="B30" s="39" t="s">
        <v>36</v>
      </c>
      <c r="C30" s="40" t="s">
        <v>30</v>
      </c>
      <c r="D30" s="24"/>
      <c r="E30" s="24">
        <v>122807.7</v>
      </c>
      <c r="F30" s="24">
        <f t="shared" si="36"/>
        <v>122807.7</v>
      </c>
      <c r="G30" s="24">
        <v>-122807.7</v>
      </c>
      <c r="H30" s="24">
        <f t="shared" si="37"/>
        <v>0</v>
      </c>
      <c r="I30" s="24"/>
      <c r="J30" s="24">
        <f t="shared" si="38"/>
        <v>0</v>
      </c>
      <c r="K30" s="24"/>
      <c r="L30" s="24">
        <f t="shared" si="3"/>
        <v>0</v>
      </c>
      <c r="M30" s="24">
        <v>137186.44</v>
      </c>
      <c r="N30" s="24">
        <f t="shared" si="4"/>
        <v>137186.44</v>
      </c>
      <c r="O30" s="24"/>
      <c r="P30" s="24">
        <f t="shared" si="5"/>
        <v>137186.44</v>
      </c>
      <c r="Q30" s="24"/>
      <c r="R30" s="24">
        <f t="shared" si="6"/>
        <v>137186.44</v>
      </c>
      <c r="S30" s="24"/>
      <c r="T30" s="24">
        <f t="shared" si="7"/>
        <v>137186.44</v>
      </c>
      <c r="U30" s="24"/>
      <c r="V30" s="24">
        <f t="shared" si="8"/>
        <v>137186.44</v>
      </c>
      <c r="W30" s="24"/>
      <c r="X30" s="24">
        <f t="shared" si="9"/>
        <v>137186.44</v>
      </c>
      <c r="Y30" s="24"/>
      <c r="Z30" s="24">
        <f t="shared" si="10"/>
        <v>137186.44</v>
      </c>
      <c r="AA30" s="24"/>
      <c r="AB30" s="24">
        <f t="shared" si="11"/>
        <v>137186.44</v>
      </c>
      <c r="AC30" s="24">
        <v>2803.857</v>
      </c>
      <c r="AD30" s="24">
        <f t="shared" si="12"/>
        <v>139990.29699999999</v>
      </c>
      <c r="AE30" s="24"/>
      <c r="AF30" s="24">
        <f t="shared" si="13"/>
        <v>139990.29699999999</v>
      </c>
      <c r="AG30" s="24"/>
      <c r="AH30" s="23"/>
      <c r="AI30" s="24">
        <f t="shared" si="14"/>
        <v>0</v>
      </c>
      <c r="AJ30" s="23"/>
      <c r="AK30" s="24">
        <f t="shared" si="15"/>
        <v>0</v>
      </c>
      <c r="AL30" s="23"/>
      <c r="AM30" s="24">
        <f t="shared" si="16"/>
        <v>0</v>
      </c>
      <c r="AN30" s="23"/>
      <c r="AO30" s="24">
        <f t="shared" si="17"/>
        <v>0</v>
      </c>
      <c r="AP30" s="23"/>
      <c r="AQ30" s="24">
        <f t="shared" si="18"/>
        <v>0</v>
      </c>
      <c r="AR30" s="23"/>
      <c r="AS30" s="24">
        <f t="shared" si="19"/>
        <v>0</v>
      </c>
      <c r="AT30" s="23"/>
      <c r="AU30" s="24">
        <f t="shared" si="20"/>
        <v>0</v>
      </c>
      <c r="AV30" s="24"/>
      <c r="AW30" s="24">
        <f t="shared" si="21"/>
        <v>0</v>
      </c>
      <c r="AX30" s="24"/>
      <c r="AY30" s="24">
        <f t="shared" si="22"/>
        <v>0</v>
      </c>
      <c r="AZ30" s="24"/>
      <c r="BA30" s="24">
        <f t="shared" si="23"/>
        <v>0</v>
      </c>
      <c r="BB30" s="24"/>
      <c r="BC30" s="24">
        <f t="shared" si="24"/>
        <v>0</v>
      </c>
      <c r="BD30" s="24"/>
      <c r="BE30" s="24">
        <f t="shared" si="25"/>
        <v>0</v>
      </c>
      <c r="BF30" s="24"/>
      <c r="BG30" s="24">
        <f t="shared" si="26"/>
        <v>0</v>
      </c>
      <c r="BH30" s="24"/>
      <c r="BI30" s="23"/>
      <c r="BJ30" s="24">
        <f t="shared" si="27"/>
        <v>0</v>
      </c>
      <c r="BK30" s="23"/>
      <c r="BL30" s="24">
        <f t="shared" si="28"/>
        <v>0</v>
      </c>
      <c r="BM30" s="23"/>
      <c r="BN30" s="24">
        <f t="shared" si="29"/>
        <v>0</v>
      </c>
      <c r="BO30" s="23"/>
      <c r="BP30" s="24">
        <f t="shared" si="30"/>
        <v>0</v>
      </c>
      <c r="BQ30" s="23"/>
      <c r="BR30" s="25">
        <f t="shared" si="31"/>
        <v>0</v>
      </c>
      <c r="BS30" s="24"/>
      <c r="BT30" s="24">
        <f t="shared" si="32"/>
        <v>0</v>
      </c>
      <c r="BU30" s="24"/>
      <c r="BV30" s="24">
        <f t="shared" si="33"/>
        <v>0</v>
      </c>
      <c r="BW30" s="24"/>
      <c r="BX30" s="24">
        <f t="shared" si="34"/>
        <v>0</v>
      </c>
      <c r="BY30" s="24"/>
      <c r="BZ30" s="24">
        <f t="shared" si="35"/>
        <v>0</v>
      </c>
      <c r="CA30" s="4" t="s">
        <v>49</v>
      </c>
      <c r="CC30" s="41"/>
    </row>
    <row r="31" ht="34.5">
      <c r="A31" s="20" t="s">
        <v>51</v>
      </c>
      <c r="B31" s="39" t="s">
        <v>52</v>
      </c>
      <c r="C31" s="39" t="s">
        <v>45</v>
      </c>
      <c r="D31" s="23">
        <v>54620.699999999997</v>
      </c>
      <c r="E31" s="23"/>
      <c r="F31" s="24">
        <f t="shared" si="36"/>
        <v>54620.699999999997</v>
      </c>
      <c r="G31" s="23">
        <f>G33+G34</f>
        <v>0</v>
      </c>
      <c r="H31" s="24">
        <f t="shared" si="37"/>
        <v>54620.699999999997</v>
      </c>
      <c r="I31" s="23">
        <f>I33+I34</f>
        <v>0</v>
      </c>
      <c r="J31" s="24">
        <f t="shared" si="38"/>
        <v>54620.699999999997</v>
      </c>
      <c r="K31" s="23">
        <f>K33+K34</f>
        <v>45436.972000000002</v>
      </c>
      <c r="L31" s="24">
        <f t="shared" si="3"/>
        <v>100057.67199999999</v>
      </c>
      <c r="M31" s="23">
        <f>M33+M34</f>
        <v>0</v>
      </c>
      <c r="N31" s="24">
        <f t="shared" si="4"/>
        <v>100057.67199999999</v>
      </c>
      <c r="O31" s="23">
        <f>O33+O34</f>
        <v>0</v>
      </c>
      <c r="P31" s="24">
        <f t="shared" si="5"/>
        <v>100057.67199999999</v>
      </c>
      <c r="Q31" s="23">
        <f>Q33+Q34</f>
        <v>0</v>
      </c>
      <c r="R31" s="24">
        <f t="shared" si="6"/>
        <v>100057.67199999999</v>
      </c>
      <c r="S31" s="24">
        <f>S33+S34</f>
        <v>0</v>
      </c>
      <c r="T31" s="24">
        <f t="shared" si="7"/>
        <v>100057.67199999999</v>
      </c>
      <c r="U31" s="24">
        <f>U33+U34</f>
        <v>0</v>
      </c>
      <c r="V31" s="24">
        <f t="shared" si="8"/>
        <v>100057.67199999999</v>
      </c>
      <c r="W31" s="24">
        <f>W33+W34</f>
        <v>0</v>
      </c>
      <c r="X31" s="24">
        <f t="shared" si="9"/>
        <v>100057.67199999999</v>
      </c>
      <c r="Y31" s="24">
        <f>Y33+Y34</f>
        <v>0</v>
      </c>
      <c r="Z31" s="24">
        <f t="shared" si="10"/>
        <v>100057.67199999999</v>
      </c>
      <c r="AA31" s="24">
        <f>AA33+AA34</f>
        <v>0</v>
      </c>
      <c r="AB31" s="24">
        <f t="shared" si="11"/>
        <v>100057.67199999999</v>
      </c>
      <c r="AC31" s="24">
        <f>AC33+AC34</f>
        <v>0</v>
      </c>
      <c r="AD31" s="24">
        <f t="shared" si="12"/>
        <v>100057.67199999999</v>
      </c>
      <c r="AE31" s="24">
        <f>AE33+AE34</f>
        <v>0</v>
      </c>
      <c r="AF31" s="24">
        <f t="shared" si="13"/>
        <v>100057.67199999999</v>
      </c>
      <c r="AG31" s="24">
        <v>0</v>
      </c>
      <c r="AH31" s="23"/>
      <c r="AI31" s="24">
        <f t="shared" si="14"/>
        <v>0</v>
      </c>
      <c r="AJ31" s="23">
        <f>AJ33+AJ34</f>
        <v>0</v>
      </c>
      <c r="AK31" s="24">
        <f t="shared" si="15"/>
        <v>0</v>
      </c>
      <c r="AL31" s="23">
        <f>AL33+AL34</f>
        <v>0</v>
      </c>
      <c r="AM31" s="24">
        <f t="shared" si="16"/>
        <v>0</v>
      </c>
      <c r="AN31" s="23">
        <f>AN33+AN34</f>
        <v>0</v>
      </c>
      <c r="AO31" s="24">
        <f t="shared" si="17"/>
        <v>0</v>
      </c>
      <c r="AP31" s="23">
        <f>AP33+AP34</f>
        <v>0</v>
      </c>
      <c r="AQ31" s="24">
        <f t="shared" si="18"/>
        <v>0</v>
      </c>
      <c r="AR31" s="23">
        <f>AR33+AR34</f>
        <v>0</v>
      </c>
      <c r="AS31" s="24">
        <f t="shared" si="19"/>
        <v>0</v>
      </c>
      <c r="AT31" s="23">
        <f>AT33+AT34</f>
        <v>0</v>
      </c>
      <c r="AU31" s="24">
        <f t="shared" si="20"/>
        <v>0</v>
      </c>
      <c r="AV31" s="24">
        <f>AV33+AV34</f>
        <v>0</v>
      </c>
      <c r="AW31" s="24">
        <f t="shared" si="21"/>
        <v>0</v>
      </c>
      <c r="AX31" s="24">
        <f>AX33+AX34</f>
        <v>0</v>
      </c>
      <c r="AY31" s="24">
        <f t="shared" si="22"/>
        <v>0</v>
      </c>
      <c r="AZ31" s="24">
        <f>AZ33+AZ34</f>
        <v>0</v>
      </c>
      <c r="BA31" s="24">
        <f t="shared" si="23"/>
        <v>0</v>
      </c>
      <c r="BB31" s="24">
        <f>BB33+BB34</f>
        <v>0</v>
      </c>
      <c r="BC31" s="24">
        <f t="shared" si="24"/>
        <v>0</v>
      </c>
      <c r="BD31" s="24">
        <f>BD33+BD34</f>
        <v>0</v>
      </c>
      <c r="BE31" s="24">
        <f t="shared" si="25"/>
        <v>0</v>
      </c>
      <c r="BF31" s="24">
        <f>BF33+BF34</f>
        <v>0</v>
      </c>
      <c r="BG31" s="24">
        <f t="shared" si="26"/>
        <v>0</v>
      </c>
      <c r="BH31" s="24">
        <v>0</v>
      </c>
      <c r="BI31" s="23"/>
      <c r="BJ31" s="24">
        <f t="shared" si="27"/>
        <v>0</v>
      </c>
      <c r="BK31" s="23">
        <f>BK33+BK34</f>
        <v>0</v>
      </c>
      <c r="BL31" s="24">
        <f t="shared" si="28"/>
        <v>0</v>
      </c>
      <c r="BM31" s="23">
        <f>BM33+BM34</f>
        <v>0</v>
      </c>
      <c r="BN31" s="24">
        <f t="shared" si="29"/>
        <v>0</v>
      </c>
      <c r="BO31" s="23">
        <f>BO33+BO34</f>
        <v>0</v>
      </c>
      <c r="BP31" s="24">
        <f t="shared" si="30"/>
        <v>0</v>
      </c>
      <c r="BQ31" s="23">
        <f>BQ33+BQ34</f>
        <v>0</v>
      </c>
      <c r="BR31" s="25">
        <f t="shared" si="31"/>
        <v>0</v>
      </c>
      <c r="BS31" s="24">
        <f>BS33+BS34</f>
        <v>0</v>
      </c>
      <c r="BT31" s="24">
        <f t="shared" si="32"/>
        <v>0</v>
      </c>
      <c r="BU31" s="24">
        <f>BU33+BU34</f>
        <v>0</v>
      </c>
      <c r="BV31" s="24">
        <f t="shared" si="33"/>
        <v>0</v>
      </c>
      <c r="BW31" s="24">
        <f>BW33+BW34</f>
        <v>0</v>
      </c>
      <c r="BX31" s="24">
        <f t="shared" si="34"/>
        <v>0</v>
      </c>
      <c r="BY31" s="24">
        <f>BY33+BY34</f>
        <v>0</v>
      </c>
      <c r="BZ31" s="24">
        <f t="shared" si="35"/>
        <v>0</v>
      </c>
      <c r="CC31" s="41"/>
    </row>
    <row r="32" ht="17.25">
      <c r="A32" s="20"/>
      <c r="B32" s="42" t="s">
        <v>31</v>
      </c>
      <c r="C32" s="39"/>
      <c r="D32" s="23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3"/>
      <c r="AI32" s="24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3"/>
      <c r="BJ32" s="24"/>
      <c r="BK32" s="23"/>
      <c r="BL32" s="24"/>
      <c r="BM32" s="23"/>
      <c r="BN32" s="24"/>
      <c r="BO32" s="23"/>
      <c r="BP32" s="24"/>
      <c r="BQ32" s="23"/>
      <c r="BR32" s="25"/>
      <c r="BS32" s="24"/>
      <c r="BT32" s="24"/>
      <c r="BU32" s="24"/>
      <c r="BV32" s="24"/>
      <c r="BW32" s="24"/>
      <c r="BX32" s="24"/>
      <c r="BY32" s="24"/>
      <c r="BZ32" s="24"/>
      <c r="CC32" s="41"/>
    </row>
    <row r="33" ht="17.25" hidden="1">
      <c r="A33" s="43"/>
      <c r="B33" s="44" t="s">
        <v>32</v>
      </c>
      <c r="C33" s="45"/>
      <c r="D33" s="46"/>
      <c r="E33" s="47"/>
      <c r="F33" s="48">
        <v>54620.699999999997</v>
      </c>
      <c r="G33" s="47">
        <v>-54620.699999999997</v>
      </c>
      <c r="H33" s="48">
        <f t="shared" si="37"/>
        <v>0</v>
      </c>
      <c r="I33" s="47"/>
      <c r="J33" s="48">
        <f t="shared" si="38"/>
        <v>0</v>
      </c>
      <c r="K33" s="47"/>
      <c r="L33" s="48">
        <f t="shared" si="3"/>
        <v>0</v>
      </c>
      <c r="M33" s="47"/>
      <c r="N33" s="48">
        <f t="shared" si="4"/>
        <v>0</v>
      </c>
      <c r="O33" s="47"/>
      <c r="P33" s="48">
        <f t="shared" si="5"/>
        <v>0</v>
      </c>
      <c r="Q33" s="47"/>
      <c r="R33" s="48">
        <f t="shared" si="6"/>
        <v>0</v>
      </c>
      <c r="S33" s="48"/>
      <c r="T33" s="48">
        <f t="shared" si="7"/>
        <v>0</v>
      </c>
      <c r="U33" s="48"/>
      <c r="V33" s="48">
        <f t="shared" si="8"/>
        <v>0</v>
      </c>
      <c r="W33" s="49"/>
      <c r="X33" s="48">
        <f t="shared" si="9"/>
        <v>0</v>
      </c>
      <c r="Y33" s="50"/>
      <c r="Z33" s="48">
        <f t="shared" si="10"/>
        <v>0</v>
      </c>
      <c r="AA33" s="50"/>
      <c r="AB33" s="48">
        <f t="shared" si="11"/>
        <v>0</v>
      </c>
      <c r="AC33" s="50"/>
      <c r="AD33" s="48">
        <f t="shared" si="12"/>
        <v>0</v>
      </c>
      <c r="AE33" s="49"/>
      <c r="AF33" s="48">
        <f t="shared" si="13"/>
        <v>0</v>
      </c>
      <c r="AG33" s="51"/>
      <c r="AH33" s="47"/>
      <c r="AI33" s="48"/>
      <c r="AJ33" s="47"/>
      <c r="AK33" s="48">
        <f t="shared" si="15"/>
        <v>0</v>
      </c>
      <c r="AL33" s="47"/>
      <c r="AM33" s="48">
        <f t="shared" si="16"/>
        <v>0</v>
      </c>
      <c r="AN33" s="47"/>
      <c r="AO33" s="48">
        <f t="shared" si="17"/>
        <v>0</v>
      </c>
      <c r="AP33" s="47"/>
      <c r="AQ33" s="48">
        <f t="shared" si="18"/>
        <v>0</v>
      </c>
      <c r="AR33" s="47"/>
      <c r="AS33" s="48">
        <f t="shared" si="19"/>
        <v>0</v>
      </c>
      <c r="AT33" s="47"/>
      <c r="AU33" s="48">
        <f t="shared" si="20"/>
        <v>0</v>
      </c>
      <c r="AV33" s="48"/>
      <c r="AW33" s="48">
        <f t="shared" si="21"/>
        <v>0</v>
      </c>
      <c r="AX33" s="48"/>
      <c r="AY33" s="48">
        <f t="shared" si="22"/>
        <v>0</v>
      </c>
      <c r="AZ33" s="49"/>
      <c r="BA33" s="48">
        <f t="shared" si="23"/>
        <v>0</v>
      </c>
      <c r="BB33" s="50"/>
      <c r="BC33" s="48">
        <f t="shared" si="24"/>
        <v>0</v>
      </c>
      <c r="BD33" s="50"/>
      <c r="BE33" s="48">
        <f t="shared" si="25"/>
        <v>0</v>
      </c>
      <c r="BF33" s="49"/>
      <c r="BG33" s="48">
        <f t="shared" si="26"/>
        <v>0</v>
      </c>
      <c r="BH33" s="51"/>
      <c r="BI33" s="46"/>
      <c r="BJ33" s="48"/>
      <c r="BK33" s="47"/>
      <c r="BL33" s="48">
        <f t="shared" si="28"/>
        <v>0</v>
      </c>
      <c r="BM33" s="47"/>
      <c r="BN33" s="48">
        <f t="shared" si="29"/>
        <v>0</v>
      </c>
      <c r="BO33" s="47"/>
      <c r="BP33" s="48">
        <f t="shared" si="30"/>
        <v>0</v>
      </c>
      <c r="BQ33" s="47"/>
      <c r="BR33" s="52">
        <f t="shared" si="31"/>
        <v>0</v>
      </c>
      <c r="BS33" s="48"/>
      <c r="BT33" s="48">
        <f t="shared" si="32"/>
        <v>0</v>
      </c>
      <c r="BU33" s="49"/>
      <c r="BV33" s="48">
        <f t="shared" si="33"/>
        <v>0</v>
      </c>
      <c r="BW33" s="50"/>
      <c r="BX33" s="48">
        <f t="shared" si="34"/>
        <v>0</v>
      </c>
      <c r="BY33" s="49"/>
      <c r="BZ33" s="48">
        <f t="shared" si="35"/>
        <v>0</v>
      </c>
      <c r="CA33" s="53" t="s">
        <v>53</v>
      </c>
      <c r="CB33" s="54" t="s">
        <v>33</v>
      </c>
      <c r="CC33" s="55"/>
    </row>
    <row r="34" ht="17.25">
      <c r="A34" s="20"/>
      <c r="B34" s="39" t="s">
        <v>36</v>
      </c>
      <c r="C34" s="60" t="s">
        <v>30</v>
      </c>
      <c r="D34" s="23"/>
      <c r="E34" s="23"/>
      <c r="F34" s="24"/>
      <c r="G34" s="23">
        <v>54620.699999999997</v>
      </c>
      <c r="H34" s="24">
        <f t="shared" si="37"/>
        <v>54620.699999999997</v>
      </c>
      <c r="I34" s="23"/>
      <c r="J34" s="24">
        <f t="shared" si="38"/>
        <v>54620.699999999997</v>
      </c>
      <c r="K34" s="23">
        <v>45436.972000000002</v>
      </c>
      <c r="L34" s="24">
        <f t="shared" si="3"/>
        <v>100057.67199999999</v>
      </c>
      <c r="M34" s="23"/>
      <c r="N34" s="24">
        <f t="shared" si="4"/>
        <v>100057.67199999999</v>
      </c>
      <c r="O34" s="23"/>
      <c r="P34" s="24">
        <f t="shared" si="5"/>
        <v>100057.67199999999</v>
      </c>
      <c r="Q34" s="23"/>
      <c r="R34" s="24">
        <f t="shared" si="6"/>
        <v>100057.67199999999</v>
      </c>
      <c r="S34" s="24"/>
      <c r="T34" s="24">
        <f t="shared" si="7"/>
        <v>100057.67199999999</v>
      </c>
      <c r="U34" s="24"/>
      <c r="V34" s="24">
        <f t="shared" si="8"/>
        <v>100057.67199999999</v>
      </c>
      <c r="W34" s="24"/>
      <c r="X34" s="24">
        <f t="shared" si="9"/>
        <v>100057.67199999999</v>
      </c>
      <c r="Y34" s="24"/>
      <c r="Z34" s="24">
        <f t="shared" si="10"/>
        <v>100057.67199999999</v>
      </c>
      <c r="AA34" s="24"/>
      <c r="AB34" s="24">
        <f t="shared" si="11"/>
        <v>100057.67199999999</v>
      </c>
      <c r="AC34" s="24"/>
      <c r="AD34" s="24">
        <f t="shared" si="12"/>
        <v>100057.67199999999</v>
      </c>
      <c r="AE34" s="24"/>
      <c r="AF34" s="24">
        <f t="shared" si="13"/>
        <v>100057.67199999999</v>
      </c>
      <c r="AG34" s="24"/>
      <c r="AH34" s="23"/>
      <c r="AI34" s="24"/>
      <c r="AJ34" s="23"/>
      <c r="AK34" s="24">
        <f t="shared" si="15"/>
        <v>0</v>
      </c>
      <c r="AL34" s="23"/>
      <c r="AM34" s="24">
        <f t="shared" si="16"/>
        <v>0</v>
      </c>
      <c r="AN34" s="23"/>
      <c r="AO34" s="24">
        <f t="shared" si="17"/>
        <v>0</v>
      </c>
      <c r="AP34" s="23"/>
      <c r="AQ34" s="24">
        <f t="shared" si="18"/>
        <v>0</v>
      </c>
      <c r="AR34" s="23"/>
      <c r="AS34" s="24">
        <f t="shared" si="19"/>
        <v>0</v>
      </c>
      <c r="AT34" s="23"/>
      <c r="AU34" s="24">
        <f t="shared" si="20"/>
        <v>0</v>
      </c>
      <c r="AV34" s="24"/>
      <c r="AW34" s="24">
        <f t="shared" si="21"/>
        <v>0</v>
      </c>
      <c r="AX34" s="24"/>
      <c r="AY34" s="24">
        <f t="shared" si="22"/>
        <v>0</v>
      </c>
      <c r="AZ34" s="24"/>
      <c r="BA34" s="24">
        <f t="shared" si="23"/>
        <v>0</v>
      </c>
      <c r="BB34" s="24"/>
      <c r="BC34" s="24">
        <f t="shared" si="24"/>
        <v>0</v>
      </c>
      <c r="BD34" s="24"/>
      <c r="BE34" s="24">
        <f t="shared" si="25"/>
        <v>0</v>
      </c>
      <c r="BF34" s="24"/>
      <c r="BG34" s="24">
        <f t="shared" si="26"/>
        <v>0</v>
      </c>
      <c r="BH34" s="24"/>
      <c r="BI34" s="23"/>
      <c r="BJ34" s="24"/>
      <c r="BK34" s="23"/>
      <c r="BL34" s="24">
        <f t="shared" si="28"/>
        <v>0</v>
      </c>
      <c r="BM34" s="23"/>
      <c r="BN34" s="24">
        <f t="shared" si="29"/>
        <v>0</v>
      </c>
      <c r="BO34" s="23"/>
      <c r="BP34" s="24">
        <f t="shared" si="30"/>
        <v>0</v>
      </c>
      <c r="BQ34" s="23"/>
      <c r="BR34" s="25">
        <f t="shared" si="31"/>
        <v>0</v>
      </c>
      <c r="BS34" s="24"/>
      <c r="BT34" s="24">
        <f t="shared" si="32"/>
        <v>0</v>
      </c>
      <c r="BU34" s="24"/>
      <c r="BV34" s="24">
        <f t="shared" si="33"/>
        <v>0</v>
      </c>
      <c r="BW34" s="24"/>
      <c r="BX34" s="24">
        <f t="shared" si="34"/>
        <v>0</v>
      </c>
      <c r="BY34" s="24"/>
      <c r="BZ34" s="24">
        <f t="shared" si="35"/>
        <v>0</v>
      </c>
      <c r="CA34" s="4" t="s">
        <v>53</v>
      </c>
      <c r="CC34" s="41"/>
    </row>
    <row r="35" ht="51.75">
      <c r="A35" s="20"/>
      <c r="B35" s="39" t="s">
        <v>52</v>
      </c>
      <c r="C35" s="39" t="s">
        <v>39</v>
      </c>
      <c r="D35" s="23">
        <f>D37+D38+D39</f>
        <v>619485.5</v>
      </c>
      <c r="E35" s="23">
        <f>E37+E38+E39</f>
        <v>0</v>
      </c>
      <c r="F35" s="24">
        <f t="shared" si="36"/>
        <v>619485.5</v>
      </c>
      <c r="G35" s="23">
        <f>G37+G38+G39+G40</f>
        <v>222299.20000000001</v>
      </c>
      <c r="H35" s="24">
        <f t="shared" si="37"/>
        <v>841784.69999999995</v>
      </c>
      <c r="I35" s="23">
        <f>I37+I38+I39+I40</f>
        <v>0</v>
      </c>
      <c r="J35" s="24">
        <f t="shared" si="38"/>
        <v>841784.69999999995</v>
      </c>
      <c r="K35" s="23">
        <f>K37+K38+K39+K40</f>
        <v>237943.34899999999</v>
      </c>
      <c r="L35" s="24">
        <f t="shared" si="3"/>
        <v>1079728.0489999999</v>
      </c>
      <c r="M35" s="23">
        <f>M37+M38+M39+M40</f>
        <v>0</v>
      </c>
      <c r="N35" s="24">
        <f t="shared" si="4"/>
        <v>1079728.0489999999</v>
      </c>
      <c r="O35" s="23">
        <f>O37+O38+O39+O40</f>
        <v>0</v>
      </c>
      <c r="P35" s="24">
        <f t="shared" si="5"/>
        <v>1079728.0489999999</v>
      </c>
      <c r="Q35" s="23">
        <f>Q37+Q38+Q39+Q40</f>
        <v>0</v>
      </c>
      <c r="R35" s="24">
        <f t="shared" si="6"/>
        <v>1079728.0489999999</v>
      </c>
      <c r="S35" s="24">
        <f>S37+S38+S39+S40</f>
        <v>0</v>
      </c>
      <c r="T35" s="24">
        <f t="shared" si="7"/>
        <v>1079728.0489999999</v>
      </c>
      <c r="U35" s="24">
        <f>U37+U38+U39+U40</f>
        <v>0</v>
      </c>
      <c r="V35" s="24">
        <f t="shared" si="8"/>
        <v>1079728.0489999999</v>
      </c>
      <c r="W35" s="24">
        <f>W37+W38+W39+W40</f>
        <v>0</v>
      </c>
      <c r="X35" s="24">
        <f t="shared" si="9"/>
        <v>1079728.0489999999</v>
      </c>
      <c r="Y35" s="24">
        <f>Y37+Y38+Y39+Y40</f>
        <v>0</v>
      </c>
      <c r="Z35" s="24">
        <f t="shared" si="10"/>
        <v>1079728.0489999999</v>
      </c>
      <c r="AA35" s="24">
        <f>AA37+AA38+AA39+AA40</f>
        <v>0</v>
      </c>
      <c r="AB35" s="24">
        <f t="shared" si="11"/>
        <v>1079728.0489999999</v>
      </c>
      <c r="AC35" s="24">
        <f>AC37+AC38+AC39+AC40</f>
        <v>-2803.857</v>
      </c>
      <c r="AD35" s="24">
        <f t="shared" si="12"/>
        <v>1076924.1919999998</v>
      </c>
      <c r="AE35" s="24">
        <f>AE37+AE38+AE39+AE40</f>
        <v>0</v>
      </c>
      <c r="AF35" s="24">
        <f t="shared" si="13"/>
        <v>1076924.1919999998</v>
      </c>
      <c r="AG35" s="24">
        <f>AG37+AG38+AG39</f>
        <v>567480</v>
      </c>
      <c r="AH35" s="23">
        <f>AH37+AH38+AH39</f>
        <v>0</v>
      </c>
      <c r="AI35" s="24">
        <f t="shared" si="14"/>
        <v>567480</v>
      </c>
      <c r="AJ35" s="23">
        <f>AJ37+AJ38+AJ39+AJ40</f>
        <v>-222299.20000000001</v>
      </c>
      <c r="AK35" s="24">
        <f t="shared" si="15"/>
        <v>345180.79999999999</v>
      </c>
      <c r="AL35" s="23">
        <f>AL37+AL38+AL39+AL40</f>
        <v>0</v>
      </c>
      <c r="AM35" s="24">
        <f t="shared" si="16"/>
        <v>345180.79999999999</v>
      </c>
      <c r="AN35" s="23">
        <f>AN37+AN38+AN39+AN40</f>
        <v>0</v>
      </c>
      <c r="AO35" s="24">
        <f t="shared" si="17"/>
        <v>345180.79999999999</v>
      </c>
      <c r="AP35" s="23">
        <f>AP37+AP38+AP39+AP40</f>
        <v>0</v>
      </c>
      <c r="AQ35" s="24">
        <f t="shared" si="18"/>
        <v>345180.79999999999</v>
      </c>
      <c r="AR35" s="23">
        <f>AR37+AR38+AR39+AR40</f>
        <v>0</v>
      </c>
      <c r="AS35" s="24">
        <f t="shared" si="19"/>
        <v>345180.79999999999</v>
      </c>
      <c r="AT35" s="23">
        <f>AT37+AT38+AT39+AT40</f>
        <v>0</v>
      </c>
      <c r="AU35" s="24">
        <f t="shared" si="20"/>
        <v>345180.79999999999</v>
      </c>
      <c r="AV35" s="24">
        <f>AV37+AV38+AV39+AV40</f>
        <v>0</v>
      </c>
      <c r="AW35" s="24">
        <f t="shared" si="21"/>
        <v>345180.79999999999</v>
      </c>
      <c r="AX35" s="24">
        <f>AX37+AX38+AX39+AX40</f>
        <v>0</v>
      </c>
      <c r="AY35" s="24">
        <f t="shared" si="22"/>
        <v>345180.79999999999</v>
      </c>
      <c r="AZ35" s="24">
        <f>AZ37+AZ38+AZ39+AZ40</f>
        <v>0</v>
      </c>
      <c r="BA35" s="24">
        <f t="shared" si="23"/>
        <v>345180.79999999999</v>
      </c>
      <c r="BB35" s="24">
        <f>BB37+BB38+BB39+BB40</f>
        <v>0</v>
      </c>
      <c r="BC35" s="24">
        <f t="shared" si="24"/>
        <v>345180.79999999999</v>
      </c>
      <c r="BD35" s="24">
        <f>BD37+BD38+BD39+BD40</f>
        <v>0</v>
      </c>
      <c r="BE35" s="24">
        <f t="shared" si="25"/>
        <v>345180.79999999999</v>
      </c>
      <c r="BF35" s="24">
        <f>BF37+BF38+BF39+BF40</f>
        <v>0</v>
      </c>
      <c r="BG35" s="24">
        <f t="shared" si="26"/>
        <v>345180.79999999999</v>
      </c>
      <c r="BH35" s="24">
        <f>BH37+BH38+BH39</f>
        <v>0</v>
      </c>
      <c r="BI35" s="23">
        <f>BI37+BI38+BI39</f>
        <v>0</v>
      </c>
      <c r="BJ35" s="24">
        <f t="shared" si="27"/>
        <v>0</v>
      </c>
      <c r="BK35" s="23">
        <f>BK37+BK38+BK39+BK40</f>
        <v>0</v>
      </c>
      <c r="BL35" s="24">
        <f t="shared" si="28"/>
        <v>0</v>
      </c>
      <c r="BM35" s="23">
        <f>BM37+BM38+BM39+BM40</f>
        <v>0</v>
      </c>
      <c r="BN35" s="24">
        <f t="shared" si="29"/>
        <v>0</v>
      </c>
      <c r="BO35" s="23">
        <f>BO37+BO38+BO39+BO40</f>
        <v>0</v>
      </c>
      <c r="BP35" s="24">
        <f t="shared" si="30"/>
        <v>0</v>
      </c>
      <c r="BQ35" s="23">
        <f>BQ37+BQ38+BQ39+BQ40</f>
        <v>0</v>
      </c>
      <c r="BR35" s="25">
        <f t="shared" si="31"/>
        <v>0</v>
      </c>
      <c r="BS35" s="24">
        <f>BS37+BS38+BS39+BS40</f>
        <v>0</v>
      </c>
      <c r="BT35" s="24">
        <f t="shared" si="32"/>
        <v>0</v>
      </c>
      <c r="BU35" s="24">
        <f>BU37+BU38+BU39+BU40</f>
        <v>0</v>
      </c>
      <c r="BV35" s="24">
        <f t="shared" si="33"/>
        <v>0</v>
      </c>
      <c r="BW35" s="24">
        <f>BW37+BW38+BW39+BW40</f>
        <v>0</v>
      </c>
      <c r="BX35" s="24">
        <f t="shared" si="34"/>
        <v>0</v>
      </c>
      <c r="BY35" s="24">
        <f>BY37+BY38+BY39+BY40</f>
        <v>0</v>
      </c>
      <c r="BZ35" s="24">
        <f t="shared" si="35"/>
        <v>0</v>
      </c>
      <c r="CC35" s="41"/>
    </row>
    <row r="36" ht="17.25">
      <c r="A36" s="20"/>
      <c r="B36" s="42" t="s">
        <v>31</v>
      </c>
      <c r="C36" s="21"/>
      <c r="D36" s="23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3"/>
      <c r="AI36" s="24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3"/>
      <c r="BJ36" s="24"/>
      <c r="BK36" s="23"/>
      <c r="BL36" s="24"/>
      <c r="BM36" s="23"/>
      <c r="BN36" s="24"/>
      <c r="BO36" s="23"/>
      <c r="BP36" s="24"/>
      <c r="BQ36" s="23"/>
      <c r="BR36" s="25"/>
      <c r="BS36" s="24"/>
      <c r="BT36" s="24"/>
      <c r="BU36" s="24"/>
      <c r="BV36" s="24"/>
      <c r="BW36" s="24"/>
      <c r="BX36" s="24"/>
      <c r="BY36" s="24"/>
      <c r="BZ36" s="24"/>
      <c r="CC36" s="41"/>
    </row>
    <row r="37" ht="17.25" hidden="1">
      <c r="A37" s="43"/>
      <c r="B37" s="44" t="s">
        <v>32</v>
      </c>
      <c r="C37" s="61"/>
      <c r="D37" s="47">
        <v>92554.300000000003</v>
      </c>
      <c r="E37" s="47"/>
      <c r="F37" s="48">
        <f t="shared" si="36"/>
        <v>92554.300000000003</v>
      </c>
      <c r="G37" s="47">
        <v>-92554.300000000003</v>
      </c>
      <c r="H37" s="48">
        <f t="shared" si="37"/>
        <v>0</v>
      </c>
      <c r="I37" s="47"/>
      <c r="J37" s="48">
        <f t="shared" si="38"/>
        <v>0</v>
      </c>
      <c r="K37" s="47"/>
      <c r="L37" s="48">
        <f t="shared" si="3"/>
        <v>0</v>
      </c>
      <c r="M37" s="47"/>
      <c r="N37" s="48">
        <f t="shared" si="4"/>
        <v>0</v>
      </c>
      <c r="O37" s="47"/>
      <c r="P37" s="48">
        <f t="shared" si="5"/>
        <v>0</v>
      </c>
      <c r="Q37" s="47"/>
      <c r="R37" s="48">
        <f t="shared" si="6"/>
        <v>0</v>
      </c>
      <c r="S37" s="48"/>
      <c r="T37" s="48">
        <f t="shared" si="7"/>
        <v>0</v>
      </c>
      <c r="U37" s="48"/>
      <c r="V37" s="48">
        <f t="shared" si="8"/>
        <v>0</v>
      </c>
      <c r="W37" s="49"/>
      <c r="X37" s="48">
        <f t="shared" si="9"/>
        <v>0</v>
      </c>
      <c r="Y37" s="50"/>
      <c r="Z37" s="48">
        <f t="shared" si="10"/>
        <v>0</v>
      </c>
      <c r="AA37" s="50"/>
      <c r="AB37" s="48">
        <f t="shared" si="11"/>
        <v>0</v>
      </c>
      <c r="AC37" s="50"/>
      <c r="AD37" s="48">
        <f t="shared" si="12"/>
        <v>0</v>
      </c>
      <c r="AE37" s="49"/>
      <c r="AF37" s="48">
        <f t="shared" si="13"/>
        <v>0</v>
      </c>
      <c r="AG37" s="48">
        <v>222299.20000000001</v>
      </c>
      <c r="AH37" s="47"/>
      <c r="AI37" s="48">
        <f t="shared" si="14"/>
        <v>222299.20000000001</v>
      </c>
      <c r="AJ37" s="47">
        <v>-222299.20000000001</v>
      </c>
      <c r="AK37" s="48">
        <f t="shared" si="15"/>
        <v>0</v>
      </c>
      <c r="AL37" s="47"/>
      <c r="AM37" s="48">
        <f t="shared" si="16"/>
        <v>0</v>
      </c>
      <c r="AN37" s="47"/>
      <c r="AO37" s="48">
        <f t="shared" si="17"/>
        <v>0</v>
      </c>
      <c r="AP37" s="47"/>
      <c r="AQ37" s="48">
        <f t="shared" si="18"/>
        <v>0</v>
      </c>
      <c r="AR37" s="47"/>
      <c r="AS37" s="48">
        <f t="shared" si="19"/>
        <v>0</v>
      </c>
      <c r="AT37" s="47"/>
      <c r="AU37" s="48">
        <f t="shared" si="20"/>
        <v>0</v>
      </c>
      <c r="AV37" s="48"/>
      <c r="AW37" s="48">
        <f t="shared" si="21"/>
        <v>0</v>
      </c>
      <c r="AX37" s="48"/>
      <c r="AY37" s="48">
        <f t="shared" si="22"/>
        <v>0</v>
      </c>
      <c r="AZ37" s="49"/>
      <c r="BA37" s="48">
        <f t="shared" si="23"/>
        <v>0</v>
      </c>
      <c r="BB37" s="50"/>
      <c r="BC37" s="48">
        <f t="shared" si="24"/>
        <v>0</v>
      </c>
      <c r="BD37" s="50"/>
      <c r="BE37" s="48">
        <f t="shared" si="25"/>
        <v>0</v>
      </c>
      <c r="BF37" s="49"/>
      <c r="BG37" s="48">
        <f t="shared" si="26"/>
        <v>0</v>
      </c>
      <c r="BH37" s="48">
        <v>0</v>
      </c>
      <c r="BI37" s="46"/>
      <c r="BJ37" s="48">
        <f t="shared" si="27"/>
        <v>0</v>
      </c>
      <c r="BK37" s="47"/>
      <c r="BL37" s="48">
        <f t="shared" si="28"/>
        <v>0</v>
      </c>
      <c r="BM37" s="47"/>
      <c r="BN37" s="48">
        <f t="shared" si="29"/>
        <v>0</v>
      </c>
      <c r="BO37" s="47"/>
      <c r="BP37" s="48">
        <f t="shared" si="30"/>
        <v>0</v>
      </c>
      <c r="BQ37" s="47"/>
      <c r="BR37" s="52">
        <f t="shared" si="31"/>
        <v>0</v>
      </c>
      <c r="BS37" s="48"/>
      <c r="BT37" s="48">
        <f t="shared" si="32"/>
        <v>0</v>
      </c>
      <c r="BU37" s="49"/>
      <c r="BV37" s="48">
        <f t="shared" si="33"/>
        <v>0</v>
      </c>
      <c r="BW37" s="50"/>
      <c r="BX37" s="48">
        <f t="shared" si="34"/>
        <v>0</v>
      </c>
      <c r="BY37" s="49"/>
      <c r="BZ37" s="48">
        <f t="shared" si="35"/>
        <v>0</v>
      </c>
      <c r="CA37" s="53" t="s">
        <v>53</v>
      </c>
      <c r="CB37" s="54" t="s">
        <v>33</v>
      </c>
      <c r="CC37" s="55"/>
    </row>
    <row r="38" ht="17.25">
      <c r="A38" s="20"/>
      <c r="B38" s="42" t="s">
        <v>34</v>
      </c>
      <c r="C38" s="40" t="s">
        <v>30</v>
      </c>
      <c r="D38" s="23">
        <v>26346.599999999999</v>
      </c>
      <c r="E38" s="23"/>
      <c r="F38" s="24">
        <f t="shared" si="36"/>
        <v>26346.599999999999</v>
      </c>
      <c r="G38" s="23">
        <f>-2634.656+2634.656</f>
        <v>0</v>
      </c>
      <c r="H38" s="24">
        <f t="shared" si="37"/>
        <v>26346.599999999999</v>
      </c>
      <c r="I38" s="23"/>
      <c r="J38" s="24">
        <f t="shared" si="38"/>
        <v>26346.599999999999</v>
      </c>
      <c r="K38" s="23">
        <v>50058.5</v>
      </c>
      <c r="L38" s="24">
        <f t="shared" si="3"/>
        <v>76405.100000000006</v>
      </c>
      <c r="M38" s="23"/>
      <c r="N38" s="24">
        <f t="shared" si="4"/>
        <v>76405.100000000006</v>
      </c>
      <c r="O38" s="23"/>
      <c r="P38" s="24">
        <f t="shared" si="5"/>
        <v>76405.100000000006</v>
      </c>
      <c r="Q38" s="23"/>
      <c r="R38" s="24">
        <f t="shared" si="6"/>
        <v>76405.100000000006</v>
      </c>
      <c r="S38" s="24"/>
      <c r="T38" s="24">
        <f t="shared" si="7"/>
        <v>76405.100000000006</v>
      </c>
      <c r="U38" s="24"/>
      <c r="V38" s="24">
        <f t="shared" si="8"/>
        <v>76405.100000000006</v>
      </c>
      <c r="W38" s="24"/>
      <c r="X38" s="24">
        <f t="shared" si="9"/>
        <v>76405.100000000006</v>
      </c>
      <c r="Y38" s="24"/>
      <c r="Z38" s="24">
        <f t="shared" si="10"/>
        <v>76405.100000000006</v>
      </c>
      <c r="AA38" s="24"/>
      <c r="AB38" s="24">
        <f t="shared" si="11"/>
        <v>76405.100000000006</v>
      </c>
      <c r="AC38" s="24"/>
      <c r="AD38" s="24">
        <f t="shared" si="12"/>
        <v>76405.100000000006</v>
      </c>
      <c r="AE38" s="24"/>
      <c r="AF38" s="24">
        <f t="shared" si="13"/>
        <v>76405.100000000006</v>
      </c>
      <c r="AG38" s="24">
        <v>345180.79999999999</v>
      </c>
      <c r="AH38" s="23"/>
      <c r="AI38" s="24">
        <f t="shared" si="14"/>
        <v>345180.79999999999</v>
      </c>
      <c r="AJ38" s="23"/>
      <c r="AK38" s="24">
        <f t="shared" si="15"/>
        <v>345180.79999999999</v>
      </c>
      <c r="AL38" s="23"/>
      <c r="AM38" s="24">
        <f t="shared" si="16"/>
        <v>345180.79999999999</v>
      </c>
      <c r="AN38" s="23"/>
      <c r="AO38" s="24">
        <f t="shared" si="17"/>
        <v>345180.79999999999</v>
      </c>
      <c r="AP38" s="23"/>
      <c r="AQ38" s="24">
        <f t="shared" si="18"/>
        <v>345180.79999999999</v>
      </c>
      <c r="AR38" s="23"/>
      <c r="AS38" s="24">
        <f t="shared" si="19"/>
        <v>345180.79999999999</v>
      </c>
      <c r="AT38" s="23"/>
      <c r="AU38" s="24">
        <f t="shared" si="20"/>
        <v>345180.79999999999</v>
      </c>
      <c r="AV38" s="24"/>
      <c r="AW38" s="24">
        <f t="shared" si="21"/>
        <v>345180.79999999999</v>
      </c>
      <c r="AX38" s="24"/>
      <c r="AY38" s="24">
        <f t="shared" si="22"/>
        <v>345180.79999999999</v>
      </c>
      <c r="AZ38" s="24"/>
      <c r="BA38" s="24">
        <f t="shared" si="23"/>
        <v>345180.79999999999</v>
      </c>
      <c r="BB38" s="24"/>
      <c r="BC38" s="24">
        <f t="shared" si="24"/>
        <v>345180.79999999999</v>
      </c>
      <c r="BD38" s="24"/>
      <c r="BE38" s="24">
        <f t="shared" si="25"/>
        <v>345180.79999999999</v>
      </c>
      <c r="BF38" s="24"/>
      <c r="BG38" s="24">
        <f t="shared" si="26"/>
        <v>345180.79999999999</v>
      </c>
      <c r="BH38" s="24">
        <v>0</v>
      </c>
      <c r="BI38" s="23"/>
      <c r="BJ38" s="24">
        <f t="shared" si="27"/>
        <v>0</v>
      </c>
      <c r="BK38" s="23"/>
      <c r="BL38" s="24">
        <f t="shared" si="28"/>
        <v>0</v>
      </c>
      <c r="BM38" s="23"/>
      <c r="BN38" s="24">
        <f t="shared" si="29"/>
        <v>0</v>
      </c>
      <c r="BO38" s="23"/>
      <c r="BP38" s="24">
        <f t="shared" si="30"/>
        <v>0</v>
      </c>
      <c r="BQ38" s="23"/>
      <c r="BR38" s="25">
        <f t="shared" si="31"/>
        <v>0</v>
      </c>
      <c r="BS38" s="24"/>
      <c r="BT38" s="24">
        <f t="shared" si="32"/>
        <v>0</v>
      </c>
      <c r="BU38" s="24"/>
      <c r="BV38" s="24">
        <f t="shared" si="33"/>
        <v>0</v>
      </c>
      <c r="BW38" s="24"/>
      <c r="BX38" s="24">
        <f t="shared" si="34"/>
        <v>0</v>
      </c>
      <c r="BY38" s="24"/>
      <c r="BZ38" s="24">
        <f t="shared" si="35"/>
        <v>0</v>
      </c>
      <c r="CA38" s="4" t="s">
        <v>54</v>
      </c>
      <c r="CC38" s="41"/>
    </row>
    <row r="39" ht="17.25">
      <c r="A39" s="20"/>
      <c r="B39" s="42" t="s">
        <v>55</v>
      </c>
      <c r="C39" s="40" t="s">
        <v>30</v>
      </c>
      <c r="D39" s="23">
        <v>500584.59999999998</v>
      </c>
      <c r="E39" s="23"/>
      <c r="F39" s="24">
        <f t="shared" si="36"/>
        <v>500584.59999999998</v>
      </c>
      <c r="G39" s="23">
        <v>-50058.459999999999</v>
      </c>
      <c r="H39" s="24">
        <f t="shared" si="37"/>
        <v>450526.13999999996</v>
      </c>
      <c r="I39" s="23"/>
      <c r="J39" s="24">
        <f t="shared" si="38"/>
        <v>450526.13999999996</v>
      </c>
      <c r="K39" s="23"/>
      <c r="L39" s="24">
        <f t="shared" si="3"/>
        <v>450526.13999999996</v>
      </c>
      <c r="M39" s="23"/>
      <c r="N39" s="24">
        <f t="shared" si="4"/>
        <v>450526.13999999996</v>
      </c>
      <c r="O39" s="23"/>
      <c r="P39" s="24">
        <f t="shared" si="5"/>
        <v>450526.13999999996</v>
      </c>
      <c r="Q39" s="23"/>
      <c r="R39" s="24">
        <f t="shared" si="6"/>
        <v>450526.13999999996</v>
      </c>
      <c r="S39" s="24"/>
      <c r="T39" s="24">
        <f t="shared" si="7"/>
        <v>450526.13999999996</v>
      </c>
      <c r="U39" s="24"/>
      <c r="V39" s="24">
        <f t="shared" si="8"/>
        <v>450526.13999999996</v>
      </c>
      <c r="W39" s="24"/>
      <c r="X39" s="24">
        <f t="shared" si="9"/>
        <v>450526.13999999996</v>
      </c>
      <c r="Y39" s="24"/>
      <c r="Z39" s="24">
        <f t="shared" si="10"/>
        <v>450526.13999999996</v>
      </c>
      <c r="AA39" s="24"/>
      <c r="AB39" s="24">
        <f t="shared" si="11"/>
        <v>450526.13999999996</v>
      </c>
      <c r="AC39" s="24"/>
      <c r="AD39" s="24">
        <f t="shared" si="12"/>
        <v>450526.13999999996</v>
      </c>
      <c r="AE39" s="24"/>
      <c r="AF39" s="24">
        <f t="shared" si="13"/>
        <v>450526.13999999996</v>
      </c>
      <c r="AG39" s="24">
        <v>0</v>
      </c>
      <c r="AH39" s="23"/>
      <c r="AI39" s="24">
        <f t="shared" si="14"/>
        <v>0</v>
      </c>
      <c r="AJ39" s="23"/>
      <c r="AK39" s="24">
        <f t="shared" si="15"/>
        <v>0</v>
      </c>
      <c r="AL39" s="23"/>
      <c r="AM39" s="24">
        <f t="shared" si="16"/>
        <v>0</v>
      </c>
      <c r="AN39" s="23"/>
      <c r="AO39" s="24">
        <f t="shared" si="17"/>
        <v>0</v>
      </c>
      <c r="AP39" s="23"/>
      <c r="AQ39" s="24">
        <f t="shared" si="18"/>
        <v>0</v>
      </c>
      <c r="AR39" s="23"/>
      <c r="AS39" s="24">
        <f t="shared" si="19"/>
        <v>0</v>
      </c>
      <c r="AT39" s="23"/>
      <c r="AU39" s="24">
        <f t="shared" si="20"/>
        <v>0</v>
      </c>
      <c r="AV39" s="24"/>
      <c r="AW39" s="24">
        <f t="shared" si="21"/>
        <v>0</v>
      </c>
      <c r="AX39" s="24"/>
      <c r="AY39" s="24">
        <f t="shared" si="22"/>
        <v>0</v>
      </c>
      <c r="AZ39" s="24"/>
      <c r="BA39" s="24">
        <f t="shared" si="23"/>
        <v>0</v>
      </c>
      <c r="BB39" s="24"/>
      <c r="BC39" s="24">
        <f t="shared" si="24"/>
        <v>0</v>
      </c>
      <c r="BD39" s="24"/>
      <c r="BE39" s="24">
        <f t="shared" si="25"/>
        <v>0</v>
      </c>
      <c r="BF39" s="24"/>
      <c r="BG39" s="24">
        <f t="shared" si="26"/>
        <v>0</v>
      </c>
      <c r="BH39" s="24">
        <v>0</v>
      </c>
      <c r="BI39" s="23"/>
      <c r="BJ39" s="24">
        <f t="shared" si="27"/>
        <v>0</v>
      </c>
      <c r="BK39" s="23"/>
      <c r="BL39" s="24">
        <f t="shared" si="28"/>
        <v>0</v>
      </c>
      <c r="BM39" s="23"/>
      <c r="BN39" s="24">
        <f t="shared" si="29"/>
        <v>0</v>
      </c>
      <c r="BO39" s="23"/>
      <c r="BP39" s="24">
        <f t="shared" si="30"/>
        <v>0</v>
      </c>
      <c r="BQ39" s="23"/>
      <c r="BR39" s="25">
        <f t="shared" si="31"/>
        <v>0</v>
      </c>
      <c r="BS39" s="24"/>
      <c r="BT39" s="24">
        <f t="shared" si="32"/>
        <v>0</v>
      </c>
      <c r="BU39" s="24"/>
      <c r="BV39" s="24">
        <f t="shared" si="33"/>
        <v>0</v>
      </c>
      <c r="BW39" s="24"/>
      <c r="BX39" s="24">
        <f t="shared" si="34"/>
        <v>0</v>
      </c>
      <c r="BY39" s="24"/>
      <c r="BZ39" s="24">
        <f t="shared" si="35"/>
        <v>0</v>
      </c>
      <c r="CA39" s="4" t="s">
        <v>56</v>
      </c>
      <c r="CC39" s="41"/>
    </row>
    <row r="40" ht="17.25">
      <c r="A40" s="20"/>
      <c r="B40" s="39" t="s">
        <v>36</v>
      </c>
      <c r="C40" s="40" t="s">
        <v>30</v>
      </c>
      <c r="D40" s="23"/>
      <c r="E40" s="23"/>
      <c r="F40" s="24"/>
      <c r="G40" s="23">
        <v>364911.96000000002</v>
      </c>
      <c r="H40" s="24">
        <f t="shared" si="37"/>
        <v>364911.96000000002</v>
      </c>
      <c r="I40" s="23"/>
      <c r="J40" s="24">
        <f t="shared" si="38"/>
        <v>364911.96000000002</v>
      </c>
      <c r="K40" s="23">
        <v>187884.84899999999</v>
      </c>
      <c r="L40" s="24">
        <f t="shared" si="3"/>
        <v>552796.80900000001</v>
      </c>
      <c r="M40" s="23"/>
      <c r="N40" s="24">
        <f t="shared" si="4"/>
        <v>552796.80900000001</v>
      </c>
      <c r="O40" s="23"/>
      <c r="P40" s="24">
        <f t="shared" si="5"/>
        <v>552796.80900000001</v>
      </c>
      <c r="Q40" s="23"/>
      <c r="R40" s="24">
        <f t="shared" si="6"/>
        <v>552796.80900000001</v>
      </c>
      <c r="S40" s="24"/>
      <c r="T40" s="24">
        <f t="shared" si="7"/>
        <v>552796.80900000001</v>
      </c>
      <c r="U40" s="24"/>
      <c r="V40" s="24">
        <f t="shared" si="8"/>
        <v>552796.80900000001</v>
      </c>
      <c r="W40" s="24"/>
      <c r="X40" s="24">
        <f t="shared" si="9"/>
        <v>552796.80900000001</v>
      </c>
      <c r="Y40" s="24"/>
      <c r="Z40" s="24">
        <f t="shared" si="10"/>
        <v>552796.80900000001</v>
      </c>
      <c r="AA40" s="24"/>
      <c r="AB40" s="24">
        <f t="shared" si="11"/>
        <v>552796.80900000001</v>
      </c>
      <c r="AC40" s="24">
        <v>-2803.857</v>
      </c>
      <c r="AD40" s="24">
        <f t="shared" si="12"/>
        <v>549992.95200000005</v>
      </c>
      <c r="AE40" s="24"/>
      <c r="AF40" s="24">
        <f t="shared" si="13"/>
        <v>549992.95200000005</v>
      </c>
      <c r="AG40" s="24"/>
      <c r="AH40" s="23"/>
      <c r="AI40" s="24"/>
      <c r="AJ40" s="23"/>
      <c r="AK40" s="24">
        <f t="shared" si="15"/>
        <v>0</v>
      </c>
      <c r="AL40" s="23"/>
      <c r="AM40" s="24">
        <f t="shared" si="16"/>
        <v>0</v>
      </c>
      <c r="AN40" s="23"/>
      <c r="AO40" s="24">
        <f t="shared" si="17"/>
        <v>0</v>
      </c>
      <c r="AP40" s="23"/>
      <c r="AQ40" s="24">
        <f t="shared" si="18"/>
        <v>0</v>
      </c>
      <c r="AR40" s="23"/>
      <c r="AS40" s="24">
        <f t="shared" si="19"/>
        <v>0</v>
      </c>
      <c r="AT40" s="23"/>
      <c r="AU40" s="24">
        <f t="shared" si="20"/>
        <v>0</v>
      </c>
      <c r="AV40" s="24"/>
      <c r="AW40" s="24">
        <f t="shared" si="21"/>
        <v>0</v>
      </c>
      <c r="AX40" s="24"/>
      <c r="AY40" s="24">
        <f t="shared" si="22"/>
        <v>0</v>
      </c>
      <c r="AZ40" s="24"/>
      <c r="BA40" s="24">
        <f t="shared" si="23"/>
        <v>0</v>
      </c>
      <c r="BB40" s="24"/>
      <c r="BC40" s="24">
        <f t="shared" si="24"/>
        <v>0</v>
      </c>
      <c r="BD40" s="24"/>
      <c r="BE40" s="24">
        <f t="shared" si="25"/>
        <v>0</v>
      </c>
      <c r="BF40" s="24"/>
      <c r="BG40" s="24">
        <f t="shared" si="26"/>
        <v>0</v>
      </c>
      <c r="BH40" s="24"/>
      <c r="BI40" s="23"/>
      <c r="BJ40" s="24"/>
      <c r="BK40" s="23"/>
      <c r="BL40" s="24">
        <f t="shared" si="28"/>
        <v>0</v>
      </c>
      <c r="BM40" s="23"/>
      <c r="BN40" s="24">
        <f t="shared" si="29"/>
        <v>0</v>
      </c>
      <c r="BO40" s="23"/>
      <c r="BP40" s="24">
        <f t="shared" si="30"/>
        <v>0</v>
      </c>
      <c r="BQ40" s="23"/>
      <c r="BR40" s="25">
        <f t="shared" si="31"/>
        <v>0</v>
      </c>
      <c r="BS40" s="24"/>
      <c r="BT40" s="24">
        <f t="shared" si="32"/>
        <v>0</v>
      </c>
      <c r="BU40" s="24"/>
      <c r="BV40" s="24">
        <f t="shared" si="33"/>
        <v>0</v>
      </c>
      <c r="BW40" s="24"/>
      <c r="BX40" s="24">
        <f t="shared" si="34"/>
        <v>0</v>
      </c>
      <c r="BY40" s="24"/>
      <c r="BZ40" s="24">
        <f t="shared" si="35"/>
        <v>0</v>
      </c>
      <c r="CA40" s="4" t="s">
        <v>53</v>
      </c>
      <c r="CC40" s="41"/>
    </row>
    <row r="41" ht="51.75">
      <c r="A41" s="20" t="s">
        <v>57</v>
      </c>
      <c r="B41" s="42" t="s">
        <v>58</v>
      </c>
      <c r="C41" s="39" t="s">
        <v>39</v>
      </c>
      <c r="D41" s="23">
        <v>25000</v>
      </c>
      <c r="E41" s="23"/>
      <c r="F41" s="24">
        <f t="shared" si="36"/>
        <v>25000</v>
      </c>
      <c r="G41" s="23">
        <f>G43+G45</f>
        <v>186763.856</v>
      </c>
      <c r="H41" s="24">
        <f t="shared" si="37"/>
        <v>211763.856</v>
      </c>
      <c r="I41" s="23">
        <f>I43+I45</f>
        <v>0</v>
      </c>
      <c r="J41" s="24">
        <f t="shared" si="38"/>
        <v>211763.856</v>
      </c>
      <c r="K41" s="23">
        <f>K43+K45+K44</f>
        <v>-48973.177000000003</v>
      </c>
      <c r="L41" s="24">
        <f t="shared" si="3"/>
        <v>162790.679</v>
      </c>
      <c r="M41" s="23">
        <f>M43+M45+M44</f>
        <v>0</v>
      </c>
      <c r="N41" s="24">
        <f t="shared" si="4"/>
        <v>162790.679</v>
      </c>
      <c r="O41" s="23">
        <f>O43+O45+O44</f>
        <v>0</v>
      </c>
      <c r="P41" s="24">
        <f t="shared" si="5"/>
        <v>162790.679</v>
      </c>
      <c r="Q41" s="23">
        <f>Q43+Q45+Q44</f>
        <v>0</v>
      </c>
      <c r="R41" s="24">
        <f t="shared" si="6"/>
        <v>162790.679</v>
      </c>
      <c r="S41" s="24">
        <f>S43+S45+S44</f>
        <v>0</v>
      </c>
      <c r="T41" s="24">
        <f t="shared" si="7"/>
        <v>162790.679</v>
      </c>
      <c r="U41" s="24">
        <f>U43+U45+U44</f>
        <v>0</v>
      </c>
      <c r="V41" s="24">
        <f t="shared" si="8"/>
        <v>162790.679</v>
      </c>
      <c r="W41" s="24">
        <f>W43+W45+W44</f>
        <v>0</v>
      </c>
      <c r="X41" s="24">
        <f t="shared" si="9"/>
        <v>162790.679</v>
      </c>
      <c r="Y41" s="24">
        <f>Y43+Y45+Y44</f>
        <v>0</v>
      </c>
      <c r="Z41" s="24">
        <f t="shared" si="10"/>
        <v>162790.679</v>
      </c>
      <c r="AA41" s="24">
        <f>AA43+AA45+AA44</f>
        <v>0</v>
      </c>
      <c r="AB41" s="24">
        <f t="shared" si="11"/>
        <v>162790.679</v>
      </c>
      <c r="AC41" s="24">
        <f>AC43+AC45+AC44</f>
        <v>0</v>
      </c>
      <c r="AD41" s="24">
        <f t="shared" si="12"/>
        <v>162790.679</v>
      </c>
      <c r="AE41" s="24">
        <f>AE43+AE45+AE44</f>
        <v>0</v>
      </c>
      <c r="AF41" s="24">
        <f t="shared" si="13"/>
        <v>162790.679</v>
      </c>
      <c r="AG41" s="24">
        <v>100000</v>
      </c>
      <c r="AH41" s="23"/>
      <c r="AI41" s="24">
        <f t="shared" si="14"/>
        <v>100000</v>
      </c>
      <c r="AJ41" s="23">
        <f>AJ43+AJ45</f>
        <v>409465.24400000001</v>
      </c>
      <c r="AK41" s="24">
        <f t="shared" si="15"/>
        <v>509465.24400000001</v>
      </c>
      <c r="AL41" s="23">
        <f>AL43+AL45+AL44</f>
        <v>48973.176999999996</v>
      </c>
      <c r="AM41" s="24">
        <f t="shared" si="16"/>
        <v>558438.42099999997</v>
      </c>
      <c r="AN41" s="23">
        <f>AN43+AN45+AN44</f>
        <v>0</v>
      </c>
      <c r="AO41" s="24">
        <f t="shared" si="17"/>
        <v>558438.42099999997</v>
      </c>
      <c r="AP41" s="23">
        <f>AP43+AP45+AP44</f>
        <v>0</v>
      </c>
      <c r="AQ41" s="24">
        <f t="shared" si="18"/>
        <v>558438.42099999997</v>
      </c>
      <c r="AR41" s="23">
        <f>AR43+AR45+AR44</f>
        <v>0</v>
      </c>
      <c r="AS41" s="24">
        <f t="shared" si="19"/>
        <v>558438.42099999997</v>
      </c>
      <c r="AT41" s="23">
        <f>AT43+AT45+AT44</f>
        <v>0</v>
      </c>
      <c r="AU41" s="24">
        <f t="shared" si="20"/>
        <v>558438.42099999997</v>
      </c>
      <c r="AV41" s="24">
        <f>AV43+AV45+AV44</f>
        <v>0</v>
      </c>
      <c r="AW41" s="24">
        <f t="shared" si="21"/>
        <v>558438.42099999997</v>
      </c>
      <c r="AX41" s="24">
        <f>AX43+AX45+AX44</f>
        <v>0</v>
      </c>
      <c r="AY41" s="24">
        <f t="shared" si="22"/>
        <v>558438.42099999997</v>
      </c>
      <c r="AZ41" s="24">
        <f>AZ43+AZ45+AZ44</f>
        <v>0</v>
      </c>
      <c r="BA41" s="24">
        <f t="shared" si="23"/>
        <v>558438.42099999997</v>
      </c>
      <c r="BB41" s="24">
        <f>BB43+BB45+BB44</f>
        <v>0</v>
      </c>
      <c r="BC41" s="24">
        <f t="shared" si="24"/>
        <v>558438.42099999997</v>
      </c>
      <c r="BD41" s="24">
        <f>BD43+BD45+BD44</f>
        <v>0</v>
      </c>
      <c r="BE41" s="24">
        <f t="shared" si="25"/>
        <v>558438.42099999997</v>
      </c>
      <c r="BF41" s="24">
        <f>BF43+BF45+BF44</f>
        <v>0</v>
      </c>
      <c r="BG41" s="24">
        <f t="shared" si="26"/>
        <v>558438.42099999997</v>
      </c>
      <c r="BH41" s="24">
        <v>757100.69999999995</v>
      </c>
      <c r="BI41" s="23"/>
      <c r="BJ41" s="24">
        <f t="shared" si="27"/>
        <v>757100.69999999995</v>
      </c>
      <c r="BK41" s="23">
        <f>BK43+BK45</f>
        <v>-11041.07</v>
      </c>
      <c r="BL41" s="24">
        <f t="shared" si="28"/>
        <v>746059.63</v>
      </c>
      <c r="BM41" s="23">
        <f>BM43+BM45+BM44</f>
        <v>0</v>
      </c>
      <c r="BN41" s="24">
        <f t="shared" si="29"/>
        <v>746059.63</v>
      </c>
      <c r="BO41" s="23">
        <f>BO43+BO45+BO44</f>
        <v>0</v>
      </c>
      <c r="BP41" s="24">
        <f t="shared" si="30"/>
        <v>746059.63</v>
      </c>
      <c r="BQ41" s="23">
        <f>BQ43+BQ45+BQ44</f>
        <v>0</v>
      </c>
      <c r="BR41" s="25">
        <f t="shared" si="31"/>
        <v>746059.63</v>
      </c>
      <c r="BS41" s="24">
        <f>BS43+BS45+BS44</f>
        <v>0</v>
      </c>
      <c r="BT41" s="24">
        <f t="shared" si="32"/>
        <v>746059.63</v>
      </c>
      <c r="BU41" s="24">
        <f>BU43+BU45+BU44</f>
        <v>0</v>
      </c>
      <c r="BV41" s="24">
        <f t="shared" si="33"/>
        <v>746059.63</v>
      </c>
      <c r="BW41" s="24">
        <f>BW43+BW45+BW44</f>
        <v>0</v>
      </c>
      <c r="BX41" s="24">
        <f t="shared" si="34"/>
        <v>746059.63</v>
      </c>
      <c r="BY41" s="24">
        <f>BY43+BY45+BY44</f>
        <v>0</v>
      </c>
      <c r="BZ41" s="24">
        <f t="shared" si="35"/>
        <v>746059.63</v>
      </c>
      <c r="CC41" s="41"/>
    </row>
    <row r="42" ht="17.25">
      <c r="A42" s="62"/>
      <c r="B42" s="42" t="s">
        <v>31</v>
      </c>
      <c r="C42" s="39"/>
      <c r="D42" s="23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3"/>
      <c r="AI42" s="24"/>
      <c r="AJ42" s="23"/>
      <c r="AK42" s="24"/>
      <c r="AL42" s="23"/>
      <c r="AM42" s="24"/>
      <c r="AN42" s="23"/>
      <c r="AO42" s="24"/>
      <c r="AP42" s="23"/>
      <c r="AQ42" s="24"/>
      <c r="AR42" s="23"/>
      <c r="AS42" s="24"/>
      <c r="AT42" s="23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3"/>
      <c r="BJ42" s="24"/>
      <c r="BK42" s="23"/>
      <c r="BL42" s="24"/>
      <c r="BM42" s="23"/>
      <c r="BN42" s="24"/>
      <c r="BO42" s="23"/>
      <c r="BP42" s="24"/>
      <c r="BQ42" s="23"/>
      <c r="BR42" s="25"/>
      <c r="BS42" s="24"/>
      <c r="BT42" s="24"/>
      <c r="BU42" s="24"/>
      <c r="BV42" s="24"/>
      <c r="BW42" s="24"/>
      <c r="BX42" s="24"/>
      <c r="BY42" s="24"/>
      <c r="BZ42" s="24"/>
      <c r="CC42" s="41"/>
    </row>
    <row r="43" ht="17.25" hidden="1">
      <c r="A43" s="63"/>
      <c r="B43" s="44" t="s">
        <v>32</v>
      </c>
      <c r="C43" s="45"/>
      <c r="D43" s="46"/>
      <c r="E43" s="47"/>
      <c r="F43" s="48">
        <v>25000</v>
      </c>
      <c r="G43" s="47">
        <v>-25000</v>
      </c>
      <c r="H43" s="48">
        <f t="shared" si="37"/>
        <v>0</v>
      </c>
      <c r="I43" s="47"/>
      <c r="J43" s="48">
        <f t="shared" si="38"/>
        <v>0</v>
      </c>
      <c r="K43" s="47"/>
      <c r="L43" s="48">
        <f t="shared" si="3"/>
        <v>0</v>
      </c>
      <c r="M43" s="47"/>
      <c r="N43" s="48">
        <f t="shared" si="4"/>
        <v>0</v>
      </c>
      <c r="O43" s="47"/>
      <c r="P43" s="48">
        <f t="shared" si="5"/>
        <v>0</v>
      </c>
      <c r="Q43" s="47"/>
      <c r="R43" s="48">
        <f t="shared" si="6"/>
        <v>0</v>
      </c>
      <c r="S43" s="48"/>
      <c r="T43" s="48">
        <f t="shared" si="7"/>
        <v>0</v>
      </c>
      <c r="U43" s="48"/>
      <c r="V43" s="48">
        <f t="shared" si="8"/>
        <v>0</v>
      </c>
      <c r="W43" s="49"/>
      <c r="X43" s="48">
        <f t="shared" si="9"/>
        <v>0</v>
      </c>
      <c r="Y43" s="50"/>
      <c r="Z43" s="48">
        <f t="shared" si="10"/>
        <v>0</v>
      </c>
      <c r="AA43" s="50"/>
      <c r="AB43" s="48">
        <f t="shared" si="11"/>
        <v>0</v>
      </c>
      <c r="AC43" s="50"/>
      <c r="AD43" s="48">
        <f t="shared" si="12"/>
        <v>0</v>
      </c>
      <c r="AE43" s="49"/>
      <c r="AF43" s="48">
        <f t="shared" si="13"/>
        <v>0</v>
      </c>
      <c r="AG43" s="51"/>
      <c r="AH43" s="47"/>
      <c r="AI43" s="48">
        <v>100000</v>
      </c>
      <c r="AJ43" s="47">
        <v>409465.24400000001</v>
      </c>
      <c r="AK43" s="48">
        <f t="shared" si="15"/>
        <v>509465.24400000001</v>
      </c>
      <c r="AL43" s="47">
        <f>-142000+48973.177</f>
        <v>-93026.823000000004</v>
      </c>
      <c r="AM43" s="48">
        <f t="shared" si="16"/>
        <v>416438.42099999997</v>
      </c>
      <c r="AN43" s="47"/>
      <c r="AO43" s="48">
        <f t="shared" si="17"/>
        <v>416438.42099999997</v>
      </c>
      <c r="AP43" s="47"/>
      <c r="AQ43" s="48">
        <f t="shared" si="18"/>
        <v>416438.42099999997</v>
      </c>
      <c r="AR43" s="47"/>
      <c r="AS43" s="48">
        <f t="shared" si="19"/>
        <v>416438.42099999997</v>
      </c>
      <c r="AT43" s="47"/>
      <c r="AU43" s="48">
        <f t="shared" si="20"/>
        <v>416438.42099999997</v>
      </c>
      <c r="AV43" s="48"/>
      <c r="AW43" s="48">
        <f t="shared" si="21"/>
        <v>416438.42099999997</v>
      </c>
      <c r="AX43" s="48"/>
      <c r="AY43" s="48">
        <f t="shared" si="22"/>
        <v>416438.42099999997</v>
      </c>
      <c r="AZ43" s="49"/>
      <c r="BA43" s="48">
        <f t="shared" si="23"/>
        <v>416438.42099999997</v>
      </c>
      <c r="BB43" s="50"/>
      <c r="BC43" s="48">
        <f t="shared" si="24"/>
        <v>416438.42099999997</v>
      </c>
      <c r="BD43" s="50"/>
      <c r="BE43" s="48">
        <f t="shared" si="25"/>
        <v>416438.42099999997</v>
      </c>
      <c r="BF43" s="49"/>
      <c r="BG43" s="48">
        <f t="shared" si="26"/>
        <v>416438.42099999997</v>
      </c>
      <c r="BH43" s="51"/>
      <c r="BI43" s="46"/>
      <c r="BJ43" s="48">
        <v>757100.69999999995</v>
      </c>
      <c r="BK43" s="47">
        <v>-11041.07</v>
      </c>
      <c r="BL43" s="48">
        <f t="shared" si="28"/>
        <v>746059.63</v>
      </c>
      <c r="BM43" s="47"/>
      <c r="BN43" s="48">
        <f t="shared" si="29"/>
        <v>746059.63</v>
      </c>
      <c r="BO43" s="47"/>
      <c r="BP43" s="48">
        <f t="shared" si="30"/>
        <v>746059.63</v>
      </c>
      <c r="BQ43" s="47"/>
      <c r="BR43" s="52">
        <f t="shared" si="31"/>
        <v>746059.63</v>
      </c>
      <c r="BS43" s="48"/>
      <c r="BT43" s="48">
        <f t="shared" si="32"/>
        <v>746059.63</v>
      </c>
      <c r="BU43" s="49"/>
      <c r="BV43" s="48">
        <f t="shared" si="33"/>
        <v>746059.63</v>
      </c>
      <c r="BW43" s="50"/>
      <c r="BX43" s="48">
        <f t="shared" si="34"/>
        <v>746059.63</v>
      </c>
      <c r="BY43" s="49"/>
      <c r="BZ43" s="48">
        <f t="shared" si="35"/>
        <v>746059.63</v>
      </c>
      <c r="CA43" s="53" t="s">
        <v>59</v>
      </c>
      <c r="CB43" s="54" t="s">
        <v>33</v>
      </c>
      <c r="CC43" s="55"/>
    </row>
    <row r="44" ht="17.25">
      <c r="A44" s="62"/>
      <c r="B44" s="42" t="s">
        <v>34</v>
      </c>
      <c r="C44" s="60" t="s">
        <v>30</v>
      </c>
      <c r="D44" s="23"/>
      <c r="E44" s="23"/>
      <c r="F44" s="24"/>
      <c r="G44" s="23"/>
      <c r="H44" s="24"/>
      <c r="I44" s="23"/>
      <c r="J44" s="24"/>
      <c r="K44" s="23"/>
      <c r="L44" s="24">
        <f t="shared" si="3"/>
        <v>0</v>
      </c>
      <c r="M44" s="23"/>
      <c r="N44" s="24">
        <f t="shared" si="4"/>
        <v>0</v>
      </c>
      <c r="O44" s="23"/>
      <c r="P44" s="24">
        <f t="shared" si="5"/>
        <v>0</v>
      </c>
      <c r="Q44" s="23"/>
      <c r="R44" s="24">
        <f t="shared" si="6"/>
        <v>0</v>
      </c>
      <c r="S44" s="24"/>
      <c r="T44" s="24">
        <f t="shared" si="7"/>
        <v>0</v>
      </c>
      <c r="U44" s="24"/>
      <c r="V44" s="24">
        <f t="shared" si="8"/>
        <v>0</v>
      </c>
      <c r="W44" s="24"/>
      <c r="X44" s="24">
        <f t="shared" si="9"/>
        <v>0</v>
      </c>
      <c r="Y44" s="24"/>
      <c r="Z44" s="24">
        <f t="shared" si="10"/>
        <v>0</v>
      </c>
      <c r="AA44" s="24"/>
      <c r="AB44" s="24">
        <f t="shared" si="11"/>
        <v>0</v>
      </c>
      <c r="AC44" s="24"/>
      <c r="AD44" s="24">
        <f t="shared" si="12"/>
        <v>0</v>
      </c>
      <c r="AE44" s="24"/>
      <c r="AF44" s="24">
        <f t="shared" si="13"/>
        <v>0</v>
      </c>
      <c r="AG44" s="24"/>
      <c r="AH44" s="23"/>
      <c r="AI44" s="24"/>
      <c r="AJ44" s="23"/>
      <c r="AK44" s="24"/>
      <c r="AL44" s="23">
        <v>142000</v>
      </c>
      <c r="AM44" s="24">
        <f t="shared" si="16"/>
        <v>142000</v>
      </c>
      <c r="AN44" s="23"/>
      <c r="AO44" s="24">
        <f t="shared" si="17"/>
        <v>142000</v>
      </c>
      <c r="AP44" s="23"/>
      <c r="AQ44" s="24">
        <f t="shared" si="18"/>
        <v>142000</v>
      </c>
      <c r="AR44" s="23"/>
      <c r="AS44" s="24">
        <f t="shared" si="19"/>
        <v>142000</v>
      </c>
      <c r="AT44" s="23"/>
      <c r="AU44" s="24">
        <f t="shared" si="20"/>
        <v>142000</v>
      </c>
      <c r="AV44" s="24"/>
      <c r="AW44" s="24">
        <f t="shared" si="21"/>
        <v>142000</v>
      </c>
      <c r="AX44" s="24"/>
      <c r="AY44" s="24">
        <f t="shared" si="22"/>
        <v>142000</v>
      </c>
      <c r="AZ44" s="24"/>
      <c r="BA44" s="24">
        <f t="shared" si="23"/>
        <v>142000</v>
      </c>
      <c r="BB44" s="24"/>
      <c r="BC44" s="24">
        <f t="shared" si="24"/>
        <v>142000</v>
      </c>
      <c r="BD44" s="24"/>
      <c r="BE44" s="24">
        <f t="shared" si="25"/>
        <v>142000</v>
      </c>
      <c r="BF44" s="24"/>
      <c r="BG44" s="24">
        <f t="shared" si="26"/>
        <v>142000</v>
      </c>
      <c r="BH44" s="24"/>
      <c r="BI44" s="23"/>
      <c r="BJ44" s="24"/>
      <c r="BK44" s="23"/>
      <c r="BL44" s="24"/>
      <c r="BM44" s="23"/>
      <c r="BN44" s="24">
        <f t="shared" si="29"/>
        <v>0</v>
      </c>
      <c r="BO44" s="23"/>
      <c r="BP44" s="24">
        <f t="shared" si="30"/>
        <v>0</v>
      </c>
      <c r="BQ44" s="23"/>
      <c r="BR44" s="25">
        <f t="shared" si="31"/>
        <v>0</v>
      </c>
      <c r="BS44" s="24"/>
      <c r="BT44" s="24">
        <f t="shared" si="32"/>
        <v>0</v>
      </c>
      <c r="BU44" s="24"/>
      <c r="BV44" s="24">
        <f t="shared" si="33"/>
        <v>0</v>
      </c>
      <c r="BW44" s="24"/>
      <c r="BX44" s="24">
        <f t="shared" si="34"/>
        <v>0</v>
      </c>
      <c r="BY44" s="24"/>
      <c r="BZ44" s="24">
        <f t="shared" si="35"/>
        <v>0</v>
      </c>
      <c r="CA44" s="4" t="s">
        <v>50</v>
      </c>
      <c r="CC44" s="41"/>
    </row>
    <row r="45" ht="17.25">
      <c r="A45" s="62"/>
      <c r="B45" s="39" t="s">
        <v>36</v>
      </c>
      <c r="C45" s="60" t="s">
        <v>30</v>
      </c>
      <c r="D45" s="23"/>
      <c r="E45" s="23"/>
      <c r="F45" s="24"/>
      <c r="G45" s="23">
        <v>211763.856</v>
      </c>
      <c r="H45" s="24">
        <f t="shared" si="37"/>
        <v>211763.856</v>
      </c>
      <c r="I45" s="23"/>
      <c r="J45" s="24">
        <f t="shared" si="38"/>
        <v>211763.856</v>
      </c>
      <c r="K45" s="23">
        <v>-48973.177000000003</v>
      </c>
      <c r="L45" s="24">
        <f t="shared" si="3"/>
        <v>162790.679</v>
      </c>
      <c r="M45" s="23"/>
      <c r="N45" s="24">
        <f t="shared" si="4"/>
        <v>162790.679</v>
      </c>
      <c r="O45" s="23"/>
      <c r="P45" s="24">
        <f t="shared" si="5"/>
        <v>162790.679</v>
      </c>
      <c r="Q45" s="23"/>
      <c r="R45" s="24">
        <f t="shared" si="6"/>
        <v>162790.679</v>
      </c>
      <c r="S45" s="24"/>
      <c r="T45" s="24">
        <f t="shared" si="7"/>
        <v>162790.679</v>
      </c>
      <c r="U45" s="24"/>
      <c r="V45" s="24">
        <f t="shared" si="8"/>
        <v>162790.679</v>
      </c>
      <c r="W45" s="24"/>
      <c r="X45" s="24">
        <f t="shared" si="9"/>
        <v>162790.679</v>
      </c>
      <c r="Y45" s="24"/>
      <c r="Z45" s="24">
        <f t="shared" si="10"/>
        <v>162790.679</v>
      </c>
      <c r="AA45" s="24"/>
      <c r="AB45" s="24">
        <f t="shared" si="11"/>
        <v>162790.679</v>
      </c>
      <c r="AC45" s="24"/>
      <c r="AD45" s="24">
        <f t="shared" si="12"/>
        <v>162790.679</v>
      </c>
      <c r="AE45" s="24"/>
      <c r="AF45" s="24">
        <f t="shared" si="13"/>
        <v>162790.679</v>
      </c>
      <c r="AG45" s="24"/>
      <c r="AH45" s="23"/>
      <c r="AI45" s="24"/>
      <c r="AJ45" s="23"/>
      <c r="AK45" s="24">
        <f t="shared" si="15"/>
        <v>0</v>
      </c>
      <c r="AL45" s="23"/>
      <c r="AM45" s="24">
        <f t="shared" si="16"/>
        <v>0</v>
      </c>
      <c r="AN45" s="23"/>
      <c r="AO45" s="24">
        <f t="shared" si="17"/>
        <v>0</v>
      </c>
      <c r="AP45" s="23"/>
      <c r="AQ45" s="24">
        <f t="shared" si="18"/>
        <v>0</v>
      </c>
      <c r="AR45" s="23"/>
      <c r="AS45" s="24">
        <f t="shared" si="19"/>
        <v>0</v>
      </c>
      <c r="AT45" s="23"/>
      <c r="AU45" s="24">
        <f t="shared" si="20"/>
        <v>0</v>
      </c>
      <c r="AV45" s="24"/>
      <c r="AW45" s="24">
        <f t="shared" si="21"/>
        <v>0</v>
      </c>
      <c r="AX45" s="24"/>
      <c r="AY45" s="24">
        <f t="shared" si="22"/>
        <v>0</v>
      </c>
      <c r="AZ45" s="24"/>
      <c r="BA45" s="24">
        <f t="shared" si="23"/>
        <v>0</v>
      </c>
      <c r="BB45" s="24"/>
      <c r="BC45" s="24">
        <f t="shared" si="24"/>
        <v>0</v>
      </c>
      <c r="BD45" s="24"/>
      <c r="BE45" s="24">
        <f t="shared" si="25"/>
        <v>0</v>
      </c>
      <c r="BF45" s="24"/>
      <c r="BG45" s="24">
        <f t="shared" si="26"/>
        <v>0</v>
      </c>
      <c r="BH45" s="24"/>
      <c r="BI45" s="23"/>
      <c r="BJ45" s="24"/>
      <c r="BK45" s="23"/>
      <c r="BL45" s="24">
        <f t="shared" si="28"/>
        <v>0</v>
      </c>
      <c r="BM45" s="23"/>
      <c r="BN45" s="24">
        <f t="shared" si="29"/>
        <v>0</v>
      </c>
      <c r="BO45" s="23"/>
      <c r="BP45" s="24">
        <f t="shared" si="30"/>
        <v>0</v>
      </c>
      <c r="BQ45" s="23"/>
      <c r="BR45" s="25">
        <f t="shared" si="31"/>
        <v>0</v>
      </c>
      <c r="BS45" s="24"/>
      <c r="BT45" s="24">
        <f t="shared" si="32"/>
        <v>0</v>
      </c>
      <c r="BU45" s="24"/>
      <c r="BV45" s="24">
        <f t="shared" si="33"/>
        <v>0</v>
      </c>
      <c r="BW45" s="24"/>
      <c r="BX45" s="24">
        <f t="shared" si="34"/>
        <v>0</v>
      </c>
      <c r="BY45" s="24"/>
      <c r="BZ45" s="24">
        <f t="shared" si="35"/>
        <v>0</v>
      </c>
      <c r="CA45" s="4" t="s">
        <v>59</v>
      </c>
      <c r="CC45" s="41"/>
    </row>
    <row r="46" ht="51.75" customHeight="1">
      <c r="A46" s="56" t="s">
        <v>60</v>
      </c>
      <c r="B46" s="39" t="s">
        <v>61</v>
      </c>
      <c r="C46" s="39" t="s">
        <v>39</v>
      </c>
      <c r="D46" s="23">
        <v>157309.60000000001</v>
      </c>
      <c r="E46" s="23"/>
      <c r="F46" s="24">
        <f t="shared" si="36"/>
        <v>157309.60000000001</v>
      </c>
      <c r="G46" s="23">
        <v>6917.7399999999998</v>
      </c>
      <c r="H46" s="24">
        <f t="shared" si="37"/>
        <v>164227.34</v>
      </c>
      <c r="I46" s="23"/>
      <c r="J46" s="24">
        <f t="shared" si="38"/>
        <v>164227.34</v>
      </c>
      <c r="K46" s="23"/>
      <c r="L46" s="24">
        <f t="shared" si="3"/>
        <v>164227.34</v>
      </c>
      <c r="M46" s="23"/>
      <c r="N46" s="24">
        <f t="shared" si="4"/>
        <v>164227.34</v>
      </c>
      <c r="O46" s="23"/>
      <c r="P46" s="24">
        <f t="shared" si="5"/>
        <v>164227.34</v>
      </c>
      <c r="Q46" s="23">
        <v>51763.614000000001</v>
      </c>
      <c r="R46" s="24">
        <f t="shared" si="6"/>
        <v>215990.954</v>
      </c>
      <c r="S46" s="24"/>
      <c r="T46" s="24">
        <f t="shared" si="7"/>
        <v>215990.954</v>
      </c>
      <c r="U46" s="24"/>
      <c r="V46" s="24">
        <f t="shared" si="8"/>
        <v>215990.954</v>
      </c>
      <c r="W46" s="24">
        <v>-101419.864</v>
      </c>
      <c r="X46" s="24">
        <f t="shared" si="9"/>
        <v>114571.09</v>
      </c>
      <c r="Y46" s="24"/>
      <c r="Z46" s="24">
        <f t="shared" si="10"/>
        <v>114571.09</v>
      </c>
      <c r="AA46" s="24"/>
      <c r="AB46" s="24">
        <f t="shared" si="11"/>
        <v>114571.09</v>
      </c>
      <c r="AC46" s="24"/>
      <c r="AD46" s="24">
        <f t="shared" si="12"/>
        <v>114571.09</v>
      </c>
      <c r="AE46" s="24"/>
      <c r="AF46" s="24">
        <f t="shared" si="13"/>
        <v>114571.09</v>
      </c>
      <c r="AG46" s="24">
        <v>0</v>
      </c>
      <c r="AH46" s="23"/>
      <c r="AI46" s="24">
        <f t="shared" si="14"/>
        <v>0</v>
      </c>
      <c r="AJ46" s="23"/>
      <c r="AK46" s="24">
        <f t="shared" si="15"/>
        <v>0</v>
      </c>
      <c r="AL46" s="23"/>
      <c r="AM46" s="24">
        <f t="shared" si="16"/>
        <v>0</v>
      </c>
      <c r="AN46" s="23"/>
      <c r="AO46" s="24">
        <f t="shared" si="17"/>
        <v>0</v>
      </c>
      <c r="AP46" s="23"/>
      <c r="AQ46" s="24">
        <f t="shared" si="18"/>
        <v>0</v>
      </c>
      <c r="AR46" s="23"/>
      <c r="AS46" s="24">
        <f t="shared" si="19"/>
        <v>0</v>
      </c>
      <c r="AT46" s="23"/>
      <c r="AU46" s="24">
        <f t="shared" si="20"/>
        <v>0</v>
      </c>
      <c r="AV46" s="24"/>
      <c r="AW46" s="24">
        <f t="shared" si="21"/>
        <v>0</v>
      </c>
      <c r="AX46" s="24"/>
      <c r="AY46" s="24">
        <f t="shared" si="22"/>
        <v>0</v>
      </c>
      <c r="AZ46" s="24">
        <v>101419.864</v>
      </c>
      <c r="BA46" s="24">
        <f t="shared" si="23"/>
        <v>101419.864</v>
      </c>
      <c r="BB46" s="24"/>
      <c r="BC46" s="24">
        <f t="shared" si="24"/>
        <v>101419.864</v>
      </c>
      <c r="BD46" s="24"/>
      <c r="BE46" s="24">
        <f t="shared" si="25"/>
        <v>101419.864</v>
      </c>
      <c r="BF46" s="24"/>
      <c r="BG46" s="24">
        <f t="shared" si="26"/>
        <v>101419.864</v>
      </c>
      <c r="BH46" s="24">
        <v>0</v>
      </c>
      <c r="BI46" s="23"/>
      <c r="BJ46" s="24">
        <f t="shared" si="27"/>
        <v>0</v>
      </c>
      <c r="BK46" s="23"/>
      <c r="BL46" s="24">
        <f t="shared" si="28"/>
        <v>0</v>
      </c>
      <c r="BM46" s="23"/>
      <c r="BN46" s="24">
        <f t="shared" si="29"/>
        <v>0</v>
      </c>
      <c r="BO46" s="23"/>
      <c r="BP46" s="24">
        <f t="shared" si="30"/>
        <v>0</v>
      </c>
      <c r="BQ46" s="23"/>
      <c r="BR46" s="25">
        <f t="shared" si="31"/>
        <v>0</v>
      </c>
      <c r="BS46" s="24"/>
      <c r="BT46" s="24">
        <f t="shared" si="32"/>
        <v>0</v>
      </c>
      <c r="BU46" s="24"/>
      <c r="BV46" s="24">
        <f t="shared" si="33"/>
        <v>0</v>
      </c>
      <c r="BW46" s="24"/>
      <c r="BX46" s="24">
        <f t="shared" si="34"/>
        <v>0</v>
      </c>
      <c r="BY46" s="24"/>
      <c r="BZ46" s="24">
        <f t="shared" si="35"/>
        <v>0</v>
      </c>
      <c r="CA46" s="4" t="s">
        <v>62</v>
      </c>
      <c r="CC46" s="41"/>
    </row>
    <row r="47" ht="34.5">
      <c r="A47" s="56"/>
      <c r="B47" s="39"/>
      <c r="C47" s="39" t="s">
        <v>45</v>
      </c>
      <c r="D47" s="23">
        <v>1534.9000000000001</v>
      </c>
      <c r="E47" s="23"/>
      <c r="F47" s="24">
        <f t="shared" si="36"/>
        <v>1534.9000000000001</v>
      </c>
      <c r="G47" s="23"/>
      <c r="H47" s="24">
        <f t="shared" si="37"/>
        <v>1534.9000000000001</v>
      </c>
      <c r="I47" s="23"/>
      <c r="J47" s="24">
        <f t="shared" si="38"/>
        <v>1534.9000000000001</v>
      </c>
      <c r="K47" s="23"/>
      <c r="L47" s="24">
        <f t="shared" si="3"/>
        <v>1534.9000000000001</v>
      </c>
      <c r="M47" s="23"/>
      <c r="N47" s="24">
        <f t="shared" si="4"/>
        <v>1534.9000000000001</v>
      </c>
      <c r="O47" s="23"/>
      <c r="P47" s="24">
        <f t="shared" si="5"/>
        <v>1534.9000000000001</v>
      </c>
      <c r="Q47" s="23"/>
      <c r="R47" s="24">
        <f t="shared" si="6"/>
        <v>1534.9000000000001</v>
      </c>
      <c r="S47" s="24"/>
      <c r="T47" s="24">
        <f t="shared" si="7"/>
        <v>1534.9000000000001</v>
      </c>
      <c r="U47" s="24"/>
      <c r="V47" s="24">
        <f t="shared" si="8"/>
        <v>1534.9000000000001</v>
      </c>
      <c r="W47" s="24"/>
      <c r="X47" s="24">
        <f t="shared" si="9"/>
        <v>1534.9000000000001</v>
      </c>
      <c r="Y47" s="24"/>
      <c r="Z47" s="24">
        <f t="shared" si="10"/>
        <v>1534.9000000000001</v>
      </c>
      <c r="AA47" s="24"/>
      <c r="AB47" s="24">
        <f t="shared" si="11"/>
        <v>1534.9000000000001</v>
      </c>
      <c r="AC47" s="24"/>
      <c r="AD47" s="24">
        <f t="shared" si="12"/>
        <v>1534.9000000000001</v>
      </c>
      <c r="AE47" s="24"/>
      <c r="AF47" s="24">
        <f t="shared" si="13"/>
        <v>1534.9000000000001</v>
      </c>
      <c r="AG47" s="24">
        <v>0</v>
      </c>
      <c r="AH47" s="23"/>
      <c r="AI47" s="24">
        <f t="shared" si="14"/>
        <v>0</v>
      </c>
      <c r="AJ47" s="23"/>
      <c r="AK47" s="24">
        <f t="shared" si="15"/>
        <v>0</v>
      </c>
      <c r="AL47" s="23"/>
      <c r="AM47" s="24">
        <f t="shared" si="16"/>
        <v>0</v>
      </c>
      <c r="AN47" s="23"/>
      <c r="AO47" s="24">
        <f t="shared" si="17"/>
        <v>0</v>
      </c>
      <c r="AP47" s="23"/>
      <c r="AQ47" s="24">
        <f t="shared" si="18"/>
        <v>0</v>
      </c>
      <c r="AR47" s="23"/>
      <c r="AS47" s="24">
        <f t="shared" si="19"/>
        <v>0</v>
      </c>
      <c r="AT47" s="23"/>
      <c r="AU47" s="24">
        <f t="shared" si="20"/>
        <v>0</v>
      </c>
      <c r="AV47" s="24"/>
      <c r="AW47" s="24">
        <f t="shared" si="21"/>
        <v>0</v>
      </c>
      <c r="AX47" s="24"/>
      <c r="AY47" s="24">
        <f t="shared" si="22"/>
        <v>0</v>
      </c>
      <c r="AZ47" s="24"/>
      <c r="BA47" s="24">
        <f t="shared" si="23"/>
        <v>0</v>
      </c>
      <c r="BB47" s="24"/>
      <c r="BC47" s="24">
        <f t="shared" si="24"/>
        <v>0</v>
      </c>
      <c r="BD47" s="24"/>
      <c r="BE47" s="24">
        <f t="shared" si="25"/>
        <v>0</v>
      </c>
      <c r="BF47" s="24"/>
      <c r="BG47" s="24">
        <f t="shared" si="26"/>
        <v>0</v>
      </c>
      <c r="BH47" s="24">
        <v>0</v>
      </c>
      <c r="BI47" s="23"/>
      <c r="BJ47" s="24">
        <f t="shared" si="27"/>
        <v>0</v>
      </c>
      <c r="BK47" s="23"/>
      <c r="BL47" s="24">
        <f t="shared" si="28"/>
        <v>0</v>
      </c>
      <c r="BM47" s="23"/>
      <c r="BN47" s="24">
        <f t="shared" si="29"/>
        <v>0</v>
      </c>
      <c r="BO47" s="23"/>
      <c r="BP47" s="24">
        <f t="shared" si="30"/>
        <v>0</v>
      </c>
      <c r="BQ47" s="23"/>
      <c r="BR47" s="25">
        <f t="shared" si="31"/>
        <v>0</v>
      </c>
      <c r="BS47" s="24"/>
      <c r="BT47" s="24">
        <f t="shared" si="32"/>
        <v>0</v>
      </c>
      <c r="BU47" s="24"/>
      <c r="BV47" s="24">
        <f t="shared" si="33"/>
        <v>0</v>
      </c>
      <c r="BW47" s="24"/>
      <c r="BX47" s="24">
        <f t="shared" si="34"/>
        <v>0</v>
      </c>
      <c r="BY47" s="24"/>
      <c r="BZ47" s="24">
        <f t="shared" si="35"/>
        <v>0</v>
      </c>
      <c r="CA47" s="4" t="s">
        <v>62</v>
      </c>
      <c r="CC47" s="41"/>
    </row>
    <row r="48" ht="51.75" customHeight="1">
      <c r="A48" s="56" t="s">
        <v>63</v>
      </c>
      <c r="B48" s="39" t="s">
        <v>64</v>
      </c>
      <c r="C48" s="39" t="s">
        <v>39</v>
      </c>
      <c r="D48" s="23">
        <v>122109.10000000001</v>
      </c>
      <c r="E48" s="23"/>
      <c r="F48" s="24">
        <f t="shared" si="36"/>
        <v>122109.10000000001</v>
      </c>
      <c r="G48" s="23">
        <v>65.174000000000007</v>
      </c>
      <c r="H48" s="24">
        <f t="shared" si="37"/>
        <v>122174.274</v>
      </c>
      <c r="I48" s="23"/>
      <c r="J48" s="24">
        <f t="shared" si="38"/>
        <v>122174.274</v>
      </c>
      <c r="K48" s="23"/>
      <c r="L48" s="24">
        <f t="shared" si="3"/>
        <v>122174.274</v>
      </c>
      <c r="M48" s="23"/>
      <c r="N48" s="24">
        <f t="shared" si="4"/>
        <v>122174.274</v>
      </c>
      <c r="O48" s="23"/>
      <c r="P48" s="24">
        <f t="shared" si="5"/>
        <v>122174.274</v>
      </c>
      <c r="Q48" s="23">
        <v>29993.163</v>
      </c>
      <c r="R48" s="24">
        <f t="shared" si="6"/>
        <v>152167.43700000001</v>
      </c>
      <c r="S48" s="24"/>
      <c r="T48" s="24">
        <f t="shared" si="7"/>
        <v>152167.43700000001</v>
      </c>
      <c r="U48" s="24"/>
      <c r="V48" s="24">
        <f t="shared" si="8"/>
        <v>152167.43700000001</v>
      </c>
      <c r="W48" s="24"/>
      <c r="X48" s="24">
        <f t="shared" si="9"/>
        <v>152167.43700000001</v>
      </c>
      <c r="Y48" s="24"/>
      <c r="Z48" s="24">
        <f t="shared" si="10"/>
        <v>152167.43700000001</v>
      </c>
      <c r="AA48" s="24"/>
      <c r="AB48" s="24">
        <f t="shared" si="11"/>
        <v>152167.43700000001</v>
      </c>
      <c r="AC48" s="24"/>
      <c r="AD48" s="24">
        <f t="shared" si="12"/>
        <v>152167.43700000001</v>
      </c>
      <c r="AE48" s="24"/>
      <c r="AF48" s="24">
        <f t="shared" si="13"/>
        <v>152167.43700000001</v>
      </c>
      <c r="AG48" s="24">
        <v>0</v>
      </c>
      <c r="AH48" s="23"/>
      <c r="AI48" s="24">
        <f t="shared" si="14"/>
        <v>0</v>
      </c>
      <c r="AJ48" s="23"/>
      <c r="AK48" s="24">
        <f t="shared" si="15"/>
        <v>0</v>
      </c>
      <c r="AL48" s="23"/>
      <c r="AM48" s="24">
        <f t="shared" si="16"/>
        <v>0</v>
      </c>
      <c r="AN48" s="23"/>
      <c r="AO48" s="24">
        <f t="shared" si="17"/>
        <v>0</v>
      </c>
      <c r="AP48" s="23"/>
      <c r="AQ48" s="24">
        <f t="shared" si="18"/>
        <v>0</v>
      </c>
      <c r="AR48" s="23"/>
      <c r="AS48" s="24">
        <f t="shared" si="19"/>
        <v>0</v>
      </c>
      <c r="AT48" s="23"/>
      <c r="AU48" s="24">
        <f t="shared" si="20"/>
        <v>0</v>
      </c>
      <c r="AV48" s="24"/>
      <c r="AW48" s="24">
        <f t="shared" si="21"/>
        <v>0</v>
      </c>
      <c r="AX48" s="24"/>
      <c r="AY48" s="24">
        <f t="shared" si="22"/>
        <v>0</v>
      </c>
      <c r="AZ48" s="24"/>
      <c r="BA48" s="24">
        <f t="shared" si="23"/>
        <v>0</v>
      </c>
      <c r="BB48" s="24"/>
      <c r="BC48" s="24">
        <f t="shared" si="24"/>
        <v>0</v>
      </c>
      <c r="BD48" s="24"/>
      <c r="BE48" s="24">
        <f t="shared" si="25"/>
        <v>0</v>
      </c>
      <c r="BF48" s="24"/>
      <c r="BG48" s="24">
        <f t="shared" si="26"/>
        <v>0</v>
      </c>
      <c r="BH48" s="24">
        <v>0</v>
      </c>
      <c r="BI48" s="23"/>
      <c r="BJ48" s="24">
        <f t="shared" si="27"/>
        <v>0</v>
      </c>
      <c r="BK48" s="23"/>
      <c r="BL48" s="24">
        <f t="shared" si="28"/>
        <v>0</v>
      </c>
      <c r="BM48" s="23"/>
      <c r="BN48" s="24">
        <f t="shared" si="29"/>
        <v>0</v>
      </c>
      <c r="BO48" s="23"/>
      <c r="BP48" s="24">
        <f t="shared" si="30"/>
        <v>0</v>
      </c>
      <c r="BQ48" s="23"/>
      <c r="BR48" s="25">
        <f t="shared" si="31"/>
        <v>0</v>
      </c>
      <c r="BS48" s="24"/>
      <c r="BT48" s="24">
        <f t="shared" si="32"/>
        <v>0</v>
      </c>
      <c r="BU48" s="24"/>
      <c r="BV48" s="24">
        <f t="shared" si="33"/>
        <v>0</v>
      </c>
      <c r="BW48" s="24"/>
      <c r="BX48" s="24">
        <f t="shared" si="34"/>
        <v>0</v>
      </c>
      <c r="BY48" s="24"/>
      <c r="BZ48" s="24">
        <f t="shared" si="35"/>
        <v>0</v>
      </c>
      <c r="CA48" s="4" t="s">
        <v>65</v>
      </c>
      <c r="CC48" s="41"/>
    </row>
    <row r="49" ht="34.5">
      <c r="A49" s="56"/>
      <c r="B49" s="39"/>
      <c r="C49" s="39" t="s">
        <v>45</v>
      </c>
      <c r="D49" s="23">
        <v>377.30000000000001</v>
      </c>
      <c r="E49" s="23"/>
      <c r="F49" s="24">
        <f t="shared" si="36"/>
        <v>377.30000000000001</v>
      </c>
      <c r="G49" s="23"/>
      <c r="H49" s="24">
        <f t="shared" si="37"/>
        <v>377.30000000000001</v>
      </c>
      <c r="I49" s="23"/>
      <c r="J49" s="24">
        <f t="shared" si="38"/>
        <v>377.30000000000001</v>
      </c>
      <c r="K49" s="23"/>
      <c r="L49" s="24">
        <f t="shared" si="3"/>
        <v>377.30000000000001</v>
      </c>
      <c r="M49" s="23"/>
      <c r="N49" s="24">
        <f t="shared" si="4"/>
        <v>377.30000000000001</v>
      </c>
      <c r="O49" s="23"/>
      <c r="P49" s="24">
        <f t="shared" si="5"/>
        <v>377.30000000000001</v>
      </c>
      <c r="Q49" s="23"/>
      <c r="R49" s="24">
        <f t="shared" si="6"/>
        <v>377.30000000000001</v>
      </c>
      <c r="S49" s="24"/>
      <c r="T49" s="24">
        <f t="shared" si="7"/>
        <v>377.30000000000001</v>
      </c>
      <c r="U49" s="24"/>
      <c r="V49" s="24">
        <f t="shared" si="8"/>
        <v>377.30000000000001</v>
      </c>
      <c r="W49" s="24"/>
      <c r="X49" s="24">
        <f t="shared" si="9"/>
        <v>377.30000000000001</v>
      </c>
      <c r="Y49" s="24"/>
      <c r="Z49" s="24">
        <f t="shared" si="10"/>
        <v>377.30000000000001</v>
      </c>
      <c r="AA49" s="24"/>
      <c r="AB49" s="24">
        <f t="shared" si="11"/>
        <v>377.30000000000001</v>
      </c>
      <c r="AC49" s="24"/>
      <c r="AD49" s="24">
        <f t="shared" si="12"/>
        <v>377.30000000000001</v>
      </c>
      <c r="AE49" s="24"/>
      <c r="AF49" s="24">
        <f t="shared" si="13"/>
        <v>377.30000000000001</v>
      </c>
      <c r="AG49" s="24">
        <v>0</v>
      </c>
      <c r="AH49" s="23"/>
      <c r="AI49" s="24">
        <f t="shared" si="14"/>
        <v>0</v>
      </c>
      <c r="AJ49" s="23"/>
      <c r="AK49" s="24">
        <f t="shared" si="15"/>
        <v>0</v>
      </c>
      <c r="AL49" s="23"/>
      <c r="AM49" s="24">
        <f t="shared" si="16"/>
        <v>0</v>
      </c>
      <c r="AN49" s="23"/>
      <c r="AO49" s="24">
        <f t="shared" si="17"/>
        <v>0</v>
      </c>
      <c r="AP49" s="23"/>
      <c r="AQ49" s="24">
        <f t="shared" si="18"/>
        <v>0</v>
      </c>
      <c r="AR49" s="23"/>
      <c r="AS49" s="24">
        <f t="shared" si="19"/>
        <v>0</v>
      </c>
      <c r="AT49" s="23"/>
      <c r="AU49" s="24">
        <f t="shared" si="20"/>
        <v>0</v>
      </c>
      <c r="AV49" s="24"/>
      <c r="AW49" s="24">
        <f t="shared" si="21"/>
        <v>0</v>
      </c>
      <c r="AX49" s="24"/>
      <c r="AY49" s="24">
        <f t="shared" si="22"/>
        <v>0</v>
      </c>
      <c r="AZ49" s="24"/>
      <c r="BA49" s="24">
        <f t="shared" si="23"/>
        <v>0</v>
      </c>
      <c r="BB49" s="24"/>
      <c r="BC49" s="24">
        <f t="shared" si="24"/>
        <v>0</v>
      </c>
      <c r="BD49" s="24"/>
      <c r="BE49" s="24">
        <f t="shared" si="25"/>
        <v>0</v>
      </c>
      <c r="BF49" s="24"/>
      <c r="BG49" s="24">
        <f t="shared" si="26"/>
        <v>0</v>
      </c>
      <c r="BH49" s="24">
        <v>0</v>
      </c>
      <c r="BI49" s="23"/>
      <c r="BJ49" s="24">
        <f t="shared" si="27"/>
        <v>0</v>
      </c>
      <c r="BK49" s="23"/>
      <c r="BL49" s="24">
        <f t="shared" si="28"/>
        <v>0</v>
      </c>
      <c r="BM49" s="23"/>
      <c r="BN49" s="24">
        <f t="shared" si="29"/>
        <v>0</v>
      </c>
      <c r="BO49" s="23"/>
      <c r="BP49" s="24">
        <f t="shared" si="30"/>
        <v>0</v>
      </c>
      <c r="BQ49" s="23"/>
      <c r="BR49" s="25">
        <f t="shared" si="31"/>
        <v>0</v>
      </c>
      <c r="BS49" s="24"/>
      <c r="BT49" s="24">
        <f t="shared" si="32"/>
        <v>0</v>
      </c>
      <c r="BU49" s="24"/>
      <c r="BV49" s="24">
        <f t="shared" si="33"/>
        <v>0</v>
      </c>
      <c r="BW49" s="24"/>
      <c r="BX49" s="24">
        <f t="shared" si="34"/>
        <v>0</v>
      </c>
      <c r="BY49" s="24"/>
      <c r="BZ49" s="24">
        <f t="shared" si="35"/>
        <v>0</v>
      </c>
      <c r="CA49" s="4" t="s">
        <v>65</v>
      </c>
      <c r="CC49" s="41"/>
    </row>
    <row r="50" ht="51.75" customHeight="1">
      <c r="A50" s="56" t="s">
        <v>66</v>
      </c>
      <c r="B50" s="39" t="s">
        <v>67</v>
      </c>
      <c r="C50" s="39" t="s">
        <v>39</v>
      </c>
      <c r="D50" s="23">
        <v>53552.5</v>
      </c>
      <c r="E50" s="23"/>
      <c r="F50" s="24">
        <f t="shared" si="36"/>
        <v>53552.5</v>
      </c>
      <c r="G50" s="23"/>
      <c r="H50" s="24">
        <f t="shared" si="37"/>
        <v>53552.5</v>
      </c>
      <c r="I50" s="23"/>
      <c r="J50" s="24">
        <f t="shared" si="38"/>
        <v>53552.5</v>
      </c>
      <c r="K50" s="23"/>
      <c r="L50" s="24">
        <f t="shared" si="3"/>
        <v>53552.5</v>
      </c>
      <c r="M50" s="23">
        <v>-45000</v>
      </c>
      <c r="N50" s="24">
        <f t="shared" si="4"/>
        <v>8552.5</v>
      </c>
      <c r="O50" s="23"/>
      <c r="P50" s="24">
        <f t="shared" si="5"/>
        <v>8552.5</v>
      </c>
      <c r="Q50" s="23">
        <v>-5314.9709999999995</v>
      </c>
      <c r="R50" s="24">
        <f t="shared" si="6"/>
        <v>3237.5290000000005</v>
      </c>
      <c r="S50" s="24"/>
      <c r="T50" s="24">
        <f t="shared" si="7"/>
        <v>3237.5290000000005</v>
      </c>
      <c r="U50" s="24"/>
      <c r="V50" s="24">
        <f t="shared" si="8"/>
        <v>3237.5290000000005</v>
      </c>
      <c r="W50" s="24"/>
      <c r="X50" s="24">
        <f t="shared" si="9"/>
        <v>3237.5290000000005</v>
      </c>
      <c r="Y50" s="24"/>
      <c r="Z50" s="24">
        <f t="shared" si="10"/>
        <v>3237.5290000000005</v>
      </c>
      <c r="AA50" s="24"/>
      <c r="AB50" s="24">
        <f t="shared" si="11"/>
        <v>3237.5290000000005</v>
      </c>
      <c r="AC50" s="24">
        <v>-3237.529</v>
      </c>
      <c r="AD50" s="24">
        <f t="shared" si="12"/>
        <v>4.5474735088646412e-13</v>
      </c>
      <c r="AE50" s="24"/>
      <c r="AF50" s="24">
        <f t="shared" si="13"/>
        <v>4.5474735088646412e-13</v>
      </c>
      <c r="AG50" s="24">
        <v>51507.300000000003</v>
      </c>
      <c r="AH50" s="23"/>
      <c r="AI50" s="24">
        <f t="shared" si="14"/>
        <v>51507.300000000003</v>
      </c>
      <c r="AJ50" s="23"/>
      <c r="AK50" s="24">
        <f t="shared" si="15"/>
        <v>51507.300000000003</v>
      </c>
      <c r="AL50" s="23"/>
      <c r="AM50" s="24">
        <f t="shared" si="16"/>
        <v>51507.300000000003</v>
      </c>
      <c r="AN50" s="23"/>
      <c r="AO50" s="24">
        <f t="shared" si="17"/>
        <v>51507.300000000003</v>
      </c>
      <c r="AP50" s="23">
        <v>45000</v>
      </c>
      <c r="AQ50" s="24">
        <f t="shared" si="18"/>
        <v>96507.300000000003</v>
      </c>
      <c r="AR50" s="23"/>
      <c r="AS50" s="24">
        <f t="shared" si="19"/>
        <v>96507.300000000003</v>
      </c>
      <c r="AT50" s="23">
        <v>5314.9709999999995</v>
      </c>
      <c r="AU50" s="24">
        <f t="shared" si="20"/>
        <v>101822.27100000001</v>
      </c>
      <c r="AV50" s="24"/>
      <c r="AW50" s="24">
        <f t="shared" si="21"/>
        <v>101822.27100000001</v>
      </c>
      <c r="AX50" s="24"/>
      <c r="AY50" s="24">
        <f t="shared" si="22"/>
        <v>101822.27100000001</v>
      </c>
      <c r="AZ50" s="24"/>
      <c r="BA50" s="24">
        <f t="shared" si="23"/>
        <v>101822.27100000001</v>
      </c>
      <c r="BB50" s="24"/>
      <c r="BC50" s="24">
        <f t="shared" si="24"/>
        <v>101822.27100000001</v>
      </c>
      <c r="BD50" s="24"/>
      <c r="BE50" s="24">
        <f t="shared" si="25"/>
        <v>101822.27100000001</v>
      </c>
      <c r="BF50" s="24"/>
      <c r="BG50" s="24">
        <f t="shared" si="26"/>
        <v>101822.27100000001</v>
      </c>
      <c r="BH50" s="24">
        <v>0</v>
      </c>
      <c r="BI50" s="23"/>
      <c r="BJ50" s="24">
        <f t="shared" si="27"/>
        <v>0</v>
      </c>
      <c r="BK50" s="23"/>
      <c r="BL50" s="24">
        <f t="shared" si="28"/>
        <v>0</v>
      </c>
      <c r="BM50" s="23"/>
      <c r="BN50" s="24">
        <f t="shared" si="29"/>
        <v>0</v>
      </c>
      <c r="BO50" s="23"/>
      <c r="BP50" s="24">
        <f t="shared" si="30"/>
        <v>0</v>
      </c>
      <c r="BQ50" s="23"/>
      <c r="BR50" s="25">
        <f t="shared" si="31"/>
        <v>0</v>
      </c>
      <c r="BS50" s="24"/>
      <c r="BT50" s="24">
        <f t="shared" si="32"/>
        <v>0</v>
      </c>
      <c r="BU50" s="24"/>
      <c r="BV50" s="24">
        <f t="shared" si="33"/>
        <v>0</v>
      </c>
      <c r="BW50" s="24"/>
      <c r="BX50" s="24">
        <f t="shared" si="34"/>
        <v>0</v>
      </c>
      <c r="BY50" s="24"/>
      <c r="BZ50" s="24">
        <f t="shared" si="35"/>
        <v>0</v>
      </c>
      <c r="CA50" s="4" t="s">
        <v>68</v>
      </c>
      <c r="CC50" s="41"/>
    </row>
    <row r="51" ht="34.5">
      <c r="A51" s="56"/>
      <c r="B51" s="39"/>
      <c r="C51" s="39" t="s">
        <v>45</v>
      </c>
      <c r="D51" s="23">
        <v>0</v>
      </c>
      <c r="E51" s="23"/>
      <c r="F51" s="24">
        <f t="shared" si="36"/>
        <v>0</v>
      </c>
      <c r="G51" s="23"/>
      <c r="H51" s="24">
        <f t="shared" si="37"/>
        <v>0</v>
      </c>
      <c r="I51" s="23"/>
      <c r="J51" s="24">
        <f t="shared" si="38"/>
        <v>0</v>
      </c>
      <c r="K51" s="23"/>
      <c r="L51" s="24">
        <f t="shared" si="3"/>
        <v>0</v>
      </c>
      <c r="M51" s="23"/>
      <c r="N51" s="24">
        <f t="shared" si="4"/>
        <v>0</v>
      </c>
      <c r="O51" s="23"/>
      <c r="P51" s="24">
        <f t="shared" si="5"/>
        <v>0</v>
      </c>
      <c r="Q51" s="23"/>
      <c r="R51" s="24">
        <f t="shared" si="6"/>
        <v>0</v>
      </c>
      <c r="S51" s="24"/>
      <c r="T51" s="24">
        <f t="shared" si="7"/>
        <v>0</v>
      </c>
      <c r="U51" s="24"/>
      <c r="V51" s="24">
        <f t="shared" si="8"/>
        <v>0</v>
      </c>
      <c r="W51" s="24"/>
      <c r="X51" s="24">
        <f t="shared" si="9"/>
        <v>0</v>
      </c>
      <c r="Y51" s="24"/>
      <c r="Z51" s="24">
        <f t="shared" si="10"/>
        <v>0</v>
      </c>
      <c r="AA51" s="24"/>
      <c r="AB51" s="24">
        <f t="shared" si="11"/>
        <v>0</v>
      </c>
      <c r="AC51" s="24"/>
      <c r="AD51" s="24">
        <f t="shared" si="12"/>
        <v>0</v>
      </c>
      <c r="AE51" s="24"/>
      <c r="AF51" s="24">
        <f t="shared" si="13"/>
        <v>0</v>
      </c>
      <c r="AG51" s="24">
        <v>1410.5</v>
      </c>
      <c r="AH51" s="23"/>
      <c r="AI51" s="24">
        <f t="shared" si="14"/>
        <v>1410.5</v>
      </c>
      <c r="AJ51" s="23"/>
      <c r="AK51" s="24">
        <f t="shared" si="15"/>
        <v>1410.5</v>
      </c>
      <c r="AL51" s="23"/>
      <c r="AM51" s="24">
        <f t="shared" si="16"/>
        <v>1410.5</v>
      </c>
      <c r="AN51" s="23"/>
      <c r="AO51" s="24">
        <f t="shared" si="17"/>
        <v>1410.5</v>
      </c>
      <c r="AP51" s="23"/>
      <c r="AQ51" s="24">
        <f t="shared" si="18"/>
        <v>1410.5</v>
      </c>
      <c r="AR51" s="23"/>
      <c r="AS51" s="24">
        <f t="shared" si="19"/>
        <v>1410.5</v>
      </c>
      <c r="AT51" s="23"/>
      <c r="AU51" s="24">
        <f t="shared" si="20"/>
        <v>1410.5</v>
      </c>
      <c r="AV51" s="24"/>
      <c r="AW51" s="24">
        <f t="shared" si="21"/>
        <v>1410.5</v>
      </c>
      <c r="AX51" s="24"/>
      <c r="AY51" s="24">
        <f t="shared" si="22"/>
        <v>1410.5</v>
      </c>
      <c r="AZ51" s="24"/>
      <c r="BA51" s="24">
        <f t="shared" si="23"/>
        <v>1410.5</v>
      </c>
      <c r="BB51" s="24"/>
      <c r="BC51" s="24">
        <f t="shared" si="24"/>
        <v>1410.5</v>
      </c>
      <c r="BD51" s="24"/>
      <c r="BE51" s="24">
        <f t="shared" si="25"/>
        <v>1410.5</v>
      </c>
      <c r="BF51" s="24"/>
      <c r="BG51" s="24">
        <f t="shared" si="26"/>
        <v>1410.5</v>
      </c>
      <c r="BH51" s="24">
        <v>0</v>
      </c>
      <c r="BI51" s="23"/>
      <c r="BJ51" s="24">
        <f t="shared" si="27"/>
        <v>0</v>
      </c>
      <c r="BK51" s="23"/>
      <c r="BL51" s="24">
        <f t="shared" si="28"/>
        <v>0</v>
      </c>
      <c r="BM51" s="23"/>
      <c r="BN51" s="24">
        <f t="shared" si="29"/>
        <v>0</v>
      </c>
      <c r="BO51" s="23"/>
      <c r="BP51" s="24">
        <f t="shared" si="30"/>
        <v>0</v>
      </c>
      <c r="BQ51" s="23"/>
      <c r="BR51" s="25">
        <f t="shared" si="31"/>
        <v>0</v>
      </c>
      <c r="BS51" s="24"/>
      <c r="BT51" s="24">
        <f t="shared" si="32"/>
        <v>0</v>
      </c>
      <c r="BU51" s="24"/>
      <c r="BV51" s="24">
        <f t="shared" si="33"/>
        <v>0</v>
      </c>
      <c r="BW51" s="24"/>
      <c r="BX51" s="24">
        <f t="shared" si="34"/>
        <v>0</v>
      </c>
      <c r="BY51" s="24"/>
      <c r="BZ51" s="24">
        <f t="shared" si="35"/>
        <v>0</v>
      </c>
      <c r="CA51" s="4" t="s">
        <v>68</v>
      </c>
      <c r="CC51" s="41"/>
    </row>
    <row r="52" ht="51.75">
      <c r="A52" s="20" t="s">
        <v>69</v>
      </c>
      <c r="B52" s="42" t="s">
        <v>70</v>
      </c>
      <c r="C52" s="39" t="s">
        <v>39</v>
      </c>
      <c r="D52" s="23"/>
      <c r="E52" s="23"/>
      <c r="F52" s="24"/>
      <c r="G52" s="23">
        <f>G54+G55</f>
        <v>121768.00599999999</v>
      </c>
      <c r="H52" s="24">
        <f t="shared" si="37"/>
        <v>121768.00599999999</v>
      </c>
      <c r="I52" s="23">
        <f>I54+I55</f>
        <v>0</v>
      </c>
      <c r="J52" s="24">
        <f t="shared" si="38"/>
        <v>121768.00599999999</v>
      </c>
      <c r="K52" s="23">
        <f>K54+K55</f>
        <v>0</v>
      </c>
      <c r="L52" s="24">
        <f t="shared" si="3"/>
        <v>121768.00599999999</v>
      </c>
      <c r="M52" s="23">
        <f>M54+M55</f>
        <v>59529.878000000012</v>
      </c>
      <c r="N52" s="24">
        <f t="shared" si="4"/>
        <v>181297.88400000002</v>
      </c>
      <c r="O52" s="23">
        <f>O54+O55</f>
        <v>0</v>
      </c>
      <c r="P52" s="24">
        <f t="shared" si="5"/>
        <v>181297.88400000002</v>
      </c>
      <c r="Q52" s="23">
        <f>Q54+Q55</f>
        <v>0</v>
      </c>
      <c r="R52" s="24">
        <f t="shared" si="6"/>
        <v>181297.88400000002</v>
      </c>
      <c r="S52" s="24">
        <f>S54+S55</f>
        <v>0</v>
      </c>
      <c r="T52" s="24">
        <f t="shared" si="7"/>
        <v>181297.88400000002</v>
      </c>
      <c r="U52" s="24">
        <f>U54+U55</f>
        <v>0</v>
      </c>
      <c r="V52" s="24">
        <f t="shared" si="8"/>
        <v>181297.88400000002</v>
      </c>
      <c r="W52" s="24">
        <f>W54+W55</f>
        <v>0</v>
      </c>
      <c r="X52" s="24">
        <f t="shared" si="9"/>
        <v>181297.88400000002</v>
      </c>
      <c r="Y52" s="24">
        <f>Y54+Y55</f>
        <v>0</v>
      </c>
      <c r="Z52" s="24">
        <f t="shared" si="10"/>
        <v>181297.88400000002</v>
      </c>
      <c r="AA52" s="24">
        <f>AA54+AA55</f>
        <v>0</v>
      </c>
      <c r="AB52" s="24">
        <f t="shared" si="11"/>
        <v>181297.88400000002</v>
      </c>
      <c r="AC52" s="24">
        <f>AC54+AC55</f>
        <v>0</v>
      </c>
      <c r="AD52" s="24">
        <f t="shared" si="12"/>
        <v>181297.88400000002</v>
      </c>
      <c r="AE52" s="24">
        <f>AE54+AE55</f>
        <v>0</v>
      </c>
      <c r="AF52" s="24">
        <f t="shared" si="13"/>
        <v>181297.88400000002</v>
      </c>
      <c r="AG52" s="24"/>
      <c r="AH52" s="23"/>
      <c r="AI52" s="24"/>
      <c r="AJ52" s="23"/>
      <c r="AK52" s="24">
        <f t="shared" si="15"/>
        <v>0</v>
      </c>
      <c r="AL52" s="23"/>
      <c r="AM52" s="24">
        <f t="shared" si="16"/>
        <v>0</v>
      </c>
      <c r="AN52" s="23"/>
      <c r="AO52" s="24">
        <f t="shared" si="17"/>
        <v>0</v>
      </c>
      <c r="AP52" s="23"/>
      <c r="AQ52" s="24">
        <f t="shared" si="18"/>
        <v>0</v>
      </c>
      <c r="AR52" s="23"/>
      <c r="AS52" s="24">
        <f t="shared" si="19"/>
        <v>0</v>
      </c>
      <c r="AT52" s="23"/>
      <c r="AU52" s="24">
        <f t="shared" si="20"/>
        <v>0</v>
      </c>
      <c r="AV52" s="24"/>
      <c r="AW52" s="24">
        <f t="shared" si="21"/>
        <v>0</v>
      </c>
      <c r="AX52" s="24"/>
      <c r="AY52" s="24">
        <f t="shared" si="22"/>
        <v>0</v>
      </c>
      <c r="AZ52" s="24"/>
      <c r="BA52" s="24">
        <f t="shared" si="23"/>
        <v>0</v>
      </c>
      <c r="BB52" s="24"/>
      <c r="BC52" s="24">
        <f t="shared" si="24"/>
        <v>0</v>
      </c>
      <c r="BD52" s="24"/>
      <c r="BE52" s="24">
        <f t="shared" si="25"/>
        <v>0</v>
      </c>
      <c r="BF52" s="24"/>
      <c r="BG52" s="24">
        <f t="shared" si="26"/>
        <v>0</v>
      </c>
      <c r="BH52" s="24"/>
      <c r="BI52" s="23"/>
      <c r="BJ52" s="24"/>
      <c r="BK52" s="23"/>
      <c r="BL52" s="24">
        <f t="shared" si="28"/>
        <v>0</v>
      </c>
      <c r="BM52" s="23"/>
      <c r="BN52" s="24">
        <f t="shared" si="29"/>
        <v>0</v>
      </c>
      <c r="BO52" s="23"/>
      <c r="BP52" s="24">
        <f t="shared" si="30"/>
        <v>0</v>
      </c>
      <c r="BQ52" s="23"/>
      <c r="BR52" s="25">
        <f t="shared" si="31"/>
        <v>0</v>
      </c>
      <c r="BS52" s="24"/>
      <c r="BT52" s="24">
        <f t="shared" si="32"/>
        <v>0</v>
      </c>
      <c r="BU52" s="24"/>
      <c r="BV52" s="24">
        <f t="shared" si="33"/>
        <v>0</v>
      </c>
      <c r="BW52" s="24"/>
      <c r="BX52" s="24">
        <f t="shared" si="34"/>
        <v>0</v>
      </c>
      <c r="BY52" s="24"/>
      <c r="BZ52" s="24">
        <f t="shared" si="35"/>
        <v>0</v>
      </c>
      <c r="CC52" s="41"/>
    </row>
    <row r="53" ht="17.25">
      <c r="A53" s="20"/>
      <c r="B53" s="42" t="s">
        <v>31</v>
      </c>
      <c r="C53" s="39"/>
      <c r="D53" s="23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3"/>
      <c r="AK53" s="24"/>
      <c r="AL53" s="23"/>
      <c r="AM53" s="24"/>
      <c r="AN53" s="23"/>
      <c r="AO53" s="24"/>
      <c r="AP53" s="23"/>
      <c r="AQ53" s="24"/>
      <c r="AR53" s="23"/>
      <c r="AS53" s="24"/>
      <c r="AT53" s="23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3"/>
      <c r="BJ53" s="24"/>
      <c r="BK53" s="23"/>
      <c r="BL53" s="24"/>
      <c r="BM53" s="23"/>
      <c r="BN53" s="24"/>
      <c r="BO53" s="23"/>
      <c r="BP53" s="24"/>
      <c r="BQ53" s="23"/>
      <c r="BR53" s="25"/>
      <c r="BS53" s="24"/>
      <c r="BT53" s="24"/>
      <c r="BU53" s="24"/>
      <c r="BV53" s="24"/>
      <c r="BW53" s="24"/>
      <c r="BX53" s="24"/>
      <c r="BY53" s="24"/>
      <c r="BZ53" s="24"/>
      <c r="CC53" s="41"/>
    </row>
    <row r="54" ht="17.25" hidden="1">
      <c r="A54" s="64"/>
      <c r="B54" s="44" t="s">
        <v>32</v>
      </c>
      <c r="C54" s="45"/>
      <c r="D54" s="46"/>
      <c r="E54" s="47"/>
      <c r="F54" s="48"/>
      <c r="G54" s="47">
        <v>95080.229999999996</v>
      </c>
      <c r="H54" s="48">
        <f t="shared" si="37"/>
        <v>95080.229999999996</v>
      </c>
      <c r="I54" s="47"/>
      <c r="J54" s="48">
        <f t="shared" si="38"/>
        <v>95080.229999999996</v>
      </c>
      <c r="K54" s="47"/>
      <c r="L54" s="48">
        <f t="shared" si="3"/>
        <v>95080.229999999996</v>
      </c>
      <c r="M54" s="47">
        <v>-95080.229999999996</v>
      </c>
      <c r="N54" s="48">
        <f t="shared" si="4"/>
        <v>0</v>
      </c>
      <c r="O54" s="47"/>
      <c r="P54" s="48">
        <f t="shared" si="5"/>
        <v>0</v>
      </c>
      <c r="Q54" s="47"/>
      <c r="R54" s="48">
        <f t="shared" si="6"/>
        <v>0</v>
      </c>
      <c r="S54" s="48"/>
      <c r="T54" s="48">
        <f t="shared" si="7"/>
        <v>0</v>
      </c>
      <c r="U54" s="48"/>
      <c r="V54" s="48">
        <f t="shared" si="8"/>
        <v>0</v>
      </c>
      <c r="W54" s="49"/>
      <c r="X54" s="48">
        <f t="shared" si="9"/>
        <v>0</v>
      </c>
      <c r="Y54" s="50"/>
      <c r="Z54" s="48">
        <f t="shared" si="10"/>
        <v>0</v>
      </c>
      <c r="AA54" s="50"/>
      <c r="AB54" s="48">
        <f t="shared" si="11"/>
        <v>0</v>
      </c>
      <c r="AC54" s="50"/>
      <c r="AD54" s="48">
        <f t="shared" si="12"/>
        <v>0</v>
      </c>
      <c r="AE54" s="49"/>
      <c r="AF54" s="48">
        <f t="shared" si="13"/>
        <v>0</v>
      </c>
      <c r="AG54" s="51"/>
      <c r="AH54" s="47"/>
      <c r="AI54" s="48"/>
      <c r="AJ54" s="47"/>
      <c r="AK54" s="48">
        <f t="shared" si="15"/>
        <v>0</v>
      </c>
      <c r="AL54" s="47"/>
      <c r="AM54" s="48">
        <f t="shared" si="16"/>
        <v>0</v>
      </c>
      <c r="AN54" s="47"/>
      <c r="AO54" s="48">
        <f t="shared" si="17"/>
        <v>0</v>
      </c>
      <c r="AP54" s="47"/>
      <c r="AQ54" s="48">
        <f t="shared" si="18"/>
        <v>0</v>
      </c>
      <c r="AR54" s="47"/>
      <c r="AS54" s="48">
        <f t="shared" si="19"/>
        <v>0</v>
      </c>
      <c r="AT54" s="47"/>
      <c r="AU54" s="48">
        <f t="shared" si="20"/>
        <v>0</v>
      </c>
      <c r="AV54" s="48"/>
      <c r="AW54" s="48">
        <f t="shared" si="21"/>
        <v>0</v>
      </c>
      <c r="AX54" s="48"/>
      <c r="AY54" s="48">
        <f t="shared" si="22"/>
        <v>0</v>
      </c>
      <c r="AZ54" s="49"/>
      <c r="BA54" s="48">
        <f t="shared" si="23"/>
        <v>0</v>
      </c>
      <c r="BB54" s="50"/>
      <c r="BC54" s="48">
        <f t="shared" si="24"/>
        <v>0</v>
      </c>
      <c r="BD54" s="50"/>
      <c r="BE54" s="48">
        <f t="shared" si="25"/>
        <v>0</v>
      </c>
      <c r="BF54" s="49"/>
      <c r="BG54" s="48">
        <f t="shared" si="26"/>
        <v>0</v>
      </c>
      <c r="BH54" s="51"/>
      <c r="BI54" s="46"/>
      <c r="BJ54" s="48"/>
      <c r="BK54" s="47"/>
      <c r="BL54" s="48">
        <f t="shared" si="28"/>
        <v>0</v>
      </c>
      <c r="BM54" s="47"/>
      <c r="BN54" s="48">
        <f t="shared" si="29"/>
        <v>0</v>
      </c>
      <c r="BO54" s="47"/>
      <c r="BP54" s="48">
        <f t="shared" si="30"/>
        <v>0</v>
      </c>
      <c r="BQ54" s="47"/>
      <c r="BR54" s="52">
        <f t="shared" si="31"/>
        <v>0</v>
      </c>
      <c r="BS54" s="48"/>
      <c r="BT54" s="48">
        <f t="shared" si="32"/>
        <v>0</v>
      </c>
      <c r="BU54" s="49"/>
      <c r="BV54" s="48">
        <f t="shared" si="33"/>
        <v>0</v>
      </c>
      <c r="BW54" s="50"/>
      <c r="BX54" s="48">
        <f t="shared" si="34"/>
        <v>0</v>
      </c>
      <c r="BY54" s="49"/>
      <c r="BZ54" s="48">
        <f t="shared" si="35"/>
        <v>0</v>
      </c>
      <c r="CA54" s="53" t="s">
        <v>71</v>
      </c>
      <c r="CB54" s="54" t="s">
        <v>33</v>
      </c>
      <c r="CC54" s="55"/>
    </row>
    <row r="55" ht="17.25">
      <c r="A55" s="20"/>
      <c r="B55" s="42" t="s">
        <v>36</v>
      </c>
      <c r="C55" s="60" t="s">
        <v>30</v>
      </c>
      <c r="D55" s="23"/>
      <c r="E55" s="23"/>
      <c r="F55" s="24"/>
      <c r="G55" s="23">
        <v>26687.776000000002</v>
      </c>
      <c r="H55" s="24">
        <f t="shared" si="37"/>
        <v>26687.776000000002</v>
      </c>
      <c r="I55" s="23"/>
      <c r="J55" s="24">
        <f t="shared" si="38"/>
        <v>26687.776000000002</v>
      </c>
      <c r="K55" s="23"/>
      <c r="L55" s="24">
        <f t="shared" si="3"/>
        <v>26687.776000000002</v>
      </c>
      <c r="M55" s="23">
        <v>154610.10800000001</v>
      </c>
      <c r="N55" s="24">
        <f t="shared" si="4"/>
        <v>181297.88400000002</v>
      </c>
      <c r="O55" s="23"/>
      <c r="P55" s="24">
        <f t="shared" si="5"/>
        <v>181297.88400000002</v>
      </c>
      <c r="Q55" s="23"/>
      <c r="R55" s="24">
        <f t="shared" si="6"/>
        <v>181297.88400000002</v>
      </c>
      <c r="S55" s="24"/>
      <c r="T55" s="24">
        <f t="shared" si="7"/>
        <v>181297.88400000002</v>
      </c>
      <c r="U55" s="24"/>
      <c r="V55" s="24">
        <f t="shared" si="8"/>
        <v>181297.88400000002</v>
      </c>
      <c r="W55" s="24"/>
      <c r="X55" s="24">
        <f t="shared" si="9"/>
        <v>181297.88400000002</v>
      </c>
      <c r="Y55" s="24"/>
      <c r="Z55" s="24">
        <f t="shared" si="10"/>
        <v>181297.88400000002</v>
      </c>
      <c r="AA55" s="24"/>
      <c r="AB55" s="24">
        <f t="shared" si="11"/>
        <v>181297.88400000002</v>
      </c>
      <c r="AC55" s="24"/>
      <c r="AD55" s="24">
        <f t="shared" si="12"/>
        <v>181297.88400000002</v>
      </c>
      <c r="AE55" s="24"/>
      <c r="AF55" s="24">
        <f t="shared" si="13"/>
        <v>181297.88400000002</v>
      </c>
      <c r="AG55" s="24"/>
      <c r="AH55" s="23"/>
      <c r="AI55" s="24"/>
      <c r="AJ55" s="23"/>
      <c r="AK55" s="24">
        <f t="shared" si="15"/>
        <v>0</v>
      </c>
      <c r="AL55" s="23"/>
      <c r="AM55" s="24">
        <f t="shared" si="16"/>
        <v>0</v>
      </c>
      <c r="AN55" s="23"/>
      <c r="AO55" s="24">
        <f t="shared" si="17"/>
        <v>0</v>
      </c>
      <c r="AP55" s="23"/>
      <c r="AQ55" s="24">
        <f t="shared" si="18"/>
        <v>0</v>
      </c>
      <c r="AR55" s="23"/>
      <c r="AS55" s="24">
        <f t="shared" si="19"/>
        <v>0</v>
      </c>
      <c r="AT55" s="23"/>
      <c r="AU55" s="24">
        <f t="shared" si="20"/>
        <v>0</v>
      </c>
      <c r="AV55" s="24"/>
      <c r="AW55" s="24">
        <f t="shared" si="21"/>
        <v>0</v>
      </c>
      <c r="AX55" s="24"/>
      <c r="AY55" s="24">
        <f t="shared" si="22"/>
        <v>0</v>
      </c>
      <c r="AZ55" s="24"/>
      <c r="BA55" s="24">
        <f t="shared" si="23"/>
        <v>0</v>
      </c>
      <c r="BB55" s="24"/>
      <c r="BC55" s="24">
        <f t="shared" si="24"/>
        <v>0</v>
      </c>
      <c r="BD55" s="24"/>
      <c r="BE55" s="24">
        <f t="shared" si="25"/>
        <v>0</v>
      </c>
      <c r="BF55" s="24"/>
      <c r="BG55" s="24">
        <f t="shared" si="26"/>
        <v>0</v>
      </c>
      <c r="BH55" s="24"/>
      <c r="BI55" s="23"/>
      <c r="BJ55" s="24"/>
      <c r="BK55" s="23"/>
      <c r="BL55" s="24">
        <f t="shared" si="28"/>
        <v>0</v>
      </c>
      <c r="BM55" s="23"/>
      <c r="BN55" s="24">
        <f t="shared" si="29"/>
        <v>0</v>
      </c>
      <c r="BO55" s="23"/>
      <c r="BP55" s="24">
        <f t="shared" si="30"/>
        <v>0</v>
      </c>
      <c r="BQ55" s="23"/>
      <c r="BR55" s="25">
        <f t="shared" si="31"/>
        <v>0</v>
      </c>
      <c r="BS55" s="24"/>
      <c r="BT55" s="24">
        <f t="shared" si="32"/>
        <v>0</v>
      </c>
      <c r="BU55" s="24"/>
      <c r="BV55" s="24">
        <f t="shared" si="33"/>
        <v>0</v>
      </c>
      <c r="BW55" s="24"/>
      <c r="BX55" s="24">
        <f t="shared" si="34"/>
        <v>0</v>
      </c>
      <c r="BY55" s="24"/>
      <c r="BZ55" s="24">
        <f t="shared" si="35"/>
        <v>0</v>
      </c>
      <c r="CA55" s="4" t="s">
        <v>71</v>
      </c>
      <c r="CC55" s="41"/>
    </row>
    <row r="56" ht="51.75">
      <c r="A56" s="20" t="s">
        <v>72</v>
      </c>
      <c r="B56" s="42" t="s">
        <v>73</v>
      </c>
      <c r="C56" s="39" t="s">
        <v>39</v>
      </c>
      <c r="D56" s="23"/>
      <c r="E56" s="23"/>
      <c r="F56" s="24"/>
      <c r="G56" s="23">
        <f>G58+G59</f>
        <v>13869.562</v>
      </c>
      <c r="H56" s="24">
        <f t="shared" si="37"/>
        <v>13869.562</v>
      </c>
      <c r="I56" s="23">
        <f>I58+I59</f>
        <v>0</v>
      </c>
      <c r="J56" s="24">
        <f t="shared" si="38"/>
        <v>13869.562</v>
      </c>
      <c r="K56" s="23">
        <f>K58+K59</f>
        <v>0</v>
      </c>
      <c r="L56" s="24">
        <f t="shared" si="3"/>
        <v>13869.562</v>
      </c>
      <c r="M56" s="23">
        <f>M58+M59</f>
        <v>-10163.705</v>
      </c>
      <c r="N56" s="24">
        <f t="shared" si="4"/>
        <v>3705.857</v>
      </c>
      <c r="O56" s="23">
        <f>O58+O59</f>
        <v>0</v>
      </c>
      <c r="P56" s="24">
        <f t="shared" si="5"/>
        <v>3705.857</v>
      </c>
      <c r="Q56" s="23">
        <f>Q58+Q59</f>
        <v>0</v>
      </c>
      <c r="R56" s="24">
        <f t="shared" si="6"/>
        <v>3705.857</v>
      </c>
      <c r="S56" s="24">
        <f>S58+S59</f>
        <v>0</v>
      </c>
      <c r="T56" s="24">
        <f t="shared" si="7"/>
        <v>3705.857</v>
      </c>
      <c r="U56" s="24">
        <f>U58+U59</f>
        <v>0</v>
      </c>
      <c r="V56" s="24">
        <f t="shared" si="8"/>
        <v>3705.857</v>
      </c>
      <c r="W56" s="24">
        <f>W58+W59</f>
        <v>0</v>
      </c>
      <c r="X56" s="24">
        <f t="shared" si="9"/>
        <v>3705.857</v>
      </c>
      <c r="Y56" s="24">
        <f>Y58+Y59</f>
        <v>0</v>
      </c>
      <c r="Z56" s="24">
        <f t="shared" si="10"/>
        <v>3705.857</v>
      </c>
      <c r="AA56" s="24">
        <f>AA58+AA59</f>
        <v>0</v>
      </c>
      <c r="AB56" s="24">
        <f t="shared" si="11"/>
        <v>3705.857</v>
      </c>
      <c r="AC56" s="24">
        <f>AC58+AC59</f>
        <v>0</v>
      </c>
      <c r="AD56" s="24">
        <f t="shared" si="12"/>
        <v>3705.857</v>
      </c>
      <c r="AE56" s="24">
        <f>AE58+AE59</f>
        <v>0</v>
      </c>
      <c r="AF56" s="24">
        <f t="shared" si="13"/>
        <v>3705.857</v>
      </c>
      <c r="AG56" s="24"/>
      <c r="AH56" s="23"/>
      <c r="AI56" s="24"/>
      <c r="AJ56" s="23"/>
      <c r="AK56" s="24">
        <f t="shared" si="15"/>
        <v>0</v>
      </c>
      <c r="AL56" s="23"/>
      <c r="AM56" s="24">
        <f t="shared" si="16"/>
        <v>0</v>
      </c>
      <c r="AN56" s="23"/>
      <c r="AO56" s="24">
        <f t="shared" si="17"/>
        <v>0</v>
      </c>
      <c r="AP56" s="23"/>
      <c r="AQ56" s="24">
        <f t="shared" si="18"/>
        <v>0</v>
      </c>
      <c r="AR56" s="23"/>
      <c r="AS56" s="24">
        <f t="shared" si="19"/>
        <v>0</v>
      </c>
      <c r="AT56" s="23"/>
      <c r="AU56" s="24">
        <f t="shared" si="20"/>
        <v>0</v>
      </c>
      <c r="AV56" s="24"/>
      <c r="AW56" s="24">
        <f t="shared" si="21"/>
        <v>0</v>
      </c>
      <c r="AX56" s="24"/>
      <c r="AY56" s="24">
        <f t="shared" si="22"/>
        <v>0</v>
      </c>
      <c r="AZ56" s="24"/>
      <c r="BA56" s="24">
        <f t="shared" si="23"/>
        <v>0</v>
      </c>
      <c r="BB56" s="24"/>
      <c r="BC56" s="24">
        <f t="shared" si="24"/>
        <v>0</v>
      </c>
      <c r="BD56" s="24"/>
      <c r="BE56" s="24">
        <f t="shared" si="25"/>
        <v>0</v>
      </c>
      <c r="BF56" s="24"/>
      <c r="BG56" s="24">
        <f t="shared" si="26"/>
        <v>0</v>
      </c>
      <c r="BH56" s="24"/>
      <c r="BI56" s="23"/>
      <c r="BJ56" s="24"/>
      <c r="BK56" s="23"/>
      <c r="BL56" s="24">
        <f t="shared" si="28"/>
        <v>0</v>
      </c>
      <c r="BM56" s="23"/>
      <c r="BN56" s="24">
        <f t="shared" si="29"/>
        <v>0</v>
      </c>
      <c r="BO56" s="23"/>
      <c r="BP56" s="24">
        <f t="shared" si="30"/>
        <v>0</v>
      </c>
      <c r="BQ56" s="23"/>
      <c r="BR56" s="25">
        <f t="shared" si="31"/>
        <v>0</v>
      </c>
      <c r="BS56" s="24"/>
      <c r="BT56" s="24">
        <f t="shared" si="32"/>
        <v>0</v>
      </c>
      <c r="BU56" s="24"/>
      <c r="BV56" s="24">
        <f t="shared" si="33"/>
        <v>0</v>
      </c>
      <c r="BW56" s="24"/>
      <c r="BX56" s="24">
        <f t="shared" si="34"/>
        <v>0</v>
      </c>
      <c r="BY56" s="24"/>
      <c r="BZ56" s="24">
        <f t="shared" si="35"/>
        <v>0</v>
      </c>
      <c r="CC56" s="41"/>
    </row>
    <row r="57" ht="17.25" hidden="1">
      <c r="A57" s="43"/>
      <c r="B57" s="44" t="s">
        <v>31</v>
      </c>
      <c r="C57" s="45"/>
      <c r="D57" s="46"/>
      <c r="E57" s="47"/>
      <c r="F57" s="48"/>
      <c r="G57" s="47"/>
      <c r="H57" s="48"/>
      <c r="I57" s="47"/>
      <c r="J57" s="48"/>
      <c r="K57" s="47"/>
      <c r="L57" s="48"/>
      <c r="M57" s="47"/>
      <c r="N57" s="48"/>
      <c r="O57" s="47"/>
      <c r="P57" s="48"/>
      <c r="Q57" s="47"/>
      <c r="R57" s="48"/>
      <c r="S57" s="48"/>
      <c r="T57" s="48"/>
      <c r="U57" s="48"/>
      <c r="V57" s="48"/>
      <c r="W57" s="49"/>
      <c r="X57" s="48"/>
      <c r="Y57" s="50"/>
      <c r="Z57" s="48"/>
      <c r="AA57" s="50"/>
      <c r="AB57" s="48"/>
      <c r="AC57" s="50"/>
      <c r="AD57" s="48"/>
      <c r="AE57" s="49"/>
      <c r="AF57" s="48"/>
      <c r="AG57" s="51"/>
      <c r="AH57" s="47"/>
      <c r="AI57" s="48"/>
      <c r="AJ57" s="47"/>
      <c r="AK57" s="48"/>
      <c r="AL57" s="47"/>
      <c r="AM57" s="48"/>
      <c r="AN57" s="47"/>
      <c r="AO57" s="48"/>
      <c r="AP57" s="47"/>
      <c r="AQ57" s="48"/>
      <c r="AR57" s="47"/>
      <c r="AS57" s="48"/>
      <c r="AT57" s="47"/>
      <c r="AU57" s="48"/>
      <c r="AV57" s="48"/>
      <c r="AW57" s="48"/>
      <c r="AX57" s="48"/>
      <c r="AY57" s="48"/>
      <c r="AZ57" s="49"/>
      <c r="BA57" s="48"/>
      <c r="BB57" s="50"/>
      <c r="BC57" s="48"/>
      <c r="BD57" s="50"/>
      <c r="BE57" s="48"/>
      <c r="BF57" s="49"/>
      <c r="BG57" s="48"/>
      <c r="BH57" s="51"/>
      <c r="BI57" s="46"/>
      <c r="BJ57" s="48"/>
      <c r="BK57" s="47"/>
      <c r="BL57" s="48"/>
      <c r="BM57" s="47"/>
      <c r="BN57" s="48"/>
      <c r="BO57" s="47"/>
      <c r="BP57" s="48"/>
      <c r="BQ57" s="47"/>
      <c r="BR57" s="52"/>
      <c r="BS57" s="48"/>
      <c r="BT57" s="48"/>
      <c r="BU57" s="49"/>
      <c r="BV57" s="48"/>
      <c r="BW57" s="50"/>
      <c r="BX57" s="48"/>
      <c r="BY57" s="49"/>
      <c r="BZ57" s="48"/>
      <c r="CB57" s="54" t="s">
        <v>33</v>
      </c>
      <c r="CC57" s="55"/>
    </row>
    <row r="58" ht="17.25" hidden="1">
      <c r="A58" s="64"/>
      <c r="B58" s="44" t="s">
        <v>32</v>
      </c>
      <c r="C58" s="45"/>
      <c r="D58" s="46"/>
      <c r="E58" s="47"/>
      <c r="F58" s="48"/>
      <c r="G58" s="47">
        <v>3705.857</v>
      </c>
      <c r="H58" s="48">
        <f t="shared" si="37"/>
        <v>3705.857</v>
      </c>
      <c r="I58" s="47"/>
      <c r="J58" s="48">
        <f t="shared" si="38"/>
        <v>3705.857</v>
      </c>
      <c r="K58" s="47"/>
      <c r="L58" s="48">
        <f t="shared" si="3"/>
        <v>3705.857</v>
      </c>
      <c r="M58" s="47"/>
      <c r="N58" s="48">
        <f t="shared" si="4"/>
        <v>3705.857</v>
      </c>
      <c r="O58" s="47"/>
      <c r="P58" s="48">
        <f t="shared" si="5"/>
        <v>3705.857</v>
      </c>
      <c r="Q58" s="47"/>
      <c r="R58" s="48">
        <f t="shared" si="6"/>
        <v>3705.857</v>
      </c>
      <c r="S58" s="48"/>
      <c r="T58" s="48">
        <f t="shared" si="7"/>
        <v>3705.857</v>
      </c>
      <c r="U58" s="48"/>
      <c r="V58" s="48">
        <f t="shared" si="8"/>
        <v>3705.857</v>
      </c>
      <c r="W58" s="49"/>
      <c r="X58" s="48">
        <f t="shared" si="9"/>
        <v>3705.857</v>
      </c>
      <c r="Y58" s="50"/>
      <c r="Z58" s="48">
        <f t="shared" si="10"/>
        <v>3705.857</v>
      </c>
      <c r="AA58" s="50"/>
      <c r="AB58" s="48">
        <f t="shared" si="11"/>
        <v>3705.857</v>
      </c>
      <c r="AC58" s="50"/>
      <c r="AD58" s="48">
        <f t="shared" si="12"/>
        <v>3705.857</v>
      </c>
      <c r="AE58" s="49"/>
      <c r="AF58" s="48">
        <f t="shared" si="13"/>
        <v>3705.857</v>
      </c>
      <c r="AG58" s="51"/>
      <c r="AH58" s="47"/>
      <c r="AI58" s="48"/>
      <c r="AJ58" s="47"/>
      <c r="AK58" s="48">
        <f t="shared" si="15"/>
        <v>0</v>
      </c>
      <c r="AL58" s="47"/>
      <c r="AM58" s="48">
        <f t="shared" si="16"/>
        <v>0</v>
      </c>
      <c r="AN58" s="47"/>
      <c r="AO58" s="48">
        <f t="shared" si="17"/>
        <v>0</v>
      </c>
      <c r="AP58" s="47"/>
      <c r="AQ58" s="48">
        <f t="shared" si="18"/>
        <v>0</v>
      </c>
      <c r="AR58" s="47"/>
      <c r="AS58" s="48">
        <f t="shared" si="19"/>
        <v>0</v>
      </c>
      <c r="AT58" s="47"/>
      <c r="AU58" s="48">
        <f t="shared" si="20"/>
        <v>0</v>
      </c>
      <c r="AV58" s="48"/>
      <c r="AW58" s="48">
        <f t="shared" si="21"/>
        <v>0</v>
      </c>
      <c r="AX58" s="48"/>
      <c r="AY58" s="48">
        <f t="shared" si="22"/>
        <v>0</v>
      </c>
      <c r="AZ58" s="49"/>
      <c r="BA58" s="48">
        <f t="shared" si="23"/>
        <v>0</v>
      </c>
      <c r="BB58" s="50"/>
      <c r="BC58" s="48">
        <f t="shared" si="24"/>
        <v>0</v>
      </c>
      <c r="BD58" s="50"/>
      <c r="BE58" s="48">
        <f t="shared" si="25"/>
        <v>0</v>
      </c>
      <c r="BF58" s="49"/>
      <c r="BG58" s="48">
        <f t="shared" si="26"/>
        <v>0</v>
      </c>
      <c r="BH58" s="51"/>
      <c r="BI58" s="46"/>
      <c r="BJ58" s="48"/>
      <c r="BK58" s="47"/>
      <c r="BL58" s="48">
        <f t="shared" si="28"/>
        <v>0</v>
      </c>
      <c r="BM58" s="47"/>
      <c r="BN58" s="48">
        <f t="shared" si="29"/>
        <v>0</v>
      </c>
      <c r="BO58" s="47"/>
      <c r="BP58" s="48">
        <f t="shared" si="30"/>
        <v>0</v>
      </c>
      <c r="BQ58" s="47"/>
      <c r="BR58" s="52">
        <f t="shared" si="31"/>
        <v>0</v>
      </c>
      <c r="BS58" s="48"/>
      <c r="BT58" s="48">
        <f t="shared" si="32"/>
        <v>0</v>
      </c>
      <c r="BU58" s="49"/>
      <c r="BV58" s="48">
        <f t="shared" si="33"/>
        <v>0</v>
      </c>
      <c r="BW58" s="50"/>
      <c r="BX58" s="48">
        <f t="shared" si="34"/>
        <v>0</v>
      </c>
      <c r="BY58" s="49"/>
      <c r="BZ58" s="48">
        <f t="shared" si="35"/>
        <v>0</v>
      </c>
      <c r="CA58" s="53" t="s">
        <v>74</v>
      </c>
      <c r="CB58" s="54" t="s">
        <v>33</v>
      </c>
      <c r="CC58" s="55"/>
    </row>
    <row r="59" ht="17.25" hidden="1">
      <c r="A59" s="43"/>
      <c r="B59" s="44" t="s">
        <v>36</v>
      </c>
      <c r="C59" s="45"/>
      <c r="D59" s="46"/>
      <c r="E59" s="47"/>
      <c r="F59" s="48"/>
      <c r="G59" s="47">
        <v>10163.705</v>
      </c>
      <c r="H59" s="48">
        <f t="shared" si="37"/>
        <v>10163.705</v>
      </c>
      <c r="I59" s="47"/>
      <c r="J59" s="48">
        <f t="shared" si="38"/>
        <v>10163.705</v>
      </c>
      <c r="K59" s="47"/>
      <c r="L59" s="48">
        <f t="shared" si="3"/>
        <v>10163.705</v>
      </c>
      <c r="M59" s="47">
        <v>-10163.705</v>
      </c>
      <c r="N59" s="48">
        <f t="shared" si="4"/>
        <v>0</v>
      </c>
      <c r="O59" s="47"/>
      <c r="P59" s="48">
        <f t="shared" si="5"/>
        <v>0</v>
      </c>
      <c r="Q59" s="47"/>
      <c r="R59" s="48">
        <f t="shared" si="6"/>
        <v>0</v>
      </c>
      <c r="S59" s="48"/>
      <c r="T59" s="48">
        <f t="shared" si="7"/>
        <v>0</v>
      </c>
      <c r="U59" s="48"/>
      <c r="V59" s="48">
        <f t="shared" si="8"/>
        <v>0</v>
      </c>
      <c r="W59" s="49"/>
      <c r="X59" s="48">
        <f t="shared" si="9"/>
        <v>0</v>
      </c>
      <c r="Y59" s="50"/>
      <c r="Z59" s="48">
        <f t="shared" si="10"/>
        <v>0</v>
      </c>
      <c r="AA59" s="50"/>
      <c r="AB59" s="48">
        <f t="shared" si="11"/>
        <v>0</v>
      </c>
      <c r="AC59" s="50"/>
      <c r="AD59" s="48">
        <f t="shared" si="12"/>
        <v>0</v>
      </c>
      <c r="AE59" s="49"/>
      <c r="AF59" s="48">
        <f t="shared" si="13"/>
        <v>0</v>
      </c>
      <c r="AG59" s="51"/>
      <c r="AH59" s="47"/>
      <c r="AI59" s="48"/>
      <c r="AJ59" s="47"/>
      <c r="AK59" s="48">
        <f t="shared" si="15"/>
        <v>0</v>
      </c>
      <c r="AL59" s="47"/>
      <c r="AM59" s="48">
        <f t="shared" si="16"/>
        <v>0</v>
      </c>
      <c r="AN59" s="47"/>
      <c r="AO59" s="48">
        <f t="shared" si="17"/>
        <v>0</v>
      </c>
      <c r="AP59" s="47"/>
      <c r="AQ59" s="48">
        <f t="shared" si="18"/>
        <v>0</v>
      </c>
      <c r="AR59" s="47"/>
      <c r="AS59" s="48">
        <f t="shared" si="19"/>
        <v>0</v>
      </c>
      <c r="AT59" s="47"/>
      <c r="AU59" s="48">
        <f t="shared" si="20"/>
        <v>0</v>
      </c>
      <c r="AV59" s="48"/>
      <c r="AW59" s="48">
        <f t="shared" si="21"/>
        <v>0</v>
      </c>
      <c r="AX59" s="48"/>
      <c r="AY59" s="48">
        <f t="shared" si="22"/>
        <v>0</v>
      </c>
      <c r="AZ59" s="49"/>
      <c r="BA59" s="48">
        <f t="shared" si="23"/>
        <v>0</v>
      </c>
      <c r="BB59" s="50"/>
      <c r="BC59" s="48">
        <f t="shared" si="24"/>
        <v>0</v>
      </c>
      <c r="BD59" s="50"/>
      <c r="BE59" s="48">
        <f t="shared" si="25"/>
        <v>0</v>
      </c>
      <c r="BF59" s="49"/>
      <c r="BG59" s="48">
        <f t="shared" si="26"/>
        <v>0</v>
      </c>
      <c r="BH59" s="51"/>
      <c r="BI59" s="46"/>
      <c r="BJ59" s="48"/>
      <c r="BK59" s="47"/>
      <c r="BL59" s="48">
        <f t="shared" si="28"/>
        <v>0</v>
      </c>
      <c r="BM59" s="47"/>
      <c r="BN59" s="48">
        <f t="shared" si="29"/>
        <v>0</v>
      </c>
      <c r="BO59" s="47"/>
      <c r="BP59" s="48">
        <f t="shared" si="30"/>
        <v>0</v>
      </c>
      <c r="BQ59" s="47"/>
      <c r="BR59" s="52">
        <f t="shared" si="31"/>
        <v>0</v>
      </c>
      <c r="BS59" s="48"/>
      <c r="BT59" s="48">
        <f t="shared" si="32"/>
        <v>0</v>
      </c>
      <c r="BU59" s="49"/>
      <c r="BV59" s="48">
        <f t="shared" si="33"/>
        <v>0</v>
      </c>
      <c r="BW59" s="50"/>
      <c r="BX59" s="48">
        <f t="shared" si="34"/>
        <v>0</v>
      </c>
      <c r="BY59" s="49"/>
      <c r="BZ59" s="48">
        <f t="shared" si="35"/>
        <v>0</v>
      </c>
      <c r="CA59" s="53" t="s">
        <v>74</v>
      </c>
      <c r="CB59" s="54" t="s">
        <v>33</v>
      </c>
      <c r="CC59" s="55"/>
    </row>
    <row r="60" ht="51.75" hidden="1">
      <c r="A60" s="43" t="s">
        <v>75</v>
      </c>
      <c r="B60" s="44" t="s">
        <v>76</v>
      </c>
      <c r="C60" s="45" t="s">
        <v>39</v>
      </c>
      <c r="D60" s="46"/>
      <c r="E60" s="47"/>
      <c r="F60" s="48"/>
      <c r="G60" s="47"/>
      <c r="H60" s="48">
        <f t="shared" si="37"/>
        <v>0</v>
      </c>
      <c r="I60" s="47"/>
      <c r="J60" s="48">
        <f t="shared" si="38"/>
        <v>0</v>
      </c>
      <c r="K60" s="47"/>
      <c r="L60" s="48">
        <f t="shared" si="3"/>
        <v>0</v>
      </c>
      <c r="M60" s="47"/>
      <c r="N60" s="48">
        <f t="shared" si="4"/>
        <v>0</v>
      </c>
      <c r="O60" s="47"/>
      <c r="P60" s="48">
        <f t="shared" si="5"/>
        <v>0</v>
      </c>
      <c r="Q60" s="47"/>
      <c r="R60" s="48">
        <f t="shared" si="6"/>
        <v>0</v>
      </c>
      <c r="S60" s="48"/>
      <c r="T60" s="48">
        <f t="shared" si="7"/>
        <v>0</v>
      </c>
      <c r="U60" s="48"/>
      <c r="V60" s="48">
        <f t="shared" si="8"/>
        <v>0</v>
      </c>
      <c r="W60" s="49"/>
      <c r="X60" s="48">
        <f t="shared" si="9"/>
        <v>0</v>
      </c>
      <c r="Y60" s="50"/>
      <c r="Z60" s="48">
        <f t="shared" si="10"/>
        <v>0</v>
      </c>
      <c r="AA60" s="50"/>
      <c r="AB60" s="48">
        <f t="shared" si="11"/>
        <v>0</v>
      </c>
      <c r="AC60" s="50"/>
      <c r="AD60" s="48">
        <f t="shared" si="12"/>
        <v>0</v>
      </c>
      <c r="AE60" s="49"/>
      <c r="AF60" s="48">
        <f t="shared" si="13"/>
        <v>0</v>
      </c>
      <c r="AG60" s="51"/>
      <c r="AH60" s="47"/>
      <c r="AI60" s="48"/>
      <c r="AJ60" s="47">
        <v>123188.321</v>
      </c>
      <c r="AK60" s="48">
        <f t="shared" si="15"/>
        <v>123188.321</v>
      </c>
      <c r="AL60" s="47"/>
      <c r="AM60" s="48">
        <f t="shared" si="16"/>
        <v>123188.321</v>
      </c>
      <c r="AN60" s="47"/>
      <c r="AO60" s="48">
        <f t="shared" si="17"/>
        <v>123188.321</v>
      </c>
      <c r="AP60" s="47">
        <v>341796.54800000001</v>
      </c>
      <c r="AQ60" s="48">
        <f t="shared" si="18"/>
        <v>464984.86900000001</v>
      </c>
      <c r="AR60" s="47"/>
      <c r="AS60" s="48">
        <f t="shared" si="19"/>
        <v>464984.86900000001</v>
      </c>
      <c r="AT60" s="47"/>
      <c r="AU60" s="48">
        <f t="shared" si="20"/>
        <v>464984.86900000001</v>
      </c>
      <c r="AV60" s="48"/>
      <c r="AW60" s="48">
        <f t="shared" si="21"/>
        <v>464984.86900000001</v>
      </c>
      <c r="AX60" s="48">
        <v>-464984.86900000001</v>
      </c>
      <c r="AY60" s="48">
        <f t="shared" si="22"/>
        <v>0</v>
      </c>
      <c r="AZ60" s="49"/>
      <c r="BA60" s="48">
        <f t="shared" si="23"/>
        <v>0</v>
      </c>
      <c r="BB60" s="50"/>
      <c r="BC60" s="48">
        <f t="shared" si="24"/>
        <v>0</v>
      </c>
      <c r="BD60" s="50"/>
      <c r="BE60" s="48">
        <f t="shared" si="25"/>
        <v>0</v>
      </c>
      <c r="BF60" s="49"/>
      <c r="BG60" s="48">
        <f t="shared" si="26"/>
        <v>0</v>
      </c>
      <c r="BH60" s="51"/>
      <c r="BI60" s="46"/>
      <c r="BJ60" s="48"/>
      <c r="BK60" s="47">
        <v>391659.15399999998</v>
      </c>
      <c r="BL60" s="48">
        <f t="shared" si="28"/>
        <v>391659.15399999998</v>
      </c>
      <c r="BM60" s="47"/>
      <c r="BN60" s="48">
        <f t="shared" si="29"/>
        <v>391659.15399999998</v>
      </c>
      <c r="BO60" s="47">
        <v>250797.60000000001</v>
      </c>
      <c r="BP60" s="48">
        <f t="shared" si="30"/>
        <v>642456.75399999996</v>
      </c>
      <c r="BQ60" s="47">
        <v>407119.46299999999</v>
      </c>
      <c r="BR60" s="52">
        <f t="shared" si="31"/>
        <v>1049576.2169999999</v>
      </c>
      <c r="BS60" s="48">
        <v>-1049576.2169999999</v>
      </c>
      <c r="BT60" s="48">
        <f t="shared" si="32"/>
        <v>0</v>
      </c>
      <c r="BU60" s="49"/>
      <c r="BV60" s="48">
        <f t="shared" si="33"/>
        <v>0</v>
      </c>
      <c r="BW60" s="50"/>
      <c r="BX60" s="48">
        <f t="shared" si="34"/>
        <v>0</v>
      </c>
      <c r="BY60" s="49"/>
      <c r="BZ60" s="48">
        <f t="shared" si="35"/>
        <v>0</v>
      </c>
      <c r="CA60" s="53" t="s">
        <v>77</v>
      </c>
      <c r="CB60" s="54" t="s">
        <v>33</v>
      </c>
      <c r="CC60" s="55"/>
    </row>
    <row r="61" ht="34.5">
      <c r="A61" s="20" t="s">
        <v>75</v>
      </c>
      <c r="B61" s="42" t="s">
        <v>78</v>
      </c>
      <c r="C61" s="39" t="s">
        <v>45</v>
      </c>
      <c r="D61" s="23"/>
      <c r="E61" s="23"/>
      <c r="F61" s="24"/>
      <c r="G61" s="23"/>
      <c r="H61" s="24"/>
      <c r="I61" s="23"/>
      <c r="J61" s="24"/>
      <c r="K61" s="23"/>
      <c r="L61" s="24"/>
      <c r="M61" s="23"/>
      <c r="N61" s="24"/>
      <c r="O61" s="23"/>
      <c r="P61" s="24"/>
      <c r="Q61" s="23">
        <f>Q63+Q64</f>
        <v>45918.050999999999</v>
      </c>
      <c r="R61" s="24">
        <f t="shared" si="6"/>
        <v>45918.050999999999</v>
      </c>
      <c r="S61" s="24">
        <f>S63+S64</f>
        <v>0</v>
      </c>
      <c r="T61" s="24">
        <f t="shared" si="7"/>
        <v>45918.050999999999</v>
      </c>
      <c r="U61" s="24">
        <f>U63+U64</f>
        <v>0</v>
      </c>
      <c r="V61" s="24">
        <f t="shared" si="8"/>
        <v>45918.050999999999</v>
      </c>
      <c r="W61" s="24">
        <f>W63+W64</f>
        <v>11703.940000000001</v>
      </c>
      <c r="X61" s="24">
        <f t="shared" si="9"/>
        <v>57621.991000000002</v>
      </c>
      <c r="Y61" s="24">
        <f>Y63+Y64</f>
        <v>-2092.4110000000001</v>
      </c>
      <c r="Z61" s="24">
        <f t="shared" si="10"/>
        <v>55529.580000000002</v>
      </c>
      <c r="AA61" s="24">
        <f>AA63+AA64</f>
        <v>0</v>
      </c>
      <c r="AB61" s="24">
        <f t="shared" si="11"/>
        <v>55529.580000000002</v>
      </c>
      <c r="AC61" s="24">
        <f>AC63+AC64</f>
        <v>0</v>
      </c>
      <c r="AD61" s="24">
        <f t="shared" si="12"/>
        <v>55529.580000000002</v>
      </c>
      <c r="AE61" s="24">
        <f>AE63+AE64</f>
        <v>0</v>
      </c>
      <c r="AF61" s="24">
        <f t="shared" si="13"/>
        <v>55529.580000000002</v>
      </c>
      <c r="AG61" s="24"/>
      <c r="AH61" s="23"/>
      <c r="AI61" s="24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>
        <f t="shared" si="20"/>
        <v>0</v>
      </c>
      <c r="AV61" s="24"/>
      <c r="AW61" s="24">
        <f t="shared" si="21"/>
        <v>0</v>
      </c>
      <c r="AX61" s="24"/>
      <c r="AY61" s="24">
        <f t="shared" si="22"/>
        <v>0</v>
      </c>
      <c r="AZ61" s="24"/>
      <c r="BA61" s="24">
        <f t="shared" si="23"/>
        <v>0</v>
      </c>
      <c r="BB61" s="24"/>
      <c r="BC61" s="24">
        <f t="shared" si="24"/>
        <v>0</v>
      </c>
      <c r="BD61" s="24"/>
      <c r="BE61" s="24">
        <f t="shared" si="25"/>
        <v>0</v>
      </c>
      <c r="BF61" s="24"/>
      <c r="BG61" s="24">
        <f t="shared" si="26"/>
        <v>0</v>
      </c>
      <c r="BH61" s="24"/>
      <c r="BI61" s="23"/>
      <c r="BJ61" s="24"/>
      <c r="BK61" s="23"/>
      <c r="BL61" s="24"/>
      <c r="BM61" s="23"/>
      <c r="BN61" s="24"/>
      <c r="BO61" s="23"/>
      <c r="BP61" s="24"/>
      <c r="BQ61" s="23"/>
      <c r="BR61" s="25">
        <f t="shared" si="31"/>
        <v>0</v>
      </c>
      <c r="BS61" s="24"/>
      <c r="BT61" s="24">
        <f t="shared" si="32"/>
        <v>0</v>
      </c>
      <c r="BU61" s="24"/>
      <c r="BV61" s="24">
        <f t="shared" si="33"/>
        <v>0</v>
      </c>
      <c r="BW61" s="24"/>
      <c r="BX61" s="24">
        <f t="shared" si="34"/>
        <v>0</v>
      </c>
      <c r="BY61" s="24"/>
      <c r="BZ61" s="24">
        <f t="shared" si="35"/>
        <v>0</v>
      </c>
      <c r="CC61" s="41"/>
    </row>
    <row r="62" ht="17.25">
      <c r="A62" s="20"/>
      <c r="B62" s="42" t="s">
        <v>31</v>
      </c>
      <c r="C62" s="39"/>
      <c r="D62" s="23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3"/>
      <c r="AI62" s="24"/>
      <c r="AJ62" s="23"/>
      <c r="AK62" s="24"/>
      <c r="AL62" s="23"/>
      <c r="AM62" s="24"/>
      <c r="AN62" s="23"/>
      <c r="AO62" s="24"/>
      <c r="AP62" s="23"/>
      <c r="AQ62" s="24"/>
      <c r="AR62" s="23"/>
      <c r="AS62" s="24"/>
      <c r="AT62" s="23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3"/>
      <c r="BJ62" s="24"/>
      <c r="BK62" s="23"/>
      <c r="BL62" s="24"/>
      <c r="BM62" s="23"/>
      <c r="BN62" s="24"/>
      <c r="BO62" s="23"/>
      <c r="BP62" s="24"/>
      <c r="BQ62" s="23"/>
      <c r="BR62" s="25"/>
      <c r="BS62" s="24"/>
      <c r="BT62" s="24"/>
      <c r="BU62" s="24"/>
      <c r="BV62" s="24"/>
      <c r="BW62" s="24"/>
      <c r="BX62" s="24"/>
      <c r="BY62" s="24"/>
      <c r="BZ62" s="24"/>
      <c r="CC62" s="41"/>
    </row>
    <row r="63" hidden="1">
      <c r="A63" s="43"/>
      <c r="B63" s="44" t="s">
        <v>32</v>
      </c>
      <c r="C63" s="45"/>
      <c r="D63" s="46"/>
      <c r="E63" s="47"/>
      <c r="F63" s="48"/>
      <c r="G63" s="47"/>
      <c r="H63" s="48"/>
      <c r="I63" s="47"/>
      <c r="J63" s="48"/>
      <c r="K63" s="47"/>
      <c r="L63" s="48"/>
      <c r="M63" s="47"/>
      <c r="N63" s="48"/>
      <c r="O63" s="47"/>
      <c r="P63" s="48"/>
      <c r="Q63" s="47">
        <v>22118.050999999999</v>
      </c>
      <c r="R63" s="48">
        <f t="shared" si="6"/>
        <v>22118.050999999999</v>
      </c>
      <c r="S63" s="48"/>
      <c r="T63" s="48">
        <f t="shared" si="7"/>
        <v>22118.050999999999</v>
      </c>
      <c r="U63" s="48"/>
      <c r="V63" s="48">
        <f t="shared" si="8"/>
        <v>22118.050999999999</v>
      </c>
      <c r="W63" s="49">
        <v>11703.940000000001</v>
      </c>
      <c r="X63" s="48">
        <f t="shared" si="9"/>
        <v>33821.991000000002</v>
      </c>
      <c r="Y63" s="50">
        <v>-2092.4110000000001</v>
      </c>
      <c r="Z63" s="48">
        <f t="shared" si="10"/>
        <v>31729.580000000002</v>
      </c>
      <c r="AA63" s="50"/>
      <c r="AB63" s="48">
        <f t="shared" si="11"/>
        <v>31729.580000000002</v>
      </c>
      <c r="AC63" s="50"/>
      <c r="AD63" s="48">
        <f t="shared" si="12"/>
        <v>31729.580000000002</v>
      </c>
      <c r="AE63" s="49"/>
      <c r="AF63" s="48">
        <f t="shared" si="13"/>
        <v>31729.580000000002</v>
      </c>
      <c r="AG63" s="51"/>
      <c r="AH63" s="47"/>
      <c r="AI63" s="48"/>
      <c r="AJ63" s="47"/>
      <c r="AK63" s="48"/>
      <c r="AL63" s="47"/>
      <c r="AM63" s="48"/>
      <c r="AN63" s="47"/>
      <c r="AO63" s="48"/>
      <c r="AP63" s="47"/>
      <c r="AQ63" s="48"/>
      <c r="AR63" s="47"/>
      <c r="AS63" s="48"/>
      <c r="AT63" s="47"/>
      <c r="AU63" s="48">
        <f t="shared" si="20"/>
        <v>0</v>
      </c>
      <c r="AV63" s="48"/>
      <c r="AW63" s="48">
        <f t="shared" si="21"/>
        <v>0</v>
      </c>
      <c r="AX63" s="48"/>
      <c r="AY63" s="48">
        <f t="shared" si="22"/>
        <v>0</v>
      </c>
      <c r="AZ63" s="49"/>
      <c r="BA63" s="48">
        <f t="shared" si="23"/>
        <v>0</v>
      </c>
      <c r="BB63" s="50"/>
      <c r="BC63" s="48">
        <f t="shared" si="24"/>
        <v>0</v>
      </c>
      <c r="BD63" s="50"/>
      <c r="BE63" s="48">
        <f t="shared" si="25"/>
        <v>0</v>
      </c>
      <c r="BF63" s="49"/>
      <c r="BG63" s="48">
        <f t="shared" si="26"/>
        <v>0</v>
      </c>
      <c r="BH63" s="51"/>
      <c r="BI63" s="46"/>
      <c r="BJ63" s="48"/>
      <c r="BK63" s="47"/>
      <c r="BL63" s="48"/>
      <c r="BM63" s="47"/>
      <c r="BN63" s="48"/>
      <c r="BO63" s="47"/>
      <c r="BP63" s="48"/>
      <c r="BQ63" s="47"/>
      <c r="BR63" s="52">
        <f t="shared" si="31"/>
        <v>0</v>
      </c>
      <c r="BS63" s="48"/>
      <c r="BT63" s="48">
        <f t="shared" si="32"/>
        <v>0</v>
      </c>
      <c r="BU63" s="49"/>
      <c r="BV63" s="48">
        <f t="shared" si="33"/>
        <v>0</v>
      </c>
      <c r="BW63" s="50"/>
      <c r="BX63" s="48">
        <f t="shared" si="34"/>
        <v>0</v>
      </c>
      <c r="BY63" s="49"/>
      <c r="BZ63" s="48">
        <f t="shared" si="35"/>
        <v>0</v>
      </c>
      <c r="CA63" s="53" t="s">
        <v>79</v>
      </c>
      <c r="CB63" s="54" t="s">
        <v>33</v>
      </c>
      <c r="CC63" s="55"/>
    </row>
    <row r="64" ht="17.25">
      <c r="A64" s="20"/>
      <c r="B64" s="42" t="s">
        <v>34</v>
      </c>
      <c r="C64" s="60" t="s">
        <v>30</v>
      </c>
      <c r="D64" s="23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>
        <v>23800</v>
      </c>
      <c r="R64" s="24">
        <f t="shared" si="6"/>
        <v>23800</v>
      </c>
      <c r="S64" s="24"/>
      <c r="T64" s="24">
        <f t="shared" si="7"/>
        <v>23800</v>
      </c>
      <c r="U64" s="24"/>
      <c r="V64" s="24">
        <f t="shared" si="8"/>
        <v>23800</v>
      </c>
      <c r="W64" s="24"/>
      <c r="X64" s="24">
        <f t="shared" si="9"/>
        <v>23800</v>
      </c>
      <c r="Y64" s="24"/>
      <c r="Z64" s="24">
        <f t="shared" si="10"/>
        <v>23800</v>
      </c>
      <c r="AA64" s="24"/>
      <c r="AB64" s="24">
        <f t="shared" si="11"/>
        <v>23800</v>
      </c>
      <c r="AC64" s="24"/>
      <c r="AD64" s="24">
        <f t="shared" si="12"/>
        <v>23800</v>
      </c>
      <c r="AE64" s="24"/>
      <c r="AF64" s="24">
        <f t="shared" si="13"/>
        <v>23800</v>
      </c>
      <c r="AG64" s="24"/>
      <c r="AH64" s="23"/>
      <c r="AI64" s="24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>
        <f t="shared" si="20"/>
        <v>0</v>
      </c>
      <c r="AV64" s="24"/>
      <c r="AW64" s="24">
        <f t="shared" si="21"/>
        <v>0</v>
      </c>
      <c r="AX64" s="24"/>
      <c r="AY64" s="24">
        <f t="shared" si="22"/>
        <v>0</v>
      </c>
      <c r="AZ64" s="24"/>
      <c r="BA64" s="24">
        <f t="shared" si="23"/>
        <v>0</v>
      </c>
      <c r="BB64" s="24"/>
      <c r="BC64" s="24">
        <f t="shared" si="24"/>
        <v>0</v>
      </c>
      <c r="BD64" s="24"/>
      <c r="BE64" s="24">
        <f t="shared" si="25"/>
        <v>0</v>
      </c>
      <c r="BF64" s="24"/>
      <c r="BG64" s="24">
        <f t="shared" si="26"/>
        <v>0</v>
      </c>
      <c r="BH64" s="24"/>
      <c r="BI64" s="23"/>
      <c r="BJ64" s="24"/>
      <c r="BK64" s="23"/>
      <c r="BL64" s="24"/>
      <c r="BM64" s="23"/>
      <c r="BN64" s="24"/>
      <c r="BO64" s="23"/>
      <c r="BP64" s="24"/>
      <c r="BQ64" s="23"/>
      <c r="BR64" s="25">
        <f t="shared" si="31"/>
        <v>0</v>
      </c>
      <c r="BS64" s="24"/>
      <c r="BT64" s="24">
        <f t="shared" si="32"/>
        <v>0</v>
      </c>
      <c r="BU64" s="24"/>
      <c r="BV64" s="24">
        <f t="shared" si="33"/>
        <v>0</v>
      </c>
      <c r="BW64" s="24"/>
      <c r="BX64" s="24">
        <f t="shared" si="34"/>
        <v>0</v>
      </c>
      <c r="BY64" s="24"/>
      <c r="BZ64" s="24">
        <f t="shared" si="35"/>
        <v>0</v>
      </c>
      <c r="CA64" s="4" t="s">
        <v>80</v>
      </c>
      <c r="CC64" s="41"/>
    </row>
    <row r="65" ht="56.25">
      <c r="A65" s="20" t="s">
        <v>81</v>
      </c>
      <c r="B65" s="42" t="s">
        <v>82</v>
      </c>
      <c r="C65" s="39" t="s">
        <v>39</v>
      </c>
      <c r="D65" s="23"/>
      <c r="E65" s="23"/>
      <c r="F65" s="24"/>
      <c r="G65" s="23"/>
      <c r="H65" s="24"/>
      <c r="I65" s="23"/>
      <c r="J65" s="24"/>
      <c r="K65" s="23"/>
      <c r="L65" s="24"/>
      <c r="M65" s="23"/>
      <c r="N65" s="24"/>
      <c r="O65" s="23"/>
      <c r="P65" s="24"/>
      <c r="Q65" s="23"/>
      <c r="R65" s="24"/>
      <c r="S65" s="24"/>
      <c r="T65" s="24"/>
      <c r="U65" s="24"/>
      <c r="V65" s="24">
        <f t="shared" si="8"/>
        <v>0</v>
      </c>
      <c r="W65" s="24"/>
      <c r="X65" s="24">
        <f t="shared" si="9"/>
        <v>0</v>
      </c>
      <c r="Y65" s="24"/>
      <c r="Z65" s="24">
        <f t="shared" si="10"/>
        <v>0</v>
      </c>
      <c r="AA65" s="24"/>
      <c r="AB65" s="24">
        <f t="shared" si="11"/>
        <v>0</v>
      </c>
      <c r="AC65" s="24"/>
      <c r="AD65" s="24">
        <f t="shared" si="12"/>
        <v>0</v>
      </c>
      <c r="AE65" s="24"/>
      <c r="AF65" s="24">
        <f t="shared" si="13"/>
        <v>0</v>
      </c>
      <c r="AG65" s="24"/>
      <c r="AH65" s="23"/>
      <c r="AI65" s="24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4"/>
      <c r="AW65" s="24"/>
      <c r="AX65" s="24">
        <v>464984.86900000001</v>
      </c>
      <c r="AY65" s="24">
        <f t="shared" si="22"/>
        <v>464984.86900000001</v>
      </c>
      <c r="AZ65" s="24"/>
      <c r="BA65" s="24">
        <f t="shared" si="23"/>
        <v>464984.86900000001</v>
      </c>
      <c r="BB65" s="24"/>
      <c r="BC65" s="24">
        <f t="shared" si="24"/>
        <v>464984.86900000001</v>
      </c>
      <c r="BD65" s="24"/>
      <c r="BE65" s="24">
        <f t="shared" si="25"/>
        <v>464984.86900000001</v>
      </c>
      <c r="BF65" s="24"/>
      <c r="BG65" s="24">
        <f t="shared" si="26"/>
        <v>464984.86900000001</v>
      </c>
      <c r="BH65" s="24"/>
      <c r="BI65" s="23"/>
      <c r="BJ65" s="24"/>
      <c r="BK65" s="23"/>
      <c r="BL65" s="24"/>
      <c r="BM65" s="23"/>
      <c r="BN65" s="24"/>
      <c r="BO65" s="23"/>
      <c r="BP65" s="24"/>
      <c r="BQ65" s="23"/>
      <c r="BR65" s="25"/>
      <c r="BS65" s="24">
        <v>1050536.409</v>
      </c>
      <c r="BT65" s="24">
        <f t="shared" si="32"/>
        <v>1050536.409</v>
      </c>
      <c r="BU65" s="24"/>
      <c r="BV65" s="24">
        <f t="shared" si="33"/>
        <v>1050536.409</v>
      </c>
      <c r="BW65" s="24"/>
      <c r="BX65" s="24">
        <f t="shared" si="34"/>
        <v>1050536.409</v>
      </c>
      <c r="BY65" s="24"/>
      <c r="BZ65" s="24">
        <f t="shared" si="35"/>
        <v>1050536.409</v>
      </c>
      <c r="CA65" s="4" t="s">
        <v>83</v>
      </c>
      <c r="CC65" s="41"/>
    </row>
    <row r="66" ht="56.25">
      <c r="A66" s="20" t="s">
        <v>84</v>
      </c>
      <c r="B66" s="42" t="s">
        <v>85</v>
      </c>
      <c r="C66" s="39" t="s">
        <v>39</v>
      </c>
      <c r="D66" s="23"/>
      <c r="E66" s="23"/>
      <c r="F66" s="24"/>
      <c r="G66" s="23"/>
      <c r="H66" s="24"/>
      <c r="I66" s="23"/>
      <c r="J66" s="24"/>
      <c r="K66" s="23"/>
      <c r="L66" s="24"/>
      <c r="M66" s="23"/>
      <c r="N66" s="24"/>
      <c r="O66" s="23"/>
      <c r="P66" s="24"/>
      <c r="Q66" s="23"/>
      <c r="R66" s="24"/>
      <c r="S66" s="24"/>
      <c r="T66" s="24"/>
      <c r="U66" s="24"/>
      <c r="V66" s="24"/>
      <c r="W66" s="24"/>
      <c r="X66" s="24"/>
      <c r="Y66" s="24"/>
      <c r="Z66" s="24"/>
      <c r="AA66" s="24">
        <f>AA68+AA69</f>
        <v>0</v>
      </c>
      <c r="AB66" s="24">
        <f t="shared" si="11"/>
        <v>0</v>
      </c>
      <c r="AC66" s="24">
        <f>AC68+AC69</f>
        <v>0</v>
      </c>
      <c r="AD66" s="24">
        <f t="shared" si="12"/>
        <v>0</v>
      </c>
      <c r="AE66" s="24">
        <f>AE68+AE69</f>
        <v>0</v>
      </c>
      <c r="AF66" s="24">
        <f t="shared" si="13"/>
        <v>0</v>
      </c>
      <c r="AG66" s="24"/>
      <c r="AH66" s="23"/>
      <c r="AI66" s="24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4"/>
      <c r="AW66" s="24"/>
      <c r="AX66" s="24"/>
      <c r="AY66" s="24"/>
      <c r="AZ66" s="24"/>
      <c r="BA66" s="24"/>
      <c r="BB66" s="24">
        <f>BB68+BB69</f>
        <v>513907.47700000001</v>
      </c>
      <c r="BC66" s="24">
        <f t="shared" si="24"/>
        <v>513907.47700000001</v>
      </c>
      <c r="BD66" s="24">
        <f>BD68+BD69</f>
        <v>0</v>
      </c>
      <c r="BE66" s="24">
        <f t="shared" si="25"/>
        <v>513907.47700000001</v>
      </c>
      <c r="BF66" s="24">
        <f>BF68+BF69</f>
        <v>0</v>
      </c>
      <c r="BG66" s="24">
        <f t="shared" si="26"/>
        <v>513907.47700000001</v>
      </c>
      <c r="BH66" s="24"/>
      <c r="BI66" s="23"/>
      <c r="BJ66" s="24"/>
      <c r="BK66" s="23"/>
      <c r="BL66" s="24"/>
      <c r="BM66" s="23"/>
      <c r="BN66" s="24"/>
      <c r="BO66" s="23"/>
      <c r="BP66" s="24"/>
      <c r="BQ66" s="23"/>
      <c r="BR66" s="25"/>
      <c r="BS66" s="24"/>
      <c r="BT66" s="24"/>
      <c r="BU66" s="24"/>
      <c r="BV66" s="24"/>
      <c r="BW66" s="24">
        <f>BW68+BW69</f>
        <v>693336.95799999998</v>
      </c>
      <c r="BX66" s="24">
        <f t="shared" si="34"/>
        <v>693336.95799999998</v>
      </c>
      <c r="BY66" s="24">
        <f>BY68+BY69</f>
        <v>0</v>
      </c>
      <c r="BZ66" s="24">
        <f t="shared" si="35"/>
        <v>693336.95799999998</v>
      </c>
      <c r="CC66" s="41"/>
    </row>
    <row r="67">
      <c r="A67" s="20"/>
      <c r="B67" s="42" t="s">
        <v>31</v>
      </c>
      <c r="C67" s="60"/>
      <c r="D67" s="23"/>
      <c r="E67" s="23"/>
      <c r="F67" s="24"/>
      <c r="G67" s="23"/>
      <c r="H67" s="24"/>
      <c r="I67" s="23"/>
      <c r="J67" s="24"/>
      <c r="K67" s="23"/>
      <c r="L67" s="24"/>
      <c r="M67" s="23"/>
      <c r="N67" s="24"/>
      <c r="O67" s="23"/>
      <c r="P67" s="24"/>
      <c r="Q67" s="23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3"/>
      <c r="AI67" s="24"/>
      <c r="AJ67" s="23"/>
      <c r="AK67" s="24"/>
      <c r="AL67" s="23"/>
      <c r="AM67" s="24"/>
      <c r="AN67" s="23"/>
      <c r="AO67" s="24"/>
      <c r="AP67" s="23"/>
      <c r="AQ67" s="24"/>
      <c r="AR67" s="23"/>
      <c r="AS67" s="24"/>
      <c r="AT67" s="23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3"/>
      <c r="BJ67" s="24"/>
      <c r="BK67" s="23"/>
      <c r="BL67" s="24"/>
      <c r="BM67" s="23"/>
      <c r="BN67" s="24"/>
      <c r="BO67" s="23"/>
      <c r="BP67" s="24"/>
      <c r="BQ67" s="23"/>
      <c r="BR67" s="25"/>
      <c r="BS67" s="24"/>
      <c r="BT67" s="24"/>
      <c r="BU67" s="24"/>
      <c r="BV67" s="24"/>
      <c r="BW67" s="24"/>
      <c r="BX67" s="24"/>
      <c r="BY67" s="24"/>
      <c r="BZ67" s="24"/>
      <c r="CC67" s="41"/>
    </row>
    <row r="68" hidden="1">
      <c r="A68" s="43"/>
      <c r="B68" s="44" t="s">
        <v>32</v>
      </c>
      <c r="C68" s="65"/>
      <c r="D68" s="47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8"/>
      <c r="T68" s="48"/>
      <c r="U68" s="48"/>
      <c r="V68" s="48"/>
      <c r="W68" s="48"/>
      <c r="X68" s="48"/>
      <c r="Y68" s="50"/>
      <c r="Z68" s="48"/>
      <c r="AA68" s="50"/>
      <c r="AB68" s="48">
        <f t="shared" si="11"/>
        <v>0</v>
      </c>
      <c r="AC68" s="50"/>
      <c r="AD68" s="48">
        <f t="shared" si="12"/>
        <v>0</v>
      </c>
      <c r="AE68" s="49"/>
      <c r="AF68" s="48">
        <f t="shared" si="13"/>
        <v>0</v>
      </c>
      <c r="AG68" s="48"/>
      <c r="AH68" s="47"/>
      <c r="AI68" s="48"/>
      <c r="AJ68" s="47"/>
      <c r="AK68" s="48"/>
      <c r="AL68" s="47"/>
      <c r="AM68" s="48"/>
      <c r="AN68" s="47"/>
      <c r="AO68" s="48"/>
      <c r="AP68" s="47"/>
      <c r="AQ68" s="48"/>
      <c r="AR68" s="47"/>
      <c r="AS68" s="48"/>
      <c r="AT68" s="47"/>
      <c r="AU68" s="48"/>
      <c r="AV68" s="48"/>
      <c r="AW68" s="48"/>
      <c r="AX68" s="48"/>
      <c r="AY68" s="48"/>
      <c r="AZ68" s="48"/>
      <c r="BA68" s="48"/>
      <c r="BB68" s="50">
        <v>295465.038</v>
      </c>
      <c r="BC68" s="48">
        <f t="shared" si="24"/>
        <v>295465.038</v>
      </c>
      <c r="BD68" s="50"/>
      <c r="BE68" s="48">
        <f t="shared" si="25"/>
        <v>295465.038</v>
      </c>
      <c r="BF68" s="49"/>
      <c r="BG68" s="48">
        <f t="shared" si="26"/>
        <v>295465.038</v>
      </c>
      <c r="BH68" s="48"/>
      <c r="BI68" s="47"/>
      <c r="BJ68" s="48"/>
      <c r="BK68" s="47"/>
      <c r="BL68" s="48"/>
      <c r="BM68" s="47"/>
      <c r="BN68" s="48"/>
      <c r="BO68" s="47"/>
      <c r="BP68" s="48"/>
      <c r="BQ68" s="47"/>
      <c r="BR68" s="52"/>
      <c r="BS68" s="48"/>
      <c r="BT68" s="48"/>
      <c r="BU68" s="48"/>
      <c r="BV68" s="48"/>
      <c r="BW68" s="50">
        <v>693336.95799999998</v>
      </c>
      <c r="BX68" s="48">
        <f t="shared" si="34"/>
        <v>693336.95799999998</v>
      </c>
      <c r="BY68" s="49"/>
      <c r="BZ68" s="48">
        <f t="shared" si="35"/>
        <v>693336.95799999998</v>
      </c>
      <c r="CA68" s="53" t="s">
        <v>86</v>
      </c>
      <c r="CB68" s="54" t="s">
        <v>33</v>
      </c>
      <c r="CC68" s="55"/>
    </row>
    <row r="69">
      <c r="A69" s="20"/>
      <c r="B69" s="42" t="s">
        <v>36</v>
      </c>
      <c r="C69" s="60" t="s">
        <v>30</v>
      </c>
      <c r="D69" s="23"/>
      <c r="E69" s="23"/>
      <c r="F69" s="24"/>
      <c r="G69" s="23"/>
      <c r="H69" s="24"/>
      <c r="I69" s="23"/>
      <c r="J69" s="24"/>
      <c r="K69" s="23"/>
      <c r="L69" s="24"/>
      <c r="M69" s="23"/>
      <c r="N69" s="24"/>
      <c r="O69" s="23"/>
      <c r="P69" s="24"/>
      <c r="Q69" s="23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>
        <f t="shared" si="11"/>
        <v>0</v>
      </c>
      <c r="AC69" s="24"/>
      <c r="AD69" s="24">
        <f t="shared" si="12"/>
        <v>0</v>
      </c>
      <c r="AE69" s="24"/>
      <c r="AF69" s="24">
        <f t="shared" si="13"/>
        <v>0</v>
      </c>
      <c r="AG69" s="24"/>
      <c r="AH69" s="23"/>
      <c r="AI69" s="24"/>
      <c r="AJ69" s="23"/>
      <c r="AK69" s="24"/>
      <c r="AL69" s="23"/>
      <c r="AM69" s="24"/>
      <c r="AN69" s="23"/>
      <c r="AO69" s="24"/>
      <c r="AP69" s="23"/>
      <c r="AQ69" s="24"/>
      <c r="AR69" s="23"/>
      <c r="AS69" s="24"/>
      <c r="AT69" s="23"/>
      <c r="AU69" s="24"/>
      <c r="AV69" s="24"/>
      <c r="AW69" s="24"/>
      <c r="AX69" s="24"/>
      <c r="AY69" s="24"/>
      <c r="AZ69" s="24"/>
      <c r="BA69" s="24"/>
      <c r="BB69" s="24">
        <v>218442.43900000001</v>
      </c>
      <c r="BC69" s="24">
        <f t="shared" si="24"/>
        <v>218442.43900000001</v>
      </c>
      <c r="BD69" s="24"/>
      <c r="BE69" s="24">
        <f t="shared" si="25"/>
        <v>218442.43900000001</v>
      </c>
      <c r="BF69" s="24"/>
      <c r="BG69" s="24">
        <f t="shared" si="26"/>
        <v>218442.43900000001</v>
      </c>
      <c r="BH69" s="24"/>
      <c r="BI69" s="23"/>
      <c r="BJ69" s="24"/>
      <c r="BK69" s="23"/>
      <c r="BL69" s="24"/>
      <c r="BM69" s="23"/>
      <c r="BN69" s="24"/>
      <c r="BO69" s="23"/>
      <c r="BP69" s="24"/>
      <c r="BQ69" s="23"/>
      <c r="BR69" s="25"/>
      <c r="BS69" s="24"/>
      <c r="BT69" s="24"/>
      <c r="BU69" s="24"/>
      <c r="BV69" s="24"/>
      <c r="BW69" s="24"/>
      <c r="BX69" s="24">
        <f t="shared" si="34"/>
        <v>0</v>
      </c>
      <c r="BY69" s="24"/>
      <c r="BZ69" s="24">
        <f t="shared" si="35"/>
        <v>0</v>
      </c>
      <c r="CA69" s="4" t="s">
        <v>86</v>
      </c>
      <c r="CC69" s="41"/>
    </row>
    <row r="70" s="1" customFormat="1">
      <c r="A70" s="20"/>
      <c r="B70" s="42" t="s">
        <v>87</v>
      </c>
      <c r="C70" s="66" t="s">
        <v>30</v>
      </c>
      <c r="D70" s="23">
        <f>D75+D76+D77+D78+D83+D84+D85+D86+D87+D92+D95+D99+D102+D105</f>
        <v>1627824.8999999999</v>
      </c>
      <c r="E70" s="23">
        <f>E75+E76+E77+E78+E83+E84+E85+E86+E87+E92+E95+E99+E102+E105</f>
        <v>0</v>
      </c>
      <c r="F70" s="24">
        <f t="shared" si="36"/>
        <v>1627824.8999999999</v>
      </c>
      <c r="G70" s="23">
        <f>G75+G76+G77+G78+G83+G84+G85+G86+G87+G92+G95+G99+G102+G105</f>
        <v>-241182.39199999999</v>
      </c>
      <c r="H70" s="24">
        <f t="shared" si="37"/>
        <v>1386642.5079999999</v>
      </c>
      <c r="I70" s="23">
        <f>I75+I76+I77+I78+I83+I84+I85+I86+I87+I92+I95+I99+I102+I105</f>
        <v>29454.860000000001</v>
      </c>
      <c r="J70" s="24">
        <f t="shared" si="38"/>
        <v>1416097.368</v>
      </c>
      <c r="K70" s="23">
        <f>K75+K76+K77+K78+K83+K84+K85+K86+K87+K92+K95+K99+K102+K105+K111+K112</f>
        <v>428575.603</v>
      </c>
      <c r="L70" s="24">
        <f t="shared" si="3"/>
        <v>1844672.9709999999</v>
      </c>
      <c r="M70" s="23">
        <f>M75+M76+M77+M78+M83+M84+M85+M86+M87+M92+M95+M99+M102+M105+M111+M112</f>
        <v>364694.75199999998</v>
      </c>
      <c r="N70" s="24">
        <f t="shared" si="4"/>
        <v>2209367.7229999998</v>
      </c>
      <c r="O70" s="23">
        <f>O75+O76+O77+O78+O83+O84+O85+O86+O87+O92+O95+O99+O102+O105+O111+O112</f>
        <v>23358.092000000001</v>
      </c>
      <c r="P70" s="24">
        <f t="shared" si="5"/>
        <v>2232725.8149999999</v>
      </c>
      <c r="Q70" s="23">
        <f>Q75+Q76+Q77+Q78+Q83+Q84+Q85+Q86+Q87+Q92+Q95+Q99+Q102+Q105+Q111+Q112+Q113</f>
        <v>212818.22500000001</v>
      </c>
      <c r="R70" s="24">
        <f t="shared" si="6"/>
        <v>2445544.04</v>
      </c>
      <c r="S70" s="24">
        <f>S75+S76+S77+S78+S83+S84+S85+S86+S87+S92+S95+S99+S102+S105+S111+S112+S113</f>
        <v>324.98099999999999</v>
      </c>
      <c r="T70" s="24">
        <f t="shared" si="7"/>
        <v>2445869.0210000002</v>
      </c>
      <c r="U70" s="24">
        <f>U75+U76+U77+U78+U83+U84+U85+U86+U87+U92+U95+U99+U102+U105+U111+U112+U113</f>
        <v>0</v>
      </c>
      <c r="V70" s="24">
        <f t="shared" si="8"/>
        <v>2445869.0210000002</v>
      </c>
      <c r="W70" s="24">
        <f>W75+W76+W77+W78+W83+W84+W85+W86+W87+W92+W95+W99+W102+W105+W111+W112+W113</f>
        <v>195365.73999999999</v>
      </c>
      <c r="X70" s="24">
        <f t="shared" si="9"/>
        <v>2641234.7609999999</v>
      </c>
      <c r="Y70" s="24">
        <f>Y75+Y76+Y77+Y78+Y83+Y84+Y85+Y86+Y87+Y92+Y95+Y99+Y102+Y105+Y111+Y112+Y113</f>
        <v>8111.6289999999999</v>
      </c>
      <c r="Z70" s="24">
        <f t="shared" si="10"/>
        <v>2649346.3900000001</v>
      </c>
      <c r="AA70" s="24">
        <f>AA75+AA76+AA77+AA78+AA83+AA84+AA85+AA86+AA87+AA92+AA95+AA99+AA102+AA105+AA111+AA112+AA113</f>
        <v>0</v>
      </c>
      <c r="AB70" s="24">
        <f t="shared" si="11"/>
        <v>2649346.3900000001</v>
      </c>
      <c r="AC70" s="24">
        <f>AC75+AC76+AC77+AC78+AC83+AC84+AC85+AC86+AC87+AC92+AC95+AC99+AC102+AC105+AC111+AC112+AC113</f>
        <v>164783.52099999998</v>
      </c>
      <c r="AD70" s="24">
        <f t="shared" si="12"/>
        <v>2814129.9110000003</v>
      </c>
      <c r="AE70" s="24">
        <f>AE75+AE76+AE77+AE78+AE83+AE84+AE85+AE86+AE87+AE92+AE95+AE99+AE102+AE105+AE111+AE112+AE113</f>
        <v>4785.6570000000002</v>
      </c>
      <c r="AF70" s="24">
        <f t="shared" si="13"/>
        <v>2818915.5680000004</v>
      </c>
      <c r="AG70" s="24">
        <f>AG75+AG76+AG77+AG78+AG83+AG84+AG85+AG86+AG87+AG92+AG95+AG99+AG102+AG105</f>
        <v>1550429.5</v>
      </c>
      <c r="AH70" s="23">
        <f>AH75+AH76+AH77+AH78+AH83+AH84+AH85+AH86+AH87+AH92+AH95+AH99+AH102+AH105</f>
        <v>0</v>
      </c>
      <c r="AI70" s="24">
        <f t="shared" si="14"/>
        <v>1550429.5</v>
      </c>
      <c r="AJ70" s="23">
        <f>AJ75+AJ76+AJ77+AJ78+AJ83+AJ84+AJ85+AJ86+AJ87+AJ92+AJ95+AJ99+AJ102+AJ105</f>
        <v>764563.52399999998</v>
      </c>
      <c r="AK70" s="24">
        <f t="shared" si="15"/>
        <v>2314993.0240000002</v>
      </c>
      <c r="AL70" s="23">
        <f>AL75+AL76+AL77+AL78+AL83+AL84+AL85+AL86+AL87+AL92+AL95+AL99+AL102+AL105+AL111+AL112</f>
        <v>-360678.72000000003</v>
      </c>
      <c r="AM70" s="24">
        <f t="shared" si="16"/>
        <v>1954314.3040000002</v>
      </c>
      <c r="AN70" s="23">
        <f>AN75+AN76+AN77+AN78+AN83+AN84+AN85+AN86+AN87+AN92+AN95+AN99+AN102+AN105+AN111+AN112</f>
        <v>-4998.4359999999997</v>
      </c>
      <c r="AO70" s="24">
        <f t="shared" si="17"/>
        <v>1949315.8680000002</v>
      </c>
      <c r="AP70" s="23">
        <f>AP75+AP76+AP77+AP78+AP83+AP84+AP85+AP86+AP87+AP92+AP95+AP99+AP102+AP105+AP111+AP112</f>
        <v>-137531.48800000001</v>
      </c>
      <c r="AQ70" s="24">
        <f t="shared" si="18"/>
        <v>1811784.3800000004</v>
      </c>
      <c r="AR70" s="23">
        <f>AR75+AR76+AR77+AR78+AR83+AR84+AR85+AR86+AR87+AR92+AR95+AR99+AR102+AR105+AR111+AR112</f>
        <v>0</v>
      </c>
      <c r="AS70" s="24">
        <f t="shared" si="19"/>
        <v>1811784.3800000004</v>
      </c>
      <c r="AT70" s="23">
        <f>AT75+AT76+AT77+AT78+AT83+AT84+AT85+AT86+AT87+AT92+AT95+AT99+AT102+AT105+AT111+AT112+AT113</f>
        <v>0</v>
      </c>
      <c r="AU70" s="24">
        <f t="shared" si="20"/>
        <v>1811784.3800000004</v>
      </c>
      <c r="AV70" s="24">
        <f>AV75+AV76+AV77+AV78+AV83+AV84+AV85+AV86+AV87+AV92+AV95+AV99+AV102+AV105+AV111+AV112+AV113</f>
        <v>0</v>
      </c>
      <c r="AW70" s="24">
        <f t="shared" si="21"/>
        <v>1811784.3800000004</v>
      </c>
      <c r="AX70" s="24">
        <f>AX75+AX76+AX77+AX78+AX83+AX84+AX85+AX86+AX87+AX92+AX95+AX99+AX102+AX105+AX111+AX112+AX113</f>
        <v>0</v>
      </c>
      <c r="AY70" s="24">
        <f t="shared" si="22"/>
        <v>1811784.3800000004</v>
      </c>
      <c r="AZ70" s="24">
        <f>AZ75+AZ76+AZ77+AZ78+AZ83+AZ84+AZ85+AZ86+AZ87+AZ92+AZ95+AZ99+AZ102+AZ105+AZ111+AZ112+AZ113</f>
        <v>-56215.530000000006</v>
      </c>
      <c r="BA70" s="24">
        <f t="shared" si="23"/>
        <v>1755568.8500000003</v>
      </c>
      <c r="BB70" s="24">
        <f>BB75+BB76+BB77+BB78+BB83+BB84+BB85+BB86+BB87+BB92+BB95+BB99+BB102+BB105+BB111+BB112+BB113</f>
        <v>0</v>
      </c>
      <c r="BC70" s="24">
        <f t="shared" si="24"/>
        <v>1755568.8500000003</v>
      </c>
      <c r="BD70" s="24">
        <f>BD75+BD76+BD77+BD78+BD83+BD84+BD85+BD86+BD87+BD92+BD95+BD99+BD102+BD105+BD111+BD112+BD113</f>
        <v>0</v>
      </c>
      <c r="BE70" s="24">
        <f t="shared" si="25"/>
        <v>1755568.8500000003</v>
      </c>
      <c r="BF70" s="24">
        <f>BF75+BF76+BF77+BF78+BF83+BF84+BF85+BF86+BF87+BF92+BF95+BF99+BF102+BF105+BF111+BF112+BF113</f>
        <v>0</v>
      </c>
      <c r="BG70" s="24">
        <f t="shared" si="26"/>
        <v>1755568.8500000003</v>
      </c>
      <c r="BH70" s="24">
        <f>BH75+BH76+BH77+BH78+BH83+BH84+BH85+BH86+BH87+BH92+BH95+BH99+BH102+BH105</f>
        <v>1694249.2000000002</v>
      </c>
      <c r="BI70" s="23">
        <f>BI75+BI76+BI77+BI78+BI83+BI84+BI85+BI86+BI87+BI92+BI95+BI99+BI102+BI105</f>
        <v>0</v>
      </c>
      <c r="BJ70" s="24">
        <f t="shared" si="27"/>
        <v>1694249.2000000002</v>
      </c>
      <c r="BK70" s="23">
        <f>BK75+BK76+BK77+BK78+BK83+BK84+BK85+BK86+BK87+BK92+BK95+BK99+BK102+BK105</f>
        <v>0</v>
      </c>
      <c r="BL70" s="24">
        <f t="shared" si="28"/>
        <v>1694249.2000000002</v>
      </c>
      <c r="BM70" s="23">
        <f>BM75+BM76+BM77+BM78+BM83+BM84+BM85+BM86+BM87+BM92+BM95+BM99+BM102+BM105+BM111+BM112</f>
        <v>0</v>
      </c>
      <c r="BN70" s="24">
        <f t="shared" si="29"/>
        <v>1694249.2000000002</v>
      </c>
      <c r="BO70" s="23">
        <f>BO75+BO76+BO77+BO78+BO83+BO84+BO85+BO86+BO87+BO92+BO95+BO99+BO102+BO105+BO111+BO112</f>
        <v>0</v>
      </c>
      <c r="BP70" s="24">
        <f t="shared" si="30"/>
        <v>1694249.2000000002</v>
      </c>
      <c r="BQ70" s="23">
        <f>BQ75+BQ76+BQ77+BQ78+BQ83+BQ84+BQ85+BQ86+BQ87+BQ92+BQ95+BQ99+BQ102+BQ105+BQ111+BQ112+BQ113</f>
        <v>0</v>
      </c>
      <c r="BR70" s="25">
        <f t="shared" si="31"/>
        <v>1694249.2000000002</v>
      </c>
      <c r="BS70" s="24">
        <f>BS75+BS76+BS77+BS78+BS83+BS84+BS85+BS86+BS87+BS92+BS95+BS99+BS102+BS105+BS111+BS112+BS113</f>
        <v>0</v>
      </c>
      <c r="BT70" s="24">
        <f t="shared" si="32"/>
        <v>1694249.2000000002</v>
      </c>
      <c r="BU70" s="24">
        <f>BU75+BU76+BU77+BU78+BU83+BU84+BU85+BU86+BU87+BU92+BU95+BU99+BU102+BU105+BU111+BU112+BU113</f>
        <v>0</v>
      </c>
      <c r="BV70" s="24">
        <f t="shared" si="33"/>
        <v>1694249.2000000002</v>
      </c>
      <c r="BW70" s="24">
        <f>BW75+BW76+BW77+BW78+BW83+BW84+BW85+BW86+BW87+BW92+BW95+BW99+BW102+BW105+BW111+BW112+BW113</f>
        <v>0</v>
      </c>
      <c r="BX70" s="24">
        <f t="shared" si="34"/>
        <v>1694249.2000000002</v>
      </c>
      <c r="BY70" s="24">
        <f>BY75+BY76+BY77+BY78+BY83+BY84+BY85+BY86+BY87+BY92+BY95+BY99+BY102+BY105+BY111+BY112+BY113</f>
        <v>0</v>
      </c>
      <c r="BZ70" s="24">
        <f t="shared" si="35"/>
        <v>1694249.2000000002</v>
      </c>
      <c r="CC70" s="41"/>
    </row>
    <row r="71" s="1" customFormat="1">
      <c r="A71" s="20"/>
      <c r="B71" s="21" t="s">
        <v>31</v>
      </c>
      <c r="C71" s="67"/>
      <c r="D71" s="23"/>
      <c r="E71" s="23"/>
      <c r="F71" s="24"/>
      <c r="G71" s="23"/>
      <c r="H71" s="24"/>
      <c r="I71" s="23"/>
      <c r="J71" s="24"/>
      <c r="K71" s="23"/>
      <c r="L71" s="24"/>
      <c r="M71" s="23"/>
      <c r="N71" s="24"/>
      <c r="O71" s="23"/>
      <c r="P71" s="24"/>
      <c r="Q71" s="2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3"/>
      <c r="AI71" s="24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3"/>
      <c r="BJ71" s="24"/>
      <c r="BK71" s="23"/>
      <c r="BL71" s="24"/>
      <c r="BM71" s="23"/>
      <c r="BN71" s="24"/>
      <c r="BO71" s="23"/>
      <c r="BP71" s="24"/>
      <c r="BQ71" s="23"/>
      <c r="BR71" s="25"/>
      <c r="BS71" s="24"/>
      <c r="BT71" s="24"/>
      <c r="BU71" s="24"/>
      <c r="BV71" s="24"/>
      <c r="BW71" s="24"/>
      <c r="BX71" s="24"/>
      <c r="BY71" s="24"/>
      <c r="BZ71" s="24"/>
      <c r="CC71" s="41"/>
    </row>
    <row r="72" s="27" customFormat="1" hidden="1">
      <c r="A72" s="28"/>
      <c r="B72" s="29" t="s">
        <v>32</v>
      </c>
      <c r="C72" s="68"/>
      <c r="D72" s="69">
        <f>D75+D76+D77+D83+D84+D85+D86+D89+D80</f>
        <v>373167</v>
      </c>
      <c r="E72" s="69">
        <f>E75+E76+E77+E83+E84+E85+E86+E89+E80</f>
        <v>0</v>
      </c>
      <c r="F72" s="70">
        <f t="shared" si="36"/>
        <v>373167</v>
      </c>
      <c r="G72" s="69">
        <f>G75+G76+G77+G83+G84+G85+G86+G89+G80</f>
        <v>80004.202000000005</v>
      </c>
      <c r="H72" s="70">
        <f t="shared" si="37"/>
        <v>453171.20199999999</v>
      </c>
      <c r="I72" s="69">
        <f>I75+I76+I77+I83+I84+I85+I86+I89+I80</f>
        <v>29454.860000000001</v>
      </c>
      <c r="J72" s="70">
        <f t="shared" si="38"/>
        <v>482626.06199999998</v>
      </c>
      <c r="K72" s="69">
        <f>K75+K76+K77+K83+K84+K85+K86+K89+K80+K111+K112</f>
        <v>261299.772</v>
      </c>
      <c r="L72" s="70">
        <f t="shared" si="3"/>
        <v>743925.83400000003</v>
      </c>
      <c r="M72" s="69">
        <f>M75+M76+M77+M83+M84+M85+M86+M89+M80+M111+M112+M107</f>
        <v>364694.75199999998</v>
      </c>
      <c r="N72" s="70">
        <f t="shared" si="4"/>
        <v>1108620.5860000001</v>
      </c>
      <c r="O72" s="69">
        <f>O75+O76+O77+O83+O84+O85+O86+O89+O80+O111+O112+O107</f>
        <v>23358.092000000001</v>
      </c>
      <c r="P72" s="70">
        <f t="shared" si="5"/>
        <v>1131978.6780000001</v>
      </c>
      <c r="Q72" s="69">
        <f>Q75+Q76+Q77+Q83+Q84+Q85+Q86+Q89+Q80+Q111+Q112+Q107+Q113</f>
        <v>212818.22500000001</v>
      </c>
      <c r="R72" s="70">
        <f t="shared" si="6"/>
        <v>1344796.9030000002</v>
      </c>
      <c r="S72" s="70">
        <f>S75+S76+S77+S83+S84+S85+S86+S89+S80+S111+S112+S107+S113</f>
        <v>324.98099999999999</v>
      </c>
      <c r="T72" s="70">
        <f t="shared" si="7"/>
        <v>1345121.8840000001</v>
      </c>
      <c r="U72" s="70">
        <f>U75+U76+U77+U83+U84+U85+U86+U89+U80+U111+U112+U107+U113</f>
        <v>0</v>
      </c>
      <c r="V72" s="70">
        <f t="shared" si="8"/>
        <v>1345121.8840000001</v>
      </c>
      <c r="W72" s="70">
        <f>W75+W76+W77+W83+W84+W85+W86+W89+W80+W111+W112+W107+W113</f>
        <v>86729.894</v>
      </c>
      <c r="X72" s="70">
        <f t="shared" si="9"/>
        <v>1431851.7780000002</v>
      </c>
      <c r="Y72" s="70">
        <f>Y75+Y76+Y77+Y83+Y84+Y85+Y86+Y89+Y80+Y111+Y112+Y107+Y113</f>
        <v>8111.6289999999999</v>
      </c>
      <c r="Z72" s="70">
        <f t="shared" si="10"/>
        <v>1439963.4070000001</v>
      </c>
      <c r="AA72" s="70">
        <f>AA75+AA76+AA77+AA83+AA84+AA85+AA86+AA89+AA80+AA111+AA112+AA107+AA113</f>
        <v>0</v>
      </c>
      <c r="AB72" s="70">
        <f t="shared" si="11"/>
        <v>1439963.4070000001</v>
      </c>
      <c r="AC72" s="70">
        <f>AC75+AC76+AC77+AC83+AC84+AC85+AC86+AC89+AC80+AC111+AC112+AC107+AC113</f>
        <v>164783.52099999998</v>
      </c>
      <c r="AD72" s="70">
        <f t="shared" si="12"/>
        <v>1604746.9280000001</v>
      </c>
      <c r="AE72" s="70">
        <f>AE75+AE76+AE77+AE83+AE84+AE85+AE86+AE89+AE80+AE111+AE112+AE107+AE113</f>
        <v>4785.6570000000002</v>
      </c>
      <c r="AF72" s="70">
        <f t="shared" si="13"/>
        <v>1609532.585</v>
      </c>
      <c r="AG72" s="70">
        <f>AG75+AG76+AG77+AG83+AG84+AG85+AG86+AG89+AG80</f>
        <v>1000406.5</v>
      </c>
      <c r="AH72" s="69">
        <f>AH75+AH76+AH77+AH78+AH83+AH84+AH85+AH86+AH89</f>
        <v>0</v>
      </c>
      <c r="AI72" s="70">
        <f t="shared" si="14"/>
        <v>1000406.5</v>
      </c>
      <c r="AJ72" s="69">
        <f>AJ75+AJ76+AJ77+AJ83+AJ84+AJ85+AJ86+AJ89+AJ80</f>
        <v>0</v>
      </c>
      <c r="AK72" s="70">
        <f t="shared" si="15"/>
        <v>1000406.5</v>
      </c>
      <c r="AL72" s="69">
        <f>AL75+AL76+AL77+AL83+AL84+AL85+AL86+AL89+AL80+AL111+AL112</f>
        <v>-253440.16499999998</v>
      </c>
      <c r="AM72" s="70">
        <f t="shared" si="16"/>
        <v>746966.33499999996</v>
      </c>
      <c r="AN72" s="69">
        <f>AN75+AN76+AN77+AN83+AN84+AN85+AN86+AN89+AN80+AN111+AN112</f>
        <v>-4998.4359999999997</v>
      </c>
      <c r="AO72" s="70">
        <f t="shared" si="17"/>
        <v>741967.89899999998</v>
      </c>
      <c r="AP72" s="69">
        <f>AP75+AP76+AP77+AP83+AP84+AP85+AP86+AP89+AP80+AP111+AP112</f>
        <v>-137531.48800000001</v>
      </c>
      <c r="AQ72" s="70">
        <f t="shared" si="18"/>
        <v>604436.41099999996</v>
      </c>
      <c r="AR72" s="69">
        <f>AR75+AR76+AR77+AR83+AR84+AR85+AR86+AR89+AR80+AR111+AR112</f>
        <v>0</v>
      </c>
      <c r="AS72" s="70">
        <f t="shared" si="19"/>
        <v>604436.41099999996</v>
      </c>
      <c r="AT72" s="69">
        <f>AT75+AT76+AT77+AT83+AT84+AT85+AT86+AT89+AT80+AT111+AT112+AT113</f>
        <v>0</v>
      </c>
      <c r="AU72" s="70">
        <f t="shared" si="20"/>
        <v>604436.41099999996</v>
      </c>
      <c r="AV72" s="70">
        <f>AV75+AV76+AV77+AV83+AV84+AV85+AV86+AV89+AV80+AV111+AV112+AV113</f>
        <v>0</v>
      </c>
      <c r="AW72" s="70">
        <f t="shared" si="21"/>
        <v>604436.41099999996</v>
      </c>
      <c r="AX72" s="70">
        <f>AX75+AX76+AX77+AX83+AX84+AX85+AX86+AX89+AX80+AX111+AX112+AX113</f>
        <v>0</v>
      </c>
      <c r="AY72" s="70">
        <f t="shared" si="22"/>
        <v>604436.41099999996</v>
      </c>
      <c r="AZ72" s="70">
        <f>AZ75+AZ76+AZ77+AZ83+AZ84+AZ85+AZ86+AZ89+AZ80+AZ111+AZ112+AZ113</f>
        <v>-100000</v>
      </c>
      <c r="BA72" s="70">
        <f t="shared" si="23"/>
        <v>504436.41099999996</v>
      </c>
      <c r="BB72" s="70">
        <f>BB75+BB76+BB77+BB83+BB84+BB85+BB86+BB89+BB80+BB111+BB112+BB113</f>
        <v>0</v>
      </c>
      <c r="BC72" s="70">
        <f t="shared" si="24"/>
        <v>504436.41099999996</v>
      </c>
      <c r="BD72" s="50">
        <f>BD75+BD76+BD77+BD83+BD84+BD85+BD86+BD89+BD80+BD111+BD112+BD113</f>
        <v>0</v>
      </c>
      <c r="BE72" s="70">
        <f t="shared" si="25"/>
        <v>504436.41099999996</v>
      </c>
      <c r="BF72" s="49">
        <f>BF75+BF76+BF77+BF83+BF84+BF85+BF86+BF89+BF80+BF111+BF112+BF113</f>
        <v>0</v>
      </c>
      <c r="BG72" s="70">
        <f t="shared" si="26"/>
        <v>504436.41099999996</v>
      </c>
      <c r="BH72" s="70">
        <f>BH75+BH76+BH77+BH78+BH83+BH84+BH85+BH86+BH89</f>
        <v>1252145.6000000001</v>
      </c>
      <c r="BI72" s="69">
        <f>BI75+BI76+BI77+BI83+BI84+BI85+BI86+BI89+BI80</f>
        <v>0</v>
      </c>
      <c r="BJ72" s="70">
        <f t="shared" si="27"/>
        <v>1252145.6000000001</v>
      </c>
      <c r="BK72" s="69">
        <f>BK75+BK76+BK77+BK83+BK84+BK85+BK86+BK89+BK80</f>
        <v>0</v>
      </c>
      <c r="BL72" s="70">
        <f t="shared" si="28"/>
        <v>1252145.6000000001</v>
      </c>
      <c r="BM72" s="69">
        <f>BM75+BM76+BM77+BM83+BM84+BM85+BM86+BM89+BM80+BM111+BM112</f>
        <v>0</v>
      </c>
      <c r="BN72" s="70">
        <f t="shared" si="29"/>
        <v>1252145.6000000001</v>
      </c>
      <c r="BO72" s="69">
        <f>BO75+BO76+BO77+BO83+BO84+BO85+BO86+BO89+BO80+BO111+BO112</f>
        <v>0</v>
      </c>
      <c r="BP72" s="70">
        <f t="shared" si="30"/>
        <v>1252145.6000000001</v>
      </c>
      <c r="BQ72" s="69">
        <f>BQ75+BQ76+BQ77+BQ83+BQ84+BQ85+BQ86+BQ89+BQ80+BQ111+BQ112+BQ113</f>
        <v>0</v>
      </c>
      <c r="BR72" s="71">
        <f t="shared" si="31"/>
        <v>1252145.6000000001</v>
      </c>
      <c r="BS72" s="70">
        <f>BS75+BS76+BS77+BS83+BS84+BS85+BS86+BS89+BS80+BS111+BS112+BS113</f>
        <v>0</v>
      </c>
      <c r="BT72" s="70">
        <f t="shared" si="32"/>
        <v>1252145.6000000001</v>
      </c>
      <c r="BU72" s="70">
        <f>BU75+BU76+BU77+BU83+BU84+BU85+BU86+BU89+BU80+BU111+BU112+BU113</f>
        <v>0</v>
      </c>
      <c r="BV72" s="70">
        <f t="shared" si="33"/>
        <v>1252145.6000000001</v>
      </c>
      <c r="BW72" s="70">
        <f>BW75+BW76+BW77+BW83+BW84+BW85+BW86+BW89+BW80+BW111+BW112+BW113</f>
        <v>0</v>
      </c>
      <c r="BX72" s="70">
        <f t="shared" si="34"/>
        <v>1252145.6000000001</v>
      </c>
      <c r="BY72" s="49">
        <f>BY75+BY76+BY77+BY83+BY84+BY85+BY86+BY89+BY80+BY111+BY112+BY113</f>
        <v>0</v>
      </c>
      <c r="BZ72" s="70">
        <f t="shared" si="35"/>
        <v>1252145.6000000001</v>
      </c>
      <c r="CA72" s="72"/>
      <c r="CB72" s="37" t="s">
        <v>33</v>
      </c>
      <c r="CC72" s="38"/>
    </row>
    <row r="73" s="1" customFormat="1">
      <c r="A73" s="20"/>
      <c r="B73" s="39" t="s">
        <v>34</v>
      </c>
      <c r="C73" s="66" t="s">
        <v>30</v>
      </c>
      <c r="D73" s="23">
        <f>D90+D94+D97+D101+D104+D81+D108</f>
        <v>707035.09999999998</v>
      </c>
      <c r="E73" s="23">
        <f>E90+E94+E97+E101+E104+E81+E108</f>
        <v>0</v>
      </c>
      <c r="F73" s="24">
        <f t="shared" si="36"/>
        <v>707035.09999999998</v>
      </c>
      <c r="G73" s="23">
        <f>G90+G94+G97+G101+G104+G81+G108</f>
        <v>-42548.894</v>
      </c>
      <c r="H73" s="24">
        <f t="shared" si="37"/>
        <v>664486.20600000001</v>
      </c>
      <c r="I73" s="23">
        <f>I90+I94+I97+I101+I104+I81+I108</f>
        <v>0</v>
      </c>
      <c r="J73" s="24">
        <f t="shared" si="38"/>
        <v>664486.20600000001</v>
      </c>
      <c r="K73" s="23">
        <f>K90+K94+K97+K101+K104+K81+K108</f>
        <v>56103.125</v>
      </c>
      <c r="L73" s="24">
        <f t="shared" si="3"/>
        <v>720589.33100000001</v>
      </c>
      <c r="M73" s="23">
        <f>M90+M94+M97+M101+M104+M81+M108</f>
        <v>0</v>
      </c>
      <c r="N73" s="24">
        <f t="shared" si="4"/>
        <v>720589.33100000001</v>
      </c>
      <c r="O73" s="23">
        <f>O90+O94+O97+O101+O104+O81+O108</f>
        <v>0</v>
      </c>
      <c r="P73" s="24">
        <f t="shared" si="5"/>
        <v>720589.33100000001</v>
      </c>
      <c r="Q73" s="23">
        <f>Q90+Q94+Q97+Q101+Q104+Q81+Q108</f>
        <v>0</v>
      </c>
      <c r="R73" s="24">
        <f t="shared" si="6"/>
        <v>720589.33100000001</v>
      </c>
      <c r="S73" s="24">
        <f>S90+S94+S97+S101+S104+S81+S108</f>
        <v>0</v>
      </c>
      <c r="T73" s="24">
        <f t="shared" si="7"/>
        <v>720589.33100000001</v>
      </c>
      <c r="U73" s="24">
        <f>U90+U94+U97+U101+U104+U81+U108</f>
        <v>0</v>
      </c>
      <c r="V73" s="24">
        <f t="shared" si="8"/>
        <v>720589.33100000001</v>
      </c>
      <c r="W73" s="24">
        <f>W90+W94+W97+W101+W104+W81+W108</f>
        <v>9358.9300000000003</v>
      </c>
      <c r="X73" s="24">
        <f t="shared" si="9"/>
        <v>729948.26100000006</v>
      </c>
      <c r="Y73" s="24">
        <f>Y90+Y94+Y97+Y101+Y104+Y81+Y108</f>
        <v>0</v>
      </c>
      <c r="Z73" s="24">
        <f t="shared" si="10"/>
        <v>729948.26100000006</v>
      </c>
      <c r="AA73" s="24">
        <f>AA90+AA94+AA97+AA101+AA104+AA81+AA108</f>
        <v>0</v>
      </c>
      <c r="AB73" s="24">
        <f t="shared" si="11"/>
        <v>729948.26100000006</v>
      </c>
      <c r="AC73" s="24">
        <f>AC90+AC94+AC97+AC101+AC104+AC81+AC108</f>
        <v>0</v>
      </c>
      <c r="AD73" s="24">
        <f t="shared" si="12"/>
        <v>729948.26100000006</v>
      </c>
      <c r="AE73" s="24">
        <f>AE90+AE94+AE97+AE101+AE104+AE81+AE108</f>
        <v>0</v>
      </c>
      <c r="AF73" s="24">
        <f t="shared" si="13"/>
        <v>729948.26100000006</v>
      </c>
      <c r="AG73" s="24">
        <f>AG90+AG94+AG97+AG101+AG104+AG81+AG108</f>
        <v>351507.5</v>
      </c>
      <c r="AH73" s="23">
        <f>AH90+AH94+AH97+AH101+AH104+AH81+AH108</f>
        <v>0</v>
      </c>
      <c r="AI73" s="24">
        <f t="shared" si="14"/>
        <v>351507.5</v>
      </c>
      <c r="AJ73" s="23">
        <f>AJ90+AJ94+AJ97+AJ101+AJ104+AJ81+AJ108</f>
        <v>764563.52399999998</v>
      </c>
      <c r="AK73" s="24">
        <f t="shared" si="15"/>
        <v>1116071.024</v>
      </c>
      <c r="AL73" s="23">
        <f>AL90+AL94+AL97+AL101+AL104+AL81+AL110+AL108</f>
        <v>-107238.55499999999</v>
      </c>
      <c r="AM73" s="24">
        <f t="shared" si="16"/>
        <v>1008832.469</v>
      </c>
      <c r="AN73" s="23">
        <f>AN90+AN94+AN97+AN101+AN104+AN81+AN110+AN108</f>
        <v>0</v>
      </c>
      <c r="AO73" s="24">
        <f t="shared" si="17"/>
        <v>1008832.469</v>
      </c>
      <c r="AP73" s="23">
        <f>AP90+AP94+AP97+AP101+AP104+AP81+AP110+AP108</f>
        <v>0</v>
      </c>
      <c r="AQ73" s="24">
        <f t="shared" si="18"/>
        <v>1008832.469</v>
      </c>
      <c r="AR73" s="23">
        <f>AR90+AR94+AR97+AR101+AR104+AR81+AR110+AR108</f>
        <v>0</v>
      </c>
      <c r="AS73" s="24">
        <f t="shared" si="19"/>
        <v>1008832.469</v>
      </c>
      <c r="AT73" s="23">
        <f>AT90+AT94+AT97+AT101+AT104+AT81+AT110+AT108</f>
        <v>0</v>
      </c>
      <c r="AU73" s="24">
        <f t="shared" si="20"/>
        <v>1008832.469</v>
      </c>
      <c r="AV73" s="24">
        <f>AV90+AV94+AV97+AV101+AV104+AV81+AV110+AV108</f>
        <v>0</v>
      </c>
      <c r="AW73" s="24">
        <f t="shared" si="21"/>
        <v>1008832.469</v>
      </c>
      <c r="AX73" s="24">
        <f>AX90+AX94+AX97+AX101+AX104+AX81+AX110+AX108</f>
        <v>0</v>
      </c>
      <c r="AY73" s="24">
        <f t="shared" si="22"/>
        <v>1008832.469</v>
      </c>
      <c r="AZ73" s="24">
        <f>AZ90+AZ94+AZ97+AZ101+AZ104+AZ81+AZ110+AZ108</f>
        <v>43784.469999999994</v>
      </c>
      <c r="BA73" s="24">
        <f t="shared" si="23"/>
        <v>1052616.939</v>
      </c>
      <c r="BB73" s="24">
        <f>BB90+BB94+BB97+BB101+BB104+BB81+BB110+BB108</f>
        <v>0</v>
      </c>
      <c r="BC73" s="24">
        <f t="shared" si="24"/>
        <v>1052616.939</v>
      </c>
      <c r="BD73" s="24">
        <f>BD90+BD94+BD97+BD101+BD104+BD81+BD110+BD108</f>
        <v>0</v>
      </c>
      <c r="BE73" s="24">
        <f t="shared" si="25"/>
        <v>1052616.939</v>
      </c>
      <c r="BF73" s="24">
        <f>BF90+BF94+BF97+BF101+BF104+BF81+BF110+BF108</f>
        <v>0</v>
      </c>
      <c r="BG73" s="24">
        <f t="shared" si="26"/>
        <v>1052616.939</v>
      </c>
      <c r="BH73" s="24">
        <f>BH90+BH94+BH97+BH101+BH104</f>
        <v>241189.79999999999</v>
      </c>
      <c r="BI73" s="23">
        <f>BI90+BI94+BI97+BI101+BI104+BI81</f>
        <v>0</v>
      </c>
      <c r="BJ73" s="24">
        <f t="shared" si="27"/>
        <v>241189.79999999999</v>
      </c>
      <c r="BK73" s="23">
        <f>BK90+BK94+BK97+BK101+BK104+BK81+BK110</f>
        <v>0</v>
      </c>
      <c r="BL73" s="24">
        <f t="shared" si="28"/>
        <v>241189.79999999999</v>
      </c>
      <c r="BM73" s="23">
        <f>BM90+BM94+BM97+BM101+BM104+BM81+BM110</f>
        <v>0</v>
      </c>
      <c r="BN73" s="24">
        <f t="shared" si="29"/>
        <v>241189.79999999999</v>
      </c>
      <c r="BO73" s="23">
        <f>BO90+BO94+BO97+BO101+BO104+BO81+BO110</f>
        <v>0</v>
      </c>
      <c r="BP73" s="24">
        <f t="shared" si="30"/>
        <v>241189.79999999999</v>
      </c>
      <c r="BQ73" s="23">
        <f>BQ90+BQ94+BQ97+BQ101+BQ104+BQ81+BQ110</f>
        <v>0</v>
      </c>
      <c r="BR73" s="25">
        <f t="shared" si="31"/>
        <v>241189.79999999999</v>
      </c>
      <c r="BS73" s="24">
        <f>BS90+BS94+BS97+BS101+BS104+BS81+BS110</f>
        <v>0</v>
      </c>
      <c r="BT73" s="24">
        <f t="shared" si="32"/>
        <v>241189.79999999999</v>
      </c>
      <c r="BU73" s="24">
        <f>BU90+BU94+BU97+BU101+BU104+BU81+BU110</f>
        <v>0</v>
      </c>
      <c r="BV73" s="24">
        <f t="shared" si="33"/>
        <v>241189.79999999999</v>
      </c>
      <c r="BW73" s="24">
        <f>BW90+BW94+BW97+BW101+BW104+BW81+BW110</f>
        <v>0</v>
      </c>
      <c r="BX73" s="24">
        <f t="shared" si="34"/>
        <v>241189.79999999999</v>
      </c>
      <c r="BY73" s="24">
        <f>BY90+BY94+BY97+BY101+BY104+BY81+BY110</f>
        <v>0</v>
      </c>
      <c r="BZ73" s="24">
        <f t="shared" si="35"/>
        <v>241189.79999999999</v>
      </c>
      <c r="CC73" s="41"/>
    </row>
    <row r="74" s="1" customFormat="1">
      <c r="A74" s="20"/>
      <c r="B74" s="39" t="s">
        <v>55</v>
      </c>
      <c r="C74" s="66" t="s">
        <v>30</v>
      </c>
      <c r="D74" s="23">
        <f>D98+D109+D82</f>
        <v>547622.80000000005</v>
      </c>
      <c r="E74" s="23">
        <f>E98+E109+E82</f>
        <v>0</v>
      </c>
      <c r="F74" s="24">
        <f t="shared" si="36"/>
        <v>547622.80000000005</v>
      </c>
      <c r="G74" s="23">
        <f>G98+G109+G82</f>
        <v>-278637.69999999995</v>
      </c>
      <c r="H74" s="24">
        <f t="shared" si="37"/>
        <v>268985.10000000009</v>
      </c>
      <c r="I74" s="23">
        <f>I98+I109+I82</f>
        <v>0</v>
      </c>
      <c r="J74" s="24">
        <f t="shared" si="38"/>
        <v>268985.10000000009</v>
      </c>
      <c r="K74" s="23">
        <f>K98+K109+K82+K91</f>
        <v>111172.70600000001</v>
      </c>
      <c r="L74" s="24">
        <f t="shared" si="3"/>
        <v>380157.8060000001</v>
      </c>
      <c r="M74" s="23">
        <f>M98+M109+M82+M91</f>
        <v>0</v>
      </c>
      <c r="N74" s="24">
        <f t="shared" si="4"/>
        <v>380157.8060000001</v>
      </c>
      <c r="O74" s="23">
        <f>O98+O109+O82+O91</f>
        <v>0</v>
      </c>
      <c r="P74" s="24">
        <f t="shared" si="5"/>
        <v>380157.8060000001</v>
      </c>
      <c r="Q74" s="23">
        <f>Q98+Q109+Q82+Q91</f>
        <v>0</v>
      </c>
      <c r="R74" s="24">
        <f t="shared" si="6"/>
        <v>380157.8060000001</v>
      </c>
      <c r="S74" s="24">
        <f>S98+S109+S82+S91</f>
        <v>0</v>
      </c>
      <c r="T74" s="24">
        <f t="shared" si="7"/>
        <v>380157.8060000001</v>
      </c>
      <c r="U74" s="24">
        <f>U98+U109+U82+U91</f>
        <v>0</v>
      </c>
      <c r="V74" s="24">
        <f t="shared" si="8"/>
        <v>380157.8060000001</v>
      </c>
      <c r="W74" s="24">
        <f>W98+W109+W82+W91</f>
        <v>99276.915999999997</v>
      </c>
      <c r="X74" s="24">
        <f t="shared" si="9"/>
        <v>479434.72200000007</v>
      </c>
      <c r="Y74" s="24">
        <f>Y98+Y109+Y82+Y91</f>
        <v>0</v>
      </c>
      <c r="Z74" s="24">
        <f t="shared" si="10"/>
        <v>479434.72200000007</v>
      </c>
      <c r="AA74" s="24">
        <f>AA98+AA109+AA82+AA91</f>
        <v>0</v>
      </c>
      <c r="AB74" s="24">
        <f t="shared" si="11"/>
        <v>479434.72200000007</v>
      </c>
      <c r="AC74" s="24">
        <f>AC98+AC109+AC82+AC91</f>
        <v>0</v>
      </c>
      <c r="AD74" s="24">
        <f t="shared" si="12"/>
        <v>479434.72200000007</v>
      </c>
      <c r="AE74" s="24">
        <f>AE98+AE109+AE82+AE91</f>
        <v>0</v>
      </c>
      <c r="AF74" s="24">
        <f t="shared" si="13"/>
        <v>479434.72200000007</v>
      </c>
      <c r="AG74" s="24">
        <f>AG98+AG109+AG82</f>
        <v>198515.5</v>
      </c>
      <c r="AH74" s="23">
        <f>AH98+AH109</f>
        <v>0</v>
      </c>
      <c r="AI74" s="24">
        <f t="shared" si="14"/>
        <v>198515.5</v>
      </c>
      <c r="AJ74" s="23">
        <f>AJ98+AJ109+AJ82</f>
        <v>0</v>
      </c>
      <c r="AK74" s="24">
        <f t="shared" si="15"/>
        <v>198515.5</v>
      </c>
      <c r="AL74" s="23">
        <f>AL98+AL109+AL82+AL91</f>
        <v>0</v>
      </c>
      <c r="AM74" s="24">
        <f t="shared" si="16"/>
        <v>198515.5</v>
      </c>
      <c r="AN74" s="23">
        <f>AN98+AN109+AN82+AN91</f>
        <v>0</v>
      </c>
      <c r="AO74" s="24">
        <f t="shared" si="17"/>
        <v>198515.5</v>
      </c>
      <c r="AP74" s="23">
        <f>AP98+AP109+AP82+AP91</f>
        <v>0</v>
      </c>
      <c r="AQ74" s="24">
        <f t="shared" si="18"/>
        <v>198515.5</v>
      </c>
      <c r="AR74" s="23">
        <f>AR98+AR109+AR82+AR91</f>
        <v>0</v>
      </c>
      <c r="AS74" s="24">
        <f t="shared" si="19"/>
        <v>198515.5</v>
      </c>
      <c r="AT74" s="23">
        <f>AT98+AT109+AT82+AT91</f>
        <v>0</v>
      </c>
      <c r="AU74" s="24">
        <f t="shared" si="20"/>
        <v>198515.5</v>
      </c>
      <c r="AV74" s="24">
        <f>AV98+AV109+AV82+AV91</f>
        <v>0</v>
      </c>
      <c r="AW74" s="24">
        <f t="shared" si="21"/>
        <v>198515.5</v>
      </c>
      <c r="AX74" s="24">
        <f>AX98+AX109+AX82+AX91</f>
        <v>0</v>
      </c>
      <c r="AY74" s="24">
        <f t="shared" si="22"/>
        <v>198515.5</v>
      </c>
      <c r="AZ74" s="24">
        <f>AZ98+AZ109+AZ82+AZ91</f>
        <v>0</v>
      </c>
      <c r="BA74" s="24">
        <f t="shared" si="23"/>
        <v>198515.5</v>
      </c>
      <c r="BB74" s="24">
        <f>BB98+BB109+BB82+BB91</f>
        <v>0</v>
      </c>
      <c r="BC74" s="24">
        <f t="shared" si="24"/>
        <v>198515.5</v>
      </c>
      <c r="BD74" s="24">
        <f>BD98+BD109+BD82+BD91</f>
        <v>0</v>
      </c>
      <c r="BE74" s="24">
        <f t="shared" si="25"/>
        <v>198515.5</v>
      </c>
      <c r="BF74" s="24">
        <f>BF98+BF109+BF82+BF91</f>
        <v>0</v>
      </c>
      <c r="BG74" s="24">
        <f t="shared" si="26"/>
        <v>198515.5</v>
      </c>
      <c r="BH74" s="24">
        <f>BH98+BH109</f>
        <v>200913.79999999999</v>
      </c>
      <c r="BI74" s="23">
        <f>BI98+BI109+BI82</f>
        <v>0</v>
      </c>
      <c r="BJ74" s="24">
        <f t="shared" si="27"/>
        <v>200913.79999999999</v>
      </c>
      <c r="BK74" s="23">
        <f>BK98+BK109+BK82</f>
        <v>0</v>
      </c>
      <c r="BL74" s="24">
        <f t="shared" si="28"/>
        <v>200913.79999999999</v>
      </c>
      <c r="BM74" s="23">
        <f>BM98+BM109+BM82+BM91</f>
        <v>0</v>
      </c>
      <c r="BN74" s="24">
        <f t="shared" si="29"/>
        <v>200913.79999999999</v>
      </c>
      <c r="BO74" s="23">
        <f>BO98+BO109+BO82+BO91</f>
        <v>0</v>
      </c>
      <c r="BP74" s="24">
        <f t="shared" si="30"/>
        <v>200913.79999999999</v>
      </c>
      <c r="BQ74" s="23">
        <f>BQ98+BQ109+BQ82+BQ91</f>
        <v>0</v>
      </c>
      <c r="BR74" s="25">
        <f t="shared" si="31"/>
        <v>200913.79999999999</v>
      </c>
      <c r="BS74" s="24">
        <f>BS98+BS109+BS82+BS91</f>
        <v>0</v>
      </c>
      <c r="BT74" s="24">
        <f t="shared" si="32"/>
        <v>200913.79999999999</v>
      </c>
      <c r="BU74" s="24">
        <f>BU98+BU109+BU82+BU91</f>
        <v>0</v>
      </c>
      <c r="BV74" s="24">
        <f t="shared" si="33"/>
        <v>200913.79999999999</v>
      </c>
      <c r="BW74" s="24">
        <f>BW98+BW109+BW82+BW91</f>
        <v>0</v>
      </c>
      <c r="BX74" s="24">
        <f t="shared" si="34"/>
        <v>200913.79999999999</v>
      </c>
      <c r="BY74" s="24">
        <f>BY98+BY109+BY82+BY91</f>
        <v>0</v>
      </c>
      <c r="BZ74" s="24">
        <f t="shared" si="35"/>
        <v>200913.79999999999</v>
      </c>
      <c r="CC74" s="41"/>
    </row>
    <row r="75" ht="56.25">
      <c r="A75" s="20" t="s">
        <v>88</v>
      </c>
      <c r="B75" s="39" t="s">
        <v>89</v>
      </c>
      <c r="C75" s="67" t="s">
        <v>39</v>
      </c>
      <c r="D75" s="24">
        <v>0</v>
      </c>
      <c r="E75" s="24"/>
      <c r="F75" s="24">
        <f t="shared" si="36"/>
        <v>0</v>
      </c>
      <c r="G75" s="24"/>
      <c r="H75" s="24">
        <f t="shared" si="37"/>
        <v>0</v>
      </c>
      <c r="I75" s="24"/>
      <c r="J75" s="24">
        <f t="shared" si="38"/>
        <v>0</v>
      </c>
      <c r="K75" s="24"/>
      <c r="L75" s="24">
        <f t="shared" si="3"/>
        <v>0</v>
      </c>
      <c r="M75" s="24"/>
      <c r="N75" s="24">
        <f t="shared" si="4"/>
        <v>0</v>
      </c>
      <c r="O75" s="24"/>
      <c r="P75" s="24">
        <f t="shared" si="5"/>
        <v>0</v>
      </c>
      <c r="Q75" s="24"/>
      <c r="R75" s="24">
        <f t="shared" si="6"/>
        <v>0</v>
      </c>
      <c r="S75" s="24"/>
      <c r="T75" s="24">
        <f t="shared" si="7"/>
        <v>0</v>
      </c>
      <c r="U75" s="24"/>
      <c r="V75" s="24">
        <f t="shared" si="8"/>
        <v>0</v>
      </c>
      <c r="W75" s="24"/>
      <c r="X75" s="24">
        <f t="shared" si="9"/>
        <v>0</v>
      </c>
      <c r="Y75" s="24"/>
      <c r="Z75" s="24">
        <f t="shared" si="10"/>
        <v>0</v>
      </c>
      <c r="AA75" s="24"/>
      <c r="AB75" s="24">
        <f t="shared" si="11"/>
        <v>0</v>
      </c>
      <c r="AC75" s="24"/>
      <c r="AD75" s="24">
        <f t="shared" si="12"/>
        <v>0</v>
      </c>
      <c r="AE75" s="24"/>
      <c r="AF75" s="24">
        <f t="shared" si="13"/>
        <v>0</v>
      </c>
      <c r="AG75" s="24">
        <v>96899.300000000003</v>
      </c>
      <c r="AH75" s="24"/>
      <c r="AI75" s="24">
        <f t="shared" si="14"/>
        <v>96899.300000000003</v>
      </c>
      <c r="AJ75" s="24"/>
      <c r="AK75" s="24">
        <f t="shared" si="15"/>
        <v>96899.300000000003</v>
      </c>
      <c r="AL75" s="24"/>
      <c r="AM75" s="24">
        <f t="shared" si="16"/>
        <v>96899.300000000003</v>
      </c>
      <c r="AN75" s="24"/>
      <c r="AO75" s="24">
        <f t="shared" si="17"/>
        <v>96899.300000000003</v>
      </c>
      <c r="AP75" s="24"/>
      <c r="AQ75" s="24">
        <f t="shared" si="18"/>
        <v>96899.300000000003</v>
      </c>
      <c r="AR75" s="24"/>
      <c r="AS75" s="24">
        <f t="shared" si="19"/>
        <v>96899.300000000003</v>
      </c>
      <c r="AT75" s="24"/>
      <c r="AU75" s="24">
        <f t="shared" si="20"/>
        <v>96899.300000000003</v>
      </c>
      <c r="AV75" s="24"/>
      <c r="AW75" s="24">
        <f t="shared" si="21"/>
        <v>96899.300000000003</v>
      </c>
      <c r="AX75" s="24"/>
      <c r="AY75" s="24">
        <f t="shared" si="22"/>
        <v>96899.300000000003</v>
      </c>
      <c r="AZ75" s="24"/>
      <c r="BA75" s="24">
        <f t="shared" si="23"/>
        <v>96899.300000000003</v>
      </c>
      <c r="BB75" s="24"/>
      <c r="BC75" s="24">
        <f t="shared" si="24"/>
        <v>96899.300000000003</v>
      </c>
      <c r="BD75" s="24"/>
      <c r="BE75" s="24">
        <f t="shared" si="25"/>
        <v>96899.300000000003</v>
      </c>
      <c r="BF75" s="24"/>
      <c r="BG75" s="24">
        <f t="shared" si="26"/>
        <v>96899.300000000003</v>
      </c>
      <c r="BH75" s="24">
        <v>301615.5</v>
      </c>
      <c r="BI75" s="24"/>
      <c r="BJ75" s="24">
        <f t="shared" si="27"/>
        <v>301615.5</v>
      </c>
      <c r="BK75" s="24"/>
      <c r="BL75" s="24">
        <f t="shared" si="28"/>
        <v>301615.5</v>
      </c>
      <c r="BM75" s="24"/>
      <c r="BN75" s="24">
        <f t="shared" si="29"/>
        <v>301615.5</v>
      </c>
      <c r="BO75" s="24"/>
      <c r="BP75" s="24">
        <f t="shared" si="30"/>
        <v>301615.5</v>
      </c>
      <c r="BQ75" s="24"/>
      <c r="BR75" s="25">
        <f t="shared" si="31"/>
        <v>301615.5</v>
      </c>
      <c r="BS75" s="24"/>
      <c r="BT75" s="24">
        <f t="shared" si="32"/>
        <v>301615.5</v>
      </c>
      <c r="BU75" s="24"/>
      <c r="BV75" s="24">
        <f t="shared" si="33"/>
        <v>301615.5</v>
      </c>
      <c r="BW75" s="24"/>
      <c r="BX75" s="24">
        <f t="shared" si="34"/>
        <v>301615.5</v>
      </c>
      <c r="BY75" s="24"/>
      <c r="BZ75" s="24">
        <f t="shared" si="35"/>
        <v>301615.5</v>
      </c>
      <c r="CA75" s="4">
        <v>1710141090</v>
      </c>
      <c r="CC75" s="41"/>
    </row>
    <row r="76" ht="56.25">
      <c r="A76" s="20" t="s">
        <v>90</v>
      </c>
      <c r="B76" s="39" t="s">
        <v>91</v>
      </c>
      <c r="C76" s="67" t="s">
        <v>39</v>
      </c>
      <c r="D76" s="24">
        <v>0</v>
      </c>
      <c r="E76" s="24"/>
      <c r="F76" s="24">
        <f t="shared" si="36"/>
        <v>0</v>
      </c>
      <c r="G76" s="24"/>
      <c r="H76" s="24">
        <f t="shared" si="37"/>
        <v>0</v>
      </c>
      <c r="I76" s="24"/>
      <c r="J76" s="24">
        <f t="shared" si="38"/>
        <v>0</v>
      </c>
      <c r="K76" s="24"/>
      <c r="L76" s="24">
        <f t="shared" si="3"/>
        <v>0</v>
      </c>
      <c r="M76" s="24"/>
      <c r="N76" s="24">
        <f t="shared" si="4"/>
        <v>0</v>
      </c>
      <c r="O76" s="24"/>
      <c r="P76" s="24">
        <f t="shared" si="5"/>
        <v>0</v>
      </c>
      <c r="Q76" s="24"/>
      <c r="R76" s="24">
        <f t="shared" si="6"/>
        <v>0</v>
      </c>
      <c r="S76" s="24"/>
      <c r="T76" s="24">
        <f t="shared" si="7"/>
        <v>0</v>
      </c>
      <c r="U76" s="24"/>
      <c r="V76" s="24">
        <f t="shared" si="8"/>
        <v>0</v>
      </c>
      <c r="W76" s="24"/>
      <c r="X76" s="24">
        <f t="shared" si="9"/>
        <v>0</v>
      </c>
      <c r="Y76" s="24"/>
      <c r="Z76" s="24">
        <f t="shared" si="10"/>
        <v>0</v>
      </c>
      <c r="AA76" s="24"/>
      <c r="AB76" s="24">
        <f t="shared" si="11"/>
        <v>0</v>
      </c>
      <c r="AC76" s="24"/>
      <c r="AD76" s="24">
        <f t="shared" si="12"/>
        <v>0</v>
      </c>
      <c r="AE76" s="24"/>
      <c r="AF76" s="24">
        <f t="shared" si="13"/>
        <v>0</v>
      </c>
      <c r="AG76" s="24">
        <v>23507.200000000001</v>
      </c>
      <c r="AH76" s="24"/>
      <c r="AI76" s="24">
        <f t="shared" si="14"/>
        <v>23507.200000000001</v>
      </c>
      <c r="AJ76" s="24"/>
      <c r="AK76" s="24">
        <f t="shared" si="15"/>
        <v>23507.200000000001</v>
      </c>
      <c r="AL76" s="24"/>
      <c r="AM76" s="24">
        <f t="shared" si="16"/>
        <v>23507.200000000001</v>
      </c>
      <c r="AN76" s="24"/>
      <c r="AO76" s="24">
        <f t="shared" si="17"/>
        <v>23507.200000000001</v>
      </c>
      <c r="AP76" s="24"/>
      <c r="AQ76" s="24">
        <f t="shared" si="18"/>
        <v>23507.200000000001</v>
      </c>
      <c r="AR76" s="24"/>
      <c r="AS76" s="24">
        <f t="shared" si="19"/>
        <v>23507.200000000001</v>
      </c>
      <c r="AT76" s="24"/>
      <c r="AU76" s="24">
        <f t="shared" si="20"/>
        <v>23507.200000000001</v>
      </c>
      <c r="AV76" s="24"/>
      <c r="AW76" s="24">
        <f t="shared" si="21"/>
        <v>23507.200000000001</v>
      </c>
      <c r="AX76" s="24"/>
      <c r="AY76" s="24">
        <f t="shared" si="22"/>
        <v>23507.200000000001</v>
      </c>
      <c r="AZ76" s="24"/>
      <c r="BA76" s="24">
        <f t="shared" si="23"/>
        <v>23507.200000000001</v>
      </c>
      <c r="BB76" s="24"/>
      <c r="BC76" s="24">
        <f t="shared" si="24"/>
        <v>23507.200000000001</v>
      </c>
      <c r="BD76" s="24"/>
      <c r="BE76" s="24">
        <f t="shared" si="25"/>
        <v>23507.200000000001</v>
      </c>
      <c r="BF76" s="24"/>
      <c r="BG76" s="24">
        <f t="shared" si="26"/>
        <v>23507.200000000001</v>
      </c>
      <c r="BH76" s="24">
        <v>50000</v>
      </c>
      <c r="BI76" s="24"/>
      <c r="BJ76" s="24">
        <f t="shared" si="27"/>
        <v>50000</v>
      </c>
      <c r="BK76" s="24"/>
      <c r="BL76" s="24">
        <f t="shared" si="28"/>
        <v>50000</v>
      </c>
      <c r="BM76" s="24"/>
      <c r="BN76" s="24">
        <f t="shared" si="29"/>
        <v>50000</v>
      </c>
      <c r="BO76" s="24"/>
      <c r="BP76" s="24">
        <f t="shared" si="30"/>
        <v>50000</v>
      </c>
      <c r="BQ76" s="24"/>
      <c r="BR76" s="25">
        <f t="shared" si="31"/>
        <v>50000</v>
      </c>
      <c r="BS76" s="24"/>
      <c r="BT76" s="24">
        <f t="shared" si="32"/>
        <v>50000</v>
      </c>
      <c r="BU76" s="24"/>
      <c r="BV76" s="24">
        <f t="shared" si="33"/>
        <v>50000</v>
      </c>
      <c r="BW76" s="24"/>
      <c r="BX76" s="24">
        <f t="shared" si="34"/>
        <v>50000</v>
      </c>
      <c r="BY76" s="24"/>
      <c r="BZ76" s="24">
        <f t="shared" si="35"/>
        <v>50000</v>
      </c>
      <c r="CA76" s="4" t="s">
        <v>92</v>
      </c>
      <c r="CC76" s="41"/>
    </row>
    <row r="77" ht="75">
      <c r="A77" s="20" t="s">
        <v>93</v>
      </c>
      <c r="B77" s="39" t="s">
        <v>94</v>
      </c>
      <c r="C77" s="67" t="s">
        <v>95</v>
      </c>
      <c r="D77" s="24">
        <v>6293</v>
      </c>
      <c r="E77" s="24"/>
      <c r="F77" s="24">
        <f t="shared" si="36"/>
        <v>6293</v>
      </c>
      <c r="G77" s="24">
        <v>2697</v>
      </c>
      <c r="H77" s="24">
        <f t="shared" si="37"/>
        <v>8990</v>
      </c>
      <c r="I77" s="24"/>
      <c r="J77" s="24">
        <f t="shared" si="38"/>
        <v>8990</v>
      </c>
      <c r="K77" s="24">
        <v>-8990</v>
      </c>
      <c r="L77" s="24">
        <f t="shared" si="3"/>
        <v>0</v>
      </c>
      <c r="M77" s="24"/>
      <c r="N77" s="24">
        <f t="shared" si="4"/>
        <v>0</v>
      </c>
      <c r="O77" s="24"/>
      <c r="P77" s="24">
        <f t="shared" si="5"/>
        <v>0</v>
      </c>
      <c r="Q77" s="24"/>
      <c r="R77" s="24">
        <f t="shared" si="6"/>
        <v>0</v>
      </c>
      <c r="S77" s="24"/>
      <c r="T77" s="24">
        <f t="shared" si="7"/>
        <v>0</v>
      </c>
      <c r="U77" s="24"/>
      <c r="V77" s="24">
        <f t="shared" si="8"/>
        <v>0</v>
      </c>
      <c r="W77" s="24"/>
      <c r="X77" s="24">
        <f t="shared" si="9"/>
        <v>0</v>
      </c>
      <c r="Y77" s="24"/>
      <c r="Z77" s="24">
        <f t="shared" si="10"/>
        <v>0</v>
      </c>
      <c r="AA77" s="24"/>
      <c r="AB77" s="24">
        <f t="shared" si="11"/>
        <v>0</v>
      </c>
      <c r="AC77" s="24"/>
      <c r="AD77" s="24">
        <f t="shared" si="12"/>
        <v>0</v>
      </c>
      <c r="AE77" s="24"/>
      <c r="AF77" s="24">
        <f t="shared" si="13"/>
        <v>0</v>
      </c>
      <c r="AG77" s="24">
        <v>0</v>
      </c>
      <c r="AH77" s="24"/>
      <c r="AI77" s="24">
        <f t="shared" si="14"/>
        <v>0</v>
      </c>
      <c r="AJ77" s="24"/>
      <c r="AK77" s="24">
        <f t="shared" si="15"/>
        <v>0</v>
      </c>
      <c r="AL77" s="24">
        <v>8990</v>
      </c>
      <c r="AM77" s="24">
        <f t="shared" si="16"/>
        <v>8990</v>
      </c>
      <c r="AN77" s="24"/>
      <c r="AO77" s="24">
        <f t="shared" si="17"/>
        <v>8990</v>
      </c>
      <c r="AP77" s="24"/>
      <c r="AQ77" s="24">
        <f t="shared" si="18"/>
        <v>8990</v>
      </c>
      <c r="AR77" s="24"/>
      <c r="AS77" s="24">
        <f t="shared" si="19"/>
        <v>8990</v>
      </c>
      <c r="AT77" s="24"/>
      <c r="AU77" s="24">
        <f t="shared" si="20"/>
        <v>8990</v>
      </c>
      <c r="AV77" s="24"/>
      <c r="AW77" s="24">
        <f t="shared" si="21"/>
        <v>8990</v>
      </c>
      <c r="AX77" s="24"/>
      <c r="AY77" s="24">
        <f t="shared" si="22"/>
        <v>8990</v>
      </c>
      <c r="AZ77" s="24"/>
      <c r="BA77" s="24">
        <f t="shared" si="23"/>
        <v>8990</v>
      </c>
      <c r="BB77" s="24"/>
      <c r="BC77" s="24">
        <f t="shared" si="24"/>
        <v>8990</v>
      </c>
      <c r="BD77" s="24"/>
      <c r="BE77" s="24">
        <f t="shared" si="25"/>
        <v>8990</v>
      </c>
      <c r="BF77" s="24"/>
      <c r="BG77" s="24">
        <f t="shared" si="26"/>
        <v>8990</v>
      </c>
      <c r="BH77" s="24">
        <v>0</v>
      </c>
      <c r="BI77" s="24"/>
      <c r="BJ77" s="24">
        <f t="shared" si="27"/>
        <v>0</v>
      </c>
      <c r="BK77" s="24"/>
      <c r="BL77" s="24">
        <f t="shared" si="28"/>
        <v>0</v>
      </c>
      <c r="BM77" s="24"/>
      <c r="BN77" s="24">
        <f t="shared" si="29"/>
        <v>0</v>
      </c>
      <c r="BO77" s="24"/>
      <c r="BP77" s="24">
        <f t="shared" si="30"/>
        <v>0</v>
      </c>
      <c r="BQ77" s="24"/>
      <c r="BR77" s="25">
        <f t="shared" si="31"/>
        <v>0</v>
      </c>
      <c r="BS77" s="24"/>
      <c r="BT77" s="24">
        <f t="shared" si="32"/>
        <v>0</v>
      </c>
      <c r="BU77" s="24"/>
      <c r="BV77" s="24">
        <f t="shared" si="33"/>
        <v>0</v>
      </c>
      <c r="BW77" s="24"/>
      <c r="BX77" s="24">
        <f t="shared" si="34"/>
        <v>0</v>
      </c>
      <c r="BY77" s="24"/>
      <c r="BZ77" s="24">
        <f t="shared" si="35"/>
        <v>0</v>
      </c>
      <c r="CA77" s="4" t="s">
        <v>96</v>
      </c>
      <c r="CC77" s="41"/>
    </row>
    <row r="78" ht="56.25">
      <c r="A78" s="20" t="s">
        <v>97</v>
      </c>
      <c r="B78" s="39" t="s">
        <v>98</v>
      </c>
      <c r="C78" s="67" t="s">
        <v>39</v>
      </c>
      <c r="D78" s="24">
        <f>D80</f>
        <v>3235.6999999999998</v>
      </c>
      <c r="E78" s="24"/>
      <c r="F78" s="24">
        <f t="shared" si="36"/>
        <v>3235.6999999999998</v>
      </c>
      <c r="G78" s="24">
        <f>G80+G82+G81</f>
        <v>71370.498999999996</v>
      </c>
      <c r="H78" s="24">
        <f t="shared" si="37"/>
        <v>74606.198999999993</v>
      </c>
      <c r="I78" s="24">
        <f>I80+I82+I81</f>
        <v>0</v>
      </c>
      <c r="J78" s="24">
        <f t="shared" si="38"/>
        <v>74606.198999999993</v>
      </c>
      <c r="K78" s="24">
        <f>K80+K82+K81</f>
        <v>0</v>
      </c>
      <c r="L78" s="24">
        <f t="shared" ref="L78:L99" si="39">J78+K78</f>
        <v>74606.198999999993</v>
      </c>
      <c r="M78" s="24">
        <f>M80+M82+M81</f>
        <v>0</v>
      </c>
      <c r="N78" s="24">
        <f t="shared" ref="N78:N99" si="40">L78+M78</f>
        <v>74606.198999999993</v>
      </c>
      <c r="O78" s="24">
        <f>O80+O82+O81</f>
        <v>0</v>
      </c>
      <c r="P78" s="24">
        <f t="shared" ref="P78:P99" si="41">N78+O78</f>
        <v>74606.198999999993</v>
      </c>
      <c r="Q78" s="24">
        <f>Q80+Q82+Q81</f>
        <v>0</v>
      </c>
      <c r="R78" s="24">
        <f t="shared" ref="R78:R99" si="42">P78+Q78</f>
        <v>74606.198999999993</v>
      </c>
      <c r="S78" s="24">
        <f>S80+S82+S81</f>
        <v>0</v>
      </c>
      <c r="T78" s="24">
        <f t="shared" ref="T78:T99" si="43">R78+S78</f>
        <v>74606.198999999993</v>
      </c>
      <c r="U78" s="24">
        <f>U80+U82+U81</f>
        <v>0</v>
      </c>
      <c r="V78" s="24">
        <f t="shared" ref="V78:V99" si="44">T78+U78</f>
        <v>74606.198999999993</v>
      </c>
      <c r="W78" s="24">
        <f>W80+W82+W81</f>
        <v>21814.598000000002</v>
      </c>
      <c r="X78" s="24">
        <f t="shared" ref="X78:X99" si="45">V78+W78</f>
        <v>96420.796999999991</v>
      </c>
      <c r="Y78" s="24">
        <f>Y80+Y82+Y81</f>
        <v>0</v>
      </c>
      <c r="Z78" s="24">
        <f t="shared" ref="Z78:Z99" si="46">X78+Y78</f>
        <v>96420.796999999991</v>
      </c>
      <c r="AA78" s="24">
        <f>AA80+AA82+AA81</f>
        <v>0</v>
      </c>
      <c r="AB78" s="24">
        <f t="shared" ref="AB78:AB99" si="47">Z78+AA78</f>
        <v>96420.796999999991</v>
      </c>
      <c r="AC78" s="24">
        <f>AC80+AC82+AC81</f>
        <v>0</v>
      </c>
      <c r="AD78" s="24">
        <f t="shared" ref="AD78:AD95" si="48">AB78+AC78</f>
        <v>96420.796999999991</v>
      </c>
      <c r="AE78" s="24">
        <f>AE80+AE82+AE81</f>
        <v>0</v>
      </c>
      <c r="AF78" s="24">
        <f t="shared" ref="AF78:AF95" si="49">AD78+AE78</f>
        <v>96420.796999999991</v>
      </c>
      <c r="AG78" s="24">
        <v>0</v>
      </c>
      <c r="AH78" s="24"/>
      <c r="AI78" s="24">
        <f t="shared" ref="AI78:AI95" si="50">AG78+AH78</f>
        <v>0</v>
      </c>
      <c r="AJ78" s="24">
        <f>AJ80+AJ82+AJ81</f>
        <v>0</v>
      </c>
      <c r="AK78" s="24">
        <f t="shared" ref="AK78:AK95" si="51">AI78+AJ78</f>
        <v>0</v>
      </c>
      <c r="AL78" s="24">
        <f>AL80+AL82+AL81</f>
        <v>0</v>
      </c>
      <c r="AM78" s="24">
        <f t="shared" ref="AM78:AM95" si="52">AK78+AL78</f>
        <v>0</v>
      </c>
      <c r="AN78" s="24">
        <f>AN80+AN82+AN81</f>
        <v>0</v>
      </c>
      <c r="AO78" s="24">
        <f t="shared" ref="AO78:AO95" si="53">AM78+AN78</f>
        <v>0</v>
      </c>
      <c r="AP78" s="24">
        <f>AP80+AP82+AP81</f>
        <v>0</v>
      </c>
      <c r="AQ78" s="24">
        <f t="shared" ref="AQ78:AQ95" si="54">AO78+AP78</f>
        <v>0</v>
      </c>
      <c r="AR78" s="24">
        <f>AR80+AR82+AR81</f>
        <v>0</v>
      </c>
      <c r="AS78" s="24">
        <f t="shared" ref="AS78:AS95" si="55">AQ78+AR78</f>
        <v>0</v>
      </c>
      <c r="AT78" s="24">
        <f>AT80+AT82+AT81</f>
        <v>0</v>
      </c>
      <c r="AU78" s="24">
        <f t="shared" ref="AU78:AU95" si="56">AS78+AT78</f>
        <v>0</v>
      </c>
      <c r="AV78" s="24">
        <f>AV80+AV82+AV81</f>
        <v>0</v>
      </c>
      <c r="AW78" s="24">
        <f t="shared" ref="AW78:AW95" si="57">AU78+AV78</f>
        <v>0</v>
      </c>
      <c r="AX78" s="24">
        <f>AX80+AX82+AX81</f>
        <v>0</v>
      </c>
      <c r="AY78" s="24">
        <f t="shared" ref="AY78:AY95" si="58">AW78+AX78</f>
        <v>0</v>
      </c>
      <c r="AZ78" s="24">
        <f>AZ80+AZ82+AZ81</f>
        <v>0</v>
      </c>
      <c r="BA78" s="24">
        <f t="shared" ref="BA78:BA95" si="59">AY78+AZ78</f>
        <v>0</v>
      </c>
      <c r="BB78" s="24">
        <f>BB80+BB82+BB81</f>
        <v>0</v>
      </c>
      <c r="BC78" s="24">
        <f t="shared" ref="BC78:BC95" si="60">BA78+BB78</f>
        <v>0</v>
      </c>
      <c r="BD78" s="24">
        <f>BD80+BD82+BD81</f>
        <v>0</v>
      </c>
      <c r="BE78" s="24">
        <f t="shared" ref="BE78:BE95" si="61">BC78+BD78</f>
        <v>0</v>
      </c>
      <c r="BF78" s="24">
        <f>BF80+BF82+BF81</f>
        <v>0</v>
      </c>
      <c r="BG78" s="24">
        <f t="shared" ref="BG78:BG95" si="62">BE78+BF78</f>
        <v>0</v>
      </c>
      <c r="BH78" s="24">
        <v>0</v>
      </c>
      <c r="BI78" s="24"/>
      <c r="BJ78" s="24">
        <f t="shared" ref="BJ78:BJ95" si="63">BH78+BI78</f>
        <v>0</v>
      </c>
      <c r="BK78" s="24">
        <f>BK80+BK82+BK81</f>
        <v>0</v>
      </c>
      <c r="BL78" s="24">
        <f t="shared" ref="BL78:BL95" si="64">BJ78+BK78</f>
        <v>0</v>
      </c>
      <c r="BM78" s="24">
        <f>BM80+BM82+BM81</f>
        <v>0</v>
      </c>
      <c r="BN78" s="24">
        <f t="shared" ref="BN78:BN95" si="65">BL78+BM78</f>
        <v>0</v>
      </c>
      <c r="BO78" s="24">
        <f>BO80+BO82+BO81</f>
        <v>0</v>
      </c>
      <c r="BP78" s="24">
        <f t="shared" ref="BP78:BP95" si="66">BN78+BO78</f>
        <v>0</v>
      </c>
      <c r="BQ78" s="24">
        <f>BQ80+BQ82+BQ81</f>
        <v>0</v>
      </c>
      <c r="BR78" s="25">
        <f t="shared" ref="BR78:BR95" si="67">BP78+BQ78</f>
        <v>0</v>
      </c>
      <c r="BS78" s="24">
        <f>BS80+BS82+BS81</f>
        <v>0</v>
      </c>
      <c r="BT78" s="24">
        <f t="shared" ref="BT78:BT95" si="68">BR78+BS78</f>
        <v>0</v>
      </c>
      <c r="BU78" s="24">
        <f>BU80+BU82+BU81</f>
        <v>0</v>
      </c>
      <c r="BV78" s="24">
        <f t="shared" ref="BV78:BV95" si="69">BT78+BU78</f>
        <v>0</v>
      </c>
      <c r="BW78" s="24">
        <f>BW80+BW82+BW81</f>
        <v>0</v>
      </c>
      <c r="BX78" s="24">
        <f t="shared" ref="BX78:BX95" si="70">BV78+BW78</f>
        <v>0</v>
      </c>
      <c r="BY78" s="24">
        <f>BY80+BY82+BY81</f>
        <v>0</v>
      </c>
      <c r="BZ78" s="24">
        <f t="shared" ref="BZ78:BZ95" si="71">BX78+BY78</f>
        <v>0</v>
      </c>
      <c r="CC78" s="41"/>
    </row>
    <row r="79">
      <c r="A79" s="20"/>
      <c r="B79" s="39" t="s">
        <v>31</v>
      </c>
      <c r="C79" s="6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5"/>
      <c r="BS79" s="24"/>
      <c r="BT79" s="24"/>
      <c r="BU79" s="24"/>
      <c r="BV79" s="24"/>
      <c r="BW79" s="24"/>
      <c r="BX79" s="24"/>
      <c r="BY79" s="24"/>
      <c r="BZ79" s="24"/>
      <c r="CC79" s="41"/>
    </row>
    <row r="80" hidden="1">
      <c r="A80" s="43"/>
      <c r="B80" s="45" t="s">
        <v>32</v>
      </c>
      <c r="C80" s="73"/>
      <c r="D80" s="51">
        <v>3235.6999999999998</v>
      </c>
      <c r="E80" s="48"/>
      <c r="F80" s="48">
        <f t="shared" si="36"/>
        <v>3235.6999999999998</v>
      </c>
      <c r="G80" s="48">
        <v>101.657</v>
      </c>
      <c r="H80" s="48">
        <f t="shared" si="37"/>
        <v>3337.357</v>
      </c>
      <c r="I80" s="48"/>
      <c r="J80" s="48">
        <f t="shared" si="38"/>
        <v>3337.357</v>
      </c>
      <c r="K80" s="48"/>
      <c r="L80" s="48">
        <f t="shared" si="39"/>
        <v>3337.357</v>
      </c>
      <c r="M80" s="48"/>
      <c r="N80" s="48">
        <f t="shared" si="40"/>
        <v>3337.357</v>
      </c>
      <c r="O80" s="48"/>
      <c r="P80" s="48">
        <f t="shared" si="41"/>
        <v>3337.357</v>
      </c>
      <c r="Q80" s="48"/>
      <c r="R80" s="48">
        <f t="shared" si="42"/>
        <v>3337.357</v>
      </c>
      <c r="S80" s="48"/>
      <c r="T80" s="48">
        <f t="shared" si="43"/>
        <v>3337.357</v>
      </c>
      <c r="U80" s="48"/>
      <c r="V80" s="48">
        <f t="shared" si="44"/>
        <v>3337.357</v>
      </c>
      <c r="W80" s="49">
        <v>21814.598000000002</v>
      </c>
      <c r="X80" s="48">
        <f t="shared" si="45"/>
        <v>25151.955000000002</v>
      </c>
      <c r="Y80" s="50"/>
      <c r="Z80" s="48">
        <f t="shared" si="46"/>
        <v>25151.955000000002</v>
      </c>
      <c r="AA80" s="50"/>
      <c r="AB80" s="48">
        <f t="shared" si="47"/>
        <v>25151.955000000002</v>
      </c>
      <c r="AC80" s="50"/>
      <c r="AD80" s="48">
        <f t="shared" si="48"/>
        <v>25151.955000000002</v>
      </c>
      <c r="AE80" s="49"/>
      <c r="AF80" s="48">
        <f t="shared" si="49"/>
        <v>25151.955000000002</v>
      </c>
      <c r="AG80" s="51"/>
      <c r="AH80" s="48"/>
      <c r="AI80" s="48">
        <f t="shared" si="50"/>
        <v>0</v>
      </c>
      <c r="AJ80" s="48"/>
      <c r="AK80" s="48">
        <f t="shared" si="51"/>
        <v>0</v>
      </c>
      <c r="AL80" s="48"/>
      <c r="AM80" s="48">
        <f t="shared" si="52"/>
        <v>0</v>
      </c>
      <c r="AN80" s="48"/>
      <c r="AO80" s="48">
        <f t="shared" si="53"/>
        <v>0</v>
      </c>
      <c r="AP80" s="48"/>
      <c r="AQ80" s="48">
        <f t="shared" si="54"/>
        <v>0</v>
      </c>
      <c r="AR80" s="48"/>
      <c r="AS80" s="48">
        <f t="shared" si="55"/>
        <v>0</v>
      </c>
      <c r="AT80" s="48"/>
      <c r="AU80" s="48">
        <f t="shared" si="56"/>
        <v>0</v>
      </c>
      <c r="AV80" s="48"/>
      <c r="AW80" s="48">
        <f t="shared" si="57"/>
        <v>0</v>
      </c>
      <c r="AX80" s="48"/>
      <c r="AY80" s="48">
        <f t="shared" si="58"/>
        <v>0</v>
      </c>
      <c r="AZ80" s="49"/>
      <c r="BA80" s="48">
        <f t="shared" si="59"/>
        <v>0</v>
      </c>
      <c r="BB80" s="50"/>
      <c r="BC80" s="48">
        <f t="shared" si="60"/>
        <v>0</v>
      </c>
      <c r="BD80" s="50"/>
      <c r="BE80" s="48">
        <f t="shared" si="61"/>
        <v>0</v>
      </c>
      <c r="BF80" s="49"/>
      <c r="BG80" s="48">
        <f t="shared" si="62"/>
        <v>0</v>
      </c>
      <c r="BH80" s="51"/>
      <c r="BI80" s="51"/>
      <c r="BJ80" s="48">
        <f t="shared" si="63"/>
        <v>0</v>
      </c>
      <c r="BK80" s="48"/>
      <c r="BL80" s="48">
        <f t="shared" si="64"/>
        <v>0</v>
      </c>
      <c r="BM80" s="48"/>
      <c r="BN80" s="48">
        <f t="shared" si="65"/>
        <v>0</v>
      </c>
      <c r="BO80" s="48"/>
      <c r="BP80" s="48">
        <f t="shared" si="66"/>
        <v>0</v>
      </c>
      <c r="BQ80" s="48"/>
      <c r="BR80" s="52">
        <f t="shared" si="67"/>
        <v>0</v>
      </c>
      <c r="BS80" s="48"/>
      <c r="BT80" s="48">
        <f t="shared" si="68"/>
        <v>0</v>
      </c>
      <c r="BU80" s="49"/>
      <c r="BV80" s="48">
        <f t="shared" si="69"/>
        <v>0</v>
      </c>
      <c r="BW80" s="50"/>
      <c r="BX80" s="48">
        <f t="shared" si="70"/>
        <v>0</v>
      </c>
      <c r="BY80" s="49"/>
      <c r="BZ80" s="48">
        <f t="shared" si="71"/>
        <v>0</v>
      </c>
      <c r="CA80" s="53" t="s">
        <v>99</v>
      </c>
      <c r="CB80" s="54" t="s">
        <v>33</v>
      </c>
      <c r="CC80" s="55"/>
    </row>
    <row r="81">
      <c r="A81" s="20"/>
      <c r="B81" s="39" t="s">
        <v>34</v>
      </c>
      <c r="C81" s="66" t="s">
        <v>30</v>
      </c>
      <c r="D81" s="24"/>
      <c r="E81" s="24"/>
      <c r="F81" s="24">
        <f t="shared" si="36"/>
        <v>0</v>
      </c>
      <c r="G81" s="24">
        <v>3563.442</v>
      </c>
      <c r="H81" s="24">
        <f t="shared" si="37"/>
        <v>3563.442</v>
      </c>
      <c r="I81" s="24"/>
      <c r="J81" s="24">
        <f t="shared" si="38"/>
        <v>3563.442</v>
      </c>
      <c r="K81" s="24"/>
      <c r="L81" s="24">
        <f t="shared" si="39"/>
        <v>3563.442</v>
      </c>
      <c r="M81" s="24"/>
      <c r="N81" s="24">
        <f t="shared" si="40"/>
        <v>3563.442</v>
      </c>
      <c r="O81" s="24"/>
      <c r="P81" s="24">
        <f t="shared" si="41"/>
        <v>3563.442</v>
      </c>
      <c r="Q81" s="24"/>
      <c r="R81" s="24">
        <f t="shared" si="42"/>
        <v>3563.442</v>
      </c>
      <c r="S81" s="24"/>
      <c r="T81" s="24">
        <f t="shared" si="43"/>
        <v>3563.442</v>
      </c>
      <c r="U81" s="24"/>
      <c r="V81" s="24">
        <f t="shared" si="44"/>
        <v>3563.442</v>
      </c>
      <c r="W81" s="24"/>
      <c r="X81" s="24">
        <f t="shared" si="45"/>
        <v>3563.442</v>
      </c>
      <c r="Y81" s="24"/>
      <c r="Z81" s="24">
        <f t="shared" si="46"/>
        <v>3563.442</v>
      </c>
      <c r="AA81" s="24"/>
      <c r="AB81" s="24">
        <f t="shared" si="47"/>
        <v>3563.442</v>
      </c>
      <c r="AC81" s="24"/>
      <c r="AD81" s="24">
        <f t="shared" si="48"/>
        <v>3563.442</v>
      </c>
      <c r="AE81" s="24"/>
      <c r="AF81" s="24">
        <f t="shared" si="49"/>
        <v>3563.442</v>
      </c>
      <c r="AG81" s="24"/>
      <c r="AH81" s="24"/>
      <c r="AI81" s="24"/>
      <c r="AJ81" s="24"/>
      <c r="AK81" s="24">
        <f t="shared" si="51"/>
        <v>0</v>
      </c>
      <c r="AL81" s="24"/>
      <c r="AM81" s="24">
        <f t="shared" si="52"/>
        <v>0</v>
      </c>
      <c r="AN81" s="24"/>
      <c r="AO81" s="24">
        <f t="shared" si="53"/>
        <v>0</v>
      </c>
      <c r="AP81" s="24"/>
      <c r="AQ81" s="24">
        <f t="shared" si="54"/>
        <v>0</v>
      </c>
      <c r="AR81" s="24"/>
      <c r="AS81" s="24">
        <f t="shared" si="55"/>
        <v>0</v>
      </c>
      <c r="AT81" s="24"/>
      <c r="AU81" s="24">
        <f t="shared" si="56"/>
        <v>0</v>
      </c>
      <c r="AV81" s="24"/>
      <c r="AW81" s="24">
        <f t="shared" si="57"/>
        <v>0</v>
      </c>
      <c r="AX81" s="24"/>
      <c r="AY81" s="24">
        <f t="shared" si="58"/>
        <v>0</v>
      </c>
      <c r="AZ81" s="24"/>
      <c r="BA81" s="24">
        <f t="shared" si="59"/>
        <v>0</v>
      </c>
      <c r="BB81" s="24"/>
      <c r="BC81" s="24">
        <f t="shared" si="60"/>
        <v>0</v>
      </c>
      <c r="BD81" s="24"/>
      <c r="BE81" s="24">
        <f t="shared" si="61"/>
        <v>0</v>
      </c>
      <c r="BF81" s="24"/>
      <c r="BG81" s="24">
        <f t="shared" si="62"/>
        <v>0</v>
      </c>
      <c r="BH81" s="24"/>
      <c r="BI81" s="24"/>
      <c r="BJ81" s="24"/>
      <c r="BK81" s="24"/>
      <c r="BL81" s="24">
        <f t="shared" si="64"/>
        <v>0</v>
      </c>
      <c r="BM81" s="24"/>
      <c r="BN81" s="24">
        <f t="shared" si="65"/>
        <v>0</v>
      </c>
      <c r="BO81" s="24"/>
      <c r="BP81" s="24">
        <f t="shared" si="66"/>
        <v>0</v>
      </c>
      <c r="BQ81" s="24"/>
      <c r="BR81" s="25">
        <f t="shared" si="67"/>
        <v>0</v>
      </c>
      <c r="BS81" s="24"/>
      <c r="BT81" s="24">
        <f t="shared" si="68"/>
        <v>0</v>
      </c>
      <c r="BU81" s="24"/>
      <c r="BV81" s="24">
        <f t="shared" si="69"/>
        <v>0</v>
      </c>
      <c r="BW81" s="24"/>
      <c r="BX81" s="24">
        <f t="shared" si="70"/>
        <v>0</v>
      </c>
      <c r="BY81" s="24"/>
      <c r="BZ81" s="24">
        <f t="shared" si="71"/>
        <v>0</v>
      </c>
      <c r="CA81" s="4" t="s">
        <v>100</v>
      </c>
      <c r="CC81" s="41"/>
    </row>
    <row r="82">
      <c r="A82" s="20"/>
      <c r="B82" s="39" t="s">
        <v>55</v>
      </c>
      <c r="C82" s="66" t="s">
        <v>30</v>
      </c>
      <c r="D82" s="24"/>
      <c r="E82" s="24"/>
      <c r="F82" s="24">
        <f t="shared" si="36"/>
        <v>0</v>
      </c>
      <c r="G82" s="24">
        <v>67705.399999999994</v>
      </c>
      <c r="H82" s="24">
        <f t="shared" si="37"/>
        <v>67705.399999999994</v>
      </c>
      <c r="I82" s="24"/>
      <c r="J82" s="24">
        <f t="shared" si="38"/>
        <v>67705.399999999994</v>
      </c>
      <c r="K82" s="24"/>
      <c r="L82" s="24">
        <f t="shared" si="39"/>
        <v>67705.399999999994</v>
      </c>
      <c r="M82" s="24"/>
      <c r="N82" s="24">
        <f t="shared" si="40"/>
        <v>67705.399999999994</v>
      </c>
      <c r="O82" s="24"/>
      <c r="P82" s="24">
        <f t="shared" si="41"/>
        <v>67705.399999999994</v>
      </c>
      <c r="Q82" s="24"/>
      <c r="R82" s="24">
        <f t="shared" si="42"/>
        <v>67705.399999999994</v>
      </c>
      <c r="S82" s="24"/>
      <c r="T82" s="24">
        <f t="shared" si="43"/>
        <v>67705.399999999994</v>
      </c>
      <c r="U82" s="24"/>
      <c r="V82" s="24">
        <f t="shared" si="44"/>
        <v>67705.399999999994</v>
      </c>
      <c r="W82" s="24"/>
      <c r="X82" s="24">
        <f t="shared" si="45"/>
        <v>67705.399999999994</v>
      </c>
      <c r="Y82" s="24"/>
      <c r="Z82" s="24">
        <f t="shared" si="46"/>
        <v>67705.399999999994</v>
      </c>
      <c r="AA82" s="24"/>
      <c r="AB82" s="24">
        <f t="shared" si="47"/>
        <v>67705.399999999994</v>
      </c>
      <c r="AC82" s="24"/>
      <c r="AD82" s="24">
        <f t="shared" si="48"/>
        <v>67705.399999999994</v>
      </c>
      <c r="AE82" s="24"/>
      <c r="AF82" s="24">
        <f t="shared" si="49"/>
        <v>67705.399999999994</v>
      </c>
      <c r="AG82" s="24"/>
      <c r="AH82" s="24"/>
      <c r="AI82" s="24">
        <f t="shared" si="50"/>
        <v>0</v>
      </c>
      <c r="AJ82" s="24"/>
      <c r="AK82" s="24">
        <f t="shared" si="51"/>
        <v>0</v>
      </c>
      <c r="AL82" s="24"/>
      <c r="AM82" s="24">
        <f t="shared" si="52"/>
        <v>0</v>
      </c>
      <c r="AN82" s="24"/>
      <c r="AO82" s="24">
        <f t="shared" si="53"/>
        <v>0</v>
      </c>
      <c r="AP82" s="24"/>
      <c r="AQ82" s="24">
        <f t="shared" si="54"/>
        <v>0</v>
      </c>
      <c r="AR82" s="24"/>
      <c r="AS82" s="24">
        <f t="shared" si="55"/>
        <v>0</v>
      </c>
      <c r="AT82" s="24"/>
      <c r="AU82" s="24">
        <f t="shared" si="56"/>
        <v>0</v>
      </c>
      <c r="AV82" s="24"/>
      <c r="AW82" s="24">
        <f t="shared" si="57"/>
        <v>0</v>
      </c>
      <c r="AX82" s="24"/>
      <c r="AY82" s="24">
        <f t="shared" si="58"/>
        <v>0</v>
      </c>
      <c r="AZ82" s="24"/>
      <c r="BA82" s="24">
        <f t="shared" si="59"/>
        <v>0</v>
      </c>
      <c r="BB82" s="24"/>
      <c r="BC82" s="24">
        <f t="shared" si="60"/>
        <v>0</v>
      </c>
      <c r="BD82" s="24"/>
      <c r="BE82" s="24">
        <f t="shared" si="61"/>
        <v>0</v>
      </c>
      <c r="BF82" s="24"/>
      <c r="BG82" s="24">
        <f t="shared" si="62"/>
        <v>0</v>
      </c>
      <c r="BH82" s="24"/>
      <c r="BI82" s="24"/>
      <c r="BJ82" s="24">
        <f t="shared" si="63"/>
        <v>0</v>
      </c>
      <c r="BK82" s="24"/>
      <c r="BL82" s="24">
        <f t="shared" si="64"/>
        <v>0</v>
      </c>
      <c r="BM82" s="24"/>
      <c r="BN82" s="24">
        <f t="shared" si="65"/>
        <v>0</v>
      </c>
      <c r="BO82" s="24"/>
      <c r="BP82" s="24">
        <f t="shared" si="66"/>
        <v>0</v>
      </c>
      <c r="BQ82" s="24"/>
      <c r="BR82" s="25">
        <f t="shared" si="67"/>
        <v>0</v>
      </c>
      <c r="BS82" s="24"/>
      <c r="BT82" s="24">
        <f t="shared" si="68"/>
        <v>0</v>
      </c>
      <c r="BU82" s="24"/>
      <c r="BV82" s="24">
        <f t="shared" si="69"/>
        <v>0</v>
      </c>
      <c r="BW82" s="24"/>
      <c r="BX82" s="24">
        <f t="shared" si="70"/>
        <v>0</v>
      </c>
      <c r="BY82" s="24"/>
      <c r="BZ82" s="24">
        <f t="shared" si="71"/>
        <v>0</v>
      </c>
      <c r="CA82" s="4" t="s">
        <v>100</v>
      </c>
      <c r="CC82" s="41"/>
    </row>
    <row r="83" ht="56.25">
      <c r="A83" s="20" t="s">
        <v>101</v>
      </c>
      <c r="B83" s="39" t="s">
        <v>102</v>
      </c>
      <c r="C83" s="67" t="s">
        <v>39</v>
      </c>
      <c r="D83" s="24">
        <v>0</v>
      </c>
      <c r="E83" s="24"/>
      <c r="F83" s="24">
        <f t="shared" si="36"/>
        <v>0</v>
      </c>
      <c r="G83" s="24"/>
      <c r="H83" s="24">
        <f t="shared" si="37"/>
        <v>0</v>
      </c>
      <c r="I83" s="24"/>
      <c r="J83" s="24">
        <f t="shared" si="38"/>
        <v>0</v>
      </c>
      <c r="K83" s="24"/>
      <c r="L83" s="24">
        <f t="shared" si="39"/>
        <v>0</v>
      </c>
      <c r="M83" s="24"/>
      <c r="N83" s="24">
        <f t="shared" si="40"/>
        <v>0</v>
      </c>
      <c r="O83" s="24"/>
      <c r="P83" s="24">
        <f t="shared" si="41"/>
        <v>0</v>
      </c>
      <c r="Q83" s="24"/>
      <c r="R83" s="24">
        <f t="shared" si="42"/>
        <v>0</v>
      </c>
      <c r="S83" s="24"/>
      <c r="T83" s="24">
        <f t="shared" si="43"/>
        <v>0</v>
      </c>
      <c r="U83" s="24"/>
      <c r="V83" s="24">
        <f t="shared" si="44"/>
        <v>0</v>
      </c>
      <c r="W83" s="24"/>
      <c r="X83" s="24">
        <f t="shared" si="45"/>
        <v>0</v>
      </c>
      <c r="Y83" s="24"/>
      <c r="Z83" s="24">
        <f t="shared" si="46"/>
        <v>0</v>
      </c>
      <c r="AA83" s="24"/>
      <c r="AB83" s="24">
        <f t="shared" si="47"/>
        <v>0</v>
      </c>
      <c r="AC83" s="24"/>
      <c r="AD83" s="24">
        <f t="shared" si="48"/>
        <v>0</v>
      </c>
      <c r="AE83" s="24"/>
      <c r="AF83" s="24">
        <f t="shared" si="49"/>
        <v>0</v>
      </c>
      <c r="AG83" s="24">
        <v>80000</v>
      </c>
      <c r="AH83" s="24"/>
      <c r="AI83" s="24">
        <f t="shared" si="50"/>
        <v>80000</v>
      </c>
      <c r="AJ83" s="24"/>
      <c r="AK83" s="24">
        <f t="shared" si="51"/>
        <v>80000</v>
      </c>
      <c r="AL83" s="24"/>
      <c r="AM83" s="24">
        <f t="shared" si="52"/>
        <v>80000</v>
      </c>
      <c r="AN83" s="24"/>
      <c r="AO83" s="24">
        <f t="shared" si="53"/>
        <v>80000</v>
      </c>
      <c r="AP83" s="24"/>
      <c r="AQ83" s="24">
        <f t="shared" si="54"/>
        <v>80000</v>
      </c>
      <c r="AR83" s="24"/>
      <c r="AS83" s="24">
        <f t="shared" si="55"/>
        <v>80000</v>
      </c>
      <c r="AT83" s="24"/>
      <c r="AU83" s="24">
        <f t="shared" si="56"/>
        <v>80000</v>
      </c>
      <c r="AV83" s="24"/>
      <c r="AW83" s="24">
        <f t="shared" si="57"/>
        <v>80000</v>
      </c>
      <c r="AX83" s="24"/>
      <c r="AY83" s="24">
        <f t="shared" si="58"/>
        <v>80000</v>
      </c>
      <c r="AZ83" s="24"/>
      <c r="BA83" s="24">
        <f t="shared" si="59"/>
        <v>80000</v>
      </c>
      <c r="BB83" s="24"/>
      <c r="BC83" s="24">
        <f t="shared" si="60"/>
        <v>80000</v>
      </c>
      <c r="BD83" s="24"/>
      <c r="BE83" s="24">
        <f t="shared" si="61"/>
        <v>80000</v>
      </c>
      <c r="BF83" s="24"/>
      <c r="BG83" s="24">
        <f t="shared" si="62"/>
        <v>80000</v>
      </c>
      <c r="BH83" s="24">
        <v>100530.10000000001</v>
      </c>
      <c r="BI83" s="24"/>
      <c r="BJ83" s="24">
        <f t="shared" si="63"/>
        <v>100530.10000000001</v>
      </c>
      <c r="BK83" s="24"/>
      <c r="BL83" s="24">
        <f t="shared" si="64"/>
        <v>100530.10000000001</v>
      </c>
      <c r="BM83" s="24"/>
      <c r="BN83" s="24">
        <f t="shared" si="65"/>
        <v>100530.10000000001</v>
      </c>
      <c r="BO83" s="24"/>
      <c r="BP83" s="24">
        <f t="shared" si="66"/>
        <v>100530.10000000001</v>
      </c>
      <c r="BQ83" s="24"/>
      <c r="BR83" s="25">
        <f t="shared" si="67"/>
        <v>100530.10000000001</v>
      </c>
      <c r="BS83" s="24"/>
      <c r="BT83" s="24">
        <f t="shared" si="68"/>
        <v>100530.10000000001</v>
      </c>
      <c r="BU83" s="24"/>
      <c r="BV83" s="24">
        <f t="shared" si="69"/>
        <v>100530.10000000001</v>
      </c>
      <c r="BW83" s="24"/>
      <c r="BX83" s="24">
        <f t="shared" si="70"/>
        <v>100530.10000000001</v>
      </c>
      <c r="BY83" s="24"/>
      <c r="BZ83" s="24">
        <f t="shared" si="71"/>
        <v>100530.10000000001</v>
      </c>
      <c r="CA83" s="4" t="s">
        <v>103</v>
      </c>
      <c r="CC83" s="41"/>
    </row>
    <row r="84" ht="75">
      <c r="A84" s="20" t="s">
        <v>104</v>
      </c>
      <c r="B84" s="39" t="s">
        <v>105</v>
      </c>
      <c r="C84" s="67" t="s">
        <v>95</v>
      </c>
      <c r="D84" s="24">
        <v>3696</v>
      </c>
      <c r="E84" s="24"/>
      <c r="F84" s="24">
        <f t="shared" si="36"/>
        <v>3696</v>
      </c>
      <c r="G84" s="24"/>
      <c r="H84" s="24">
        <f t="shared" si="37"/>
        <v>3696</v>
      </c>
      <c r="I84" s="24"/>
      <c r="J84" s="24">
        <f t="shared" si="38"/>
        <v>3696</v>
      </c>
      <c r="K84" s="24"/>
      <c r="L84" s="24">
        <f t="shared" si="39"/>
        <v>3696</v>
      </c>
      <c r="M84" s="24"/>
      <c r="N84" s="24">
        <f t="shared" si="40"/>
        <v>3696</v>
      </c>
      <c r="O84" s="24"/>
      <c r="P84" s="24">
        <f t="shared" si="41"/>
        <v>3696</v>
      </c>
      <c r="Q84" s="24"/>
      <c r="R84" s="24">
        <f t="shared" si="42"/>
        <v>3696</v>
      </c>
      <c r="S84" s="24"/>
      <c r="T84" s="24">
        <f t="shared" si="43"/>
        <v>3696</v>
      </c>
      <c r="U84" s="24"/>
      <c r="V84" s="24">
        <f t="shared" si="44"/>
        <v>3696</v>
      </c>
      <c r="W84" s="24"/>
      <c r="X84" s="24">
        <f t="shared" si="45"/>
        <v>3696</v>
      </c>
      <c r="Y84" s="24"/>
      <c r="Z84" s="24">
        <f t="shared" si="46"/>
        <v>3696</v>
      </c>
      <c r="AA84" s="24"/>
      <c r="AB84" s="24">
        <f t="shared" si="47"/>
        <v>3696</v>
      </c>
      <c r="AC84" s="24"/>
      <c r="AD84" s="24">
        <f t="shared" si="48"/>
        <v>3696</v>
      </c>
      <c r="AE84" s="24"/>
      <c r="AF84" s="24">
        <f t="shared" si="49"/>
        <v>3696</v>
      </c>
      <c r="AG84" s="24">
        <v>0</v>
      </c>
      <c r="AH84" s="24"/>
      <c r="AI84" s="24">
        <f t="shared" si="50"/>
        <v>0</v>
      </c>
      <c r="AJ84" s="24"/>
      <c r="AK84" s="24">
        <f t="shared" si="51"/>
        <v>0</v>
      </c>
      <c r="AL84" s="24"/>
      <c r="AM84" s="24">
        <f t="shared" si="52"/>
        <v>0</v>
      </c>
      <c r="AN84" s="24"/>
      <c r="AO84" s="24">
        <f t="shared" si="53"/>
        <v>0</v>
      </c>
      <c r="AP84" s="24"/>
      <c r="AQ84" s="24">
        <f t="shared" si="54"/>
        <v>0</v>
      </c>
      <c r="AR84" s="24"/>
      <c r="AS84" s="24">
        <f t="shared" si="55"/>
        <v>0</v>
      </c>
      <c r="AT84" s="24"/>
      <c r="AU84" s="24">
        <f t="shared" si="56"/>
        <v>0</v>
      </c>
      <c r="AV84" s="24"/>
      <c r="AW84" s="24">
        <f t="shared" si="57"/>
        <v>0</v>
      </c>
      <c r="AX84" s="24"/>
      <c r="AY84" s="24">
        <f t="shared" si="58"/>
        <v>0</v>
      </c>
      <c r="AZ84" s="24"/>
      <c r="BA84" s="24">
        <f t="shared" si="59"/>
        <v>0</v>
      </c>
      <c r="BB84" s="24"/>
      <c r="BC84" s="24">
        <f t="shared" si="60"/>
        <v>0</v>
      </c>
      <c r="BD84" s="24"/>
      <c r="BE84" s="24">
        <f t="shared" si="61"/>
        <v>0</v>
      </c>
      <c r="BF84" s="24"/>
      <c r="BG84" s="24">
        <f t="shared" si="62"/>
        <v>0</v>
      </c>
      <c r="BH84" s="24">
        <v>0</v>
      </c>
      <c r="BI84" s="24"/>
      <c r="BJ84" s="24">
        <f t="shared" si="63"/>
        <v>0</v>
      </c>
      <c r="BK84" s="24"/>
      <c r="BL84" s="24">
        <f t="shared" si="64"/>
        <v>0</v>
      </c>
      <c r="BM84" s="24"/>
      <c r="BN84" s="24">
        <f t="shared" si="65"/>
        <v>0</v>
      </c>
      <c r="BO84" s="24"/>
      <c r="BP84" s="24">
        <f t="shared" si="66"/>
        <v>0</v>
      </c>
      <c r="BQ84" s="24"/>
      <c r="BR84" s="25">
        <f t="shared" si="67"/>
        <v>0</v>
      </c>
      <c r="BS84" s="24"/>
      <c r="BT84" s="24">
        <f t="shared" si="68"/>
        <v>0</v>
      </c>
      <c r="BU84" s="24"/>
      <c r="BV84" s="24">
        <f t="shared" si="69"/>
        <v>0</v>
      </c>
      <c r="BW84" s="24"/>
      <c r="BX84" s="24">
        <f t="shared" si="70"/>
        <v>0</v>
      </c>
      <c r="BY84" s="24"/>
      <c r="BZ84" s="24">
        <f t="shared" si="71"/>
        <v>0</v>
      </c>
      <c r="CA84" s="4" t="s">
        <v>106</v>
      </c>
      <c r="CC84" s="41"/>
    </row>
    <row r="85" ht="75">
      <c r="A85" s="20" t="s">
        <v>107</v>
      </c>
      <c r="B85" s="39" t="s">
        <v>108</v>
      </c>
      <c r="C85" s="67" t="s">
        <v>95</v>
      </c>
      <c r="D85" s="24">
        <v>279</v>
      </c>
      <c r="E85" s="24"/>
      <c r="F85" s="24">
        <f t="shared" si="36"/>
        <v>279</v>
      </c>
      <c r="G85" s="24"/>
      <c r="H85" s="24">
        <f t="shared" si="37"/>
        <v>279</v>
      </c>
      <c r="I85" s="24"/>
      <c r="J85" s="24">
        <f t="shared" si="38"/>
        <v>279</v>
      </c>
      <c r="K85" s="24"/>
      <c r="L85" s="24">
        <f t="shared" si="39"/>
        <v>279</v>
      </c>
      <c r="M85" s="24"/>
      <c r="N85" s="24">
        <f t="shared" si="40"/>
        <v>279</v>
      </c>
      <c r="O85" s="24"/>
      <c r="P85" s="24">
        <f t="shared" si="41"/>
        <v>279</v>
      </c>
      <c r="Q85" s="24"/>
      <c r="R85" s="24">
        <f t="shared" si="42"/>
        <v>279</v>
      </c>
      <c r="S85" s="24"/>
      <c r="T85" s="24">
        <f t="shared" si="43"/>
        <v>279</v>
      </c>
      <c r="U85" s="24"/>
      <c r="V85" s="24">
        <f t="shared" si="44"/>
        <v>279</v>
      </c>
      <c r="W85" s="24"/>
      <c r="X85" s="24">
        <f t="shared" si="45"/>
        <v>279</v>
      </c>
      <c r="Y85" s="24"/>
      <c r="Z85" s="24">
        <f t="shared" si="46"/>
        <v>279</v>
      </c>
      <c r="AA85" s="24"/>
      <c r="AB85" s="24">
        <f t="shared" si="47"/>
        <v>279</v>
      </c>
      <c r="AC85" s="24"/>
      <c r="AD85" s="24">
        <f t="shared" si="48"/>
        <v>279</v>
      </c>
      <c r="AE85" s="24"/>
      <c r="AF85" s="24">
        <f t="shared" si="49"/>
        <v>279</v>
      </c>
      <c r="AG85" s="24">
        <v>0</v>
      </c>
      <c r="AH85" s="24"/>
      <c r="AI85" s="24">
        <f t="shared" si="50"/>
        <v>0</v>
      </c>
      <c r="AJ85" s="24"/>
      <c r="AK85" s="24">
        <f t="shared" si="51"/>
        <v>0</v>
      </c>
      <c r="AL85" s="24"/>
      <c r="AM85" s="24">
        <f t="shared" si="52"/>
        <v>0</v>
      </c>
      <c r="AN85" s="24"/>
      <c r="AO85" s="24">
        <f t="shared" si="53"/>
        <v>0</v>
      </c>
      <c r="AP85" s="24"/>
      <c r="AQ85" s="24">
        <f t="shared" si="54"/>
        <v>0</v>
      </c>
      <c r="AR85" s="24"/>
      <c r="AS85" s="24">
        <f t="shared" si="55"/>
        <v>0</v>
      </c>
      <c r="AT85" s="24"/>
      <c r="AU85" s="24">
        <f t="shared" si="56"/>
        <v>0</v>
      </c>
      <c r="AV85" s="24"/>
      <c r="AW85" s="24">
        <f t="shared" si="57"/>
        <v>0</v>
      </c>
      <c r="AX85" s="24"/>
      <c r="AY85" s="24">
        <f t="shared" si="58"/>
        <v>0</v>
      </c>
      <c r="AZ85" s="24"/>
      <c r="BA85" s="24">
        <f t="shared" si="59"/>
        <v>0</v>
      </c>
      <c r="BB85" s="24"/>
      <c r="BC85" s="24">
        <f t="shared" si="60"/>
        <v>0</v>
      </c>
      <c r="BD85" s="24"/>
      <c r="BE85" s="24">
        <f t="shared" si="61"/>
        <v>0</v>
      </c>
      <c r="BF85" s="24"/>
      <c r="BG85" s="24">
        <f t="shared" si="62"/>
        <v>0</v>
      </c>
      <c r="BH85" s="24">
        <v>0</v>
      </c>
      <c r="BI85" s="24"/>
      <c r="BJ85" s="24">
        <f t="shared" si="63"/>
        <v>0</v>
      </c>
      <c r="BK85" s="24"/>
      <c r="BL85" s="24">
        <f t="shared" si="64"/>
        <v>0</v>
      </c>
      <c r="BM85" s="24"/>
      <c r="BN85" s="24">
        <f t="shared" si="65"/>
        <v>0</v>
      </c>
      <c r="BO85" s="24"/>
      <c r="BP85" s="24">
        <f t="shared" si="66"/>
        <v>0</v>
      </c>
      <c r="BQ85" s="24"/>
      <c r="BR85" s="25">
        <f t="shared" si="67"/>
        <v>0</v>
      </c>
      <c r="BS85" s="24"/>
      <c r="BT85" s="24">
        <f t="shared" si="68"/>
        <v>0</v>
      </c>
      <c r="BU85" s="24"/>
      <c r="BV85" s="24">
        <f t="shared" si="69"/>
        <v>0</v>
      </c>
      <c r="BW85" s="24"/>
      <c r="BX85" s="24">
        <f t="shared" si="70"/>
        <v>0</v>
      </c>
      <c r="BY85" s="24"/>
      <c r="BZ85" s="24">
        <f t="shared" si="71"/>
        <v>0</v>
      </c>
      <c r="CA85" s="4" t="s">
        <v>109</v>
      </c>
      <c r="CC85" s="41"/>
    </row>
    <row r="86" ht="56.25">
      <c r="A86" s="20" t="s">
        <v>110</v>
      </c>
      <c r="B86" s="39" t="s">
        <v>111</v>
      </c>
      <c r="C86" s="67" t="s">
        <v>39</v>
      </c>
      <c r="D86" s="24">
        <v>43764.300000000003</v>
      </c>
      <c r="E86" s="24"/>
      <c r="F86" s="24">
        <f t="shared" si="36"/>
        <v>43764.300000000003</v>
      </c>
      <c r="G86" s="24"/>
      <c r="H86" s="24">
        <f t="shared" si="37"/>
        <v>43764.300000000003</v>
      </c>
      <c r="I86" s="24"/>
      <c r="J86" s="24">
        <f t="shared" si="38"/>
        <v>43764.300000000003</v>
      </c>
      <c r="K86" s="24">
        <v>-43764.300000000003</v>
      </c>
      <c r="L86" s="24">
        <f t="shared" si="39"/>
        <v>0</v>
      </c>
      <c r="M86" s="24"/>
      <c r="N86" s="24">
        <f t="shared" si="40"/>
        <v>0</v>
      </c>
      <c r="O86" s="24"/>
      <c r="P86" s="24">
        <f t="shared" si="41"/>
        <v>0</v>
      </c>
      <c r="Q86" s="24"/>
      <c r="R86" s="24">
        <f t="shared" si="42"/>
        <v>0</v>
      </c>
      <c r="S86" s="24"/>
      <c r="T86" s="24">
        <f t="shared" si="43"/>
        <v>0</v>
      </c>
      <c r="U86" s="24"/>
      <c r="V86" s="24">
        <f t="shared" si="44"/>
        <v>0</v>
      </c>
      <c r="W86" s="24"/>
      <c r="X86" s="24">
        <f t="shared" si="45"/>
        <v>0</v>
      </c>
      <c r="Y86" s="24"/>
      <c r="Z86" s="24">
        <f t="shared" si="46"/>
        <v>0</v>
      </c>
      <c r="AA86" s="24"/>
      <c r="AB86" s="24">
        <f t="shared" si="47"/>
        <v>0</v>
      </c>
      <c r="AC86" s="24"/>
      <c r="AD86" s="24">
        <f t="shared" si="48"/>
        <v>0</v>
      </c>
      <c r="AE86" s="24"/>
      <c r="AF86" s="24">
        <f t="shared" si="49"/>
        <v>0</v>
      </c>
      <c r="AG86" s="24">
        <v>0</v>
      </c>
      <c r="AH86" s="24"/>
      <c r="AI86" s="24">
        <f t="shared" si="50"/>
        <v>0</v>
      </c>
      <c r="AJ86" s="24"/>
      <c r="AK86" s="24">
        <f t="shared" si="51"/>
        <v>0</v>
      </c>
      <c r="AL86" s="24">
        <v>43764.300000000003</v>
      </c>
      <c r="AM86" s="24">
        <f t="shared" si="52"/>
        <v>43764.300000000003</v>
      </c>
      <c r="AN86" s="24"/>
      <c r="AO86" s="24">
        <f t="shared" si="53"/>
        <v>43764.300000000003</v>
      </c>
      <c r="AP86" s="24"/>
      <c r="AQ86" s="24">
        <f t="shared" si="54"/>
        <v>43764.300000000003</v>
      </c>
      <c r="AR86" s="24"/>
      <c r="AS86" s="24">
        <f t="shared" si="55"/>
        <v>43764.300000000003</v>
      </c>
      <c r="AT86" s="24"/>
      <c r="AU86" s="24">
        <f t="shared" si="56"/>
        <v>43764.300000000003</v>
      </c>
      <c r="AV86" s="24"/>
      <c r="AW86" s="24">
        <f t="shared" si="57"/>
        <v>43764.300000000003</v>
      </c>
      <c r="AX86" s="24"/>
      <c r="AY86" s="24">
        <f t="shared" si="58"/>
        <v>43764.300000000003</v>
      </c>
      <c r="AZ86" s="24"/>
      <c r="BA86" s="24">
        <f t="shared" si="59"/>
        <v>43764.300000000003</v>
      </c>
      <c r="BB86" s="24"/>
      <c r="BC86" s="24">
        <f t="shared" si="60"/>
        <v>43764.300000000003</v>
      </c>
      <c r="BD86" s="24"/>
      <c r="BE86" s="24">
        <f t="shared" si="61"/>
        <v>43764.300000000003</v>
      </c>
      <c r="BF86" s="24"/>
      <c r="BG86" s="24">
        <f t="shared" si="62"/>
        <v>43764.300000000003</v>
      </c>
      <c r="BH86" s="24">
        <v>0</v>
      </c>
      <c r="BI86" s="24"/>
      <c r="BJ86" s="24">
        <f t="shared" si="63"/>
        <v>0</v>
      </c>
      <c r="BK86" s="24"/>
      <c r="BL86" s="24">
        <f t="shared" si="64"/>
        <v>0</v>
      </c>
      <c r="BM86" s="24"/>
      <c r="BN86" s="24">
        <f t="shared" si="65"/>
        <v>0</v>
      </c>
      <c r="BO86" s="24"/>
      <c r="BP86" s="24">
        <f t="shared" si="66"/>
        <v>0</v>
      </c>
      <c r="BQ86" s="24"/>
      <c r="BR86" s="25">
        <f t="shared" si="67"/>
        <v>0</v>
      </c>
      <c r="BS86" s="24"/>
      <c r="BT86" s="24">
        <f t="shared" si="68"/>
        <v>0</v>
      </c>
      <c r="BU86" s="24"/>
      <c r="BV86" s="24">
        <f t="shared" si="69"/>
        <v>0</v>
      </c>
      <c r="BW86" s="24"/>
      <c r="BX86" s="24">
        <f t="shared" si="70"/>
        <v>0</v>
      </c>
      <c r="BY86" s="24"/>
      <c r="BZ86" s="24">
        <f t="shared" si="71"/>
        <v>0</v>
      </c>
      <c r="CA86" s="4" t="s">
        <v>112</v>
      </c>
      <c r="CC86" s="41"/>
    </row>
    <row r="87" ht="56.25">
      <c r="A87" s="20" t="s">
        <v>113</v>
      </c>
      <c r="B87" s="39" t="s">
        <v>114</v>
      </c>
      <c r="C87" s="67" t="s">
        <v>115</v>
      </c>
      <c r="D87" s="24">
        <f>D89+D90</f>
        <v>315899</v>
      </c>
      <c r="E87" s="24">
        <f>E89+E90</f>
        <v>0</v>
      </c>
      <c r="F87" s="24">
        <f t="shared" ref="F87:F99" si="72">D87+E87</f>
        <v>315899</v>
      </c>
      <c r="G87" s="24">
        <f>G89+G90</f>
        <v>77205.544999999998</v>
      </c>
      <c r="H87" s="24">
        <f t="shared" ref="H87:H99" si="73">F87+G87</f>
        <v>393104.54499999998</v>
      </c>
      <c r="I87" s="24">
        <f>I89+I90</f>
        <v>29454.860000000001</v>
      </c>
      <c r="J87" s="24">
        <f t="shared" ref="J87:J99" si="74">H87+I87</f>
        <v>422559.40499999997</v>
      </c>
      <c r="K87" s="24">
        <f>K89+K90+K91</f>
        <v>411929.23599999998</v>
      </c>
      <c r="L87" s="24">
        <f t="shared" si="39"/>
        <v>834488.64099999995</v>
      </c>
      <c r="M87" s="24">
        <f>M89+M90+M91</f>
        <v>259694.75199999998</v>
      </c>
      <c r="N87" s="24">
        <f t="shared" si="40"/>
        <v>1094183.3929999999</v>
      </c>
      <c r="O87" s="24">
        <f>O89+O90+O91</f>
        <v>23358.092000000001</v>
      </c>
      <c r="P87" s="24">
        <f t="shared" si="41"/>
        <v>1117541.4849999999</v>
      </c>
      <c r="Q87" s="24">
        <f>Q89+Q90+Q91</f>
        <v>189218.22500000001</v>
      </c>
      <c r="R87" s="24">
        <f t="shared" si="42"/>
        <v>1306759.71</v>
      </c>
      <c r="S87" s="24">
        <f>S89+S90+S91</f>
        <v>324.98099999999999</v>
      </c>
      <c r="T87" s="24">
        <f t="shared" si="43"/>
        <v>1307084.6909999999</v>
      </c>
      <c r="U87" s="24">
        <f>U89+U90+U91</f>
        <v>0</v>
      </c>
      <c r="V87" s="24">
        <f t="shared" si="44"/>
        <v>1307084.6909999999</v>
      </c>
      <c r="W87" s="24">
        <f>W89+W90+W91</f>
        <v>126607.587</v>
      </c>
      <c r="X87" s="24">
        <f t="shared" si="45"/>
        <v>1433692.2779999999</v>
      </c>
      <c r="Y87" s="24">
        <f>Y89+Y90+Y91</f>
        <v>8111.6289999999999</v>
      </c>
      <c r="Z87" s="24">
        <f t="shared" si="46"/>
        <v>1441803.9069999999</v>
      </c>
      <c r="AA87" s="24">
        <f>AA89+AA90+AA91</f>
        <v>0</v>
      </c>
      <c r="AB87" s="24">
        <f t="shared" si="47"/>
        <v>1441803.9069999999</v>
      </c>
      <c r="AC87" s="24">
        <f>AC89+AC90+AC91</f>
        <v>172034.003</v>
      </c>
      <c r="AD87" s="24">
        <f t="shared" si="48"/>
        <v>1613837.9099999999</v>
      </c>
      <c r="AE87" s="24">
        <f>AE89+AE90+AE91</f>
        <v>4785.6570000000002</v>
      </c>
      <c r="AF87" s="24">
        <f t="shared" si="49"/>
        <v>1618623.5669999998</v>
      </c>
      <c r="AG87" s="24">
        <f>AG89+AG90</f>
        <v>825025</v>
      </c>
      <c r="AH87" s="24">
        <f>AH89+AH90</f>
        <v>0</v>
      </c>
      <c r="AI87" s="24">
        <f t="shared" si="50"/>
        <v>825025</v>
      </c>
      <c r="AJ87" s="24">
        <f>AJ89+AJ90</f>
        <v>122845.276</v>
      </c>
      <c r="AK87" s="24">
        <f t="shared" si="51"/>
        <v>947870.27599999995</v>
      </c>
      <c r="AL87" s="24">
        <f>AL89+AL90+AL91</f>
        <v>-351891.95999999996</v>
      </c>
      <c r="AM87" s="24">
        <f t="shared" si="52"/>
        <v>595978.31599999999</v>
      </c>
      <c r="AN87" s="24">
        <f>AN89+AN90+AN91</f>
        <v>0</v>
      </c>
      <c r="AO87" s="24">
        <f t="shared" si="53"/>
        <v>595978.31599999999</v>
      </c>
      <c r="AP87" s="24">
        <f>AP89+AP90+AP91</f>
        <v>-32531.488000000012</v>
      </c>
      <c r="AQ87" s="24">
        <f t="shared" si="54"/>
        <v>563446.82799999998</v>
      </c>
      <c r="AR87" s="24">
        <f>AR89+AR90+AR91</f>
        <v>0</v>
      </c>
      <c r="AS87" s="24">
        <f t="shared" si="55"/>
        <v>563446.82799999998</v>
      </c>
      <c r="AT87" s="24">
        <f>AT89+AT90+AT91</f>
        <v>0</v>
      </c>
      <c r="AU87" s="24">
        <f t="shared" si="56"/>
        <v>563446.82799999998</v>
      </c>
      <c r="AV87" s="24">
        <f>AV89+AV90+AV91</f>
        <v>0</v>
      </c>
      <c r="AW87" s="24">
        <f t="shared" si="57"/>
        <v>563446.82799999998</v>
      </c>
      <c r="AX87" s="24">
        <f>AX89+AX90+AX91</f>
        <v>0</v>
      </c>
      <c r="AY87" s="24">
        <f t="shared" si="58"/>
        <v>563446.82799999998</v>
      </c>
      <c r="AZ87" s="24">
        <f>AZ89+AZ90+AZ91</f>
        <v>-9271.9750000000058</v>
      </c>
      <c r="BA87" s="24">
        <f t="shared" si="59"/>
        <v>554174.853</v>
      </c>
      <c r="BB87" s="24">
        <f>BB89+BB90+BB91</f>
        <v>0</v>
      </c>
      <c r="BC87" s="24">
        <f t="shared" si="60"/>
        <v>554174.853</v>
      </c>
      <c r="BD87" s="24">
        <f>BD89+BD90+BD91</f>
        <v>0</v>
      </c>
      <c r="BE87" s="24">
        <f t="shared" si="61"/>
        <v>554174.853</v>
      </c>
      <c r="BF87" s="24">
        <f>BF89+BF90+BF91</f>
        <v>0</v>
      </c>
      <c r="BG87" s="24">
        <f t="shared" si="62"/>
        <v>554174.853</v>
      </c>
      <c r="BH87" s="24">
        <f>BH89+BH90</f>
        <v>800000</v>
      </c>
      <c r="BI87" s="24">
        <f>BI89+BI90</f>
        <v>0</v>
      </c>
      <c r="BJ87" s="24">
        <f t="shared" si="63"/>
        <v>800000</v>
      </c>
      <c r="BK87" s="24">
        <f>BK89+BK90</f>
        <v>0</v>
      </c>
      <c r="BL87" s="24">
        <f t="shared" si="64"/>
        <v>800000</v>
      </c>
      <c r="BM87" s="24">
        <f>BM89+BM90+BM91</f>
        <v>0</v>
      </c>
      <c r="BN87" s="24">
        <f t="shared" si="65"/>
        <v>800000</v>
      </c>
      <c r="BO87" s="24">
        <f>BO89+BO90+BO91</f>
        <v>0</v>
      </c>
      <c r="BP87" s="24">
        <f t="shared" si="66"/>
        <v>800000</v>
      </c>
      <c r="BQ87" s="24">
        <f>BQ89+BQ90+BQ91</f>
        <v>0</v>
      </c>
      <c r="BR87" s="25">
        <f t="shared" si="67"/>
        <v>800000</v>
      </c>
      <c r="BS87" s="24">
        <f>BS89+BS90+BS91</f>
        <v>0</v>
      </c>
      <c r="BT87" s="24">
        <f t="shared" si="68"/>
        <v>800000</v>
      </c>
      <c r="BU87" s="24">
        <f>BU89+BU90+BU91</f>
        <v>0</v>
      </c>
      <c r="BV87" s="24">
        <f t="shared" si="69"/>
        <v>800000</v>
      </c>
      <c r="BW87" s="24">
        <f>BW89+BW90+BW91</f>
        <v>0</v>
      </c>
      <c r="BX87" s="24">
        <f t="shared" si="70"/>
        <v>800000</v>
      </c>
      <c r="BY87" s="24">
        <f>BY89+BY90+BY91</f>
        <v>0</v>
      </c>
      <c r="BZ87" s="24">
        <f t="shared" si="71"/>
        <v>800000</v>
      </c>
      <c r="CC87" s="41"/>
    </row>
    <row r="88">
      <c r="A88" s="20"/>
      <c r="B88" s="39" t="s">
        <v>31</v>
      </c>
      <c r="C88" s="67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5"/>
      <c r="BS88" s="24"/>
      <c r="BT88" s="24"/>
      <c r="BU88" s="24"/>
      <c r="BV88" s="24"/>
      <c r="BW88" s="24"/>
      <c r="BX88" s="24"/>
      <c r="BY88" s="24"/>
      <c r="BZ88" s="24"/>
      <c r="CC88" s="41"/>
    </row>
    <row r="89" hidden="1">
      <c r="A89" s="43"/>
      <c r="B89" s="45" t="s">
        <v>32</v>
      </c>
      <c r="C89" s="73"/>
      <c r="D89" s="48">
        <v>315899</v>
      </c>
      <c r="E89" s="48"/>
      <c r="F89" s="48">
        <f t="shared" si="72"/>
        <v>315899</v>
      </c>
      <c r="G89" s="48">
        <v>77205.544999999998</v>
      </c>
      <c r="H89" s="48">
        <f t="shared" si="73"/>
        <v>393104.54499999998</v>
      </c>
      <c r="I89" s="48">
        <v>29454.860000000001</v>
      </c>
      <c r="J89" s="48">
        <f t="shared" si="74"/>
        <v>422559.40499999997</v>
      </c>
      <c r="K89" s="48">
        <v>314054.07199999999</v>
      </c>
      <c r="L89" s="48">
        <f t="shared" si="39"/>
        <v>736613.47699999996</v>
      </c>
      <c r="M89" s="48">
        <f>104961.808+164732.944</f>
        <v>269694.75199999998</v>
      </c>
      <c r="N89" s="48">
        <f t="shared" si="40"/>
        <v>1006308.2289999999</v>
      </c>
      <c r="O89" s="48">
        <v>23358.092000000001</v>
      </c>
      <c r="P89" s="48">
        <f t="shared" si="41"/>
        <v>1029666.3209999999</v>
      </c>
      <c r="Q89" s="48">
        <v>189218.22500000001</v>
      </c>
      <c r="R89" s="48">
        <f t="shared" si="42"/>
        <v>1218884.5459999999</v>
      </c>
      <c r="S89" s="48">
        <v>324.98099999999999</v>
      </c>
      <c r="T89" s="48">
        <f t="shared" si="43"/>
        <v>1219209.5269999998</v>
      </c>
      <c r="U89" s="48"/>
      <c r="V89" s="48">
        <f t="shared" si="44"/>
        <v>1219209.5269999998</v>
      </c>
      <c r="W89" s="49">
        <f>66004.317+93910.979</f>
        <v>159915.296</v>
      </c>
      <c r="X89" s="48">
        <f t="shared" si="45"/>
        <v>1379124.8229999999</v>
      </c>
      <c r="Y89" s="50">
        <v>8111.6289999999999</v>
      </c>
      <c r="Z89" s="48">
        <f t="shared" si="46"/>
        <v>1387236.4519999998</v>
      </c>
      <c r="AA89" s="50"/>
      <c r="AB89" s="48">
        <f t="shared" si="47"/>
        <v>1387236.4519999998</v>
      </c>
      <c r="AC89" s="50">
        <v>169085.00099999999</v>
      </c>
      <c r="AD89" s="48">
        <f t="shared" si="48"/>
        <v>1556321.4529999997</v>
      </c>
      <c r="AE89" s="49">
        <v>4785.6570000000002</v>
      </c>
      <c r="AF89" s="48">
        <f t="shared" si="49"/>
        <v>1561107.1099999996</v>
      </c>
      <c r="AG89" s="48">
        <v>800000</v>
      </c>
      <c r="AH89" s="48"/>
      <c r="AI89" s="48">
        <f t="shared" si="50"/>
        <v>800000</v>
      </c>
      <c r="AJ89" s="48"/>
      <c r="AK89" s="48">
        <f t="shared" si="51"/>
        <v>800000</v>
      </c>
      <c r="AL89" s="48">
        <v>-314054.07199999999</v>
      </c>
      <c r="AM89" s="48">
        <f t="shared" si="52"/>
        <v>485945.92800000001</v>
      </c>
      <c r="AN89" s="48"/>
      <c r="AO89" s="48">
        <f t="shared" si="53"/>
        <v>485945.92800000001</v>
      </c>
      <c r="AP89" s="48">
        <v>-137531.48800000001</v>
      </c>
      <c r="AQ89" s="48">
        <f t="shared" si="54"/>
        <v>348414.44</v>
      </c>
      <c r="AR89" s="48"/>
      <c r="AS89" s="48">
        <f t="shared" si="55"/>
        <v>348414.44</v>
      </c>
      <c r="AT89" s="48"/>
      <c r="AU89" s="48">
        <f t="shared" si="56"/>
        <v>348414.44</v>
      </c>
      <c r="AV89" s="48"/>
      <c r="AW89" s="48">
        <f t="shared" si="57"/>
        <v>348414.44</v>
      </c>
      <c r="AX89" s="48"/>
      <c r="AY89" s="48">
        <f t="shared" si="58"/>
        <v>348414.44</v>
      </c>
      <c r="AZ89" s="49">
        <v>-100000</v>
      </c>
      <c r="BA89" s="48">
        <f t="shared" si="59"/>
        <v>248414.44</v>
      </c>
      <c r="BB89" s="50"/>
      <c r="BC89" s="48">
        <f t="shared" si="60"/>
        <v>248414.44</v>
      </c>
      <c r="BD89" s="50"/>
      <c r="BE89" s="48">
        <f t="shared" si="61"/>
        <v>248414.44</v>
      </c>
      <c r="BF89" s="49"/>
      <c r="BG89" s="48">
        <f t="shared" si="62"/>
        <v>248414.44</v>
      </c>
      <c r="BH89" s="48">
        <v>800000</v>
      </c>
      <c r="BI89" s="51"/>
      <c r="BJ89" s="48">
        <f t="shared" si="63"/>
        <v>800000</v>
      </c>
      <c r="BK89" s="48"/>
      <c r="BL89" s="48">
        <f t="shared" si="64"/>
        <v>800000</v>
      </c>
      <c r="BM89" s="48"/>
      <c r="BN89" s="48">
        <f t="shared" si="65"/>
        <v>800000</v>
      </c>
      <c r="BO89" s="48"/>
      <c r="BP89" s="48">
        <f t="shared" si="66"/>
        <v>800000</v>
      </c>
      <c r="BQ89" s="48"/>
      <c r="BR89" s="52">
        <f t="shared" si="67"/>
        <v>800000</v>
      </c>
      <c r="BS89" s="48"/>
      <c r="BT89" s="48">
        <f t="shared" si="68"/>
        <v>800000</v>
      </c>
      <c r="BU89" s="49"/>
      <c r="BV89" s="48">
        <f t="shared" si="69"/>
        <v>800000</v>
      </c>
      <c r="BW89" s="50"/>
      <c r="BX89" s="48">
        <f t="shared" si="70"/>
        <v>800000</v>
      </c>
      <c r="BY89" s="49"/>
      <c r="BZ89" s="48">
        <f t="shared" si="71"/>
        <v>800000</v>
      </c>
      <c r="CA89" s="53" t="s">
        <v>116</v>
      </c>
      <c r="CB89" s="54" t="s">
        <v>33</v>
      </c>
      <c r="CC89" s="55"/>
    </row>
    <row r="90">
      <c r="A90" s="20"/>
      <c r="B90" s="39" t="s">
        <v>34</v>
      </c>
      <c r="C90" s="66" t="s">
        <v>30</v>
      </c>
      <c r="D90" s="24">
        <v>0</v>
      </c>
      <c r="E90" s="24"/>
      <c r="F90" s="24">
        <f t="shared" si="72"/>
        <v>0</v>
      </c>
      <c r="G90" s="24"/>
      <c r="H90" s="24">
        <f t="shared" si="73"/>
        <v>0</v>
      </c>
      <c r="I90" s="24"/>
      <c r="J90" s="24">
        <f t="shared" si="74"/>
        <v>0</v>
      </c>
      <c r="K90" s="24">
        <v>36103.125</v>
      </c>
      <c r="L90" s="24">
        <f t="shared" si="39"/>
        <v>36103.125</v>
      </c>
      <c r="M90" s="24">
        <f>-10000</f>
        <v>-10000</v>
      </c>
      <c r="N90" s="24">
        <f t="shared" si="40"/>
        <v>26103.125</v>
      </c>
      <c r="O90" s="24"/>
      <c r="P90" s="24">
        <f t="shared" si="41"/>
        <v>26103.125</v>
      </c>
      <c r="Q90" s="24"/>
      <c r="R90" s="24">
        <f t="shared" si="42"/>
        <v>26103.125</v>
      </c>
      <c r="S90" s="24"/>
      <c r="T90" s="24">
        <f t="shared" si="43"/>
        <v>26103.125</v>
      </c>
      <c r="U90" s="24"/>
      <c r="V90" s="24">
        <f t="shared" si="44"/>
        <v>26103.125</v>
      </c>
      <c r="W90" s="24">
        <v>-3556.3809999999999</v>
      </c>
      <c r="X90" s="24">
        <f t="shared" si="45"/>
        <v>22546.743999999999</v>
      </c>
      <c r="Y90" s="24"/>
      <c r="Z90" s="24">
        <f t="shared" si="46"/>
        <v>22546.743999999999</v>
      </c>
      <c r="AA90" s="24"/>
      <c r="AB90" s="24">
        <f t="shared" si="47"/>
        <v>22546.743999999999</v>
      </c>
      <c r="AC90" s="24">
        <v>2949.002</v>
      </c>
      <c r="AD90" s="24">
        <f t="shared" si="48"/>
        <v>25495.745999999999</v>
      </c>
      <c r="AE90" s="24"/>
      <c r="AF90" s="24">
        <f t="shared" si="49"/>
        <v>25495.745999999999</v>
      </c>
      <c r="AG90" s="24">
        <v>25025</v>
      </c>
      <c r="AH90" s="24"/>
      <c r="AI90" s="24">
        <f t="shared" si="50"/>
        <v>25025</v>
      </c>
      <c r="AJ90" s="24">
        <v>122845.276</v>
      </c>
      <c r="AK90" s="24">
        <f t="shared" si="51"/>
        <v>147870.27600000001</v>
      </c>
      <c r="AL90" s="24">
        <v>-37837.887999999999</v>
      </c>
      <c r="AM90" s="24">
        <f t="shared" si="52"/>
        <v>110032.38800000001</v>
      </c>
      <c r="AN90" s="24"/>
      <c r="AO90" s="24">
        <f t="shared" si="53"/>
        <v>110032.38800000001</v>
      </c>
      <c r="AP90" s="24">
        <f>10000+95000</f>
        <v>105000</v>
      </c>
      <c r="AQ90" s="24">
        <f t="shared" si="54"/>
        <v>215032.38800000001</v>
      </c>
      <c r="AR90" s="24"/>
      <c r="AS90" s="24">
        <f t="shared" si="55"/>
        <v>215032.38800000001</v>
      </c>
      <c r="AT90" s="24"/>
      <c r="AU90" s="24">
        <f t="shared" si="56"/>
        <v>215032.38800000001</v>
      </c>
      <c r="AV90" s="24"/>
      <c r="AW90" s="24">
        <f t="shared" si="57"/>
        <v>215032.38800000001</v>
      </c>
      <c r="AX90" s="24"/>
      <c r="AY90" s="24">
        <f t="shared" si="58"/>
        <v>215032.38800000001</v>
      </c>
      <c r="AZ90" s="24">
        <v>90728.024999999994</v>
      </c>
      <c r="BA90" s="24">
        <f t="shared" si="59"/>
        <v>305760.413</v>
      </c>
      <c r="BB90" s="24"/>
      <c r="BC90" s="24">
        <f t="shared" si="60"/>
        <v>305760.413</v>
      </c>
      <c r="BD90" s="24"/>
      <c r="BE90" s="24">
        <f t="shared" si="61"/>
        <v>305760.413</v>
      </c>
      <c r="BF90" s="24"/>
      <c r="BG90" s="24">
        <f t="shared" si="62"/>
        <v>305760.413</v>
      </c>
      <c r="BH90" s="24">
        <v>0</v>
      </c>
      <c r="BI90" s="24"/>
      <c r="BJ90" s="24">
        <f t="shared" si="63"/>
        <v>0</v>
      </c>
      <c r="BK90" s="24"/>
      <c r="BL90" s="24">
        <f t="shared" si="64"/>
        <v>0</v>
      </c>
      <c r="BM90" s="24"/>
      <c r="BN90" s="24">
        <f t="shared" si="65"/>
        <v>0</v>
      </c>
      <c r="BO90" s="24"/>
      <c r="BP90" s="24">
        <f t="shared" si="66"/>
        <v>0</v>
      </c>
      <c r="BQ90" s="24"/>
      <c r="BR90" s="25">
        <f t="shared" si="67"/>
        <v>0</v>
      </c>
      <c r="BS90" s="24"/>
      <c r="BT90" s="24">
        <f t="shared" si="68"/>
        <v>0</v>
      </c>
      <c r="BU90" s="24"/>
      <c r="BV90" s="24">
        <f t="shared" si="69"/>
        <v>0</v>
      </c>
      <c r="BW90" s="24"/>
      <c r="BX90" s="24">
        <f t="shared" si="70"/>
        <v>0</v>
      </c>
      <c r="BY90" s="24"/>
      <c r="BZ90" s="24">
        <f t="shared" si="71"/>
        <v>0</v>
      </c>
      <c r="CA90" s="4" t="s">
        <v>117</v>
      </c>
      <c r="CC90" s="41"/>
    </row>
    <row r="91">
      <c r="A91" s="20"/>
      <c r="B91" s="39" t="s">
        <v>55</v>
      </c>
      <c r="C91" s="66" t="s">
        <v>30</v>
      </c>
      <c r="D91" s="24"/>
      <c r="E91" s="24"/>
      <c r="F91" s="24"/>
      <c r="G91" s="24"/>
      <c r="H91" s="24"/>
      <c r="I91" s="24"/>
      <c r="J91" s="24"/>
      <c r="K91" s="24">
        <v>61772.038999999997</v>
      </c>
      <c r="L91" s="24">
        <f t="shared" si="39"/>
        <v>61772.038999999997</v>
      </c>
      <c r="M91" s="24"/>
      <c r="N91" s="24">
        <f t="shared" si="40"/>
        <v>61772.038999999997</v>
      </c>
      <c r="O91" s="24"/>
      <c r="P91" s="24">
        <f t="shared" si="41"/>
        <v>61772.038999999997</v>
      </c>
      <c r="Q91" s="24"/>
      <c r="R91" s="24">
        <f t="shared" si="42"/>
        <v>61772.038999999997</v>
      </c>
      <c r="S91" s="24"/>
      <c r="T91" s="24">
        <f t="shared" si="43"/>
        <v>61772.038999999997</v>
      </c>
      <c r="U91" s="24"/>
      <c r="V91" s="24">
        <f t="shared" si="44"/>
        <v>61772.038999999997</v>
      </c>
      <c r="W91" s="24">
        <v>-29751.328000000001</v>
      </c>
      <c r="X91" s="24">
        <f t="shared" si="45"/>
        <v>32020.710999999996</v>
      </c>
      <c r="Y91" s="24"/>
      <c r="Z91" s="24">
        <f t="shared" si="46"/>
        <v>32020.710999999996</v>
      </c>
      <c r="AA91" s="24"/>
      <c r="AB91" s="24">
        <f t="shared" si="47"/>
        <v>32020.710999999996</v>
      </c>
      <c r="AC91" s="24"/>
      <c r="AD91" s="24">
        <f t="shared" si="48"/>
        <v>32020.710999999996</v>
      </c>
      <c r="AE91" s="24"/>
      <c r="AF91" s="24">
        <f t="shared" si="49"/>
        <v>32020.710999999996</v>
      </c>
      <c r="AG91" s="24"/>
      <c r="AH91" s="24"/>
      <c r="AI91" s="24"/>
      <c r="AJ91" s="24"/>
      <c r="AK91" s="24"/>
      <c r="AL91" s="24"/>
      <c r="AM91" s="24">
        <f t="shared" si="52"/>
        <v>0</v>
      </c>
      <c r="AN91" s="24"/>
      <c r="AO91" s="24">
        <f t="shared" si="53"/>
        <v>0</v>
      </c>
      <c r="AP91" s="24"/>
      <c r="AQ91" s="24">
        <f t="shared" si="54"/>
        <v>0</v>
      </c>
      <c r="AR91" s="24"/>
      <c r="AS91" s="24">
        <f t="shared" si="55"/>
        <v>0</v>
      </c>
      <c r="AT91" s="24"/>
      <c r="AU91" s="24">
        <f t="shared" si="56"/>
        <v>0</v>
      </c>
      <c r="AV91" s="24"/>
      <c r="AW91" s="24">
        <f t="shared" si="57"/>
        <v>0</v>
      </c>
      <c r="AX91" s="24"/>
      <c r="AY91" s="24">
        <f t="shared" si="58"/>
        <v>0</v>
      </c>
      <c r="AZ91" s="24"/>
      <c r="BA91" s="24">
        <f t="shared" si="59"/>
        <v>0</v>
      </c>
      <c r="BB91" s="24"/>
      <c r="BC91" s="24">
        <f t="shared" si="60"/>
        <v>0</v>
      </c>
      <c r="BD91" s="24"/>
      <c r="BE91" s="24">
        <f t="shared" si="61"/>
        <v>0</v>
      </c>
      <c r="BF91" s="24"/>
      <c r="BG91" s="24">
        <f t="shared" si="62"/>
        <v>0</v>
      </c>
      <c r="BH91" s="24"/>
      <c r="BI91" s="24"/>
      <c r="BJ91" s="24"/>
      <c r="BK91" s="24"/>
      <c r="BL91" s="24"/>
      <c r="BM91" s="24"/>
      <c r="BN91" s="24">
        <f t="shared" si="65"/>
        <v>0</v>
      </c>
      <c r="BO91" s="24"/>
      <c r="BP91" s="24">
        <f t="shared" si="66"/>
        <v>0</v>
      </c>
      <c r="BQ91" s="24"/>
      <c r="BR91" s="25">
        <f t="shared" si="67"/>
        <v>0</v>
      </c>
      <c r="BS91" s="24"/>
      <c r="BT91" s="24">
        <f t="shared" si="68"/>
        <v>0</v>
      </c>
      <c r="BU91" s="24"/>
      <c r="BV91" s="24">
        <f t="shared" si="69"/>
        <v>0</v>
      </c>
      <c r="BW91" s="24"/>
      <c r="BX91" s="24">
        <f t="shared" si="70"/>
        <v>0</v>
      </c>
      <c r="BY91" s="24"/>
      <c r="BZ91" s="24">
        <f t="shared" si="71"/>
        <v>0</v>
      </c>
      <c r="CA91" s="4" t="s">
        <v>118</v>
      </c>
      <c r="CC91" s="41"/>
    </row>
    <row r="92" ht="112.5">
      <c r="A92" s="20" t="s">
        <v>119</v>
      </c>
      <c r="B92" s="39" t="s">
        <v>120</v>
      </c>
      <c r="C92" s="67" t="s">
        <v>115</v>
      </c>
      <c r="D92" s="24">
        <f>D94</f>
        <v>215177.89999999999</v>
      </c>
      <c r="E92" s="24">
        <f>E94</f>
        <v>0</v>
      </c>
      <c r="F92" s="24">
        <f t="shared" si="72"/>
        <v>215177.89999999999</v>
      </c>
      <c r="G92" s="24">
        <f>G94</f>
        <v>0</v>
      </c>
      <c r="H92" s="24">
        <f t="shared" si="73"/>
        <v>215177.89999999999</v>
      </c>
      <c r="I92" s="24">
        <f>I94</f>
        <v>0</v>
      </c>
      <c r="J92" s="24">
        <f t="shared" si="74"/>
        <v>215177.89999999999</v>
      </c>
      <c r="K92" s="24">
        <f>K94</f>
        <v>0</v>
      </c>
      <c r="L92" s="24">
        <f t="shared" si="39"/>
        <v>215177.89999999999</v>
      </c>
      <c r="M92" s="24">
        <f>M94</f>
        <v>0</v>
      </c>
      <c r="N92" s="24">
        <f t="shared" si="40"/>
        <v>215177.89999999999</v>
      </c>
      <c r="O92" s="24">
        <f>O94</f>
        <v>0</v>
      </c>
      <c r="P92" s="24">
        <f t="shared" si="41"/>
        <v>215177.89999999999</v>
      </c>
      <c r="Q92" s="24">
        <f>Q94</f>
        <v>0</v>
      </c>
      <c r="R92" s="24">
        <f t="shared" si="42"/>
        <v>215177.89999999999</v>
      </c>
      <c r="S92" s="24">
        <f>S94</f>
        <v>0</v>
      </c>
      <c r="T92" s="24">
        <f t="shared" si="43"/>
        <v>215177.89999999999</v>
      </c>
      <c r="U92" s="24">
        <f>U94</f>
        <v>0</v>
      </c>
      <c r="V92" s="24">
        <f t="shared" si="44"/>
        <v>215177.89999999999</v>
      </c>
      <c r="W92" s="24">
        <f>W94</f>
        <v>0</v>
      </c>
      <c r="X92" s="24">
        <f t="shared" si="45"/>
        <v>215177.89999999999</v>
      </c>
      <c r="Y92" s="24">
        <f>Y94</f>
        <v>0</v>
      </c>
      <c r="Z92" s="24">
        <f t="shared" si="46"/>
        <v>215177.89999999999</v>
      </c>
      <c r="AA92" s="24">
        <f>AA94</f>
        <v>0</v>
      </c>
      <c r="AB92" s="24">
        <f t="shared" si="47"/>
        <v>215177.89999999999</v>
      </c>
      <c r="AC92" s="24">
        <f>AC94</f>
        <v>0</v>
      </c>
      <c r="AD92" s="24">
        <f t="shared" si="48"/>
        <v>215177.89999999999</v>
      </c>
      <c r="AE92" s="24">
        <f>AE94</f>
        <v>0</v>
      </c>
      <c r="AF92" s="24">
        <f t="shared" si="49"/>
        <v>215177.89999999999</v>
      </c>
      <c r="AG92" s="24">
        <f>AG94</f>
        <v>267185.59999999998</v>
      </c>
      <c r="AH92" s="24">
        <f>AH94</f>
        <v>0</v>
      </c>
      <c r="AI92" s="24">
        <f t="shared" si="50"/>
        <v>267185.59999999998</v>
      </c>
      <c r="AJ92" s="24">
        <f>AJ94</f>
        <v>0</v>
      </c>
      <c r="AK92" s="24">
        <f t="shared" si="51"/>
        <v>267185.59999999998</v>
      </c>
      <c r="AL92" s="24">
        <f>AL94</f>
        <v>0</v>
      </c>
      <c r="AM92" s="24">
        <f t="shared" si="52"/>
        <v>267185.59999999998</v>
      </c>
      <c r="AN92" s="24">
        <f>AN94</f>
        <v>0</v>
      </c>
      <c r="AO92" s="24">
        <f t="shared" si="53"/>
        <v>267185.59999999998</v>
      </c>
      <c r="AP92" s="24">
        <f>AP94</f>
        <v>0</v>
      </c>
      <c r="AQ92" s="24">
        <f t="shared" si="54"/>
        <v>267185.59999999998</v>
      </c>
      <c r="AR92" s="24">
        <f>AR94</f>
        <v>0</v>
      </c>
      <c r="AS92" s="24">
        <f t="shared" si="55"/>
        <v>267185.59999999998</v>
      </c>
      <c r="AT92" s="24">
        <f>AT94</f>
        <v>0</v>
      </c>
      <c r="AU92" s="24">
        <f t="shared" si="56"/>
        <v>267185.59999999998</v>
      </c>
      <c r="AV92" s="24">
        <f>AV94</f>
        <v>0</v>
      </c>
      <c r="AW92" s="24">
        <f t="shared" si="57"/>
        <v>267185.59999999998</v>
      </c>
      <c r="AX92" s="24">
        <f>AX94</f>
        <v>0</v>
      </c>
      <c r="AY92" s="24">
        <f t="shared" si="58"/>
        <v>267185.59999999998</v>
      </c>
      <c r="AZ92" s="24">
        <f>AZ94</f>
        <v>0</v>
      </c>
      <c r="BA92" s="24">
        <f t="shared" si="59"/>
        <v>267185.59999999998</v>
      </c>
      <c r="BB92" s="24">
        <f>BB94</f>
        <v>0</v>
      </c>
      <c r="BC92" s="24">
        <f t="shared" si="60"/>
        <v>267185.59999999998</v>
      </c>
      <c r="BD92" s="24">
        <f>BD94</f>
        <v>0</v>
      </c>
      <c r="BE92" s="24">
        <f t="shared" si="61"/>
        <v>267185.59999999998</v>
      </c>
      <c r="BF92" s="24">
        <f>BF94</f>
        <v>0</v>
      </c>
      <c r="BG92" s="24">
        <f t="shared" si="62"/>
        <v>267185.59999999998</v>
      </c>
      <c r="BH92" s="24">
        <f>BH94</f>
        <v>181176.5</v>
      </c>
      <c r="BI92" s="24">
        <f>BI94</f>
        <v>0</v>
      </c>
      <c r="BJ92" s="24">
        <f t="shared" si="63"/>
        <v>181176.5</v>
      </c>
      <c r="BK92" s="24">
        <f>BK94</f>
        <v>0</v>
      </c>
      <c r="BL92" s="24">
        <f t="shared" si="64"/>
        <v>181176.5</v>
      </c>
      <c r="BM92" s="24">
        <f>BM94</f>
        <v>0</v>
      </c>
      <c r="BN92" s="24">
        <f t="shared" si="65"/>
        <v>181176.5</v>
      </c>
      <c r="BO92" s="24">
        <f>BO94</f>
        <v>0</v>
      </c>
      <c r="BP92" s="24">
        <f t="shared" si="66"/>
        <v>181176.5</v>
      </c>
      <c r="BQ92" s="24">
        <f>BQ94</f>
        <v>0</v>
      </c>
      <c r="BR92" s="25">
        <f t="shared" si="67"/>
        <v>181176.5</v>
      </c>
      <c r="BS92" s="24">
        <f>BS94</f>
        <v>0</v>
      </c>
      <c r="BT92" s="24">
        <f t="shared" si="68"/>
        <v>181176.5</v>
      </c>
      <c r="BU92" s="24">
        <f>BU94</f>
        <v>0</v>
      </c>
      <c r="BV92" s="24">
        <f t="shared" si="69"/>
        <v>181176.5</v>
      </c>
      <c r="BW92" s="24">
        <f>BW94</f>
        <v>0</v>
      </c>
      <c r="BX92" s="24">
        <f t="shared" si="70"/>
        <v>181176.5</v>
      </c>
      <c r="BY92" s="24">
        <f>BY94</f>
        <v>0</v>
      </c>
      <c r="BZ92" s="24">
        <f t="shared" si="71"/>
        <v>181176.5</v>
      </c>
      <c r="CC92" s="41"/>
    </row>
    <row r="93">
      <c r="A93" s="20"/>
      <c r="B93" s="39" t="s">
        <v>31</v>
      </c>
      <c r="C93" s="67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5"/>
      <c r="BS93" s="24"/>
      <c r="BT93" s="24"/>
      <c r="BU93" s="24"/>
      <c r="BV93" s="24"/>
      <c r="BW93" s="24"/>
      <c r="BX93" s="24"/>
      <c r="BY93" s="24"/>
      <c r="BZ93" s="24"/>
      <c r="CC93" s="41"/>
    </row>
    <row r="94">
      <c r="A94" s="20"/>
      <c r="B94" s="39" t="s">
        <v>34</v>
      </c>
      <c r="C94" s="66" t="s">
        <v>30</v>
      </c>
      <c r="D94" s="24">
        <v>215177.89999999999</v>
      </c>
      <c r="E94" s="24"/>
      <c r="F94" s="24">
        <f t="shared" si="72"/>
        <v>215177.89999999999</v>
      </c>
      <c r="G94" s="24"/>
      <c r="H94" s="24">
        <f t="shared" si="73"/>
        <v>215177.89999999999</v>
      </c>
      <c r="I94" s="24"/>
      <c r="J94" s="24">
        <f t="shared" si="74"/>
        <v>215177.89999999999</v>
      </c>
      <c r="K94" s="24"/>
      <c r="L94" s="24">
        <f t="shared" si="39"/>
        <v>215177.89999999999</v>
      </c>
      <c r="M94" s="24"/>
      <c r="N94" s="24">
        <f t="shared" si="40"/>
        <v>215177.89999999999</v>
      </c>
      <c r="O94" s="24"/>
      <c r="P94" s="24">
        <f t="shared" si="41"/>
        <v>215177.89999999999</v>
      </c>
      <c r="Q94" s="24"/>
      <c r="R94" s="24">
        <f t="shared" si="42"/>
        <v>215177.89999999999</v>
      </c>
      <c r="S94" s="24"/>
      <c r="T94" s="24">
        <f t="shared" si="43"/>
        <v>215177.89999999999</v>
      </c>
      <c r="U94" s="24"/>
      <c r="V94" s="24">
        <f t="shared" si="44"/>
        <v>215177.89999999999</v>
      </c>
      <c r="W94" s="24"/>
      <c r="X94" s="24">
        <f t="shared" si="45"/>
        <v>215177.89999999999</v>
      </c>
      <c r="Y94" s="24"/>
      <c r="Z94" s="24">
        <f t="shared" si="46"/>
        <v>215177.89999999999</v>
      </c>
      <c r="AA94" s="24"/>
      <c r="AB94" s="24">
        <f t="shared" si="47"/>
        <v>215177.89999999999</v>
      </c>
      <c r="AC94" s="24"/>
      <c r="AD94" s="24">
        <f t="shared" si="48"/>
        <v>215177.89999999999</v>
      </c>
      <c r="AE94" s="24"/>
      <c r="AF94" s="24">
        <f t="shared" si="49"/>
        <v>215177.89999999999</v>
      </c>
      <c r="AG94" s="24">
        <v>267185.59999999998</v>
      </c>
      <c r="AH94" s="24"/>
      <c r="AI94" s="24">
        <f t="shared" si="50"/>
        <v>267185.59999999998</v>
      </c>
      <c r="AJ94" s="24"/>
      <c r="AK94" s="24">
        <f t="shared" si="51"/>
        <v>267185.59999999998</v>
      </c>
      <c r="AL94" s="24"/>
      <c r="AM94" s="24">
        <f t="shared" si="52"/>
        <v>267185.59999999998</v>
      </c>
      <c r="AN94" s="24"/>
      <c r="AO94" s="24">
        <f t="shared" si="53"/>
        <v>267185.59999999998</v>
      </c>
      <c r="AP94" s="24"/>
      <c r="AQ94" s="24">
        <f t="shared" si="54"/>
        <v>267185.59999999998</v>
      </c>
      <c r="AR94" s="24"/>
      <c r="AS94" s="24">
        <f t="shared" si="55"/>
        <v>267185.59999999998</v>
      </c>
      <c r="AT94" s="24"/>
      <c r="AU94" s="24">
        <f t="shared" si="56"/>
        <v>267185.59999999998</v>
      </c>
      <c r="AV94" s="24"/>
      <c r="AW94" s="24">
        <f t="shared" si="57"/>
        <v>267185.59999999998</v>
      </c>
      <c r="AX94" s="24"/>
      <c r="AY94" s="24">
        <f t="shared" si="58"/>
        <v>267185.59999999998</v>
      </c>
      <c r="AZ94" s="24"/>
      <c r="BA94" s="24">
        <f t="shared" si="59"/>
        <v>267185.59999999998</v>
      </c>
      <c r="BB94" s="24"/>
      <c r="BC94" s="24">
        <f t="shared" si="60"/>
        <v>267185.59999999998</v>
      </c>
      <c r="BD94" s="24"/>
      <c r="BE94" s="24">
        <f t="shared" si="61"/>
        <v>267185.59999999998</v>
      </c>
      <c r="BF94" s="24"/>
      <c r="BG94" s="24">
        <f t="shared" si="62"/>
        <v>267185.59999999998</v>
      </c>
      <c r="BH94" s="24">
        <v>181176.5</v>
      </c>
      <c r="BI94" s="24"/>
      <c r="BJ94" s="24">
        <f t="shared" si="63"/>
        <v>181176.5</v>
      </c>
      <c r="BK94" s="24"/>
      <c r="BL94" s="24">
        <f t="shared" si="64"/>
        <v>181176.5</v>
      </c>
      <c r="BM94" s="24"/>
      <c r="BN94" s="24">
        <f t="shared" si="65"/>
        <v>181176.5</v>
      </c>
      <c r="BO94" s="24"/>
      <c r="BP94" s="24">
        <f t="shared" si="66"/>
        <v>181176.5</v>
      </c>
      <c r="BQ94" s="24"/>
      <c r="BR94" s="25">
        <f t="shared" si="67"/>
        <v>181176.5</v>
      </c>
      <c r="BS94" s="24"/>
      <c r="BT94" s="24">
        <f t="shared" si="68"/>
        <v>181176.5</v>
      </c>
      <c r="BU94" s="24"/>
      <c r="BV94" s="24">
        <f t="shared" si="69"/>
        <v>181176.5</v>
      </c>
      <c r="BW94" s="24"/>
      <c r="BX94" s="24">
        <f t="shared" si="70"/>
        <v>181176.5</v>
      </c>
      <c r="BY94" s="24"/>
      <c r="BZ94" s="24">
        <f t="shared" si="71"/>
        <v>181176.5</v>
      </c>
      <c r="CA94" s="4" t="s">
        <v>121</v>
      </c>
      <c r="CC94" s="41"/>
    </row>
    <row r="95" ht="56.25">
      <c r="A95" s="20" t="s">
        <v>122</v>
      </c>
      <c r="B95" s="74" t="s">
        <v>123</v>
      </c>
      <c r="C95" s="67" t="s">
        <v>115</v>
      </c>
      <c r="D95" s="24">
        <f>D97+D98</f>
        <v>268372.90000000002</v>
      </c>
      <c r="E95" s="24">
        <f>E97+E98</f>
        <v>0</v>
      </c>
      <c r="F95" s="24">
        <f t="shared" si="72"/>
        <v>268372.90000000002</v>
      </c>
      <c r="G95" s="24">
        <f>G97+G98</f>
        <v>0</v>
      </c>
      <c r="H95" s="24">
        <f t="shared" si="73"/>
        <v>268372.90000000002</v>
      </c>
      <c r="I95" s="24">
        <f>I97+I98</f>
        <v>0</v>
      </c>
      <c r="J95" s="24">
        <f t="shared" si="74"/>
        <v>268372.90000000002</v>
      </c>
      <c r="K95" s="24">
        <f>K97+K98</f>
        <v>0</v>
      </c>
      <c r="L95" s="24">
        <f t="shared" si="39"/>
        <v>268372.90000000002</v>
      </c>
      <c r="M95" s="24">
        <f>M97+M98</f>
        <v>0</v>
      </c>
      <c r="N95" s="24">
        <f t="shared" si="40"/>
        <v>268372.90000000002</v>
      </c>
      <c r="O95" s="24">
        <f>O97+O98</f>
        <v>0</v>
      </c>
      <c r="P95" s="24">
        <f t="shared" si="41"/>
        <v>268372.90000000002</v>
      </c>
      <c r="Q95" s="24">
        <f>Q97+Q98</f>
        <v>0</v>
      </c>
      <c r="R95" s="24">
        <f t="shared" si="42"/>
        <v>268372.90000000002</v>
      </c>
      <c r="S95" s="24">
        <f>S97+S98</f>
        <v>0</v>
      </c>
      <c r="T95" s="24">
        <f t="shared" si="43"/>
        <v>268372.90000000002</v>
      </c>
      <c r="U95" s="24">
        <f>U97+U98</f>
        <v>0</v>
      </c>
      <c r="V95" s="24">
        <f t="shared" si="44"/>
        <v>268372.90000000002</v>
      </c>
      <c r="W95" s="24">
        <f>W97+W98</f>
        <v>0</v>
      </c>
      <c r="X95" s="24">
        <f t="shared" si="45"/>
        <v>268372.90000000002</v>
      </c>
      <c r="Y95" s="24">
        <f>Y97+Y98</f>
        <v>0</v>
      </c>
      <c r="Z95" s="24">
        <f t="shared" si="46"/>
        <v>268372.90000000002</v>
      </c>
      <c r="AA95" s="24">
        <f>AA97+AA98</f>
        <v>0</v>
      </c>
      <c r="AB95" s="24">
        <f t="shared" si="47"/>
        <v>268372.90000000002</v>
      </c>
      <c r="AC95" s="24">
        <f>AC97+AC98</f>
        <v>0</v>
      </c>
      <c r="AD95" s="24">
        <f t="shared" si="48"/>
        <v>268372.90000000002</v>
      </c>
      <c r="AE95" s="24">
        <f>AE97+AE98</f>
        <v>0</v>
      </c>
      <c r="AF95" s="24">
        <f t="shared" si="49"/>
        <v>268372.90000000002</v>
      </c>
      <c r="AG95" s="24">
        <f>AG97+AG98</f>
        <v>257812.39999999999</v>
      </c>
      <c r="AH95" s="24">
        <f>AH97+AH98</f>
        <v>0</v>
      </c>
      <c r="AI95" s="24">
        <f t="shared" si="50"/>
        <v>257812.39999999999</v>
      </c>
      <c r="AJ95" s="24">
        <f>AJ97+AJ98</f>
        <v>0</v>
      </c>
      <c r="AK95" s="24">
        <f t="shared" si="51"/>
        <v>257812.39999999999</v>
      </c>
      <c r="AL95" s="24">
        <f>AL97+AL98</f>
        <v>0</v>
      </c>
      <c r="AM95" s="24">
        <f t="shared" si="52"/>
        <v>257812.39999999999</v>
      </c>
      <c r="AN95" s="24">
        <f>AN97+AN98</f>
        <v>0</v>
      </c>
      <c r="AO95" s="24">
        <f t="shared" si="53"/>
        <v>257812.39999999999</v>
      </c>
      <c r="AP95" s="24">
        <f>AP97+AP98</f>
        <v>0</v>
      </c>
      <c r="AQ95" s="24">
        <f t="shared" si="54"/>
        <v>257812.39999999999</v>
      </c>
      <c r="AR95" s="24">
        <f>AR97+AR98</f>
        <v>0</v>
      </c>
      <c r="AS95" s="24">
        <f t="shared" si="55"/>
        <v>257812.39999999999</v>
      </c>
      <c r="AT95" s="24">
        <f>AT97+AT98</f>
        <v>0</v>
      </c>
      <c r="AU95" s="24">
        <f t="shared" si="56"/>
        <v>257812.39999999999</v>
      </c>
      <c r="AV95" s="24">
        <f>AV97+AV98</f>
        <v>0</v>
      </c>
      <c r="AW95" s="24">
        <f t="shared" si="57"/>
        <v>257812.39999999999</v>
      </c>
      <c r="AX95" s="24">
        <f>AX97+AX98</f>
        <v>0</v>
      </c>
      <c r="AY95" s="24">
        <f t="shared" si="58"/>
        <v>257812.39999999999</v>
      </c>
      <c r="AZ95" s="24">
        <f>AZ97+AZ98</f>
        <v>0</v>
      </c>
      <c r="BA95" s="24">
        <f t="shared" si="59"/>
        <v>257812.39999999999</v>
      </c>
      <c r="BB95" s="24">
        <f>BB97+BB98</f>
        <v>0</v>
      </c>
      <c r="BC95" s="24">
        <f t="shared" si="60"/>
        <v>257812.39999999999</v>
      </c>
      <c r="BD95" s="24">
        <f>BD97+BD98</f>
        <v>0</v>
      </c>
      <c r="BE95" s="24">
        <f t="shared" si="61"/>
        <v>257812.39999999999</v>
      </c>
      <c r="BF95" s="24">
        <f>BF97+BF98</f>
        <v>0</v>
      </c>
      <c r="BG95" s="24">
        <f t="shared" si="62"/>
        <v>257812.39999999999</v>
      </c>
      <c r="BH95" s="24">
        <f>BH97+BH98</f>
        <v>260927.09999999998</v>
      </c>
      <c r="BI95" s="24">
        <f>BI97+BI98</f>
        <v>0</v>
      </c>
      <c r="BJ95" s="24">
        <f t="shared" si="63"/>
        <v>260927.09999999998</v>
      </c>
      <c r="BK95" s="24">
        <f>BK97+BK98</f>
        <v>0</v>
      </c>
      <c r="BL95" s="24">
        <f t="shared" si="64"/>
        <v>260927.09999999998</v>
      </c>
      <c r="BM95" s="24">
        <f>BM97+BM98</f>
        <v>0</v>
      </c>
      <c r="BN95" s="24">
        <f t="shared" si="65"/>
        <v>260927.09999999998</v>
      </c>
      <c r="BO95" s="24">
        <f>BO97+BO98</f>
        <v>0</v>
      </c>
      <c r="BP95" s="24">
        <f t="shared" si="66"/>
        <v>260927.09999999998</v>
      </c>
      <c r="BQ95" s="24">
        <f>BQ97+BQ98</f>
        <v>0</v>
      </c>
      <c r="BR95" s="25">
        <f t="shared" si="67"/>
        <v>260927.09999999998</v>
      </c>
      <c r="BS95" s="24">
        <f>BS97+BS98</f>
        <v>0</v>
      </c>
      <c r="BT95" s="24">
        <f t="shared" si="68"/>
        <v>260927.09999999998</v>
      </c>
      <c r="BU95" s="24">
        <f>BU97+BU98</f>
        <v>0</v>
      </c>
      <c r="BV95" s="24">
        <f t="shared" si="69"/>
        <v>260927.09999999998</v>
      </c>
      <c r="BW95" s="24">
        <f>BW97+BW98</f>
        <v>0</v>
      </c>
      <c r="BX95" s="24">
        <f t="shared" si="70"/>
        <v>260927.09999999998</v>
      </c>
      <c r="BY95" s="24">
        <f>BY97+BY98</f>
        <v>0</v>
      </c>
      <c r="BZ95" s="24">
        <f t="shared" si="71"/>
        <v>260927.09999999998</v>
      </c>
      <c r="CC95" s="41"/>
    </row>
    <row r="96">
      <c r="A96" s="20"/>
      <c r="B96" s="39" t="s">
        <v>31</v>
      </c>
      <c r="C96" s="67"/>
      <c r="D96" s="23"/>
      <c r="E96" s="23"/>
      <c r="F96" s="24"/>
      <c r="G96" s="23"/>
      <c r="H96" s="24"/>
      <c r="I96" s="23"/>
      <c r="J96" s="24"/>
      <c r="K96" s="23"/>
      <c r="L96" s="24"/>
      <c r="M96" s="23"/>
      <c r="N96" s="24"/>
      <c r="O96" s="23"/>
      <c r="P96" s="24"/>
      <c r="Q96" s="23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3"/>
      <c r="AI96" s="24"/>
      <c r="AJ96" s="23"/>
      <c r="AK96" s="24"/>
      <c r="AL96" s="23"/>
      <c r="AM96" s="24"/>
      <c r="AN96" s="23"/>
      <c r="AO96" s="24"/>
      <c r="AP96" s="23"/>
      <c r="AQ96" s="24"/>
      <c r="AR96" s="23"/>
      <c r="AS96" s="24"/>
      <c r="AT96" s="23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3"/>
      <c r="BJ96" s="24"/>
      <c r="BK96" s="23"/>
      <c r="BL96" s="24"/>
      <c r="BM96" s="23"/>
      <c r="BN96" s="24"/>
      <c r="BO96" s="23"/>
      <c r="BP96" s="24"/>
      <c r="BQ96" s="23"/>
      <c r="BR96" s="25"/>
      <c r="BS96" s="24"/>
      <c r="BT96" s="24"/>
      <c r="BU96" s="24"/>
      <c r="BV96" s="24"/>
      <c r="BW96" s="24"/>
      <c r="BX96" s="24"/>
      <c r="BY96" s="24"/>
      <c r="BZ96" s="24"/>
      <c r="CC96" s="41"/>
    </row>
    <row r="97">
      <c r="A97" s="20"/>
      <c r="B97" s="39" t="s">
        <v>34</v>
      </c>
      <c r="C97" s="66" t="s">
        <v>30</v>
      </c>
      <c r="D97" s="24">
        <v>67093.199999999997</v>
      </c>
      <c r="E97" s="24"/>
      <c r="F97" s="24">
        <f t="shared" si="72"/>
        <v>67093.199999999997</v>
      </c>
      <c r="G97" s="24"/>
      <c r="H97" s="24">
        <f t="shared" si="73"/>
        <v>67093.199999999997</v>
      </c>
      <c r="I97" s="24"/>
      <c r="J97" s="24">
        <f t="shared" si="74"/>
        <v>67093.199999999997</v>
      </c>
      <c r="K97" s="24"/>
      <c r="L97" s="24">
        <f t="shared" si="39"/>
        <v>67093.199999999997</v>
      </c>
      <c r="M97" s="24"/>
      <c r="N97" s="24">
        <f t="shared" si="40"/>
        <v>67093.199999999997</v>
      </c>
      <c r="O97" s="24"/>
      <c r="P97" s="24">
        <f t="shared" si="41"/>
        <v>67093.199999999997</v>
      </c>
      <c r="Q97" s="24"/>
      <c r="R97" s="24">
        <f t="shared" si="42"/>
        <v>67093.199999999997</v>
      </c>
      <c r="S97" s="24"/>
      <c r="T97" s="24">
        <f t="shared" si="43"/>
        <v>67093.199999999997</v>
      </c>
      <c r="U97" s="24"/>
      <c r="V97" s="24">
        <f t="shared" si="44"/>
        <v>67093.199999999997</v>
      </c>
      <c r="W97" s="24"/>
      <c r="X97" s="24">
        <f t="shared" si="45"/>
        <v>67093.199999999997</v>
      </c>
      <c r="Y97" s="24"/>
      <c r="Z97" s="24">
        <f t="shared" si="46"/>
        <v>67093.199999999997</v>
      </c>
      <c r="AA97" s="24"/>
      <c r="AB97" s="24">
        <f t="shared" si="47"/>
        <v>67093.199999999997</v>
      </c>
      <c r="AC97" s="24"/>
      <c r="AD97" s="24">
        <f t="shared" ref="AD97:AD160" si="75">AB97+AC97</f>
        <v>67093.199999999997</v>
      </c>
      <c r="AE97" s="24"/>
      <c r="AF97" s="24">
        <f t="shared" ref="AF97:AF160" si="76">AD97+AE97</f>
        <v>67093.199999999997</v>
      </c>
      <c r="AG97" s="24">
        <v>59296.900000000001</v>
      </c>
      <c r="AH97" s="24"/>
      <c r="AI97" s="24">
        <f t="shared" ref="AI97:AI160" si="77">AG97+AH97</f>
        <v>59296.900000000001</v>
      </c>
      <c r="AJ97" s="24"/>
      <c r="AK97" s="24">
        <f t="shared" ref="AK97:AK160" si="78">AI97+AJ97</f>
        <v>59296.900000000001</v>
      </c>
      <c r="AL97" s="24"/>
      <c r="AM97" s="24">
        <f t="shared" ref="AM97:AM160" si="79">AK97+AL97</f>
        <v>59296.900000000001</v>
      </c>
      <c r="AN97" s="24"/>
      <c r="AO97" s="24">
        <f t="shared" ref="AO97:AO160" si="80">AM97+AN97</f>
        <v>59296.900000000001</v>
      </c>
      <c r="AP97" s="24"/>
      <c r="AQ97" s="24">
        <f t="shared" ref="AQ97:AQ160" si="81">AO97+AP97</f>
        <v>59296.900000000001</v>
      </c>
      <c r="AR97" s="24"/>
      <c r="AS97" s="24">
        <f t="shared" ref="AS97:AS160" si="82">AQ97+AR97</f>
        <v>59296.900000000001</v>
      </c>
      <c r="AT97" s="24"/>
      <c r="AU97" s="24">
        <f t="shared" ref="AU97:AU160" si="83">AS97+AT97</f>
        <v>59296.900000000001</v>
      </c>
      <c r="AV97" s="24"/>
      <c r="AW97" s="24">
        <f t="shared" ref="AW97:AW160" si="84">AU97+AV97</f>
        <v>59296.900000000001</v>
      </c>
      <c r="AX97" s="24"/>
      <c r="AY97" s="24">
        <f t="shared" ref="AY97:AY160" si="85">AW97+AX97</f>
        <v>59296.900000000001</v>
      </c>
      <c r="AZ97" s="24"/>
      <c r="BA97" s="24">
        <f t="shared" ref="BA97:BA160" si="86">AY97+AZ97</f>
        <v>59296.900000000001</v>
      </c>
      <c r="BB97" s="24"/>
      <c r="BC97" s="24">
        <f t="shared" ref="BC97:BC160" si="87">BA97+BB97</f>
        <v>59296.900000000001</v>
      </c>
      <c r="BD97" s="24"/>
      <c r="BE97" s="24">
        <f t="shared" ref="BE97:BE160" si="88">BC97+BD97</f>
        <v>59296.900000000001</v>
      </c>
      <c r="BF97" s="24"/>
      <c r="BG97" s="24">
        <f t="shared" ref="BG97:BG160" si="89">BE97+BF97</f>
        <v>59296.900000000001</v>
      </c>
      <c r="BH97" s="24">
        <v>60013.300000000003</v>
      </c>
      <c r="BI97" s="24"/>
      <c r="BJ97" s="24">
        <f t="shared" ref="BJ97:BJ160" si="90">BH97+BI97</f>
        <v>60013.300000000003</v>
      </c>
      <c r="BK97" s="24"/>
      <c r="BL97" s="24">
        <f t="shared" ref="BL97:BL160" si="91">BJ97+BK97</f>
        <v>60013.300000000003</v>
      </c>
      <c r="BM97" s="24"/>
      <c r="BN97" s="24">
        <f t="shared" ref="BN97:BN160" si="92">BL97+BM97</f>
        <v>60013.300000000003</v>
      </c>
      <c r="BO97" s="24"/>
      <c r="BP97" s="24">
        <f t="shared" ref="BP97:BP160" si="93">BN97+BO97</f>
        <v>60013.300000000003</v>
      </c>
      <c r="BQ97" s="24"/>
      <c r="BR97" s="25">
        <f t="shared" ref="BR97:BR160" si="94">BP97+BQ97</f>
        <v>60013.300000000003</v>
      </c>
      <c r="BS97" s="24"/>
      <c r="BT97" s="24">
        <f t="shared" ref="BT97:BT160" si="95">BR97+BS97</f>
        <v>60013.300000000003</v>
      </c>
      <c r="BU97" s="24"/>
      <c r="BV97" s="24">
        <f t="shared" ref="BV97:BV160" si="96">BT97+BU97</f>
        <v>60013.300000000003</v>
      </c>
      <c r="BW97" s="24"/>
      <c r="BX97" s="24">
        <f t="shared" ref="BX97:BX160" si="97">BV97+BW97</f>
        <v>60013.300000000003</v>
      </c>
      <c r="BY97" s="24"/>
      <c r="BZ97" s="24">
        <f t="shared" ref="BZ97:BZ160" si="98">BX97+BY97</f>
        <v>60013.300000000003</v>
      </c>
      <c r="CA97" s="4" t="s">
        <v>124</v>
      </c>
      <c r="CC97" s="41"/>
    </row>
    <row r="98">
      <c r="A98" s="20"/>
      <c r="B98" s="21" t="s">
        <v>55</v>
      </c>
      <c r="C98" s="66" t="s">
        <v>30</v>
      </c>
      <c r="D98" s="23">
        <v>201279.70000000001</v>
      </c>
      <c r="E98" s="23"/>
      <c r="F98" s="24">
        <f t="shared" si="72"/>
        <v>201279.70000000001</v>
      </c>
      <c r="G98" s="23"/>
      <c r="H98" s="24">
        <f t="shared" si="73"/>
        <v>201279.70000000001</v>
      </c>
      <c r="I98" s="23"/>
      <c r="J98" s="24">
        <f t="shared" si="74"/>
        <v>201279.70000000001</v>
      </c>
      <c r="K98" s="23"/>
      <c r="L98" s="24">
        <f t="shared" si="39"/>
        <v>201279.70000000001</v>
      </c>
      <c r="M98" s="23"/>
      <c r="N98" s="24">
        <f t="shared" si="40"/>
        <v>201279.70000000001</v>
      </c>
      <c r="O98" s="23"/>
      <c r="P98" s="24">
        <f t="shared" si="41"/>
        <v>201279.70000000001</v>
      </c>
      <c r="Q98" s="23"/>
      <c r="R98" s="24">
        <f t="shared" si="42"/>
        <v>201279.70000000001</v>
      </c>
      <c r="S98" s="24"/>
      <c r="T98" s="24">
        <f t="shared" si="43"/>
        <v>201279.70000000001</v>
      </c>
      <c r="U98" s="24"/>
      <c r="V98" s="24">
        <f t="shared" si="44"/>
        <v>201279.70000000001</v>
      </c>
      <c r="W98" s="24"/>
      <c r="X98" s="24">
        <f t="shared" si="45"/>
        <v>201279.70000000001</v>
      </c>
      <c r="Y98" s="24"/>
      <c r="Z98" s="24">
        <f t="shared" si="46"/>
        <v>201279.70000000001</v>
      </c>
      <c r="AA98" s="24"/>
      <c r="AB98" s="24">
        <f t="shared" si="47"/>
        <v>201279.70000000001</v>
      </c>
      <c r="AC98" s="24"/>
      <c r="AD98" s="24">
        <f t="shared" si="75"/>
        <v>201279.70000000001</v>
      </c>
      <c r="AE98" s="24"/>
      <c r="AF98" s="24">
        <f t="shared" si="76"/>
        <v>201279.70000000001</v>
      </c>
      <c r="AG98" s="24">
        <v>198515.5</v>
      </c>
      <c r="AH98" s="23"/>
      <c r="AI98" s="24">
        <f t="shared" si="77"/>
        <v>198515.5</v>
      </c>
      <c r="AJ98" s="23"/>
      <c r="AK98" s="24">
        <f t="shared" si="78"/>
        <v>198515.5</v>
      </c>
      <c r="AL98" s="23"/>
      <c r="AM98" s="24">
        <f t="shared" si="79"/>
        <v>198515.5</v>
      </c>
      <c r="AN98" s="23"/>
      <c r="AO98" s="24">
        <f t="shared" si="80"/>
        <v>198515.5</v>
      </c>
      <c r="AP98" s="23"/>
      <c r="AQ98" s="24">
        <f t="shared" si="81"/>
        <v>198515.5</v>
      </c>
      <c r="AR98" s="23"/>
      <c r="AS98" s="24">
        <f t="shared" si="82"/>
        <v>198515.5</v>
      </c>
      <c r="AT98" s="23"/>
      <c r="AU98" s="24">
        <f t="shared" si="83"/>
        <v>198515.5</v>
      </c>
      <c r="AV98" s="24"/>
      <c r="AW98" s="24">
        <f t="shared" si="84"/>
        <v>198515.5</v>
      </c>
      <c r="AX98" s="24"/>
      <c r="AY98" s="24">
        <f t="shared" si="85"/>
        <v>198515.5</v>
      </c>
      <c r="AZ98" s="24"/>
      <c r="BA98" s="24">
        <f t="shared" si="86"/>
        <v>198515.5</v>
      </c>
      <c r="BB98" s="24"/>
      <c r="BC98" s="24">
        <f t="shared" si="87"/>
        <v>198515.5</v>
      </c>
      <c r="BD98" s="24"/>
      <c r="BE98" s="24">
        <f t="shared" si="88"/>
        <v>198515.5</v>
      </c>
      <c r="BF98" s="24"/>
      <c r="BG98" s="24">
        <f t="shared" si="89"/>
        <v>198515.5</v>
      </c>
      <c r="BH98" s="24">
        <v>200913.79999999999</v>
      </c>
      <c r="BI98" s="23"/>
      <c r="BJ98" s="24">
        <f t="shared" si="90"/>
        <v>200913.79999999999</v>
      </c>
      <c r="BK98" s="23"/>
      <c r="BL98" s="24">
        <f t="shared" si="91"/>
        <v>200913.79999999999</v>
      </c>
      <c r="BM98" s="23"/>
      <c r="BN98" s="24">
        <f t="shared" si="92"/>
        <v>200913.79999999999</v>
      </c>
      <c r="BO98" s="23"/>
      <c r="BP98" s="24">
        <f t="shared" si="93"/>
        <v>200913.79999999999</v>
      </c>
      <c r="BQ98" s="23"/>
      <c r="BR98" s="25">
        <f t="shared" si="94"/>
        <v>200913.79999999999</v>
      </c>
      <c r="BS98" s="24"/>
      <c r="BT98" s="24">
        <f t="shared" si="95"/>
        <v>200913.79999999999</v>
      </c>
      <c r="BU98" s="24"/>
      <c r="BV98" s="24">
        <f t="shared" si="96"/>
        <v>200913.79999999999</v>
      </c>
      <c r="BW98" s="24"/>
      <c r="BX98" s="24">
        <f t="shared" si="97"/>
        <v>200913.79999999999</v>
      </c>
      <c r="BY98" s="24"/>
      <c r="BZ98" s="24">
        <f t="shared" si="98"/>
        <v>200913.79999999999</v>
      </c>
      <c r="CA98" s="4" t="s">
        <v>124</v>
      </c>
      <c r="CC98" s="41"/>
    </row>
    <row r="99" ht="56.25">
      <c r="A99" s="20" t="s">
        <v>125</v>
      </c>
      <c r="B99" s="74" t="s">
        <v>126</v>
      </c>
      <c r="C99" s="67" t="s">
        <v>39</v>
      </c>
      <c r="D99" s="24">
        <f>D101</f>
        <v>199499.70000000001</v>
      </c>
      <c r="E99" s="24">
        <f>E101</f>
        <v>0</v>
      </c>
      <c r="F99" s="24">
        <f t="shared" si="72"/>
        <v>199499.70000000001</v>
      </c>
      <c r="G99" s="24">
        <f>G101</f>
        <v>-8499.9320000000007</v>
      </c>
      <c r="H99" s="24">
        <f t="shared" si="73"/>
        <v>190999.76800000001</v>
      </c>
      <c r="I99" s="24">
        <f>I101</f>
        <v>0</v>
      </c>
      <c r="J99" s="24">
        <f t="shared" si="74"/>
        <v>190999.76800000001</v>
      </c>
      <c r="K99" s="24">
        <f>K101</f>
        <v>0</v>
      </c>
      <c r="L99" s="24">
        <f t="shared" si="39"/>
        <v>190999.76800000001</v>
      </c>
      <c r="M99" s="24">
        <f>M101</f>
        <v>0</v>
      </c>
      <c r="N99" s="24">
        <f t="shared" si="40"/>
        <v>190999.76800000001</v>
      </c>
      <c r="O99" s="24">
        <f>O101</f>
        <v>0</v>
      </c>
      <c r="P99" s="24">
        <f t="shared" si="41"/>
        <v>190999.76800000001</v>
      </c>
      <c r="Q99" s="24">
        <f>Q101</f>
        <v>0</v>
      </c>
      <c r="R99" s="24">
        <f t="shared" si="42"/>
        <v>190999.76800000001</v>
      </c>
      <c r="S99" s="24">
        <f>S101</f>
        <v>0</v>
      </c>
      <c r="T99" s="24">
        <f t="shared" si="43"/>
        <v>190999.76800000001</v>
      </c>
      <c r="U99" s="24">
        <f>U101</f>
        <v>0</v>
      </c>
      <c r="V99" s="24">
        <f t="shared" si="44"/>
        <v>190999.76800000001</v>
      </c>
      <c r="W99" s="24">
        <f>W101</f>
        <v>0</v>
      </c>
      <c r="X99" s="24">
        <f t="shared" si="45"/>
        <v>190999.76800000001</v>
      </c>
      <c r="Y99" s="24">
        <f>Y101</f>
        <v>0</v>
      </c>
      <c r="Z99" s="24">
        <f t="shared" si="46"/>
        <v>190999.76800000001</v>
      </c>
      <c r="AA99" s="24">
        <f>AA101</f>
        <v>0</v>
      </c>
      <c r="AB99" s="24">
        <f t="shared" si="47"/>
        <v>190999.76800000001</v>
      </c>
      <c r="AC99" s="24">
        <f>AC101</f>
        <v>0</v>
      </c>
      <c r="AD99" s="24">
        <f t="shared" si="75"/>
        <v>190999.76800000001</v>
      </c>
      <c r="AE99" s="24">
        <f>AE101</f>
        <v>0</v>
      </c>
      <c r="AF99" s="24">
        <f t="shared" si="76"/>
        <v>190999.76800000001</v>
      </c>
      <c r="AG99" s="24">
        <f>AG101</f>
        <v>0</v>
      </c>
      <c r="AH99" s="24">
        <f>AH101</f>
        <v>0</v>
      </c>
      <c r="AI99" s="24">
        <f t="shared" si="77"/>
        <v>0</v>
      </c>
      <c r="AJ99" s="24">
        <f>AJ101</f>
        <v>0</v>
      </c>
      <c r="AK99" s="24">
        <f t="shared" si="78"/>
        <v>0</v>
      </c>
      <c r="AL99" s="24">
        <f>AL101</f>
        <v>0</v>
      </c>
      <c r="AM99" s="24">
        <f t="shared" si="79"/>
        <v>0</v>
      </c>
      <c r="AN99" s="24">
        <f>AN101</f>
        <v>0</v>
      </c>
      <c r="AO99" s="24">
        <f t="shared" si="80"/>
        <v>0</v>
      </c>
      <c r="AP99" s="24">
        <f>AP101</f>
        <v>0</v>
      </c>
      <c r="AQ99" s="24">
        <f t="shared" si="81"/>
        <v>0</v>
      </c>
      <c r="AR99" s="24">
        <f>AR101</f>
        <v>0</v>
      </c>
      <c r="AS99" s="24">
        <f t="shared" si="82"/>
        <v>0</v>
      </c>
      <c r="AT99" s="24">
        <f>AT101</f>
        <v>0</v>
      </c>
      <c r="AU99" s="24">
        <f t="shared" si="83"/>
        <v>0</v>
      </c>
      <c r="AV99" s="24">
        <f>AV101</f>
        <v>0</v>
      </c>
      <c r="AW99" s="24">
        <f t="shared" si="84"/>
        <v>0</v>
      </c>
      <c r="AX99" s="24">
        <f>AX101</f>
        <v>0</v>
      </c>
      <c r="AY99" s="24">
        <f t="shared" si="85"/>
        <v>0</v>
      </c>
      <c r="AZ99" s="24">
        <f>AZ101</f>
        <v>0</v>
      </c>
      <c r="BA99" s="24">
        <f t="shared" si="86"/>
        <v>0</v>
      </c>
      <c r="BB99" s="24">
        <f>BB101</f>
        <v>0</v>
      </c>
      <c r="BC99" s="24">
        <f t="shared" si="87"/>
        <v>0</v>
      </c>
      <c r="BD99" s="24">
        <f>BD101</f>
        <v>0</v>
      </c>
      <c r="BE99" s="24">
        <f t="shared" si="88"/>
        <v>0</v>
      </c>
      <c r="BF99" s="24">
        <f>BF101</f>
        <v>0</v>
      </c>
      <c r="BG99" s="24">
        <f t="shared" si="89"/>
        <v>0</v>
      </c>
      <c r="BH99" s="24">
        <f>BH101</f>
        <v>0</v>
      </c>
      <c r="BI99" s="24">
        <f>BI101</f>
        <v>0</v>
      </c>
      <c r="BJ99" s="24">
        <f t="shared" si="90"/>
        <v>0</v>
      </c>
      <c r="BK99" s="24">
        <f>BK101</f>
        <v>0</v>
      </c>
      <c r="BL99" s="24">
        <f t="shared" si="91"/>
        <v>0</v>
      </c>
      <c r="BM99" s="24">
        <f>BM101</f>
        <v>0</v>
      </c>
      <c r="BN99" s="24">
        <f t="shared" si="92"/>
        <v>0</v>
      </c>
      <c r="BO99" s="24">
        <f>BO101</f>
        <v>0</v>
      </c>
      <c r="BP99" s="24">
        <f t="shared" si="93"/>
        <v>0</v>
      </c>
      <c r="BQ99" s="24">
        <f>BQ101</f>
        <v>0</v>
      </c>
      <c r="BR99" s="25">
        <f t="shared" si="94"/>
        <v>0</v>
      </c>
      <c r="BS99" s="24">
        <f>BS101</f>
        <v>0</v>
      </c>
      <c r="BT99" s="24">
        <f t="shared" si="95"/>
        <v>0</v>
      </c>
      <c r="BU99" s="24">
        <f>BU101</f>
        <v>0</v>
      </c>
      <c r="BV99" s="24">
        <f t="shared" si="96"/>
        <v>0</v>
      </c>
      <c r="BW99" s="24">
        <f>BW101</f>
        <v>0</v>
      </c>
      <c r="BX99" s="24">
        <f t="shared" si="97"/>
        <v>0</v>
      </c>
      <c r="BY99" s="24">
        <f>BY101</f>
        <v>0</v>
      </c>
      <c r="BZ99" s="24">
        <f t="shared" si="98"/>
        <v>0</v>
      </c>
      <c r="CC99" s="41"/>
    </row>
    <row r="100">
      <c r="A100" s="20"/>
      <c r="B100" s="39" t="s">
        <v>31</v>
      </c>
      <c r="C100" s="67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5"/>
      <c r="BS100" s="24"/>
      <c r="BT100" s="24"/>
      <c r="BU100" s="24"/>
      <c r="BV100" s="24"/>
      <c r="BW100" s="24"/>
      <c r="BX100" s="24"/>
      <c r="BY100" s="24"/>
      <c r="BZ100" s="24"/>
      <c r="CC100" s="41"/>
    </row>
    <row r="101">
      <c r="A101" s="20"/>
      <c r="B101" s="39" t="s">
        <v>34</v>
      </c>
      <c r="C101" s="60" t="s">
        <v>30</v>
      </c>
      <c r="D101" s="24">
        <v>199499.70000000001</v>
      </c>
      <c r="E101" s="24"/>
      <c r="F101" s="24">
        <f t="shared" ref="F101:F164" si="99">D101+E101</f>
        <v>199499.70000000001</v>
      </c>
      <c r="G101" s="24">
        <v>-8499.9320000000007</v>
      </c>
      <c r="H101" s="24">
        <f t="shared" ref="H101:H164" si="100">F101+G101</f>
        <v>190999.76800000001</v>
      </c>
      <c r="I101" s="24"/>
      <c r="J101" s="24">
        <f t="shared" ref="J101:J164" si="101">H101+I101</f>
        <v>190999.76800000001</v>
      </c>
      <c r="K101" s="24"/>
      <c r="L101" s="24">
        <f t="shared" ref="L101:L164" si="102">J101+K101</f>
        <v>190999.76800000001</v>
      </c>
      <c r="M101" s="24"/>
      <c r="N101" s="24">
        <f t="shared" ref="N101:N164" si="103">L101+M101</f>
        <v>190999.76800000001</v>
      </c>
      <c r="O101" s="24"/>
      <c r="P101" s="24">
        <f t="shared" ref="P101:P164" si="104">N101+O101</f>
        <v>190999.76800000001</v>
      </c>
      <c r="Q101" s="24"/>
      <c r="R101" s="24">
        <f t="shared" ref="R101:R164" si="105">P101+Q101</f>
        <v>190999.76800000001</v>
      </c>
      <c r="S101" s="24"/>
      <c r="T101" s="24">
        <f t="shared" ref="T101:T164" si="106">R101+S101</f>
        <v>190999.76800000001</v>
      </c>
      <c r="U101" s="24"/>
      <c r="V101" s="24">
        <f t="shared" ref="V101:V164" si="107">T101+U101</f>
        <v>190999.76800000001</v>
      </c>
      <c r="W101" s="24"/>
      <c r="X101" s="24">
        <f t="shared" ref="X101:X164" si="108">V101+W101</f>
        <v>190999.76800000001</v>
      </c>
      <c r="Y101" s="24"/>
      <c r="Z101" s="24">
        <f t="shared" ref="Z101:Z164" si="109">X101+Y101</f>
        <v>190999.76800000001</v>
      </c>
      <c r="AA101" s="24"/>
      <c r="AB101" s="24">
        <f t="shared" ref="AB101:AB164" si="110">Z101+AA101</f>
        <v>190999.76800000001</v>
      </c>
      <c r="AC101" s="24"/>
      <c r="AD101" s="24">
        <f t="shared" si="75"/>
        <v>190999.76800000001</v>
      </c>
      <c r="AE101" s="24"/>
      <c r="AF101" s="24">
        <f t="shared" si="76"/>
        <v>190999.76800000001</v>
      </c>
      <c r="AG101" s="24">
        <v>0</v>
      </c>
      <c r="AH101" s="24"/>
      <c r="AI101" s="24">
        <f t="shared" si="77"/>
        <v>0</v>
      </c>
      <c r="AJ101" s="24"/>
      <c r="AK101" s="24">
        <f t="shared" si="78"/>
        <v>0</v>
      </c>
      <c r="AL101" s="24"/>
      <c r="AM101" s="24">
        <f t="shared" si="79"/>
        <v>0</v>
      </c>
      <c r="AN101" s="24"/>
      <c r="AO101" s="24">
        <f t="shared" si="80"/>
        <v>0</v>
      </c>
      <c r="AP101" s="24"/>
      <c r="AQ101" s="24">
        <f t="shared" si="81"/>
        <v>0</v>
      </c>
      <c r="AR101" s="24"/>
      <c r="AS101" s="24">
        <f t="shared" si="82"/>
        <v>0</v>
      </c>
      <c r="AT101" s="24"/>
      <c r="AU101" s="24">
        <f t="shared" si="83"/>
        <v>0</v>
      </c>
      <c r="AV101" s="24"/>
      <c r="AW101" s="24">
        <f t="shared" si="84"/>
        <v>0</v>
      </c>
      <c r="AX101" s="24"/>
      <c r="AY101" s="24">
        <f t="shared" si="85"/>
        <v>0</v>
      </c>
      <c r="AZ101" s="24"/>
      <c r="BA101" s="24">
        <f t="shared" si="86"/>
        <v>0</v>
      </c>
      <c r="BB101" s="24"/>
      <c r="BC101" s="24">
        <f t="shared" si="87"/>
        <v>0</v>
      </c>
      <c r="BD101" s="24"/>
      <c r="BE101" s="24">
        <f t="shared" si="88"/>
        <v>0</v>
      </c>
      <c r="BF101" s="24"/>
      <c r="BG101" s="24">
        <f t="shared" si="89"/>
        <v>0</v>
      </c>
      <c r="BH101" s="24">
        <v>0</v>
      </c>
      <c r="BI101" s="24"/>
      <c r="BJ101" s="24">
        <f t="shared" si="90"/>
        <v>0</v>
      </c>
      <c r="BK101" s="24"/>
      <c r="BL101" s="24">
        <f t="shared" si="91"/>
        <v>0</v>
      </c>
      <c r="BM101" s="24"/>
      <c r="BN101" s="24">
        <f t="shared" si="92"/>
        <v>0</v>
      </c>
      <c r="BO101" s="24"/>
      <c r="BP101" s="24">
        <f t="shared" si="93"/>
        <v>0</v>
      </c>
      <c r="BQ101" s="24"/>
      <c r="BR101" s="25">
        <f t="shared" si="94"/>
        <v>0</v>
      </c>
      <c r="BS101" s="24"/>
      <c r="BT101" s="24">
        <f t="shared" si="95"/>
        <v>0</v>
      </c>
      <c r="BU101" s="24"/>
      <c r="BV101" s="24">
        <f t="shared" si="96"/>
        <v>0</v>
      </c>
      <c r="BW101" s="24"/>
      <c r="BX101" s="24">
        <f t="shared" si="97"/>
        <v>0</v>
      </c>
      <c r="BY101" s="24"/>
      <c r="BZ101" s="24">
        <f t="shared" si="98"/>
        <v>0</v>
      </c>
      <c r="CA101" s="4" t="s">
        <v>127</v>
      </c>
      <c r="CC101" s="41"/>
    </row>
    <row r="102" ht="56.25">
      <c r="A102" s="20" t="s">
        <v>128</v>
      </c>
      <c r="B102" s="74" t="s">
        <v>129</v>
      </c>
      <c r="C102" s="67" t="s">
        <v>39</v>
      </c>
      <c r="D102" s="24">
        <f>D104</f>
        <v>225264.29999999999</v>
      </c>
      <c r="E102" s="24">
        <f>E104</f>
        <v>0</v>
      </c>
      <c r="F102" s="24">
        <f t="shared" si="99"/>
        <v>225264.29999999999</v>
      </c>
      <c r="G102" s="24">
        <f>G104</f>
        <v>-37612.404000000002</v>
      </c>
      <c r="H102" s="24">
        <f t="shared" si="100"/>
        <v>187651.89599999998</v>
      </c>
      <c r="I102" s="24">
        <f>I104</f>
        <v>0</v>
      </c>
      <c r="J102" s="24">
        <f t="shared" si="101"/>
        <v>187651.89599999998</v>
      </c>
      <c r="K102" s="24">
        <f>K104</f>
        <v>0</v>
      </c>
      <c r="L102" s="24">
        <f t="shared" si="102"/>
        <v>187651.89599999998</v>
      </c>
      <c r="M102" s="24">
        <f>M104</f>
        <v>0</v>
      </c>
      <c r="N102" s="24">
        <f t="shared" si="103"/>
        <v>187651.89599999998</v>
      </c>
      <c r="O102" s="24">
        <f>O104</f>
        <v>0</v>
      </c>
      <c r="P102" s="24">
        <f t="shared" si="104"/>
        <v>187651.89599999998</v>
      </c>
      <c r="Q102" s="24">
        <f>Q104</f>
        <v>0</v>
      </c>
      <c r="R102" s="24">
        <f t="shared" si="105"/>
        <v>187651.89599999998</v>
      </c>
      <c r="S102" s="24">
        <f>S104</f>
        <v>0</v>
      </c>
      <c r="T102" s="24">
        <f t="shared" si="106"/>
        <v>187651.89599999998</v>
      </c>
      <c r="U102" s="24">
        <f>U104</f>
        <v>0</v>
      </c>
      <c r="V102" s="24">
        <f t="shared" si="107"/>
        <v>187651.89599999998</v>
      </c>
      <c r="W102" s="24">
        <f>W104</f>
        <v>0</v>
      </c>
      <c r="X102" s="24">
        <f t="shared" si="108"/>
        <v>187651.89599999998</v>
      </c>
      <c r="Y102" s="24">
        <f>Y104</f>
        <v>0</v>
      </c>
      <c r="Z102" s="24">
        <f t="shared" si="109"/>
        <v>187651.89599999998</v>
      </c>
      <c r="AA102" s="24">
        <f>AA104</f>
        <v>0</v>
      </c>
      <c r="AB102" s="24">
        <f t="shared" si="110"/>
        <v>187651.89599999998</v>
      </c>
      <c r="AC102" s="24">
        <f>AC104</f>
        <v>-2949.002</v>
      </c>
      <c r="AD102" s="24">
        <f t="shared" si="75"/>
        <v>184702.89399999997</v>
      </c>
      <c r="AE102" s="24">
        <f>AE104</f>
        <v>0</v>
      </c>
      <c r="AF102" s="24">
        <f t="shared" si="76"/>
        <v>184702.89399999997</v>
      </c>
      <c r="AG102" s="24">
        <f>AG104</f>
        <v>0</v>
      </c>
      <c r="AH102" s="24">
        <f>AH104</f>
        <v>0</v>
      </c>
      <c r="AI102" s="24">
        <f t="shared" si="77"/>
        <v>0</v>
      </c>
      <c r="AJ102" s="24">
        <f>AJ104</f>
        <v>0</v>
      </c>
      <c r="AK102" s="24">
        <f t="shared" si="78"/>
        <v>0</v>
      </c>
      <c r="AL102" s="24">
        <f>AL104</f>
        <v>0</v>
      </c>
      <c r="AM102" s="24">
        <f t="shared" si="79"/>
        <v>0</v>
      </c>
      <c r="AN102" s="24">
        <f>AN104</f>
        <v>0</v>
      </c>
      <c r="AO102" s="24">
        <f t="shared" si="80"/>
        <v>0</v>
      </c>
      <c r="AP102" s="24">
        <f>AP104</f>
        <v>0</v>
      </c>
      <c r="AQ102" s="24">
        <f t="shared" si="81"/>
        <v>0</v>
      </c>
      <c r="AR102" s="24">
        <f>AR104</f>
        <v>0</v>
      </c>
      <c r="AS102" s="24">
        <f t="shared" si="82"/>
        <v>0</v>
      </c>
      <c r="AT102" s="24">
        <f>AT104</f>
        <v>0</v>
      </c>
      <c r="AU102" s="24">
        <f t="shared" si="83"/>
        <v>0</v>
      </c>
      <c r="AV102" s="24">
        <f>AV104</f>
        <v>0</v>
      </c>
      <c r="AW102" s="24">
        <f t="shared" si="84"/>
        <v>0</v>
      </c>
      <c r="AX102" s="24">
        <f>AX104</f>
        <v>0</v>
      </c>
      <c r="AY102" s="24">
        <f t="shared" si="85"/>
        <v>0</v>
      </c>
      <c r="AZ102" s="24">
        <f>AZ104</f>
        <v>0</v>
      </c>
      <c r="BA102" s="24">
        <f t="shared" si="86"/>
        <v>0</v>
      </c>
      <c r="BB102" s="24">
        <f>BB104</f>
        <v>0</v>
      </c>
      <c r="BC102" s="24">
        <f t="shared" si="87"/>
        <v>0</v>
      </c>
      <c r="BD102" s="24">
        <f>BD104</f>
        <v>0</v>
      </c>
      <c r="BE102" s="24">
        <f t="shared" si="88"/>
        <v>0</v>
      </c>
      <c r="BF102" s="24">
        <f>BF104</f>
        <v>0</v>
      </c>
      <c r="BG102" s="24">
        <f t="shared" si="89"/>
        <v>0</v>
      </c>
      <c r="BH102" s="24">
        <f>BH104</f>
        <v>0</v>
      </c>
      <c r="BI102" s="24">
        <f>BI104</f>
        <v>0</v>
      </c>
      <c r="BJ102" s="24">
        <f t="shared" si="90"/>
        <v>0</v>
      </c>
      <c r="BK102" s="24">
        <f>BK104</f>
        <v>0</v>
      </c>
      <c r="BL102" s="24">
        <f t="shared" si="91"/>
        <v>0</v>
      </c>
      <c r="BM102" s="24">
        <f>BM104</f>
        <v>0</v>
      </c>
      <c r="BN102" s="24">
        <f t="shared" si="92"/>
        <v>0</v>
      </c>
      <c r="BO102" s="24">
        <f>BO104</f>
        <v>0</v>
      </c>
      <c r="BP102" s="24">
        <f t="shared" si="93"/>
        <v>0</v>
      </c>
      <c r="BQ102" s="24">
        <f>BQ104</f>
        <v>0</v>
      </c>
      <c r="BR102" s="25">
        <f t="shared" si="94"/>
        <v>0</v>
      </c>
      <c r="BS102" s="24">
        <f>BS104</f>
        <v>0</v>
      </c>
      <c r="BT102" s="24">
        <f t="shared" si="95"/>
        <v>0</v>
      </c>
      <c r="BU102" s="24">
        <f>BU104</f>
        <v>0</v>
      </c>
      <c r="BV102" s="24">
        <f t="shared" si="96"/>
        <v>0</v>
      </c>
      <c r="BW102" s="24">
        <f>BW104</f>
        <v>0</v>
      </c>
      <c r="BX102" s="24">
        <f t="shared" si="97"/>
        <v>0</v>
      </c>
      <c r="BY102" s="24">
        <f>BY104</f>
        <v>0</v>
      </c>
      <c r="BZ102" s="24">
        <f t="shared" si="98"/>
        <v>0</v>
      </c>
      <c r="CC102" s="41"/>
    </row>
    <row r="103">
      <c r="A103" s="20"/>
      <c r="B103" s="39" t="s">
        <v>31</v>
      </c>
      <c r="C103" s="67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5"/>
      <c r="BS103" s="24"/>
      <c r="BT103" s="24"/>
      <c r="BU103" s="24"/>
      <c r="BV103" s="24"/>
      <c r="BW103" s="24"/>
      <c r="BX103" s="24"/>
      <c r="BY103" s="24"/>
      <c r="BZ103" s="24"/>
      <c r="CC103" s="41"/>
    </row>
    <row r="104">
      <c r="A104" s="20"/>
      <c r="B104" s="39" t="s">
        <v>34</v>
      </c>
      <c r="C104" s="66" t="s">
        <v>30</v>
      </c>
      <c r="D104" s="24">
        <v>225264.29999999999</v>
      </c>
      <c r="E104" s="24"/>
      <c r="F104" s="24">
        <f t="shared" si="99"/>
        <v>225264.29999999999</v>
      </c>
      <c r="G104" s="24">
        <v>-37612.404000000002</v>
      </c>
      <c r="H104" s="24">
        <f t="shared" si="100"/>
        <v>187651.89599999998</v>
      </c>
      <c r="I104" s="24"/>
      <c r="J104" s="24">
        <f t="shared" si="101"/>
        <v>187651.89599999998</v>
      </c>
      <c r="K104" s="24"/>
      <c r="L104" s="24">
        <f t="shared" si="102"/>
        <v>187651.89599999998</v>
      </c>
      <c r="M104" s="24"/>
      <c r="N104" s="24">
        <f t="shared" si="103"/>
        <v>187651.89599999998</v>
      </c>
      <c r="O104" s="24"/>
      <c r="P104" s="24">
        <f t="shared" si="104"/>
        <v>187651.89599999998</v>
      </c>
      <c r="Q104" s="24"/>
      <c r="R104" s="24">
        <f t="shared" si="105"/>
        <v>187651.89599999998</v>
      </c>
      <c r="S104" s="24"/>
      <c r="T104" s="24">
        <f t="shared" si="106"/>
        <v>187651.89599999998</v>
      </c>
      <c r="U104" s="24"/>
      <c r="V104" s="24">
        <f t="shared" si="107"/>
        <v>187651.89599999998</v>
      </c>
      <c r="W104" s="24"/>
      <c r="X104" s="24">
        <f t="shared" si="108"/>
        <v>187651.89599999998</v>
      </c>
      <c r="Y104" s="24"/>
      <c r="Z104" s="24">
        <f t="shared" si="109"/>
        <v>187651.89599999998</v>
      </c>
      <c r="AA104" s="24"/>
      <c r="AB104" s="24">
        <f t="shared" si="110"/>
        <v>187651.89599999998</v>
      </c>
      <c r="AC104" s="24">
        <v>-2949.002</v>
      </c>
      <c r="AD104" s="24">
        <f t="shared" si="75"/>
        <v>184702.89399999997</v>
      </c>
      <c r="AE104" s="24"/>
      <c r="AF104" s="24">
        <f t="shared" si="76"/>
        <v>184702.89399999997</v>
      </c>
      <c r="AG104" s="24">
        <v>0</v>
      </c>
      <c r="AH104" s="24"/>
      <c r="AI104" s="24">
        <f t="shared" si="77"/>
        <v>0</v>
      </c>
      <c r="AJ104" s="24"/>
      <c r="AK104" s="24">
        <f t="shared" si="78"/>
        <v>0</v>
      </c>
      <c r="AL104" s="24"/>
      <c r="AM104" s="24">
        <f t="shared" si="79"/>
        <v>0</v>
      </c>
      <c r="AN104" s="24"/>
      <c r="AO104" s="24">
        <f t="shared" si="80"/>
        <v>0</v>
      </c>
      <c r="AP104" s="24"/>
      <c r="AQ104" s="24">
        <f t="shared" si="81"/>
        <v>0</v>
      </c>
      <c r="AR104" s="24"/>
      <c r="AS104" s="24">
        <f t="shared" si="82"/>
        <v>0</v>
      </c>
      <c r="AT104" s="24"/>
      <c r="AU104" s="24">
        <f t="shared" si="83"/>
        <v>0</v>
      </c>
      <c r="AV104" s="24"/>
      <c r="AW104" s="24">
        <f t="shared" si="84"/>
        <v>0</v>
      </c>
      <c r="AX104" s="24"/>
      <c r="AY104" s="24">
        <f t="shared" si="85"/>
        <v>0</v>
      </c>
      <c r="AZ104" s="24"/>
      <c r="BA104" s="24">
        <f t="shared" si="86"/>
        <v>0</v>
      </c>
      <c r="BB104" s="24"/>
      <c r="BC104" s="24">
        <f t="shared" si="87"/>
        <v>0</v>
      </c>
      <c r="BD104" s="24"/>
      <c r="BE104" s="24">
        <f t="shared" si="88"/>
        <v>0</v>
      </c>
      <c r="BF104" s="24"/>
      <c r="BG104" s="24">
        <f t="shared" si="89"/>
        <v>0</v>
      </c>
      <c r="BH104" s="24">
        <v>0</v>
      </c>
      <c r="BI104" s="24"/>
      <c r="BJ104" s="24">
        <f t="shared" si="90"/>
        <v>0</v>
      </c>
      <c r="BK104" s="24"/>
      <c r="BL104" s="24">
        <f t="shared" si="91"/>
        <v>0</v>
      </c>
      <c r="BM104" s="24"/>
      <c r="BN104" s="24">
        <f t="shared" si="92"/>
        <v>0</v>
      </c>
      <c r="BO104" s="24"/>
      <c r="BP104" s="24">
        <f t="shared" si="93"/>
        <v>0</v>
      </c>
      <c r="BQ104" s="24"/>
      <c r="BR104" s="25">
        <f t="shared" si="94"/>
        <v>0</v>
      </c>
      <c r="BS104" s="24"/>
      <c r="BT104" s="24">
        <f t="shared" si="95"/>
        <v>0</v>
      </c>
      <c r="BU104" s="24"/>
      <c r="BV104" s="24">
        <f t="shared" si="96"/>
        <v>0</v>
      </c>
      <c r="BW104" s="24"/>
      <c r="BX104" s="24">
        <f t="shared" si="97"/>
        <v>0</v>
      </c>
      <c r="BY104" s="24"/>
      <c r="BZ104" s="24">
        <f t="shared" si="98"/>
        <v>0</v>
      </c>
      <c r="CA104" s="4" t="s">
        <v>127</v>
      </c>
      <c r="CC104" s="41"/>
    </row>
    <row r="105" ht="75">
      <c r="A105" s="20" t="s">
        <v>130</v>
      </c>
      <c r="B105" s="39" t="s">
        <v>131</v>
      </c>
      <c r="C105" s="67" t="s">
        <v>39</v>
      </c>
      <c r="D105" s="24">
        <f>D109</f>
        <v>346343.09999999998</v>
      </c>
      <c r="E105" s="24">
        <f>E109</f>
        <v>0</v>
      </c>
      <c r="F105" s="24">
        <f t="shared" si="99"/>
        <v>346343.09999999998</v>
      </c>
      <c r="G105" s="24">
        <f>G109+G110</f>
        <v>-346343.09999999998</v>
      </c>
      <c r="H105" s="24">
        <f t="shared" si="100"/>
        <v>0</v>
      </c>
      <c r="I105" s="24">
        <f>I109+I110</f>
        <v>0</v>
      </c>
      <c r="J105" s="24">
        <f t="shared" si="101"/>
        <v>0</v>
      </c>
      <c r="K105" s="24">
        <f>K109+K110+K108</f>
        <v>69400.667000000001</v>
      </c>
      <c r="L105" s="24">
        <f t="shared" si="102"/>
        <v>69400.667000000001</v>
      </c>
      <c r="M105" s="24">
        <f>M109+M110+M108+M107</f>
        <v>105000</v>
      </c>
      <c r="N105" s="24">
        <f t="shared" si="103"/>
        <v>174400.66700000002</v>
      </c>
      <c r="O105" s="24">
        <f>O109+O110+O108+O107</f>
        <v>0</v>
      </c>
      <c r="P105" s="24">
        <f t="shared" si="104"/>
        <v>174400.66700000002</v>
      </c>
      <c r="Q105" s="24">
        <f>Q109+Q110+Q108+Q107</f>
        <v>0</v>
      </c>
      <c r="R105" s="24">
        <f t="shared" si="105"/>
        <v>174400.66700000002</v>
      </c>
      <c r="S105" s="24">
        <f>S109+S110+S108+S107</f>
        <v>0</v>
      </c>
      <c r="T105" s="24">
        <f t="shared" si="106"/>
        <v>174400.66700000002</v>
      </c>
      <c r="U105" s="24">
        <f>U109+U110+U108+U107</f>
        <v>0</v>
      </c>
      <c r="V105" s="24">
        <f t="shared" si="107"/>
        <v>174400.66700000002</v>
      </c>
      <c r="W105" s="24">
        <f>W109+W110+W108+W107</f>
        <v>46943.554999999993</v>
      </c>
      <c r="X105" s="24">
        <f t="shared" si="108"/>
        <v>221344.22200000001</v>
      </c>
      <c r="Y105" s="24">
        <f>Y109+Y110+Y108+Y107</f>
        <v>0</v>
      </c>
      <c r="Z105" s="24">
        <f t="shared" si="109"/>
        <v>221344.22200000001</v>
      </c>
      <c r="AA105" s="24">
        <f>AA109+AA110+AA108+AA107</f>
        <v>0</v>
      </c>
      <c r="AB105" s="24">
        <f t="shared" si="110"/>
        <v>221344.22200000001</v>
      </c>
      <c r="AC105" s="24">
        <f>AC109+AC110+AC108+AC107</f>
        <v>0</v>
      </c>
      <c r="AD105" s="24">
        <f t="shared" si="75"/>
        <v>221344.22200000001</v>
      </c>
      <c r="AE105" s="24">
        <f>AE109+AE110+AE108+AE107</f>
        <v>0</v>
      </c>
      <c r="AF105" s="24">
        <f t="shared" si="76"/>
        <v>221344.22200000001</v>
      </c>
      <c r="AG105" s="24">
        <f>AG109</f>
        <v>0</v>
      </c>
      <c r="AH105" s="24">
        <f>AH109</f>
        <v>0</v>
      </c>
      <c r="AI105" s="24">
        <f t="shared" si="77"/>
        <v>0</v>
      </c>
      <c r="AJ105" s="24">
        <f>AJ109+AJ110+AJ108</f>
        <v>641718.24800000002</v>
      </c>
      <c r="AK105" s="24">
        <f t="shared" si="78"/>
        <v>641718.24800000002</v>
      </c>
      <c r="AL105" s="24">
        <f>AL109+AL110+AL108</f>
        <v>-69400.667000000001</v>
      </c>
      <c r="AM105" s="24">
        <f t="shared" si="79"/>
        <v>572317.58100000001</v>
      </c>
      <c r="AN105" s="24">
        <f>AN109+AN110+AN108</f>
        <v>0</v>
      </c>
      <c r="AO105" s="24">
        <f t="shared" si="80"/>
        <v>572317.58100000001</v>
      </c>
      <c r="AP105" s="24">
        <f>AP109+AP110+AP108+AP107</f>
        <v>-105000</v>
      </c>
      <c r="AQ105" s="24">
        <f t="shared" si="81"/>
        <v>467317.58100000001</v>
      </c>
      <c r="AR105" s="24">
        <f>AR109+AR110+AR108+AR107</f>
        <v>0</v>
      </c>
      <c r="AS105" s="24">
        <f t="shared" si="82"/>
        <v>467317.58100000001</v>
      </c>
      <c r="AT105" s="24">
        <f>AT109+AT110+AT108+AT107</f>
        <v>0</v>
      </c>
      <c r="AU105" s="24">
        <f t="shared" si="83"/>
        <v>467317.58100000001</v>
      </c>
      <c r="AV105" s="24">
        <f>AV109+AV110+AV108+AV107</f>
        <v>0</v>
      </c>
      <c r="AW105" s="24">
        <f t="shared" si="84"/>
        <v>467317.58100000001</v>
      </c>
      <c r="AX105" s="24">
        <f>AX109+AX110+AX108+AX107</f>
        <v>0</v>
      </c>
      <c r="AY105" s="24">
        <f t="shared" si="85"/>
        <v>467317.58100000001</v>
      </c>
      <c r="AZ105" s="24">
        <f>AZ109+AZ110+AZ108+AZ107</f>
        <v>-46943.555</v>
      </c>
      <c r="BA105" s="24">
        <f t="shared" si="86"/>
        <v>420374.02600000001</v>
      </c>
      <c r="BB105" s="24">
        <f>BB109+BB110+BB108+BB107</f>
        <v>0</v>
      </c>
      <c r="BC105" s="24">
        <f t="shared" si="87"/>
        <v>420374.02600000001</v>
      </c>
      <c r="BD105" s="24">
        <f>BD109+BD110+BD108+BD107</f>
        <v>0</v>
      </c>
      <c r="BE105" s="24">
        <f t="shared" si="88"/>
        <v>420374.02600000001</v>
      </c>
      <c r="BF105" s="24">
        <f>BF109+BF110+BF108+BF107</f>
        <v>0</v>
      </c>
      <c r="BG105" s="24">
        <f t="shared" si="89"/>
        <v>420374.02600000001</v>
      </c>
      <c r="BH105" s="24">
        <f>BH109</f>
        <v>0</v>
      </c>
      <c r="BI105" s="24">
        <f>BI109</f>
        <v>0</v>
      </c>
      <c r="BJ105" s="24">
        <f t="shared" si="90"/>
        <v>0</v>
      </c>
      <c r="BK105" s="24">
        <f>BK109+BK110</f>
        <v>0</v>
      </c>
      <c r="BL105" s="24">
        <f t="shared" si="91"/>
        <v>0</v>
      </c>
      <c r="BM105" s="24">
        <f>BM109+BM110+BM108</f>
        <v>0</v>
      </c>
      <c r="BN105" s="24">
        <f t="shared" si="92"/>
        <v>0</v>
      </c>
      <c r="BO105" s="24">
        <f>BO109+BO110+BO108+BO107</f>
        <v>0</v>
      </c>
      <c r="BP105" s="24">
        <f t="shared" si="93"/>
        <v>0</v>
      </c>
      <c r="BQ105" s="24">
        <f>BQ109+BQ110+BQ108+BQ107</f>
        <v>0</v>
      </c>
      <c r="BR105" s="25">
        <f t="shared" si="94"/>
        <v>0</v>
      </c>
      <c r="BS105" s="24">
        <f>BS109+BS110+BS108+BS107</f>
        <v>0</v>
      </c>
      <c r="BT105" s="24">
        <f t="shared" si="95"/>
        <v>0</v>
      </c>
      <c r="BU105" s="24">
        <f>BU109+BU110+BU108+BU107</f>
        <v>0</v>
      </c>
      <c r="BV105" s="24">
        <f t="shared" si="96"/>
        <v>0</v>
      </c>
      <c r="BW105" s="24">
        <f>BW109+BW110+BW108+BW107</f>
        <v>0</v>
      </c>
      <c r="BX105" s="24">
        <f t="shared" si="97"/>
        <v>0</v>
      </c>
      <c r="BY105" s="24">
        <f>BY109+BY110+BY108+BY107</f>
        <v>0</v>
      </c>
      <c r="BZ105" s="24">
        <f t="shared" si="98"/>
        <v>0</v>
      </c>
      <c r="CC105" s="41"/>
    </row>
    <row r="106">
      <c r="A106" s="20"/>
      <c r="B106" s="39" t="s">
        <v>31</v>
      </c>
      <c r="C106" s="67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5"/>
      <c r="BS106" s="24"/>
      <c r="BT106" s="24"/>
      <c r="BU106" s="24"/>
      <c r="BV106" s="24"/>
      <c r="BW106" s="24"/>
      <c r="BX106" s="24"/>
      <c r="BY106" s="24"/>
      <c r="BZ106" s="24"/>
      <c r="CC106" s="41"/>
    </row>
    <row r="107" hidden="1">
      <c r="A107" s="43"/>
      <c r="B107" s="45" t="s">
        <v>32</v>
      </c>
      <c r="C107" s="73"/>
      <c r="D107" s="51"/>
      <c r="E107" s="48"/>
      <c r="F107" s="48"/>
      <c r="G107" s="48"/>
      <c r="H107" s="48"/>
      <c r="I107" s="48"/>
      <c r="J107" s="48"/>
      <c r="K107" s="48"/>
      <c r="L107" s="48"/>
      <c r="M107" s="48">
        <v>95000</v>
      </c>
      <c r="N107" s="48">
        <f t="shared" si="103"/>
        <v>95000</v>
      </c>
      <c r="O107" s="48"/>
      <c r="P107" s="48">
        <f t="shared" si="104"/>
        <v>95000</v>
      </c>
      <c r="Q107" s="48"/>
      <c r="R107" s="48">
        <f t="shared" si="105"/>
        <v>95000</v>
      </c>
      <c r="S107" s="48"/>
      <c r="T107" s="48">
        <f t="shared" si="106"/>
        <v>95000</v>
      </c>
      <c r="U107" s="48"/>
      <c r="V107" s="48">
        <f t="shared" si="107"/>
        <v>95000</v>
      </c>
      <c r="W107" s="49">
        <v>-95000</v>
      </c>
      <c r="X107" s="48">
        <f t="shared" si="108"/>
        <v>0</v>
      </c>
      <c r="Y107" s="50"/>
      <c r="Z107" s="48">
        <f t="shared" si="109"/>
        <v>0</v>
      </c>
      <c r="AA107" s="50"/>
      <c r="AB107" s="48">
        <f t="shared" si="110"/>
        <v>0</v>
      </c>
      <c r="AC107" s="50"/>
      <c r="AD107" s="48">
        <f t="shared" si="75"/>
        <v>0</v>
      </c>
      <c r="AE107" s="49"/>
      <c r="AF107" s="48">
        <f t="shared" si="76"/>
        <v>0</v>
      </c>
      <c r="AG107" s="51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>
        <f t="shared" si="81"/>
        <v>0</v>
      </c>
      <c r="AR107" s="48"/>
      <c r="AS107" s="48">
        <f t="shared" si="82"/>
        <v>0</v>
      </c>
      <c r="AT107" s="48"/>
      <c r="AU107" s="48">
        <f t="shared" si="83"/>
        <v>0</v>
      </c>
      <c r="AV107" s="48"/>
      <c r="AW107" s="48">
        <f t="shared" si="84"/>
        <v>0</v>
      </c>
      <c r="AX107" s="48"/>
      <c r="AY107" s="48">
        <f t="shared" si="85"/>
        <v>0</v>
      </c>
      <c r="AZ107" s="49"/>
      <c r="BA107" s="48">
        <f t="shared" si="86"/>
        <v>0</v>
      </c>
      <c r="BB107" s="50"/>
      <c r="BC107" s="48">
        <f t="shared" si="87"/>
        <v>0</v>
      </c>
      <c r="BD107" s="50"/>
      <c r="BE107" s="48">
        <f t="shared" si="88"/>
        <v>0</v>
      </c>
      <c r="BF107" s="49"/>
      <c r="BG107" s="48">
        <f t="shared" si="89"/>
        <v>0</v>
      </c>
      <c r="BH107" s="51"/>
      <c r="BI107" s="51"/>
      <c r="BJ107" s="48"/>
      <c r="BK107" s="48"/>
      <c r="BL107" s="48"/>
      <c r="BM107" s="48"/>
      <c r="BN107" s="48"/>
      <c r="BO107" s="48"/>
      <c r="BP107" s="48">
        <f t="shared" si="93"/>
        <v>0</v>
      </c>
      <c r="BQ107" s="48"/>
      <c r="BR107" s="52">
        <f t="shared" si="94"/>
        <v>0</v>
      </c>
      <c r="BS107" s="48"/>
      <c r="BT107" s="48">
        <f t="shared" si="95"/>
        <v>0</v>
      </c>
      <c r="BU107" s="49"/>
      <c r="BV107" s="48">
        <f t="shared" si="96"/>
        <v>0</v>
      </c>
      <c r="BW107" s="50"/>
      <c r="BX107" s="48">
        <f t="shared" si="97"/>
        <v>0</v>
      </c>
      <c r="BY107" s="49"/>
      <c r="BZ107" s="48">
        <f t="shared" si="98"/>
        <v>0</v>
      </c>
      <c r="CA107" s="53" t="s">
        <v>132</v>
      </c>
      <c r="CB107" s="54" t="s">
        <v>33</v>
      </c>
      <c r="CC107" s="55"/>
    </row>
    <row r="108">
      <c r="A108" s="20"/>
      <c r="B108" s="39" t="s">
        <v>34</v>
      </c>
      <c r="C108" s="66" t="s">
        <v>30</v>
      </c>
      <c r="D108" s="24"/>
      <c r="E108" s="24"/>
      <c r="F108" s="24">
        <f t="shared" si="99"/>
        <v>0</v>
      </c>
      <c r="G108" s="24"/>
      <c r="H108" s="24">
        <f t="shared" si="100"/>
        <v>0</v>
      </c>
      <c r="I108" s="24"/>
      <c r="J108" s="24">
        <f t="shared" si="101"/>
        <v>0</v>
      </c>
      <c r="K108" s="24">
        <v>20000</v>
      </c>
      <c r="L108" s="24">
        <f t="shared" si="102"/>
        <v>20000</v>
      </c>
      <c r="M108" s="24">
        <v>10000</v>
      </c>
      <c r="N108" s="24">
        <f t="shared" si="103"/>
        <v>30000</v>
      </c>
      <c r="O108" s="24"/>
      <c r="P108" s="24">
        <f t="shared" si="104"/>
        <v>30000</v>
      </c>
      <c r="Q108" s="24"/>
      <c r="R108" s="24">
        <f t="shared" si="105"/>
        <v>30000</v>
      </c>
      <c r="S108" s="24"/>
      <c r="T108" s="24">
        <f t="shared" si="106"/>
        <v>30000</v>
      </c>
      <c r="U108" s="24"/>
      <c r="V108" s="24">
        <f t="shared" si="107"/>
        <v>30000</v>
      </c>
      <c r="W108" s="24">
        <v>12915.311</v>
      </c>
      <c r="X108" s="24">
        <f t="shared" si="108"/>
        <v>42915.311000000002</v>
      </c>
      <c r="Y108" s="24"/>
      <c r="Z108" s="24">
        <f t="shared" si="109"/>
        <v>42915.311000000002</v>
      </c>
      <c r="AA108" s="24"/>
      <c r="AB108" s="24">
        <f t="shared" si="110"/>
        <v>42915.311000000002</v>
      </c>
      <c r="AC108" s="24"/>
      <c r="AD108" s="24">
        <f t="shared" si="75"/>
        <v>42915.311000000002</v>
      </c>
      <c r="AE108" s="24"/>
      <c r="AF108" s="24">
        <f t="shared" si="76"/>
        <v>42915.311000000002</v>
      </c>
      <c r="AG108" s="24"/>
      <c r="AH108" s="24"/>
      <c r="AI108" s="24"/>
      <c r="AJ108" s="24">
        <v>641718.24800000002</v>
      </c>
      <c r="AK108" s="24">
        <f t="shared" si="78"/>
        <v>641718.24800000002</v>
      </c>
      <c r="AL108" s="24">
        <v>-69400.667000000001</v>
      </c>
      <c r="AM108" s="24">
        <f t="shared" si="79"/>
        <v>572317.58100000001</v>
      </c>
      <c r="AN108" s="24"/>
      <c r="AO108" s="24">
        <f t="shared" si="80"/>
        <v>572317.58100000001</v>
      </c>
      <c r="AP108" s="24">
        <f>-10000-95000</f>
        <v>-105000</v>
      </c>
      <c r="AQ108" s="24">
        <f t="shared" si="81"/>
        <v>467317.58100000001</v>
      </c>
      <c r="AR108" s="24"/>
      <c r="AS108" s="24">
        <f t="shared" si="82"/>
        <v>467317.58100000001</v>
      </c>
      <c r="AT108" s="24"/>
      <c r="AU108" s="24">
        <f t="shared" si="83"/>
        <v>467317.58100000001</v>
      </c>
      <c r="AV108" s="24"/>
      <c r="AW108" s="24">
        <f t="shared" si="84"/>
        <v>467317.58100000001</v>
      </c>
      <c r="AX108" s="24"/>
      <c r="AY108" s="24">
        <f t="shared" si="85"/>
        <v>467317.58100000001</v>
      </c>
      <c r="AZ108" s="24">
        <v>-46943.555</v>
      </c>
      <c r="BA108" s="24">
        <f t="shared" si="86"/>
        <v>420374.02600000001</v>
      </c>
      <c r="BB108" s="24"/>
      <c r="BC108" s="24">
        <f t="shared" si="87"/>
        <v>420374.02600000001</v>
      </c>
      <c r="BD108" s="24"/>
      <c r="BE108" s="24">
        <f t="shared" si="88"/>
        <v>420374.02600000001</v>
      </c>
      <c r="BF108" s="24"/>
      <c r="BG108" s="24">
        <f t="shared" si="89"/>
        <v>420374.02600000001</v>
      </c>
      <c r="BH108" s="24"/>
      <c r="BI108" s="24"/>
      <c r="BJ108" s="24"/>
      <c r="BK108" s="24"/>
      <c r="BL108" s="24"/>
      <c r="BM108" s="24"/>
      <c r="BN108" s="24">
        <f t="shared" si="92"/>
        <v>0</v>
      </c>
      <c r="BO108" s="24"/>
      <c r="BP108" s="24">
        <f t="shared" si="93"/>
        <v>0</v>
      </c>
      <c r="BQ108" s="24"/>
      <c r="BR108" s="25">
        <f t="shared" si="94"/>
        <v>0</v>
      </c>
      <c r="BS108" s="24"/>
      <c r="BT108" s="24">
        <f t="shared" si="95"/>
        <v>0</v>
      </c>
      <c r="BU108" s="24"/>
      <c r="BV108" s="24">
        <f t="shared" si="96"/>
        <v>0</v>
      </c>
      <c r="BW108" s="24"/>
      <c r="BX108" s="24">
        <f t="shared" si="97"/>
        <v>0</v>
      </c>
      <c r="BY108" s="24"/>
      <c r="BZ108" s="24">
        <f t="shared" si="98"/>
        <v>0</v>
      </c>
      <c r="CA108" s="4" t="s">
        <v>127</v>
      </c>
      <c r="CC108" s="41"/>
    </row>
    <row r="109">
      <c r="A109" s="20"/>
      <c r="B109" s="39" t="s">
        <v>55</v>
      </c>
      <c r="C109" s="66" t="s">
        <v>30</v>
      </c>
      <c r="D109" s="24">
        <v>346343.09999999998</v>
      </c>
      <c r="E109" s="24"/>
      <c r="F109" s="24">
        <f t="shared" si="99"/>
        <v>346343.09999999998</v>
      </c>
      <c r="G109" s="24">
        <v>-346343.09999999998</v>
      </c>
      <c r="H109" s="24">
        <f t="shared" si="100"/>
        <v>0</v>
      </c>
      <c r="I109" s="24"/>
      <c r="J109" s="24">
        <f t="shared" si="101"/>
        <v>0</v>
      </c>
      <c r="K109" s="24">
        <v>49400.667000000001</v>
      </c>
      <c r="L109" s="24">
        <f t="shared" si="102"/>
        <v>49400.667000000001</v>
      </c>
      <c r="M109" s="24"/>
      <c r="N109" s="24">
        <f t="shared" si="103"/>
        <v>49400.667000000001</v>
      </c>
      <c r="O109" s="24"/>
      <c r="P109" s="24">
        <f t="shared" si="104"/>
        <v>49400.667000000001</v>
      </c>
      <c r="Q109" s="24"/>
      <c r="R109" s="24">
        <f t="shared" si="105"/>
        <v>49400.667000000001</v>
      </c>
      <c r="S109" s="24"/>
      <c r="T109" s="24">
        <f t="shared" si="106"/>
        <v>49400.667000000001</v>
      </c>
      <c r="U109" s="24"/>
      <c r="V109" s="24">
        <f t="shared" si="107"/>
        <v>49400.667000000001</v>
      </c>
      <c r="W109" s="24">
        <v>129028.24400000001</v>
      </c>
      <c r="X109" s="24">
        <f t="shared" si="108"/>
        <v>178428.91100000002</v>
      </c>
      <c r="Y109" s="24"/>
      <c r="Z109" s="24">
        <f t="shared" si="109"/>
        <v>178428.91100000002</v>
      </c>
      <c r="AA109" s="24"/>
      <c r="AB109" s="24">
        <f t="shared" si="110"/>
        <v>178428.91100000002</v>
      </c>
      <c r="AC109" s="24"/>
      <c r="AD109" s="24">
        <f t="shared" si="75"/>
        <v>178428.91100000002</v>
      </c>
      <c r="AE109" s="24"/>
      <c r="AF109" s="24">
        <f t="shared" si="76"/>
        <v>178428.91100000002</v>
      </c>
      <c r="AG109" s="24">
        <v>0</v>
      </c>
      <c r="AH109" s="24"/>
      <c r="AI109" s="24">
        <f t="shared" si="77"/>
        <v>0</v>
      </c>
      <c r="AJ109" s="24"/>
      <c r="AK109" s="24">
        <f t="shared" si="78"/>
        <v>0</v>
      </c>
      <c r="AL109" s="24"/>
      <c r="AM109" s="24">
        <f t="shared" si="79"/>
        <v>0</v>
      </c>
      <c r="AN109" s="24"/>
      <c r="AO109" s="24">
        <f t="shared" si="80"/>
        <v>0</v>
      </c>
      <c r="AP109" s="24"/>
      <c r="AQ109" s="24">
        <f t="shared" si="81"/>
        <v>0</v>
      </c>
      <c r="AR109" s="24"/>
      <c r="AS109" s="24">
        <f t="shared" si="82"/>
        <v>0</v>
      </c>
      <c r="AT109" s="24"/>
      <c r="AU109" s="24">
        <f t="shared" si="83"/>
        <v>0</v>
      </c>
      <c r="AV109" s="24"/>
      <c r="AW109" s="24">
        <f t="shared" si="84"/>
        <v>0</v>
      </c>
      <c r="AX109" s="24"/>
      <c r="AY109" s="24">
        <f t="shared" si="85"/>
        <v>0</v>
      </c>
      <c r="AZ109" s="24"/>
      <c r="BA109" s="24">
        <f t="shared" si="86"/>
        <v>0</v>
      </c>
      <c r="BB109" s="24"/>
      <c r="BC109" s="24">
        <f t="shared" si="87"/>
        <v>0</v>
      </c>
      <c r="BD109" s="24"/>
      <c r="BE109" s="24">
        <f t="shared" si="88"/>
        <v>0</v>
      </c>
      <c r="BF109" s="24"/>
      <c r="BG109" s="24">
        <f t="shared" si="89"/>
        <v>0</v>
      </c>
      <c r="BH109" s="24">
        <v>0</v>
      </c>
      <c r="BI109" s="24"/>
      <c r="BJ109" s="24">
        <f t="shared" si="90"/>
        <v>0</v>
      </c>
      <c r="BK109" s="24"/>
      <c r="BL109" s="24">
        <f t="shared" si="91"/>
        <v>0</v>
      </c>
      <c r="BM109" s="24"/>
      <c r="BN109" s="24">
        <f t="shared" si="92"/>
        <v>0</v>
      </c>
      <c r="BO109" s="24"/>
      <c r="BP109" s="24">
        <f t="shared" si="93"/>
        <v>0</v>
      </c>
      <c r="BQ109" s="24"/>
      <c r="BR109" s="25">
        <f t="shared" si="94"/>
        <v>0</v>
      </c>
      <c r="BS109" s="24"/>
      <c r="BT109" s="24">
        <f t="shared" si="95"/>
        <v>0</v>
      </c>
      <c r="BU109" s="24"/>
      <c r="BV109" s="24">
        <f t="shared" si="96"/>
        <v>0</v>
      </c>
      <c r="BW109" s="24"/>
      <c r="BX109" s="24">
        <f t="shared" si="97"/>
        <v>0</v>
      </c>
      <c r="BY109" s="24"/>
      <c r="BZ109" s="24">
        <f t="shared" si="98"/>
        <v>0</v>
      </c>
      <c r="CA109" s="4" t="s">
        <v>118</v>
      </c>
      <c r="CC109" s="41"/>
    </row>
    <row r="110" hidden="1">
      <c r="A110" s="43"/>
      <c r="B110" s="45" t="s">
        <v>34</v>
      </c>
      <c r="C110" s="73"/>
      <c r="D110" s="51"/>
      <c r="E110" s="48"/>
      <c r="F110" s="48"/>
      <c r="G110" s="48"/>
      <c r="H110" s="48">
        <f t="shared" si="100"/>
        <v>0</v>
      </c>
      <c r="I110" s="48"/>
      <c r="J110" s="48">
        <f t="shared" si="101"/>
        <v>0</v>
      </c>
      <c r="K110" s="48"/>
      <c r="L110" s="48">
        <f t="shared" si="102"/>
        <v>0</v>
      </c>
      <c r="M110" s="48"/>
      <c r="N110" s="48">
        <f t="shared" si="103"/>
        <v>0</v>
      </c>
      <c r="O110" s="48"/>
      <c r="P110" s="48">
        <f t="shared" si="104"/>
        <v>0</v>
      </c>
      <c r="Q110" s="48"/>
      <c r="R110" s="48">
        <f t="shared" si="105"/>
        <v>0</v>
      </c>
      <c r="S110" s="48"/>
      <c r="T110" s="48">
        <f t="shared" si="106"/>
        <v>0</v>
      </c>
      <c r="U110" s="48"/>
      <c r="V110" s="48">
        <f t="shared" si="107"/>
        <v>0</v>
      </c>
      <c r="W110" s="49"/>
      <c r="X110" s="48">
        <f t="shared" si="108"/>
        <v>0</v>
      </c>
      <c r="Y110" s="50"/>
      <c r="Z110" s="48">
        <f t="shared" si="109"/>
        <v>0</v>
      </c>
      <c r="AA110" s="50"/>
      <c r="AB110" s="48">
        <f t="shared" si="110"/>
        <v>0</v>
      </c>
      <c r="AC110" s="50"/>
      <c r="AD110" s="48">
        <f t="shared" si="75"/>
        <v>0</v>
      </c>
      <c r="AE110" s="49"/>
      <c r="AF110" s="48">
        <f t="shared" si="76"/>
        <v>0</v>
      </c>
      <c r="AG110" s="51"/>
      <c r="AH110" s="48"/>
      <c r="AI110" s="48"/>
      <c r="AJ110" s="48"/>
      <c r="AK110" s="48">
        <f t="shared" si="78"/>
        <v>0</v>
      </c>
      <c r="AL110" s="48"/>
      <c r="AM110" s="48">
        <f t="shared" si="79"/>
        <v>0</v>
      </c>
      <c r="AN110" s="48"/>
      <c r="AO110" s="48">
        <f t="shared" si="80"/>
        <v>0</v>
      </c>
      <c r="AP110" s="48"/>
      <c r="AQ110" s="48">
        <f t="shared" si="81"/>
        <v>0</v>
      </c>
      <c r="AR110" s="48"/>
      <c r="AS110" s="48">
        <f t="shared" si="82"/>
        <v>0</v>
      </c>
      <c r="AT110" s="48"/>
      <c r="AU110" s="48">
        <f t="shared" si="83"/>
        <v>0</v>
      </c>
      <c r="AV110" s="48"/>
      <c r="AW110" s="48">
        <f t="shared" si="84"/>
        <v>0</v>
      </c>
      <c r="AX110" s="48"/>
      <c r="AY110" s="48">
        <f t="shared" si="85"/>
        <v>0</v>
      </c>
      <c r="AZ110" s="49"/>
      <c r="BA110" s="48">
        <f t="shared" si="86"/>
        <v>0</v>
      </c>
      <c r="BB110" s="50"/>
      <c r="BC110" s="48">
        <f t="shared" si="87"/>
        <v>0</v>
      </c>
      <c r="BD110" s="50"/>
      <c r="BE110" s="48">
        <f t="shared" si="88"/>
        <v>0</v>
      </c>
      <c r="BF110" s="49"/>
      <c r="BG110" s="48">
        <f t="shared" si="89"/>
        <v>0</v>
      </c>
      <c r="BH110" s="51"/>
      <c r="BI110" s="51"/>
      <c r="BJ110" s="48"/>
      <c r="BK110" s="48"/>
      <c r="BL110" s="48">
        <f t="shared" si="91"/>
        <v>0</v>
      </c>
      <c r="BM110" s="48"/>
      <c r="BN110" s="48">
        <f t="shared" si="92"/>
        <v>0</v>
      </c>
      <c r="BO110" s="48"/>
      <c r="BP110" s="48">
        <f t="shared" si="93"/>
        <v>0</v>
      </c>
      <c r="BQ110" s="48"/>
      <c r="BR110" s="52">
        <f t="shared" si="94"/>
        <v>0</v>
      </c>
      <c r="BS110" s="48"/>
      <c r="BT110" s="48">
        <f t="shared" si="95"/>
        <v>0</v>
      </c>
      <c r="BU110" s="49"/>
      <c r="BV110" s="48">
        <f t="shared" si="96"/>
        <v>0</v>
      </c>
      <c r="BW110" s="50"/>
      <c r="BX110" s="48">
        <f t="shared" si="97"/>
        <v>0</v>
      </c>
      <c r="BY110" s="49"/>
      <c r="BZ110" s="48">
        <f t="shared" si="98"/>
        <v>0</v>
      </c>
      <c r="CA110" s="53" t="s">
        <v>127</v>
      </c>
      <c r="CB110" s="54" t="s">
        <v>33</v>
      </c>
      <c r="CC110" s="55"/>
    </row>
    <row r="111" ht="56.25">
      <c r="A111" s="20" t="s">
        <v>133</v>
      </c>
      <c r="B111" s="39" t="s">
        <v>134</v>
      </c>
      <c r="C111" s="67" t="s">
        <v>39</v>
      </c>
      <c r="D111" s="24"/>
      <c r="E111" s="24"/>
      <c r="F111" s="24"/>
      <c r="G111" s="24"/>
      <c r="H111" s="24"/>
      <c r="I111" s="24"/>
      <c r="J111" s="24"/>
      <c r="K111" s="24"/>
      <c r="L111" s="24">
        <f t="shared" si="102"/>
        <v>0</v>
      </c>
      <c r="M111" s="24"/>
      <c r="N111" s="24">
        <f t="shared" si="103"/>
        <v>0</v>
      </c>
      <c r="O111" s="24"/>
      <c r="P111" s="24">
        <f t="shared" si="104"/>
        <v>0</v>
      </c>
      <c r="Q111" s="24"/>
      <c r="R111" s="24">
        <f t="shared" si="105"/>
        <v>0</v>
      </c>
      <c r="S111" s="24"/>
      <c r="T111" s="24">
        <f t="shared" si="106"/>
        <v>0</v>
      </c>
      <c r="U111" s="24"/>
      <c r="V111" s="24">
        <f t="shared" si="107"/>
        <v>0</v>
      </c>
      <c r="W111" s="24"/>
      <c r="X111" s="24">
        <f t="shared" si="108"/>
        <v>0</v>
      </c>
      <c r="Y111" s="24"/>
      <c r="Z111" s="24">
        <f t="shared" si="109"/>
        <v>0</v>
      </c>
      <c r="AA111" s="24"/>
      <c r="AB111" s="24">
        <f t="shared" si="110"/>
        <v>0</v>
      </c>
      <c r="AC111" s="24"/>
      <c r="AD111" s="24">
        <f t="shared" si="75"/>
        <v>0</v>
      </c>
      <c r="AE111" s="24"/>
      <c r="AF111" s="24">
        <f t="shared" si="76"/>
        <v>0</v>
      </c>
      <c r="AG111" s="24"/>
      <c r="AH111" s="24"/>
      <c r="AI111" s="24"/>
      <c r="AJ111" s="24"/>
      <c r="AK111" s="24"/>
      <c r="AL111" s="24">
        <v>5231.8329999999996</v>
      </c>
      <c r="AM111" s="24">
        <f t="shared" si="79"/>
        <v>5231.8329999999996</v>
      </c>
      <c r="AN111" s="24">
        <v>-2864.2629999999999</v>
      </c>
      <c r="AO111" s="24">
        <f t="shared" si="80"/>
        <v>2367.5699999999997</v>
      </c>
      <c r="AP111" s="24"/>
      <c r="AQ111" s="24">
        <f t="shared" si="81"/>
        <v>2367.5699999999997</v>
      </c>
      <c r="AR111" s="24"/>
      <c r="AS111" s="24">
        <f t="shared" si="82"/>
        <v>2367.5699999999997</v>
      </c>
      <c r="AT111" s="24"/>
      <c r="AU111" s="24">
        <f t="shared" si="83"/>
        <v>2367.5699999999997</v>
      </c>
      <c r="AV111" s="24"/>
      <c r="AW111" s="24">
        <f t="shared" si="84"/>
        <v>2367.5699999999997</v>
      </c>
      <c r="AX111" s="24"/>
      <c r="AY111" s="24">
        <f t="shared" si="85"/>
        <v>2367.5699999999997</v>
      </c>
      <c r="AZ111" s="24"/>
      <c r="BA111" s="24">
        <f t="shared" si="86"/>
        <v>2367.5699999999997</v>
      </c>
      <c r="BB111" s="24"/>
      <c r="BC111" s="24">
        <f t="shared" si="87"/>
        <v>2367.5699999999997</v>
      </c>
      <c r="BD111" s="24"/>
      <c r="BE111" s="24">
        <f t="shared" si="88"/>
        <v>2367.5699999999997</v>
      </c>
      <c r="BF111" s="24"/>
      <c r="BG111" s="24">
        <f t="shared" si="89"/>
        <v>2367.5699999999997</v>
      </c>
      <c r="BH111" s="24"/>
      <c r="BI111" s="24"/>
      <c r="BJ111" s="24"/>
      <c r="BK111" s="24"/>
      <c r="BL111" s="24"/>
      <c r="BM111" s="24"/>
      <c r="BN111" s="24">
        <f t="shared" si="92"/>
        <v>0</v>
      </c>
      <c r="BO111" s="24"/>
      <c r="BP111" s="24">
        <f t="shared" si="93"/>
        <v>0</v>
      </c>
      <c r="BQ111" s="24"/>
      <c r="BR111" s="25">
        <f t="shared" si="94"/>
        <v>0</v>
      </c>
      <c r="BS111" s="24"/>
      <c r="BT111" s="24">
        <f t="shared" si="95"/>
        <v>0</v>
      </c>
      <c r="BU111" s="24"/>
      <c r="BV111" s="24">
        <f t="shared" si="96"/>
        <v>0</v>
      </c>
      <c r="BW111" s="24"/>
      <c r="BX111" s="24">
        <f t="shared" si="97"/>
        <v>0</v>
      </c>
      <c r="BY111" s="24"/>
      <c r="BZ111" s="24">
        <f t="shared" si="98"/>
        <v>0</v>
      </c>
      <c r="CA111" s="4" t="s">
        <v>135</v>
      </c>
      <c r="CC111" s="41"/>
    </row>
    <row r="112" ht="56.25">
      <c r="A112" s="20" t="s">
        <v>136</v>
      </c>
      <c r="B112" s="39" t="s">
        <v>137</v>
      </c>
      <c r="C112" s="67" t="s">
        <v>39</v>
      </c>
      <c r="D112" s="24"/>
      <c r="E112" s="24"/>
      <c r="F112" s="24"/>
      <c r="G112" s="24"/>
      <c r="H112" s="24"/>
      <c r="I112" s="24"/>
      <c r="J112" s="24"/>
      <c r="K112" s="24"/>
      <c r="L112" s="24">
        <f t="shared" si="102"/>
        <v>0</v>
      </c>
      <c r="M112" s="24"/>
      <c r="N112" s="24">
        <f t="shared" si="103"/>
        <v>0</v>
      </c>
      <c r="O112" s="24"/>
      <c r="P112" s="24">
        <f t="shared" si="104"/>
        <v>0</v>
      </c>
      <c r="Q112" s="24"/>
      <c r="R112" s="24">
        <f t="shared" si="105"/>
        <v>0</v>
      </c>
      <c r="S112" s="24"/>
      <c r="T112" s="24">
        <f t="shared" si="106"/>
        <v>0</v>
      </c>
      <c r="U112" s="24"/>
      <c r="V112" s="24">
        <f t="shared" si="107"/>
        <v>0</v>
      </c>
      <c r="W112" s="24"/>
      <c r="X112" s="24">
        <f t="shared" si="108"/>
        <v>0</v>
      </c>
      <c r="Y112" s="24"/>
      <c r="Z112" s="24">
        <f t="shared" si="109"/>
        <v>0</v>
      </c>
      <c r="AA112" s="24"/>
      <c r="AB112" s="24">
        <f t="shared" si="110"/>
        <v>0</v>
      </c>
      <c r="AC112" s="24"/>
      <c r="AD112" s="24">
        <f t="shared" si="75"/>
        <v>0</v>
      </c>
      <c r="AE112" s="24"/>
      <c r="AF112" s="24">
        <f t="shared" si="76"/>
        <v>0</v>
      </c>
      <c r="AG112" s="24"/>
      <c r="AH112" s="24"/>
      <c r="AI112" s="24"/>
      <c r="AJ112" s="24"/>
      <c r="AK112" s="24"/>
      <c r="AL112" s="24">
        <v>2627.7739999999999</v>
      </c>
      <c r="AM112" s="24">
        <f t="shared" si="79"/>
        <v>2627.7739999999999</v>
      </c>
      <c r="AN112" s="24">
        <v>-2134.1729999999998</v>
      </c>
      <c r="AO112" s="24">
        <f t="shared" si="80"/>
        <v>493.60100000000011</v>
      </c>
      <c r="AP112" s="24"/>
      <c r="AQ112" s="24">
        <f t="shared" si="81"/>
        <v>493.60100000000011</v>
      </c>
      <c r="AR112" s="24"/>
      <c r="AS112" s="24">
        <f t="shared" si="82"/>
        <v>493.60100000000011</v>
      </c>
      <c r="AT112" s="24"/>
      <c r="AU112" s="24">
        <f t="shared" si="83"/>
        <v>493.60100000000011</v>
      </c>
      <c r="AV112" s="24"/>
      <c r="AW112" s="24">
        <f t="shared" si="84"/>
        <v>493.60100000000011</v>
      </c>
      <c r="AX112" s="24"/>
      <c r="AY112" s="24">
        <f t="shared" si="85"/>
        <v>493.60100000000011</v>
      </c>
      <c r="AZ112" s="24"/>
      <c r="BA112" s="24">
        <f t="shared" si="86"/>
        <v>493.60100000000011</v>
      </c>
      <c r="BB112" s="24"/>
      <c r="BC112" s="24">
        <f t="shared" si="87"/>
        <v>493.60100000000011</v>
      </c>
      <c r="BD112" s="24"/>
      <c r="BE112" s="24">
        <f t="shared" si="88"/>
        <v>493.60100000000011</v>
      </c>
      <c r="BF112" s="24"/>
      <c r="BG112" s="24">
        <f t="shared" si="89"/>
        <v>493.60100000000011</v>
      </c>
      <c r="BH112" s="24"/>
      <c r="BI112" s="24"/>
      <c r="BJ112" s="24"/>
      <c r="BK112" s="24"/>
      <c r="BL112" s="24"/>
      <c r="BM112" s="24"/>
      <c r="BN112" s="24">
        <f t="shared" si="92"/>
        <v>0</v>
      </c>
      <c r="BO112" s="24"/>
      <c r="BP112" s="24">
        <f t="shared" si="93"/>
        <v>0</v>
      </c>
      <c r="BQ112" s="24"/>
      <c r="BR112" s="25">
        <f t="shared" si="94"/>
        <v>0</v>
      </c>
      <c r="BS112" s="24"/>
      <c r="BT112" s="24">
        <f t="shared" si="95"/>
        <v>0</v>
      </c>
      <c r="BU112" s="24"/>
      <c r="BV112" s="24">
        <f t="shared" si="96"/>
        <v>0</v>
      </c>
      <c r="BW112" s="24"/>
      <c r="BX112" s="24">
        <f t="shared" si="97"/>
        <v>0</v>
      </c>
      <c r="BY112" s="24"/>
      <c r="BZ112" s="24">
        <f t="shared" si="98"/>
        <v>0</v>
      </c>
      <c r="CA112" s="4" t="s">
        <v>138</v>
      </c>
      <c r="CC112" s="41"/>
    </row>
    <row r="113" ht="75">
      <c r="A113" s="20" t="s">
        <v>139</v>
      </c>
      <c r="B113" s="39" t="s">
        <v>140</v>
      </c>
      <c r="C113" s="67" t="s">
        <v>95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>
        <v>23600</v>
      </c>
      <c r="R113" s="24">
        <f t="shared" si="105"/>
        <v>23600</v>
      </c>
      <c r="S113" s="24"/>
      <c r="T113" s="24">
        <f t="shared" si="106"/>
        <v>23600</v>
      </c>
      <c r="U113" s="24"/>
      <c r="V113" s="24">
        <f t="shared" si="107"/>
        <v>23600</v>
      </c>
      <c r="W113" s="24"/>
      <c r="X113" s="24">
        <f t="shared" si="108"/>
        <v>23600</v>
      </c>
      <c r="Y113" s="24"/>
      <c r="Z113" s="24">
        <f t="shared" si="109"/>
        <v>23600</v>
      </c>
      <c r="AA113" s="24"/>
      <c r="AB113" s="24">
        <f t="shared" si="110"/>
        <v>23600</v>
      </c>
      <c r="AC113" s="24">
        <v>-4301.4799999999996</v>
      </c>
      <c r="AD113" s="24">
        <f t="shared" si="75"/>
        <v>19298.52</v>
      </c>
      <c r="AE113" s="24"/>
      <c r="AF113" s="24">
        <f t="shared" si="76"/>
        <v>19298.52</v>
      </c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>
        <f t="shared" si="83"/>
        <v>0</v>
      </c>
      <c r="AV113" s="24"/>
      <c r="AW113" s="24">
        <f t="shared" si="84"/>
        <v>0</v>
      </c>
      <c r="AX113" s="24"/>
      <c r="AY113" s="24">
        <f t="shared" si="85"/>
        <v>0</v>
      </c>
      <c r="AZ113" s="24"/>
      <c r="BA113" s="24">
        <f t="shared" si="86"/>
        <v>0</v>
      </c>
      <c r="BB113" s="24"/>
      <c r="BC113" s="24">
        <f t="shared" si="87"/>
        <v>0</v>
      </c>
      <c r="BD113" s="24"/>
      <c r="BE113" s="24">
        <f t="shared" si="88"/>
        <v>0</v>
      </c>
      <c r="BF113" s="24"/>
      <c r="BG113" s="24">
        <f t="shared" si="89"/>
        <v>0</v>
      </c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5">
        <f t="shared" si="94"/>
        <v>0</v>
      </c>
      <c r="BS113" s="24"/>
      <c r="BT113" s="24">
        <f t="shared" si="95"/>
        <v>0</v>
      </c>
      <c r="BU113" s="24"/>
      <c r="BV113" s="24">
        <f t="shared" si="96"/>
        <v>0</v>
      </c>
      <c r="BW113" s="24"/>
      <c r="BX113" s="24">
        <f t="shared" si="97"/>
        <v>0</v>
      </c>
      <c r="BY113" s="24"/>
      <c r="BZ113" s="24">
        <f t="shared" si="98"/>
        <v>0</v>
      </c>
      <c r="CA113" s="4" t="s">
        <v>141</v>
      </c>
      <c r="CC113" s="41"/>
    </row>
    <row r="114" s="1" customFormat="1">
      <c r="A114" s="20"/>
      <c r="B114" s="39" t="s">
        <v>142</v>
      </c>
      <c r="C114" s="60" t="s">
        <v>30</v>
      </c>
      <c r="D114" s="24">
        <f>D118+D119+D120</f>
        <v>652121.59999999998</v>
      </c>
      <c r="E114" s="24">
        <f>E118+E119+E120</f>
        <v>-28810.120999999999</v>
      </c>
      <c r="F114" s="24">
        <f t="shared" si="99"/>
        <v>623311.47899999993</v>
      </c>
      <c r="G114" s="24">
        <f>G118+G119+G120+G123+G124</f>
        <v>-163034.073</v>
      </c>
      <c r="H114" s="24">
        <f t="shared" si="100"/>
        <v>460277.40599999996</v>
      </c>
      <c r="I114" s="24">
        <f>I118+I119+I120+I123+I124</f>
        <v>0</v>
      </c>
      <c r="J114" s="24">
        <f t="shared" si="101"/>
        <v>460277.40599999996</v>
      </c>
      <c r="K114" s="24">
        <f>K118+K119+K120+K123+K124</f>
        <v>-123523.57000000001</v>
      </c>
      <c r="L114" s="24">
        <f t="shared" si="102"/>
        <v>336753.83599999995</v>
      </c>
      <c r="M114" s="24">
        <f>M118+M119+M120+M123+M124</f>
        <v>0</v>
      </c>
      <c r="N114" s="24">
        <f t="shared" si="103"/>
        <v>336753.83599999995</v>
      </c>
      <c r="O114" s="24">
        <f>O118+O119+O120+O123+O124</f>
        <v>0</v>
      </c>
      <c r="P114" s="24">
        <f t="shared" si="104"/>
        <v>336753.83599999995</v>
      </c>
      <c r="Q114" s="24">
        <f>Q118+Q119+Q120+Q123+Q124</f>
        <v>-80691.903999999995</v>
      </c>
      <c r="R114" s="24">
        <f t="shared" si="105"/>
        <v>256061.93199999997</v>
      </c>
      <c r="S114" s="24">
        <f>S118+S119+S120+S123+S124</f>
        <v>0</v>
      </c>
      <c r="T114" s="24">
        <f t="shared" si="106"/>
        <v>256061.93199999997</v>
      </c>
      <c r="U114" s="24">
        <f>U118+U119+U120+U123+U124</f>
        <v>0</v>
      </c>
      <c r="V114" s="24">
        <f t="shared" si="107"/>
        <v>256061.93199999997</v>
      </c>
      <c r="W114" s="24">
        <f>W118+W119+W120+W123+W124</f>
        <v>0</v>
      </c>
      <c r="X114" s="24">
        <f t="shared" si="108"/>
        <v>256061.93199999997</v>
      </c>
      <c r="Y114" s="24">
        <f>Y118+Y119+Y120+Y123+Y124</f>
        <v>0</v>
      </c>
      <c r="Z114" s="24">
        <f t="shared" si="109"/>
        <v>256061.93199999997</v>
      </c>
      <c r="AA114" s="24">
        <f>AA118+AA119+AA120+AA123+AA124</f>
        <v>0</v>
      </c>
      <c r="AB114" s="24">
        <f t="shared" si="110"/>
        <v>256061.93199999997</v>
      </c>
      <c r="AC114" s="24">
        <f>AC118+AC119+AC120+AC123+AC124</f>
        <v>0</v>
      </c>
      <c r="AD114" s="24">
        <f t="shared" si="75"/>
        <v>256061.93199999997</v>
      </c>
      <c r="AE114" s="24">
        <f>AE118+AE119+AE120+AE123+AE124</f>
        <v>0</v>
      </c>
      <c r="AF114" s="24">
        <f t="shared" si="76"/>
        <v>256061.93199999997</v>
      </c>
      <c r="AG114" s="24">
        <f>AG118+AG119+AG120</f>
        <v>87519</v>
      </c>
      <c r="AH114" s="24">
        <f>AH118+AH119+AH120</f>
        <v>67940.256999999998</v>
      </c>
      <c r="AI114" s="24">
        <f t="shared" si="77"/>
        <v>155459.25699999998</v>
      </c>
      <c r="AJ114" s="24">
        <f>AJ118+AJ119+AJ120+AJ123+AJ124</f>
        <v>273749.5</v>
      </c>
      <c r="AK114" s="24">
        <f t="shared" si="78"/>
        <v>429208.75699999998</v>
      </c>
      <c r="AL114" s="24">
        <f>AL118+AL119+AL120+AL123+AL124</f>
        <v>123523.57000000001</v>
      </c>
      <c r="AM114" s="24">
        <f t="shared" si="79"/>
        <v>552732.32700000005</v>
      </c>
      <c r="AN114" s="24">
        <f>AN118+AN119+AN120+AN123+AN124</f>
        <v>0</v>
      </c>
      <c r="AO114" s="24">
        <f t="shared" si="80"/>
        <v>552732.32700000005</v>
      </c>
      <c r="AP114" s="24">
        <f>AP118+AP119+AP120+AP123+AP124</f>
        <v>0</v>
      </c>
      <c r="AQ114" s="24">
        <f t="shared" si="81"/>
        <v>552732.32700000005</v>
      </c>
      <c r="AR114" s="24">
        <f>AR118+AR119+AR120+AR123+AR124</f>
        <v>0</v>
      </c>
      <c r="AS114" s="24">
        <f t="shared" si="82"/>
        <v>552732.32700000005</v>
      </c>
      <c r="AT114" s="24">
        <f>AT118+AT119+AT120+AT123+AT124</f>
        <v>80691.903999999995</v>
      </c>
      <c r="AU114" s="24">
        <f t="shared" si="83"/>
        <v>633424.23100000003</v>
      </c>
      <c r="AV114" s="24">
        <f>AV118+AV119+AV120+AV123+AV124</f>
        <v>0</v>
      </c>
      <c r="AW114" s="24">
        <f t="shared" si="84"/>
        <v>633424.23100000003</v>
      </c>
      <c r="AX114" s="24">
        <f>AX118+AX119+AX120+AX123+AX124</f>
        <v>0</v>
      </c>
      <c r="AY114" s="24">
        <f t="shared" si="85"/>
        <v>633424.23100000003</v>
      </c>
      <c r="AZ114" s="24">
        <f>AZ118+AZ119+AZ120+AZ123+AZ124</f>
        <v>0</v>
      </c>
      <c r="BA114" s="24">
        <f t="shared" si="86"/>
        <v>633424.23100000003</v>
      </c>
      <c r="BB114" s="24">
        <f>BB118+BB119+BB120+BB123+BB124</f>
        <v>0</v>
      </c>
      <c r="BC114" s="24">
        <f t="shared" si="87"/>
        <v>633424.23100000003</v>
      </c>
      <c r="BD114" s="24">
        <f>BD118+BD119+BD120+BD123+BD124</f>
        <v>0</v>
      </c>
      <c r="BE114" s="24">
        <f t="shared" si="88"/>
        <v>633424.23100000003</v>
      </c>
      <c r="BF114" s="24">
        <f>BF118+BF119+BF120+BF123+BF124</f>
        <v>0</v>
      </c>
      <c r="BG114" s="24">
        <f t="shared" si="89"/>
        <v>633424.23100000003</v>
      </c>
      <c r="BH114" s="24">
        <f>BH118+BH119+BH120</f>
        <v>0</v>
      </c>
      <c r="BI114" s="24">
        <f>BI118+BI119+BI120</f>
        <v>0</v>
      </c>
      <c r="BJ114" s="24">
        <f t="shared" si="90"/>
        <v>0</v>
      </c>
      <c r="BK114" s="24">
        <f>BK118+BK119+BK120+BK123+BK124</f>
        <v>0</v>
      </c>
      <c r="BL114" s="24">
        <f t="shared" si="91"/>
        <v>0</v>
      </c>
      <c r="BM114" s="24">
        <f>BM118+BM119+BM120+BM123+BM124</f>
        <v>0</v>
      </c>
      <c r="BN114" s="24">
        <f t="shared" si="92"/>
        <v>0</v>
      </c>
      <c r="BO114" s="24">
        <f>BO118+BO119+BO120+BO123+BO124</f>
        <v>0</v>
      </c>
      <c r="BP114" s="24">
        <f t="shared" si="93"/>
        <v>0</v>
      </c>
      <c r="BQ114" s="24">
        <f>BQ118+BQ119+BQ120+BQ123+BQ124</f>
        <v>0</v>
      </c>
      <c r="BR114" s="25">
        <f t="shared" si="94"/>
        <v>0</v>
      </c>
      <c r="BS114" s="24">
        <f>BS118+BS119+BS120+BS123+BS124</f>
        <v>0</v>
      </c>
      <c r="BT114" s="24">
        <f t="shared" si="95"/>
        <v>0</v>
      </c>
      <c r="BU114" s="24">
        <f>BU118+BU119+BU120+BU123+BU124</f>
        <v>0</v>
      </c>
      <c r="BV114" s="24">
        <f t="shared" si="96"/>
        <v>0</v>
      </c>
      <c r="BW114" s="24">
        <f>BW118+BW119+BW120+BW123+BW124</f>
        <v>0</v>
      </c>
      <c r="BX114" s="24">
        <f t="shared" si="97"/>
        <v>0</v>
      </c>
      <c r="BY114" s="24">
        <f>BY118+BY119+BY120+BY123+BY124</f>
        <v>0</v>
      </c>
      <c r="BZ114" s="24">
        <f t="shared" si="98"/>
        <v>0</v>
      </c>
      <c r="CC114" s="41"/>
    </row>
    <row r="115" s="1" customFormat="1">
      <c r="A115" s="20"/>
      <c r="B115" s="39" t="s">
        <v>31</v>
      </c>
      <c r="C115" s="39"/>
      <c r="D115" s="23"/>
      <c r="E115" s="23"/>
      <c r="F115" s="24"/>
      <c r="G115" s="23"/>
      <c r="H115" s="24"/>
      <c r="I115" s="23"/>
      <c r="J115" s="24"/>
      <c r="K115" s="23"/>
      <c r="L115" s="24"/>
      <c r="M115" s="23"/>
      <c r="N115" s="24"/>
      <c r="O115" s="23"/>
      <c r="P115" s="24"/>
      <c r="Q115" s="23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3"/>
      <c r="AI115" s="24"/>
      <c r="AJ115" s="23"/>
      <c r="AK115" s="24"/>
      <c r="AL115" s="23"/>
      <c r="AM115" s="24"/>
      <c r="AN115" s="23"/>
      <c r="AO115" s="24"/>
      <c r="AP115" s="23"/>
      <c r="AQ115" s="24"/>
      <c r="AR115" s="23"/>
      <c r="AS115" s="24"/>
      <c r="AT115" s="23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3"/>
      <c r="BJ115" s="24"/>
      <c r="BK115" s="23"/>
      <c r="BL115" s="24"/>
      <c r="BM115" s="23"/>
      <c r="BN115" s="24"/>
      <c r="BO115" s="23"/>
      <c r="BP115" s="24"/>
      <c r="BQ115" s="23"/>
      <c r="BR115" s="25"/>
      <c r="BS115" s="24"/>
      <c r="BT115" s="24"/>
      <c r="BU115" s="24"/>
      <c r="BV115" s="24"/>
      <c r="BW115" s="24"/>
      <c r="BX115" s="24"/>
      <c r="BY115" s="24"/>
      <c r="BZ115" s="24"/>
      <c r="CC115" s="41"/>
    </row>
    <row r="116" s="27" customFormat="1" hidden="1">
      <c r="A116" s="28"/>
      <c r="B116" s="75" t="s">
        <v>32</v>
      </c>
      <c r="C116" s="75"/>
      <c r="D116" s="69">
        <f>D118+D119</f>
        <v>425261.59999999998</v>
      </c>
      <c r="E116" s="69">
        <f>E118+E119</f>
        <v>-28810.120999999999</v>
      </c>
      <c r="F116" s="70">
        <f t="shared" si="99"/>
        <v>396451.47899999999</v>
      </c>
      <c r="G116" s="69">
        <f>G118+G119+G123+G124</f>
        <v>-163034.073</v>
      </c>
      <c r="H116" s="70">
        <f t="shared" si="100"/>
        <v>233417.40599999999</v>
      </c>
      <c r="I116" s="69">
        <f>I118+I119+I123+I124</f>
        <v>0</v>
      </c>
      <c r="J116" s="70">
        <f t="shared" si="101"/>
        <v>233417.40599999999</v>
      </c>
      <c r="K116" s="69">
        <f>K118+K119+K123+K124</f>
        <v>-123523.57000000001</v>
      </c>
      <c r="L116" s="70">
        <f t="shared" si="102"/>
        <v>109893.83599999998</v>
      </c>
      <c r="M116" s="69">
        <f>M118+M119+M123+M124</f>
        <v>0</v>
      </c>
      <c r="N116" s="70">
        <f t="shared" si="103"/>
        <v>109893.83599999998</v>
      </c>
      <c r="O116" s="69">
        <f>O118+O119+O123+O124</f>
        <v>0</v>
      </c>
      <c r="P116" s="70">
        <f t="shared" si="104"/>
        <v>109893.83599999998</v>
      </c>
      <c r="Q116" s="69">
        <f>Q118+Q119+Q123+Q124</f>
        <v>-80691.903999999995</v>
      </c>
      <c r="R116" s="70">
        <f t="shared" si="105"/>
        <v>29201.931999999986</v>
      </c>
      <c r="S116" s="70">
        <f>S118+S119+S123+S124</f>
        <v>0</v>
      </c>
      <c r="T116" s="70">
        <f t="shared" si="106"/>
        <v>29201.931999999986</v>
      </c>
      <c r="U116" s="70">
        <f>U118+U119+U123+U124</f>
        <v>0</v>
      </c>
      <c r="V116" s="70">
        <f t="shared" si="107"/>
        <v>29201.931999999986</v>
      </c>
      <c r="W116" s="70">
        <f>W118+W119+W123+W124</f>
        <v>0</v>
      </c>
      <c r="X116" s="70">
        <f t="shared" si="108"/>
        <v>29201.931999999986</v>
      </c>
      <c r="Y116" s="70">
        <f>Y118+Y119+Y123+Y124</f>
        <v>0</v>
      </c>
      <c r="Z116" s="70">
        <f t="shared" si="109"/>
        <v>29201.931999999986</v>
      </c>
      <c r="AA116" s="70">
        <f>AA118+AA119+AA123+AA124</f>
        <v>0</v>
      </c>
      <c r="AB116" s="70">
        <f t="shared" si="110"/>
        <v>29201.931999999986</v>
      </c>
      <c r="AC116" s="70">
        <f>AC118+AC119+AC123+AC124</f>
        <v>0</v>
      </c>
      <c r="AD116" s="70">
        <f t="shared" si="75"/>
        <v>29201.931999999986</v>
      </c>
      <c r="AE116" s="70">
        <f>AE118+AE119+AE123+AE124</f>
        <v>0</v>
      </c>
      <c r="AF116" s="70">
        <f t="shared" si="76"/>
        <v>29201.931999999986</v>
      </c>
      <c r="AG116" s="70">
        <f>AG118+AG119</f>
        <v>87519</v>
      </c>
      <c r="AH116" s="69">
        <f>AH118+AH119</f>
        <v>67940.256999999998</v>
      </c>
      <c r="AI116" s="70">
        <f t="shared" si="77"/>
        <v>155459.25699999998</v>
      </c>
      <c r="AJ116" s="69">
        <f>AJ118+AJ119+AJ123+AJ124</f>
        <v>273749.5</v>
      </c>
      <c r="AK116" s="70">
        <f t="shared" si="78"/>
        <v>429208.75699999998</v>
      </c>
      <c r="AL116" s="69">
        <f>AL118+AL119+AL123+AL124</f>
        <v>123523.57000000001</v>
      </c>
      <c r="AM116" s="70">
        <f t="shared" si="79"/>
        <v>552732.32700000005</v>
      </c>
      <c r="AN116" s="69">
        <f>AN118+AN119+AN123+AN124</f>
        <v>0</v>
      </c>
      <c r="AO116" s="70">
        <f t="shared" si="80"/>
        <v>552732.32700000005</v>
      </c>
      <c r="AP116" s="69">
        <f>AP118+AP119+AP123+AP124</f>
        <v>0</v>
      </c>
      <c r="AQ116" s="70">
        <f t="shared" si="81"/>
        <v>552732.32700000005</v>
      </c>
      <c r="AR116" s="69">
        <f>AR118+AR119+AR123+AR124</f>
        <v>0</v>
      </c>
      <c r="AS116" s="70">
        <f t="shared" si="82"/>
        <v>552732.32700000005</v>
      </c>
      <c r="AT116" s="69">
        <f>AT118+AT119+AT123+AT124</f>
        <v>80691.903999999995</v>
      </c>
      <c r="AU116" s="70">
        <f t="shared" si="83"/>
        <v>633424.23100000003</v>
      </c>
      <c r="AV116" s="70">
        <f>AV118+AV119+AV123+AV124</f>
        <v>0</v>
      </c>
      <c r="AW116" s="70">
        <f t="shared" si="84"/>
        <v>633424.23100000003</v>
      </c>
      <c r="AX116" s="70">
        <f>AX118+AX119+AX123+AX124</f>
        <v>0</v>
      </c>
      <c r="AY116" s="70">
        <f t="shared" si="85"/>
        <v>633424.23100000003</v>
      </c>
      <c r="AZ116" s="70">
        <f>AZ118+AZ119+AZ123+AZ124</f>
        <v>0</v>
      </c>
      <c r="BA116" s="70">
        <f t="shared" si="86"/>
        <v>633424.23100000003</v>
      </c>
      <c r="BB116" s="70">
        <f>BB118+BB119+BB123+BB124</f>
        <v>0</v>
      </c>
      <c r="BC116" s="70">
        <f t="shared" si="87"/>
        <v>633424.23100000003</v>
      </c>
      <c r="BD116" s="50">
        <f>BD118+BD119+BD123+BD124</f>
        <v>0</v>
      </c>
      <c r="BE116" s="70">
        <f t="shared" si="88"/>
        <v>633424.23100000003</v>
      </c>
      <c r="BF116" s="49">
        <f>BF118+BF119+BF123+BF124</f>
        <v>0</v>
      </c>
      <c r="BG116" s="70">
        <f t="shared" si="89"/>
        <v>633424.23100000003</v>
      </c>
      <c r="BH116" s="70">
        <f>BH118+BH119</f>
        <v>0</v>
      </c>
      <c r="BI116" s="69">
        <f>BI118+BI119</f>
        <v>0</v>
      </c>
      <c r="BJ116" s="70">
        <f t="shared" si="90"/>
        <v>0</v>
      </c>
      <c r="BK116" s="69">
        <f>BK118+BK119+BK123+BK124</f>
        <v>0</v>
      </c>
      <c r="BL116" s="70">
        <f t="shared" si="91"/>
        <v>0</v>
      </c>
      <c r="BM116" s="69">
        <f>BM118+BM119+BM123+BM124</f>
        <v>0</v>
      </c>
      <c r="BN116" s="70">
        <f t="shared" si="92"/>
        <v>0</v>
      </c>
      <c r="BO116" s="69">
        <f>BO118+BO119+BO123+BO124</f>
        <v>0</v>
      </c>
      <c r="BP116" s="70">
        <f t="shared" si="93"/>
        <v>0</v>
      </c>
      <c r="BQ116" s="69">
        <f>BQ118+BQ119+BQ123+BQ124</f>
        <v>0</v>
      </c>
      <c r="BR116" s="71">
        <f t="shared" si="94"/>
        <v>0</v>
      </c>
      <c r="BS116" s="70">
        <f>BS118+BS119+BS123+BS124</f>
        <v>0</v>
      </c>
      <c r="BT116" s="70">
        <f t="shared" si="95"/>
        <v>0</v>
      </c>
      <c r="BU116" s="70">
        <f>BU118+BU119+BU123+BU124</f>
        <v>0</v>
      </c>
      <c r="BV116" s="70">
        <f t="shared" si="96"/>
        <v>0</v>
      </c>
      <c r="BW116" s="70">
        <f>BW118+BW119+BW123+BW124</f>
        <v>0</v>
      </c>
      <c r="BX116" s="70">
        <f t="shared" si="97"/>
        <v>0</v>
      </c>
      <c r="BY116" s="49">
        <f>BY118+BY119+BY123+BY124</f>
        <v>0</v>
      </c>
      <c r="BZ116" s="70">
        <f t="shared" si="98"/>
        <v>0</v>
      </c>
      <c r="CA116" s="72"/>
      <c r="CB116" s="37" t="s">
        <v>33</v>
      </c>
      <c r="CC116" s="38"/>
    </row>
    <row r="117" s="1" customFormat="1">
      <c r="A117" s="20"/>
      <c r="B117" s="39" t="s">
        <v>34</v>
      </c>
      <c r="C117" s="60" t="s">
        <v>30</v>
      </c>
      <c r="D117" s="23">
        <f>D122</f>
        <v>226860</v>
      </c>
      <c r="E117" s="23">
        <f>E122</f>
        <v>0</v>
      </c>
      <c r="F117" s="24">
        <f t="shared" si="99"/>
        <v>226860</v>
      </c>
      <c r="G117" s="23">
        <f>G122</f>
        <v>0</v>
      </c>
      <c r="H117" s="24">
        <f t="shared" si="100"/>
        <v>226860</v>
      </c>
      <c r="I117" s="23">
        <f>I122</f>
        <v>0</v>
      </c>
      <c r="J117" s="24">
        <f t="shared" si="101"/>
        <v>226860</v>
      </c>
      <c r="K117" s="23">
        <f>K122</f>
        <v>0</v>
      </c>
      <c r="L117" s="24">
        <f t="shared" si="102"/>
        <v>226860</v>
      </c>
      <c r="M117" s="23">
        <f>M122</f>
        <v>0</v>
      </c>
      <c r="N117" s="24">
        <f t="shared" si="103"/>
        <v>226860</v>
      </c>
      <c r="O117" s="23">
        <f>O122</f>
        <v>0</v>
      </c>
      <c r="P117" s="24">
        <f t="shared" si="104"/>
        <v>226860</v>
      </c>
      <c r="Q117" s="23">
        <f>Q122</f>
        <v>0</v>
      </c>
      <c r="R117" s="24">
        <f t="shared" si="105"/>
        <v>226860</v>
      </c>
      <c r="S117" s="24">
        <f>S122</f>
        <v>0</v>
      </c>
      <c r="T117" s="24">
        <f t="shared" si="106"/>
        <v>226860</v>
      </c>
      <c r="U117" s="24">
        <f>U122</f>
        <v>0</v>
      </c>
      <c r="V117" s="24">
        <f t="shared" si="107"/>
        <v>226860</v>
      </c>
      <c r="W117" s="24">
        <f>W122</f>
        <v>0</v>
      </c>
      <c r="X117" s="24">
        <f t="shared" si="108"/>
        <v>226860</v>
      </c>
      <c r="Y117" s="24">
        <f>Y122</f>
        <v>0</v>
      </c>
      <c r="Z117" s="24">
        <f t="shared" si="109"/>
        <v>226860</v>
      </c>
      <c r="AA117" s="24">
        <f>AA122</f>
        <v>0</v>
      </c>
      <c r="AB117" s="24">
        <f t="shared" si="110"/>
        <v>226860</v>
      </c>
      <c r="AC117" s="24">
        <f>AC122</f>
        <v>0</v>
      </c>
      <c r="AD117" s="24">
        <f t="shared" si="75"/>
        <v>226860</v>
      </c>
      <c r="AE117" s="24">
        <f>AE122</f>
        <v>0</v>
      </c>
      <c r="AF117" s="24">
        <f t="shared" si="76"/>
        <v>226860</v>
      </c>
      <c r="AG117" s="24">
        <f>AG122</f>
        <v>0</v>
      </c>
      <c r="AH117" s="23">
        <f>AH122</f>
        <v>0</v>
      </c>
      <c r="AI117" s="24">
        <f t="shared" si="77"/>
        <v>0</v>
      </c>
      <c r="AJ117" s="23">
        <f>AJ122</f>
        <v>0</v>
      </c>
      <c r="AK117" s="24">
        <f t="shared" si="78"/>
        <v>0</v>
      </c>
      <c r="AL117" s="23">
        <f>AL122</f>
        <v>0</v>
      </c>
      <c r="AM117" s="24">
        <f t="shared" si="79"/>
        <v>0</v>
      </c>
      <c r="AN117" s="23">
        <f>AN122</f>
        <v>0</v>
      </c>
      <c r="AO117" s="24">
        <f t="shared" si="80"/>
        <v>0</v>
      </c>
      <c r="AP117" s="23">
        <f>AP122</f>
        <v>0</v>
      </c>
      <c r="AQ117" s="24">
        <f t="shared" si="81"/>
        <v>0</v>
      </c>
      <c r="AR117" s="23">
        <f>AR122</f>
        <v>0</v>
      </c>
      <c r="AS117" s="24">
        <f t="shared" si="82"/>
        <v>0</v>
      </c>
      <c r="AT117" s="23">
        <f>AT122</f>
        <v>0</v>
      </c>
      <c r="AU117" s="24">
        <f t="shared" si="83"/>
        <v>0</v>
      </c>
      <c r="AV117" s="24">
        <f>AV122</f>
        <v>0</v>
      </c>
      <c r="AW117" s="24">
        <f t="shared" si="84"/>
        <v>0</v>
      </c>
      <c r="AX117" s="24">
        <f>AX122</f>
        <v>0</v>
      </c>
      <c r="AY117" s="24">
        <f t="shared" si="85"/>
        <v>0</v>
      </c>
      <c r="AZ117" s="24">
        <f>AZ122</f>
        <v>0</v>
      </c>
      <c r="BA117" s="24">
        <f t="shared" si="86"/>
        <v>0</v>
      </c>
      <c r="BB117" s="24">
        <f>BB122</f>
        <v>0</v>
      </c>
      <c r="BC117" s="24">
        <f t="shared" si="87"/>
        <v>0</v>
      </c>
      <c r="BD117" s="24">
        <f>BD122</f>
        <v>0</v>
      </c>
      <c r="BE117" s="24">
        <f t="shared" si="88"/>
        <v>0</v>
      </c>
      <c r="BF117" s="24">
        <f>BF122</f>
        <v>0</v>
      </c>
      <c r="BG117" s="24">
        <f t="shared" si="89"/>
        <v>0</v>
      </c>
      <c r="BH117" s="24">
        <f>BH122</f>
        <v>0</v>
      </c>
      <c r="BI117" s="23">
        <f>BI122</f>
        <v>0</v>
      </c>
      <c r="BJ117" s="24">
        <f t="shared" si="90"/>
        <v>0</v>
      </c>
      <c r="BK117" s="23">
        <f>BK122</f>
        <v>0</v>
      </c>
      <c r="BL117" s="24">
        <f t="shared" si="91"/>
        <v>0</v>
      </c>
      <c r="BM117" s="23">
        <f>BM122</f>
        <v>0</v>
      </c>
      <c r="BN117" s="24">
        <f t="shared" si="92"/>
        <v>0</v>
      </c>
      <c r="BO117" s="23">
        <f>BO122</f>
        <v>0</v>
      </c>
      <c r="BP117" s="24">
        <f t="shared" si="93"/>
        <v>0</v>
      </c>
      <c r="BQ117" s="23">
        <f>BQ122</f>
        <v>0</v>
      </c>
      <c r="BR117" s="25">
        <f t="shared" si="94"/>
        <v>0</v>
      </c>
      <c r="BS117" s="24">
        <f>BS122</f>
        <v>0</v>
      </c>
      <c r="BT117" s="24">
        <f t="shared" si="95"/>
        <v>0</v>
      </c>
      <c r="BU117" s="24">
        <f>BU122</f>
        <v>0</v>
      </c>
      <c r="BV117" s="24">
        <f t="shared" si="96"/>
        <v>0</v>
      </c>
      <c r="BW117" s="24">
        <f>BW122</f>
        <v>0</v>
      </c>
      <c r="BX117" s="24">
        <f t="shared" si="97"/>
        <v>0</v>
      </c>
      <c r="BY117" s="24">
        <f>BY122</f>
        <v>0</v>
      </c>
      <c r="BZ117" s="24">
        <f t="shared" si="98"/>
        <v>0</v>
      </c>
      <c r="CC117" s="41"/>
    </row>
    <row r="118" ht="64.5" customHeight="1">
      <c r="A118" s="20" t="s">
        <v>143</v>
      </c>
      <c r="B118" s="39" t="s">
        <v>144</v>
      </c>
      <c r="C118" s="67" t="s">
        <v>39</v>
      </c>
      <c r="D118" s="23">
        <v>65230</v>
      </c>
      <c r="E118" s="23">
        <v>21189.879000000001</v>
      </c>
      <c r="F118" s="24">
        <f t="shared" si="99"/>
        <v>86419.879000000001</v>
      </c>
      <c r="G118" s="23"/>
      <c r="H118" s="24">
        <f t="shared" si="100"/>
        <v>86419.879000000001</v>
      </c>
      <c r="I118" s="23"/>
      <c r="J118" s="24">
        <f t="shared" si="101"/>
        <v>86419.879000000001</v>
      </c>
      <c r="K118" s="23"/>
      <c r="L118" s="24">
        <f t="shared" si="102"/>
        <v>86419.879000000001</v>
      </c>
      <c r="M118" s="23"/>
      <c r="N118" s="24">
        <f t="shared" si="103"/>
        <v>86419.879000000001</v>
      </c>
      <c r="O118" s="23"/>
      <c r="P118" s="24">
        <f t="shared" si="104"/>
        <v>86419.879000000001</v>
      </c>
      <c r="Q118" s="23">
        <v>-70907.100999999995</v>
      </c>
      <c r="R118" s="24">
        <f t="shared" si="105"/>
        <v>15512.778000000006</v>
      </c>
      <c r="S118" s="24"/>
      <c r="T118" s="24">
        <f t="shared" si="106"/>
        <v>15512.778000000006</v>
      </c>
      <c r="U118" s="24"/>
      <c r="V118" s="24">
        <f t="shared" si="107"/>
        <v>15512.778000000006</v>
      </c>
      <c r="W118" s="24"/>
      <c r="X118" s="24">
        <f t="shared" si="108"/>
        <v>15512.778000000006</v>
      </c>
      <c r="Y118" s="24"/>
      <c r="Z118" s="24">
        <f t="shared" si="109"/>
        <v>15512.778000000006</v>
      </c>
      <c r="AA118" s="24"/>
      <c r="AB118" s="24">
        <f t="shared" si="110"/>
        <v>15512.778000000006</v>
      </c>
      <c r="AC118" s="24"/>
      <c r="AD118" s="24">
        <f t="shared" si="75"/>
        <v>15512.778000000006</v>
      </c>
      <c r="AE118" s="24"/>
      <c r="AF118" s="24">
        <f t="shared" si="76"/>
        <v>15512.778000000006</v>
      </c>
      <c r="AG118" s="24">
        <v>0</v>
      </c>
      <c r="AH118" s="23"/>
      <c r="AI118" s="24">
        <f t="shared" si="77"/>
        <v>0</v>
      </c>
      <c r="AJ118" s="23">
        <v>73749.5</v>
      </c>
      <c r="AK118" s="24">
        <f t="shared" si="78"/>
        <v>73749.5</v>
      </c>
      <c r="AL118" s="23"/>
      <c r="AM118" s="24">
        <f t="shared" si="79"/>
        <v>73749.5</v>
      </c>
      <c r="AN118" s="23"/>
      <c r="AO118" s="24">
        <f t="shared" si="80"/>
        <v>73749.5</v>
      </c>
      <c r="AP118" s="23"/>
      <c r="AQ118" s="24">
        <f t="shared" si="81"/>
        <v>73749.5</v>
      </c>
      <c r="AR118" s="23"/>
      <c r="AS118" s="24">
        <f t="shared" si="82"/>
        <v>73749.5</v>
      </c>
      <c r="AT118" s="23">
        <v>70907.100999999995</v>
      </c>
      <c r="AU118" s="24">
        <f t="shared" si="83"/>
        <v>144656.601</v>
      </c>
      <c r="AV118" s="24"/>
      <c r="AW118" s="24">
        <f t="shared" si="84"/>
        <v>144656.601</v>
      </c>
      <c r="AX118" s="24"/>
      <c r="AY118" s="24">
        <f t="shared" si="85"/>
        <v>144656.601</v>
      </c>
      <c r="AZ118" s="24"/>
      <c r="BA118" s="24">
        <f t="shared" si="86"/>
        <v>144656.601</v>
      </c>
      <c r="BB118" s="24"/>
      <c r="BC118" s="24">
        <f t="shared" si="87"/>
        <v>144656.601</v>
      </c>
      <c r="BD118" s="24"/>
      <c r="BE118" s="24">
        <f t="shared" si="88"/>
        <v>144656.601</v>
      </c>
      <c r="BF118" s="24"/>
      <c r="BG118" s="24">
        <f t="shared" si="89"/>
        <v>144656.601</v>
      </c>
      <c r="BH118" s="24">
        <v>0</v>
      </c>
      <c r="BI118" s="23"/>
      <c r="BJ118" s="24">
        <f t="shared" si="90"/>
        <v>0</v>
      </c>
      <c r="BK118" s="23"/>
      <c r="BL118" s="24">
        <f t="shared" si="91"/>
        <v>0</v>
      </c>
      <c r="BM118" s="23"/>
      <c r="BN118" s="24">
        <f t="shared" si="92"/>
        <v>0</v>
      </c>
      <c r="BO118" s="23"/>
      <c r="BP118" s="24">
        <f t="shared" si="93"/>
        <v>0</v>
      </c>
      <c r="BQ118" s="23"/>
      <c r="BR118" s="25">
        <f t="shared" si="94"/>
        <v>0</v>
      </c>
      <c r="BS118" s="24"/>
      <c r="BT118" s="24">
        <f t="shared" si="95"/>
        <v>0</v>
      </c>
      <c r="BU118" s="24"/>
      <c r="BV118" s="24">
        <f t="shared" si="96"/>
        <v>0</v>
      </c>
      <c r="BW118" s="24"/>
      <c r="BX118" s="24">
        <f t="shared" si="97"/>
        <v>0</v>
      </c>
      <c r="BY118" s="24"/>
      <c r="BZ118" s="24">
        <f t="shared" si="98"/>
        <v>0</v>
      </c>
      <c r="CA118" s="4" t="s">
        <v>145</v>
      </c>
      <c r="CC118" s="41"/>
    </row>
    <row r="119" ht="56.25">
      <c r="A119" s="20" t="s">
        <v>146</v>
      </c>
      <c r="B119" s="21" t="s">
        <v>147</v>
      </c>
      <c r="C119" s="67" t="s">
        <v>148</v>
      </c>
      <c r="D119" s="23">
        <v>360031.59999999998</v>
      </c>
      <c r="E119" s="23">
        <v>-50000</v>
      </c>
      <c r="F119" s="24">
        <f t="shared" si="99"/>
        <v>310031.59999999998</v>
      </c>
      <c r="G119" s="23">
        <f>17562.98+5713.793-200000</f>
        <v>-176723.22700000001</v>
      </c>
      <c r="H119" s="24">
        <f t="shared" si="100"/>
        <v>133308.37299999996</v>
      </c>
      <c r="I119" s="23"/>
      <c r="J119" s="24">
        <f t="shared" si="101"/>
        <v>133308.37299999996</v>
      </c>
      <c r="K119" s="23">
        <v>-123523.57000000001</v>
      </c>
      <c r="L119" s="24">
        <f t="shared" si="102"/>
        <v>9784.8029999999562</v>
      </c>
      <c r="M119" s="23"/>
      <c r="N119" s="24">
        <f t="shared" si="103"/>
        <v>9784.8029999999562</v>
      </c>
      <c r="O119" s="23"/>
      <c r="P119" s="24">
        <f t="shared" si="104"/>
        <v>9784.8029999999562</v>
      </c>
      <c r="Q119" s="23">
        <v>-9784.8029999999999</v>
      </c>
      <c r="R119" s="24">
        <f t="shared" si="105"/>
        <v>-4.3655745685100555e-11</v>
      </c>
      <c r="S119" s="24"/>
      <c r="T119" s="24">
        <f t="shared" si="106"/>
        <v>-4.3655745685100555e-11</v>
      </c>
      <c r="U119" s="24"/>
      <c r="V119" s="24">
        <f t="shared" si="107"/>
        <v>-4.3655745685100555e-11</v>
      </c>
      <c r="W119" s="24"/>
      <c r="X119" s="24">
        <f t="shared" si="108"/>
        <v>-4.3655745685100555e-11</v>
      </c>
      <c r="Y119" s="24"/>
      <c r="Z119" s="24">
        <f t="shared" si="109"/>
        <v>-4.3655745685100555e-11</v>
      </c>
      <c r="AA119" s="24"/>
      <c r="AB119" s="24">
        <f t="shared" si="110"/>
        <v>-4.3655745685100555e-11</v>
      </c>
      <c r="AC119" s="24"/>
      <c r="AD119" s="24">
        <f t="shared" si="75"/>
        <v>-4.3655745685100555e-11</v>
      </c>
      <c r="AE119" s="24"/>
      <c r="AF119" s="24">
        <f t="shared" si="76"/>
        <v>-4.3655745685100555e-11</v>
      </c>
      <c r="AG119" s="24">
        <v>87519</v>
      </c>
      <c r="AH119" s="23">
        <v>67940.256999999998</v>
      </c>
      <c r="AI119" s="24">
        <f t="shared" si="77"/>
        <v>155459.25699999998</v>
      </c>
      <c r="AJ119" s="23">
        <v>200000</v>
      </c>
      <c r="AK119" s="24">
        <f t="shared" si="78"/>
        <v>355459.25699999998</v>
      </c>
      <c r="AL119" s="23">
        <v>123523.57000000001</v>
      </c>
      <c r="AM119" s="24">
        <f t="shared" si="79"/>
        <v>478982.82699999999</v>
      </c>
      <c r="AN119" s="23"/>
      <c r="AO119" s="24">
        <f t="shared" si="80"/>
        <v>478982.82699999999</v>
      </c>
      <c r="AP119" s="23"/>
      <c r="AQ119" s="24">
        <f t="shared" si="81"/>
        <v>478982.82699999999</v>
      </c>
      <c r="AR119" s="23"/>
      <c r="AS119" s="24">
        <f t="shared" si="82"/>
        <v>478982.82699999999</v>
      </c>
      <c r="AT119" s="23">
        <v>9784.8029999999999</v>
      </c>
      <c r="AU119" s="24">
        <f t="shared" si="83"/>
        <v>488767.63</v>
      </c>
      <c r="AV119" s="24"/>
      <c r="AW119" s="24">
        <f t="shared" si="84"/>
        <v>488767.63</v>
      </c>
      <c r="AX119" s="24"/>
      <c r="AY119" s="24">
        <f t="shared" si="85"/>
        <v>488767.63</v>
      </c>
      <c r="AZ119" s="24"/>
      <c r="BA119" s="24">
        <f t="shared" si="86"/>
        <v>488767.63</v>
      </c>
      <c r="BB119" s="24"/>
      <c r="BC119" s="24">
        <f t="shared" si="87"/>
        <v>488767.63</v>
      </c>
      <c r="BD119" s="24"/>
      <c r="BE119" s="24">
        <f t="shared" si="88"/>
        <v>488767.63</v>
      </c>
      <c r="BF119" s="24"/>
      <c r="BG119" s="24">
        <f t="shared" si="89"/>
        <v>488767.63</v>
      </c>
      <c r="BH119" s="24">
        <v>0</v>
      </c>
      <c r="BI119" s="23"/>
      <c r="BJ119" s="24">
        <f t="shared" si="90"/>
        <v>0</v>
      </c>
      <c r="BK119" s="23"/>
      <c r="BL119" s="24">
        <f t="shared" si="91"/>
        <v>0</v>
      </c>
      <c r="BM119" s="23"/>
      <c r="BN119" s="24">
        <f t="shared" si="92"/>
        <v>0</v>
      </c>
      <c r="BO119" s="23"/>
      <c r="BP119" s="24">
        <f t="shared" si="93"/>
        <v>0</v>
      </c>
      <c r="BQ119" s="23"/>
      <c r="BR119" s="25">
        <f t="shared" si="94"/>
        <v>0</v>
      </c>
      <c r="BS119" s="24"/>
      <c r="BT119" s="24">
        <f t="shared" si="95"/>
        <v>0</v>
      </c>
      <c r="BU119" s="24"/>
      <c r="BV119" s="24">
        <f t="shared" si="96"/>
        <v>0</v>
      </c>
      <c r="BW119" s="24"/>
      <c r="BX119" s="24">
        <f t="shared" si="97"/>
        <v>0</v>
      </c>
      <c r="BY119" s="24"/>
      <c r="BZ119" s="24">
        <f t="shared" si="98"/>
        <v>0</v>
      </c>
      <c r="CA119" s="4" t="s">
        <v>149</v>
      </c>
      <c r="CC119" s="41"/>
    </row>
    <row r="120" ht="56.25">
      <c r="A120" s="20" t="s">
        <v>150</v>
      </c>
      <c r="B120" s="74" t="s">
        <v>151</v>
      </c>
      <c r="C120" s="39" t="s">
        <v>148</v>
      </c>
      <c r="D120" s="23">
        <f>D122</f>
        <v>226860</v>
      </c>
      <c r="E120" s="23">
        <f>E122</f>
        <v>0</v>
      </c>
      <c r="F120" s="24">
        <f t="shared" si="99"/>
        <v>226860</v>
      </c>
      <c r="G120" s="23">
        <f>G122</f>
        <v>0</v>
      </c>
      <c r="H120" s="24">
        <f t="shared" si="100"/>
        <v>226860</v>
      </c>
      <c r="I120" s="23">
        <f>I122</f>
        <v>0</v>
      </c>
      <c r="J120" s="24">
        <f t="shared" si="101"/>
        <v>226860</v>
      </c>
      <c r="K120" s="23">
        <f>K122</f>
        <v>0</v>
      </c>
      <c r="L120" s="24">
        <f t="shared" si="102"/>
        <v>226860</v>
      </c>
      <c r="M120" s="23">
        <f>M122</f>
        <v>0</v>
      </c>
      <c r="N120" s="24">
        <f t="shared" si="103"/>
        <v>226860</v>
      </c>
      <c r="O120" s="23">
        <f>O122</f>
        <v>0</v>
      </c>
      <c r="P120" s="24">
        <f t="shared" si="104"/>
        <v>226860</v>
      </c>
      <c r="Q120" s="23">
        <f>Q122</f>
        <v>0</v>
      </c>
      <c r="R120" s="24">
        <f t="shared" si="105"/>
        <v>226860</v>
      </c>
      <c r="S120" s="24">
        <f>S122</f>
        <v>0</v>
      </c>
      <c r="T120" s="24">
        <f t="shared" si="106"/>
        <v>226860</v>
      </c>
      <c r="U120" s="24">
        <f>U122</f>
        <v>0</v>
      </c>
      <c r="V120" s="24">
        <f t="shared" si="107"/>
        <v>226860</v>
      </c>
      <c r="W120" s="24">
        <f>W122</f>
        <v>0</v>
      </c>
      <c r="X120" s="24">
        <f t="shared" si="108"/>
        <v>226860</v>
      </c>
      <c r="Y120" s="24">
        <f>Y122</f>
        <v>0</v>
      </c>
      <c r="Z120" s="24">
        <f t="shared" si="109"/>
        <v>226860</v>
      </c>
      <c r="AA120" s="24">
        <f>AA122</f>
        <v>0</v>
      </c>
      <c r="AB120" s="24">
        <f t="shared" si="110"/>
        <v>226860</v>
      </c>
      <c r="AC120" s="24">
        <f>AC122</f>
        <v>0</v>
      </c>
      <c r="AD120" s="24">
        <f t="shared" si="75"/>
        <v>226860</v>
      </c>
      <c r="AE120" s="24">
        <f>AE122</f>
        <v>0</v>
      </c>
      <c r="AF120" s="24">
        <f t="shared" si="76"/>
        <v>226860</v>
      </c>
      <c r="AG120" s="24">
        <f>AG122</f>
        <v>0</v>
      </c>
      <c r="AH120" s="23">
        <f>AH122</f>
        <v>0</v>
      </c>
      <c r="AI120" s="24">
        <f t="shared" si="77"/>
        <v>0</v>
      </c>
      <c r="AJ120" s="23">
        <f>AJ122</f>
        <v>0</v>
      </c>
      <c r="AK120" s="24">
        <f t="shared" si="78"/>
        <v>0</v>
      </c>
      <c r="AL120" s="23">
        <f>AL122</f>
        <v>0</v>
      </c>
      <c r="AM120" s="24">
        <f t="shared" si="79"/>
        <v>0</v>
      </c>
      <c r="AN120" s="23">
        <f>AN122</f>
        <v>0</v>
      </c>
      <c r="AO120" s="24">
        <f t="shared" si="80"/>
        <v>0</v>
      </c>
      <c r="AP120" s="23">
        <f>AP122</f>
        <v>0</v>
      </c>
      <c r="AQ120" s="24">
        <f t="shared" si="81"/>
        <v>0</v>
      </c>
      <c r="AR120" s="23">
        <f>AR122</f>
        <v>0</v>
      </c>
      <c r="AS120" s="24">
        <f t="shared" si="82"/>
        <v>0</v>
      </c>
      <c r="AT120" s="23">
        <f>AT122</f>
        <v>0</v>
      </c>
      <c r="AU120" s="24">
        <f t="shared" si="83"/>
        <v>0</v>
      </c>
      <c r="AV120" s="24">
        <f>AV122</f>
        <v>0</v>
      </c>
      <c r="AW120" s="24">
        <f t="shared" si="84"/>
        <v>0</v>
      </c>
      <c r="AX120" s="24">
        <f>AX122</f>
        <v>0</v>
      </c>
      <c r="AY120" s="24">
        <f t="shared" si="85"/>
        <v>0</v>
      </c>
      <c r="AZ120" s="24">
        <f>AZ122</f>
        <v>0</v>
      </c>
      <c r="BA120" s="24">
        <f t="shared" si="86"/>
        <v>0</v>
      </c>
      <c r="BB120" s="24">
        <f>BB122</f>
        <v>0</v>
      </c>
      <c r="BC120" s="24">
        <f t="shared" si="87"/>
        <v>0</v>
      </c>
      <c r="BD120" s="24">
        <f>BD122</f>
        <v>0</v>
      </c>
      <c r="BE120" s="24">
        <f t="shared" si="88"/>
        <v>0</v>
      </c>
      <c r="BF120" s="24">
        <f>BF122</f>
        <v>0</v>
      </c>
      <c r="BG120" s="24">
        <f t="shared" si="89"/>
        <v>0</v>
      </c>
      <c r="BH120" s="24">
        <f>BH122</f>
        <v>0</v>
      </c>
      <c r="BI120" s="23">
        <f>BI122</f>
        <v>0</v>
      </c>
      <c r="BJ120" s="24">
        <f t="shared" si="90"/>
        <v>0</v>
      </c>
      <c r="BK120" s="23">
        <f>BK122</f>
        <v>0</v>
      </c>
      <c r="BL120" s="24">
        <f t="shared" si="91"/>
        <v>0</v>
      </c>
      <c r="BM120" s="23">
        <f>BM122</f>
        <v>0</v>
      </c>
      <c r="BN120" s="24">
        <f t="shared" si="92"/>
        <v>0</v>
      </c>
      <c r="BO120" s="23">
        <f>BO122</f>
        <v>0</v>
      </c>
      <c r="BP120" s="24">
        <f t="shared" si="93"/>
        <v>0</v>
      </c>
      <c r="BQ120" s="23">
        <f>BQ122</f>
        <v>0</v>
      </c>
      <c r="BR120" s="25">
        <f t="shared" si="94"/>
        <v>0</v>
      </c>
      <c r="BS120" s="24">
        <f>BS122</f>
        <v>0</v>
      </c>
      <c r="BT120" s="24">
        <f t="shared" si="95"/>
        <v>0</v>
      </c>
      <c r="BU120" s="24">
        <f>BU122</f>
        <v>0</v>
      </c>
      <c r="BV120" s="24">
        <f t="shared" si="96"/>
        <v>0</v>
      </c>
      <c r="BW120" s="24">
        <f>BW122</f>
        <v>0</v>
      </c>
      <c r="BX120" s="24">
        <f t="shared" si="97"/>
        <v>0</v>
      </c>
      <c r="BY120" s="24">
        <f>BY122</f>
        <v>0</v>
      </c>
      <c r="BZ120" s="24">
        <f t="shared" si="98"/>
        <v>0</v>
      </c>
      <c r="CC120" s="41"/>
    </row>
    <row r="121">
      <c r="A121" s="20"/>
      <c r="B121" s="39" t="s">
        <v>31</v>
      </c>
      <c r="C121" s="39"/>
      <c r="D121" s="23"/>
      <c r="E121" s="23"/>
      <c r="F121" s="24"/>
      <c r="G121" s="23"/>
      <c r="H121" s="24"/>
      <c r="I121" s="23"/>
      <c r="J121" s="24"/>
      <c r="K121" s="23"/>
      <c r="L121" s="24"/>
      <c r="M121" s="23"/>
      <c r="N121" s="24"/>
      <c r="O121" s="23"/>
      <c r="P121" s="24"/>
      <c r="Q121" s="23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3"/>
      <c r="AI121" s="24"/>
      <c r="AJ121" s="23"/>
      <c r="AK121" s="24"/>
      <c r="AL121" s="23"/>
      <c r="AM121" s="24"/>
      <c r="AN121" s="23"/>
      <c r="AO121" s="24"/>
      <c r="AP121" s="23"/>
      <c r="AQ121" s="24"/>
      <c r="AR121" s="23"/>
      <c r="AS121" s="24"/>
      <c r="AT121" s="23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3"/>
      <c r="BJ121" s="24"/>
      <c r="BK121" s="23"/>
      <c r="BL121" s="24"/>
      <c r="BM121" s="23"/>
      <c r="BN121" s="24"/>
      <c r="BO121" s="23"/>
      <c r="BP121" s="24"/>
      <c r="BQ121" s="23"/>
      <c r="BR121" s="25"/>
      <c r="BS121" s="24"/>
      <c r="BT121" s="24"/>
      <c r="BU121" s="24"/>
      <c r="BV121" s="24"/>
      <c r="BW121" s="24"/>
      <c r="BX121" s="24"/>
      <c r="BY121" s="24"/>
      <c r="BZ121" s="24"/>
      <c r="CC121" s="41"/>
    </row>
    <row r="122">
      <c r="A122" s="20"/>
      <c r="B122" s="74" t="s">
        <v>34</v>
      </c>
      <c r="C122" s="60" t="s">
        <v>30</v>
      </c>
      <c r="D122" s="23">
        <v>226860</v>
      </c>
      <c r="E122" s="23"/>
      <c r="F122" s="24">
        <f t="shared" si="99"/>
        <v>226860</v>
      </c>
      <c r="G122" s="23"/>
      <c r="H122" s="24">
        <f t="shared" si="100"/>
        <v>226860</v>
      </c>
      <c r="I122" s="23"/>
      <c r="J122" s="24">
        <f t="shared" si="101"/>
        <v>226860</v>
      </c>
      <c r="K122" s="23"/>
      <c r="L122" s="24">
        <f t="shared" si="102"/>
        <v>226860</v>
      </c>
      <c r="M122" s="23"/>
      <c r="N122" s="24">
        <f t="shared" si="103"/>
        <v>226860</v>
      </c>
      <c r="O122" s="23"/>
      <c r="P122" s="24">
        <f t="shared" si="104"/>
        <v>226860</v>
      </c>
      <c r="Q122" s="23"/>
      <c r="R122" s="24">
        <f t="shared" si="105"/>
        <v>226860</v>
      </c>
      <c r="S122" s="24"/>
      <c r="T122" s="24">
        <f t="shared" si="106"/>
        <v>226860</v>
      </c>
      <c r="U122" s="24"/>
      <c r="V122" s="24">
        <f t="shared" si="107"/>
        <v>226860</v>
      </c>
      <c r="W122" s="24"/>
      <c r="X122" s="24">
        <f t="shared" si="108"/>
        <v>226860</v>
      </c>
      <c r="Y122" s="24"/>
      <c r="Z122" s="24">
        <f t="shared" si="109"/>
        <v>226860</v>
      </c>
      <c r="AA122" s="24"/>
      <c r="AB122" s="24">
        <f t="shared" si="110"/>
        <v>226860</v>
      </c>
      <c r="AC122" s="24"/>
      <c r="AD122" s="24">
        <f t="shared" si="75"/>
        <v>226860</v>
      </c>
      <c r="AE122" s="24"/>
      <c r="AF122" s="24">
        <f t="shared" si="76"/>
        <v>226860</v>
      </c>
      <c r="AG122" s="24">
        <v>0</v>
      </c>
      <c r="AH122" s="23"/>
      <c r="AI122" s="24">
        <f t="shared" si="77"/>
        <v>0</v>
      </c>
      <c r="AJ122" s="23"/>
      <c r="AK122" s="24">
        <f t="shared" si="78"/>
        <v>0</v>
      </c>
      <c r="AL122" s="23"/>
      <c r="AM122" s="24">
        <f t="shared" si="79"/>
        <v>0</v>
      </c>
      <c r="AN122" s="23"/>
      <c r="AO122" s="24">
        <f t="shared" si="80"/>
        <v>0</v>
      </c>
      <c r="AP122" s="23"/>
      <c r="AQ122" s="24">
        <f t="shared" si="81"/>
        <v>0</v>
      </c>
      <c r="AR122" s="23"/>
      <c r="AS122" s="24">
        <f t="shared" si="82"/>
        <v>0</v>
      </c>
      <c r="AT122" s="23"/>
      <c r="AU122" s="24">
        <f t="shared" si="83"/>
        <v>0</v>
      </c>
      <c r="AV122" s="24"/>
      <c r="AW122" s="24">
        <f t="shared" si="84"/>
        <v>0</v>
      </c>
      <c r="AX122" s="24"/>
      <c r="AY122" s="24">
        <f t="shared" si="85"/>
        <v>0</v>
      </c>
      <c r="AZ122" s="24"/>
      <c r="BA122" s="24">
        <f t="shared" si="86"/>
        <v>0</v>
      </c>
      <c r="BB122" s="24"/>
      <c r="BC122" s="24">
        <f t="shared" si="87"/>
        <v>0</v>
      </c>
      <c r="BD122" s="24"/>
      <c r="BE122" s="24">
        <f t="shared" si="88"/>
        <v>0</v>
      </c>
      <c r="BF122" s="24"/>
      <c r="BG122" s="24">
        <f t="shared" si="89"/>
        <v>0</v>
      </c>
      <c r="BH122" s="24">
        <v>0</v>
      </c>
      <c r="BI122" s="23"/>
      <c r="BJ122" s="24">
        <f t="shared" si="90"/>
        <v>0</v>
      </c>
      <c r="BK122" s="23"/>
      <c r="BL122" s="24">
        <f t="shared" si="91"/>
        <v>0</v>
      </c>
      <c r="BM122" s="23"/>
      <c r="BN122" s="24">
        <f t="shared" si="92"/>
        <v>0</v>
      </c>
      <c r="BO122" s="23"/>
      <c r="BP122" s="24">
        <f t="shared" si="93"/>
        <v>0</v>
      </c>
      <c r="BQ122" s="23"/>
      <c r="BR122" s="25">
        <f t="shared" si="94"/>
        <v>0</v>
      </c>
      <c r="BS122" s="24"/>
      <c r="BT122" s="24">
        <f t="shared" si="95"/>
        <v>0</v>
      </c>
      <c r="BU122" s="24"/>
      <c r="BV122" s="24">
        <f t="shared" si="96"/>
        <v>0</v>
      </c>
      <c r="BW122" s="24"/>
      <c r="BX122" s="24">
        <f t="shared" si="97"/>
        <v>0</v>
      </c>
      <c r="BY122" s="24"/>
      <c r="BZ122" s="24">
        <f t="shared" si="98"/>
        <v>0</v>
      </c>
      <c r="CA122" s="4" t="s">
        <v>152</v>
      </c>
      <c r="CC122" s="41"/>
    </row>
    <row r="123" ht="75">
      <c r="A123" s="20" t="s">
        <v>153</v>
      </c>
      <c r="B123" s="74" t="s">
        <v>154</v>
      </c>
      <c r="C123" s="39" t="s">
        <v>95</v>
      </c>
      <c r="D123" s="23"/>
      <c r="E123" s="23"/>
      <c r="F123" s="24"/>
      <c r="G123" s="23">
        <v>13660</v>
      </c>
      <c r="H123" s="24">
        <f t="shared" si="100"/>
        <v>13660</v>
      </c>
      <c r="I123" s="23"/>
      <c r="J123" s="24">
        <f t="shared" si="101"/>
        <v>13660</v>
      </c>
      <c r="K123" s="23"/>
      <c r="L123" s="24">
        <f t="shared" si="102"/>
        <v>13660</v>
      </c>
      <c r="M123" s="23"/>
      <c r="N123" s="24">
        <f t="shared" si="103"/>
        <v>13660</v>
      </c>
      <c r="O123" s="23"/>
      <c r="P123" s="24">
        <f t="shared" si="104"/>
        <v>13660</v>
      </c>
      <c r="Q123" s="23"/>
      <c r="R123" s="24">
        <f t="shared" si="105"/>
        <v>13660</v>
      </c>
      <c r="S123" s="24"/>
      <c r="T123" s="24">
        <f t="shared" si="106"/>
        <v>13660</v>
      </c>
      <c r="U123" s="24"/>
      <c r="V123" s="24">
        <f t="shared" si="107"/>
        <v>13660</v>
      </c>
      <c r="W123" s="24"/>
      <c r="X123" s="24">
        <f t="shared" si="108"/>
        <v>13660</v>
      </c>
      <c r="Y123" s="24"/>
      <c r="Z123" s="24">
        <f t="shared" si="109"/>
        <v>13660</v>
      </c>
      <c r="AA123" s="24"/>
      <c r="AB123" s="24">
        <f t="shared" si="110"/>
        <v>13660</v>
      </c>
      <c r="AC123" s="24"/>
      <c r="AD123" s="24">
        <f t="shared" si="75"/>
        <v>13660</v>
      </c>
      <c r="AE123" s="24"/>
      <c r="AF123" s="24">
        <f t="shared" si="76"/>
        <v>13660</v>
      </c>
      <c r="AG123" s="24"/>
      <c r="AH123" s="23"/>
      <c r="AI123" s="24"/>
      <c r="AJ123" s="23"/>
      <c r="AK123" s="24">
        <f t="shared" si="78"/>
        <v>0</v>
      </c>
      <c r="AL123" s="23"/>
      <c r="AM123" s="24">
        <f t="shared" si="79"/>
        <v>0</v>
      </c>
      <c r="AN123" s="23"/>
      <c r="AO123" s="24">
        <f t="shared" si="80"/>
        <v>0</v>
      </c>
      <c r="AP123" s="23"/>
      <c r="AQ123" s="24">
        <f t="shared" si="81"/>
        <v>0</v>
      </c>
      <c r="AR123" s="23"/>
      <c r="AS123" s="24">
        <f t="shared" si="82"/>
        <v>0</v>
      </c>
      <c r="AT123" s="23"/>
      <c r="AU123" s="24">
        <f t="shared" si="83"/>
        <v>0</v>
      </c>
      <c r="AV123" s="24"/>
      <c r="AW123" s="24">
        <f t="shared" si="84"/>
        <v>0</v>
      </c>
      <c r="AX123" s="24"/>
      <c r="AY123" s="24">
        <f t="shared" si="85"/>
        <v>0</v>
      </c>
      <c r="AZ123" s="24"/>
      <c r="BA123" s="24">
        <f t="shared" si="86"/>
        <v>0</v>
      </c>
      <c r="BB123" s="24"/>
      <c r="BC123" s="24">
        <f t="shared" si="87"/>
        <v>0</v>
      </c>
      <c r="BD123" s="24"/>
      <c r="BE123" s="24">
        <f t="shared" si="88"/>
        <v>0</v>
      </c>
      <c r="BF123" s="24"/>
      <c r="BG123" s="24">
        <f t="shared" si="89"/>
        <v>0</v>
      </c>
      <c r="BH123" s="24"/>
      <c r="BI123" s="23"/>
      <c r="BJ123" s="24"/>
      <c r="BK123" s="23"/>
      <c r="BL123" s="24">
        <f t="shared" si="91"/>
        <v>0</v>
      </c>
      <c r="BM123" s="23"/>
      <c r="BN123" s="24">
        <f t="shared" si="92"/>
        <v>0</v>
      </c>
      <c r="BO123" s="23"/>
      <c r="BP123" s="24">
        <f t="shared" si="93"/>
        <v>0</v>
      </c>
      <c r="BQ123" s="23"/>
      <c r="BR123" s="25">
        <f t="shared" si="94"/>
        <v>0</v>
      </c>
      <c r="BS123" s="24"/>
      <c r="BT123" s="24">
        <f t="shared" si="95"/>
        <v>0</v>
      </c>
      <c r="BU123" s="24"/>
      <c r="BV123" s="24">
        <f t="shared" si="96"/>
        <v>0</v>
      </c>
      <c r="BW123" s="24"/>
      <c r="BX123" s="24">
        <f t="shared" si="97"/>
        <v>0</v>
      </c>
      <c r="BY123" s="24"/>
      <c r="BZ123" s="24">
        <f t="shared" si="98"/>
        <v>0</v>
      </c>
      <c r="CA123" s="4" t="s">
        <v>155</v>
      </c>
      <c r="CC123" s="41"/>
    </row>
    <row r="124" ht="56.25">
      <c r="A124" s="20" t="s">
        <v>156</v>
      </c>
      <c r="B124" s="74" t="s">
        <v>157</v>
      </c>
      <c r="C124" s="39" t="s">
        <v>39</v>
      </c>
      <c r="D124" s="23"/>
      <c r="E124" s="23"/>
      <c r="F124" s="24"/>
      <c r="G124" s="23">
        <v>29.154</v>
      </c>
      <c r="H124" s="24">
        <f t="shared" si="100"/>
        <v>29.154</v>
      </c>
      <c r="I124" s="23"/>
      <c r="J124" s="24">
        <f t="shared" si="101"/>
        <v>29.154</v>
      </c>
      <c r="K124" s="23"/>
      <c r="L124" s="24">
        <f t="shared" si="102"/>
        <v>29.154</v>
      </c>
      <c r="M124" s="23"/>
      <c r="N124" s="24">
        <f t="shared" si="103"/>
        <v>29.154</v>
      </c>
      <c r="O124" s="23"/>
      <c r="P124" s="24">
        <f t="shared" si="104"/>
        <v>29.154</v>
      </c>
      <c r="Q124" s="23"/>
      <c r="R124" s="24">
        <f t="shared" si="105"/>
        <v>29.154</v>
      </c>
      <c r="S124" s="24"/>
      <c r="T124" s="24">
        <f t="shared" si="106"/>
        <v>29.154</v>
      </c>
      <c r="U124" s="24"/>
      <c r="V124" s="24">
        <f t="shared" si="107"/>
        <v>29.154</v>
      </c>
      <c r="W124" s="24"/>
      <c r="X124" s="24">
        <f t="shared" si="108"/>
        <v>29.154</v>
      </c>
      <c r="Y124" s="24"/>
      <c r="Z124" s="24">
        <f t="shared" si="109"/>
        <v>29.154</v>
      </c>
      <c r="AA124" s="24"/>
      <c r="AB124" s="24">
        <f t="shared" si="110"/>
        <v>29.154</v>
      </c>
      <c r="AC124" s="24"/>
      <c r="AD124" s="24">
        <f t="shared" si="75"/>
        <v>29.154</v>
      </c>
      <c r="AE124" s="24"/>
      <c r="AF124" s="24">
        <f t="shared" si="76"/>
        <v>29.154</v>
      </c>
      <c r="AG124" s="24"/>
      <c r="AH124" s="23"/>
      <c r="AI124" s="24"/>
      <c r="AJ124" s="23"/>
      <c r="AK124" s="24">
        <f t="shared" si="78"/>
        <v>0</v>
      </c>
      <c r="AL124" s="23"/>
      <c r="AM124" s="24">
        <f t="shared" si="79"/>
        <v>0</v>
      </c>
      <c r="AN124" s="23"/>
      <c r="AO124" s="24">
        <f t="shared" si="80"/>
        <v>0</v>
      </c>
      <c r="AP124" s="23"/>
      <c r="AQ124" s="24">
        <f t="shared" si="81"/>
        <v>0</v>
      </c>
      <c r="AR124" s="23"/>
      <c r="AS124" s="24">
        <f t="shared" si="82"/>
        <v>0</v>
      </c>
      <c r="AT124" s="23"/>
      <c r="AU124" s="24">
        <f t="shared" si="83"/>
        <v>0</v>
      </c>
      <c r="AV124" s="24"/>
      <c r="AW124" s="24">
        <f t="shared" si="84"/>
        <v>0</v>
      </c>
      <c r="AX124" s="24"/>
      <c r="AY124" s="24">
        <f t="shared" si="85"/>
        <v>0</v>
      </c>
      <c r="AZ124" s="24"/>
      <c r="BA124" s="24">
        <f t="shared" si="86"/>
        <v>0</v>
      </c>
      <c r="BB124" s="24"/>
      <c r="BC124" s="24">
        <f t="shared" si="87"/>
        <v>0</v>
      </c>
      <c r="BD124" s="24"/>
      <c r="BE124" s="24">
        <f t="shared" si="88"/>
        <v>0</v>
      </c>
      <c r="BF124" s="24"/>
      <c r="BG124" s="24">
        <f t="shared" si="89"/>
        <v>0</v>
      </c>
      <c r="BH124" s="24"/>
      <c r="BI124" s="23"/>
      <c r="BJ124" s="24"/>
      <c r="BK124" s="23"/>
      <c r="BL124" s="24">
        <f t="shared" si="91"/>
        <v>0</v>
      </c>
      <c r="BM124" s="23"/>
      <c r="BN124" s="24">
        <f t="shared" si="92"/>
        <v>0</v>
      </c>
      <c r="BO124" s="23"/>
      <c r="BP124" s="24">
        <f t="shared" si="93"/>
        <v>0</v>
      </c>
      <c r="BQ124" s="23"/>
      <c r="BR124" s="25">
        <f t="shared" si="94"/>
        <v>0</v>
      </c>
      <c r="BS124" s="24"/>
      <c r="BT124" s="24">
        <f t="shared" si="95"/>
        <v>0</v>
      </c>
      <c r="BU124" s="24"/>
      <c r="BV124" s="24">
        <f t="shared" si="96"/>
        <v>0</v>
      </c>
      <c r="BW124" s="24"/>
      <c r="BX124" s="24">
        <f t="shared" si="97"/>
        <v>0</v>
      </c>
      <c r="BY124" s="24"/>
      <c r="BZ124" s="24">
        <f t="shared" si="98"/>
        <v>0</v>
      </c>
      <c r="CA124" s="4" t="s">
        <v>158</v>
      </c>
      <c r="CC124" s="41"/>
    </row>
    <row r="125" s="1" customFormat="1">
      <c r="A125" s="20"/>
      <c r="B125" s="39" t="s">
        <v>159</v>
      </c>
      <c r="C125" s="60" t="s">
        <v>30</v>
      </c>
      <c r="D125" s="24">
        <f>D129+D130+D131+D132+D133+D134+D138+D142</f>
        <v>129061.20000000001</v>
      </c>
      <c r="E125" s="24">
        <f>E129+E130+E131+E132+E133+E134+E138+E142</f>
        <v>-1425.779</v>
      </c>
      <c r="F125" s="24">
        <f t="shared" si="99"/>
        <v>127635.42100000002</v>
      </c>
      <c r="G125" s="24">
        <f>G129+G130+G131+G132+G133+G134+G138+G142+G146+G147+G148</f>
        <v>24441.925999999999</v>
      </c>
      <c r="H125" s="24">
        <f t="shared" si="100"/>
        <v>152077.34700000001</v>
      </c>
      <c r="I125" s="24">
        <f>I129+I130+I131+I132+I133+I134+I138+I142+I146+I147+I148</f>
        <v>0</v>
      </c>
      <c r="J125" s="24">
        <f t="shared" si="101"/>
        <v>152077.34700000001</v>
      </c>
      <c r="K125" s="24">
        <f>K129+K130+K131+K132+K133+K134+K138+K142+K146+K147+K148</f>
        <v>659.62699999999995</v>
      </c>
      <c r="L125" s="24">
        <f t="shared" si="102"/>
        <v>152736.97400000002</v>
      </c>
      <c r="M125" s="24">
        <f>M129+M130+M131+M132+M133+M134+M138+M142+M146+M147+M148</f>
        <v>-5338.8189999999995</v>
      </c>
      <c r="N125" s="24">
        <f t="shared" si="103"/>
        <v>147398.15500000003</v>
      </c>
      <c r="O125" s="24">
        <f>O129+O130+O131+O132+O133+O134+O138+O142+O146+O147+O148</f>
        <v>-12.193</v>
      </c>
      <c r="P125" s="24">
        <f t="shared" si="104"/>
        <v>147385.96200000003</v>
      </c>
      <c r="Q125" s="24">
        <f>Q129+Q130+Q131+Q132+Q133+Q134+Q138+Q142+Q146+Q147+Q148+Q149</f>
        <v>-2.8421709430404007e-14</v>
      </c>
      <c r="R125" s="24">
        <f t="shared" si="105"/>
        <v>147385.96200000003</v>
      </c>
      <c r="S125" s="24">
        <f>S129+S130+S131+S132+S133+S134+S138+S142+S146+S147+S148+S149</f>
        <v>0</v>
      </c>
      <c r="T125" s="24">
        <f t="shared" si="106"/>
        <v>147385.96200000003</v>
      </c>
      <c r="U125" s="24">
        <f>U129+U130+U131+U132+U133+U134+U138+U142+U146+U147+U148+U149</f>
        <v>0</v>
      </c>
      <c r="V125" s="24">
        <f t="shared" si="107"/>
        <v>147385.96200000003</v>
      </c>
      <c r="W125" s="24">
        <f>W129+W130+W131+W132+W133+W134+W138+W142+W146+W147+W148+W149</f>
        <v>-68386.800000000003</v>
      </c>
      <c r="X125" s="24">
        <f t="shared" si="108"/>
        <v>78999.162000000026</v>
      </c>
      <c r="Y125" s="24">
        <f>Y129+Y130+Y131+Y132+Y133+Y134+Y138+Y142+Y146+Y147+Y148+Y149</f>
        <v>0</v>
      </c>
      <c r="Z125" s="24">
        <f t="shared" si="109"/>
        <v>78999.162000000026</v>
      </c>
      <c r="AA125" s="24">
        <f>AA129+AA130+AA131+AA132+AA133+AA134+AA138+AA142+AA146+AA147+AA148+AA149</f>
        <v>0</v>
      </c>
      <c r="AB125" s="24">
        <f t="shared" si="110"/>
        <v>78999.162000000026</v>
      </c>
      <c r="AC125" s="24">
        <f>AC129+AC130+AC131+AC132+AC133+AC134+AC138+AC142+AC146+AC147+AC148+AC149</f>
        <v>0</v>
      </c>
      <c r="AD125" s="24">
        <f t="shared" si="75"/>
        <v>78999.162000000026</v>
      </c>
      <c r="AE125" s="24">
        <f>AE129+AE130+AE131+AE132+AE133+AE134+AE138+AE142+AE146+AE147+AE148+AE149</f>
        <v>0</v>
      </c>
      <c r="AF125" s="24">
        <f t="shared" si="76"/>
        <v>78999.162000000026</v>
      </c>
      <c r="AG125" s="24">
        <f>AG129+AG130+AG131+AG132+AG133+AG134+AG138+AG142</f>
        <v>40592.799999999996</v>
      </c>
      <c r="AH125" s="24">
        <f>AH129+AH130+AH131+AH132+AH133+AH134+AH138+AH142</f>
        <v>0</v>
      </c>
      <c r="AI125" s="24">
        <f t="shared" si="77"/>
        <v>40592.799999999996</v>
      </c>
      <c r="AJ125" s="24">
        <f>AJ129+AJ130+AJ131+AJ132+AJ133+AJ134+AJ138+AJ142+AJ146+AJ147+AJ148</f>
        <v>0</v>
      </c>
      <c r="AK125" s="24">
        <f t="shared" si="78"/>
        <v>40592.799999999996</v>
      </c>
      <c r="AL125" s="24">
        <f>AL129+AL130+AL131+AL132+AL133+AL134+AL138+AL142+AL146+AL147+AL148</f>
        <v>0</v>
      </c>
      <c r="AM125" s="24">
        <f t="shared" si="79"/>
        <v>40592.799999999996</v>
      </c>
      <c r="AN125" s="24">
        <f>AN129+AN130+AN131+AN132+AN133+AN134+AN138+AN142+AN146+AN147+AN148</f>
        <v>0</v>
      </c>
      <c r="AO125" s="24">
        <f t="shared" si="80"/>
        <v>40592.799999999996</v>
      </c>
      <c r="AP125" s="24">
        <f>AP129+AP130+AP131+AP132+AP133+AP134+AP138+AP142+AP146+AP147+AP148</f>
        <v>1914</v>
      </c>
      <c r="AQ125" s="24">
        <f t="shared" si="81"/>
        <v>42506.799999999996</v>
      </c>
      <c r="AR125" s="24">
        <f>AR129+AR130+AR131+AR132+AR133+AR134+AR138+AR142+AR146+AR147+AR148</f>
        <v>0</v>
      </c>
      <c r="AS125" s="24">
        <f t="shared" si="82"/>
        <v>42506.799999999996</v>
      </c>
      <c r="AT125" s="24">
        <f>AT129+AT130+AT131+AT132+AT133+AT134+AT138+AT142+AT146+AT147+AT148+AT149</f>
        <v>537636.15800000005</v>
      </c>
      <c r="AU125" s="24">
        <f t="shared" si="83"/>
        <v>580142.9580000001</v>
      </c>
      <c r="AV125" s="24">
        <f>AV129+AV130+AV131+AV132+AV133+AV134+AV138+AV142+AV146+AV147+AV148+AV149</f>
        <v>-579.10000000000002</v>
      </c>
      <c r="AW125" s="24">
        <f t="shared" si="84"/>
        <v>579563.85800000012</v>
      </c>
      <c r="AX125" s="24">
        <f>AX129+AX130+AX131+AX132+AX133+AX134+AX138+AX142+AX146+AX147+AX148+AX149</f>
        <v>0</v>
      </c>
      <c r="AY125" s="24">
        <f t="shared" si="85"/>
        <v>579563.85800000012</v>
      </c>
      <c r="AZ125" s="24">
        <f>AZ129+AZ130+AZ131+AZ132+AZ133+AZ134+AZ138+AZ142+AZ146+AZ147+AZ148+AZ149</f>
        <v>40832.110999999997</v>
      </c>
      <c r="BA125" s="24">
        <f t="shared" si="86"/>
        <v>620395.96900000016</v>
      </c>
      <c r="BB125" s="24">
        <f>BB129+BB130+BB131+BB132+BB133+BB134+BB138+BB142+BB146+BB147+BB148+BB149</f>
        <v>0</v>
      </c>
      <c r="BC125" s="24">
        <f t="shared" si="87"/>
        <v>620395.96900000016</v>
      </c>
      <c r="BD125" s="24">
        <f>BD129+BD130+BD131+BD132+BD133+BD134+BD138+BD142+BD146+BD147+BD148+BD149</f>
        <v>0</v>
      </c>
      <c r="BE125" s="24">
        <f t="shared" si="88"/>
        <v>620395.96900000016</v>
      </c>
      <c r="BF125" s="24">
        <f>BF129+BF130+BF131+BF132+BF133+BF134+BF138+BF142+BF146+BF147+BF148+BF149</f>
        <v>0</v>
      </c>
      <c r="BG125" s="24">
        <f t="shared" si="89"/>
        <v>620395.96900000016</v>
      </c>
      <c r="BH125" s="24">
        <f>BH129+BH130+BH131+BH132+BH133+BH134+BH138+BH142</f>
        <v>10393.299999999999</v>
      </c>
      <c r="BI125" s="24">
        <f>BI129+BI130+BI131+BI132+BI133+BI134+BI138+BI142</f>
        <v>0</v>
      </c>
      <c r="BJ125" s="24">
        <f t="shared" si="90"/>
        <v>10393.299999999999</v>
      </c>
      <c r="BK125" s="24">
        <f>BK129+BK130+BK131+BK132+BK133+BK134+BK138+BK142+BK146+BK147+BK148</f>
        <v>0</v>
      </c>
      <c r="BL125" s="24">
        <f t="shared" si="91"/>
        <v>10393.299999999999</v>
      </c>
      <c r="BM125" s="24">
        <f>BM129+BM130+BM131+BM132+BM133+BM134+BM138+BM142+BM146+BM147+BM148</f>
        <v>0</v>
      </c>
      <c r="BN125" s="24">
        <f t="shared" si="92"/>
        <v>10393.299999999999</v>
      </c>
      <c r="BO125" s="24">
        <f>BO129+BO130+BO131+BO132+BO133+BO134+BO138+BO142+BO146+BO147+BO148</f>
        <v>0</v>
      </c>
      <c r="BP125" s="24">
        <f t="shared" si="93"/>
        <v>10393.299999999999</v>
      </c>
      <c r="BQ125" s="24">
        <f>BQ129+BQ130+BQ131+BQ132+BQ133+BQ134+BQ138+BQ142+BQ146+BQ147+BQ148+BQ149</f>
        <v>0</v>
      </c>
      <c r="BR125" s="25">
        <f t="shared" si="94"/>
        <v>10393.299999999999</v>
      </c>
      <c r="BS125" s="24">
        <f>BS129+BS130+BS131+BS132+BS133+BS134+BS138+BS142+BS146+BS147+BS148+BS149</f>
        <v>0</v>
      </c>
      <c r="BT125" s="24">
        <f t="shared" si="95"/>
        <v>10393.299999999999</v>
      </c>
      <c r="BU125" s="24">
        <f>BU129+BU130+BU131+BU132+BU133+BU134+BU138+BU142+BU146+BU147+BU148+BU149</f>
        <v>27554.688999999998</v>
      </c>
      <c r="BV125" s="24">
        <f t="shared" si="96"/>
        <v>37947.989000000001</v>
      </c>
      <c r="BW125" s="24">
        <f>BW129+BW130+BW131+BW132+BW133+BW134+BW138+BW142+BW146+BW147+BW148+BW149</f>
        <v>0</v>
      </c>
      <c r="BX125" s="24">
        <f t="shared" si="97"/>
        <v>37947.989000000001</v>
      </c>
      <c r="BY125" s="24">
        <f>BY129+BY130+BY131+BY132+BY133+BY134+BY138+BY142+BY146+BY147+BY148+BY149</f>
        <v>0</v>
      </c>
      <c r="BZ125" s="24">
        <f t="shared" si="98"/>
        <v>37947.989000000001</v>
      </c>
      <c r="CC125" s="41"/>
    </row>
    <row r="126" s="1" customFormat="1">
      <c r="A126" s="20"/>
      <c r="B126" s="21" t="s">
        <v>31</v>
      </c>
      <c r="C126" s="39"/>
      <c r="D126" s="23"/>
      <c r="E126" s="23"/>
      <c r="F126" s="24"/>
      <c r="G126" s="23"/>
      <c r="H126" s="24"/>
      <c r="I126" s="23"/>
      <c r="J126" s="24"/>
      <c r="K126" s="23"/>
      <c r="L126" s="24"/>
      <c r="M126" s="23"/>
      <c r="N126" s="24"/>
      <c r="O126" s="23"/>
      <c r="P126" s="24"/>
      <c r="Q126" s="23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3"/>
      <c r="AI126" s="24"/>
      <c r="AJ126" s="23"/>
      <c r="AK126" s="24"/>
      <c r="AL126" s="23"/>
      <c r="AM126" s="24"/>
      <c r="AN126" s="23"/>
      <c r="AO126" s="24"/>
      <c r="AP126" s="23"/>
      <c r="AQ126" s="24"/>
      <c r="AR126" s="23"/>
      <c r="AS126" s="24"/>
      <c r="AT126" s="23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3"/>
      <c r="BJ126" s="24"/>
      <c r="BK126" s="23"/>
      <c r="BL126" s="24"/>
      <c r="BM126" s="23"/>
      <c r="BN126" s="24"/>
      <c r="BO126" s="23"/>
      <c r="BP126" s="24"/>
      <c r="BQ126" s="23"/>
      <c r="BR126" s="25"/>
      <c r="BS126" s="24"/>
      <c r="BT126" s="24"/>
      <c r="BU126" s="24"/>
      <c r="BV126" s="24"/>
      <c r="BW126" s="24"/>
      <c r="BX126" s="24"/>
      <c r="BY126" s="24"/>
      <c r="BZ126" s="24"/>
      <c r="CC126" s="41"/>
    </row>
    <row r="127" s="27" customFormat="1" hidden="1">
      <c r="A127" s="28"/>
      <c r="B127" s="29" t="s">
        <v>32</v>
      </c>
      <c r="C127" s="76"/>
      <c r="D127" s="31">
        <f>D129+D130+D131+D132+D133+D136+D140+D144</f>
        <v>114489.2</v>
      </c>
      <c r="E127" s="31">
        <f>E129+E130+E131+E132+E133+E136+E140+E144</f>
        <v>-1425.779</v>
      </c>
      <c r="F127" s="32">
        <f t="shared" si="99"/>
        <v>113063.421</v>
      </c>
      <c r="G127" s="31">
        <f>G129+G130+G131+G132+G133+G136+G140+G144+G146+G147+G148</f>
        <v>24441.925999999999</v>
      </c>
      <c r="H127" s="32">
        <f t="shared" si="100"/>
        <v>137505.34700000001</v>
      </c>
      <c r="I127" s="31">
        <f>I129+I130+I131+I132+I133+I136+I140+I144+I146+I147+I148</f>
        <v>0</v>
      </c>
      <c r="J127" s="32">
        <f t="shared" si="101"/>
        <v>137505.34700000001</v>
      </c>
      <c r="K127" s="31">
        <f>K129+K130+K131+K132+K133+K136+K140+K144+K146+K147+K148</f>
        <v>659.62699999999995</v>
      </c>
      <c r="L127" s="32">
        <f t="shared" si="102"/>
        <v>138164.97400000002</v>
      </c>
      <c r="M127" s="31">
        <f>M129+M130+M131+M132+M133+M136+M140+M144+M146+M147+M148</f>
        <v>-5338.8189999999995</v>
      </c>
      <c r="N127" s="32">
        <f t="shared" si="103"/>
        <v>132826.15500000003</v>
      </c>
      <c r="O127" s="31">
        <f>O129+O130+O131+O132+O133+O136+O140+O144+O146+O147+O148</f>
        <v>-12.193</v>
      </c>
      <c r="P127" s="32">
        <f t="shared" si="104"/>
        <v>132813.96200000003</v>
      </c>
      <c r="Q127" s="31">
        <f>Q129+Q130+Q131+Q132+Q133+Q136+Q140+Q144+Q146+Q147+Q148+Q151</f>
        <v>-2.8421709430404007e-14</v>
      </c>
      <c r="R127" s="32">
        <f t="shared" si="105"/>
        <v>132813.96200000003</v>
      </c>
      <c r="S127" s="32">
        <f>S129+S130+S131+S132+S133+S136+S140+S144+S146+S147+S148+S151</f>
        <v>0</v>
      </c>
      <c r="T127" s="32">
        <f t="shared" si="106"/>
        <v>132813.96200000003</v>
      </c>
      <c r="U127" s="32">
        <f>U129+U130+U131+U132+U133+U136+U140+U144+U146+U147+U148+U151</f>
        <v>0</v>
      </c>
      <c r="V127" s="32">
        <f t="shared" si="107"/>
        <v>132813.96200000003</v>
      </c>
      <c r="W127" s="32">
        <f>W129+W130+W131+W132+W133+W136+W140+W144+W146+W147+W148+W151</f>
        <v>-68386.800000000003</v>
      </c>
      <c r="X127" s="32">
        <f t="shared" si="108"/>
        <v>64427.162000000026</v>
      </c>
      <c r="Y127" s="32">
        <f>Y129+Y130+Y131+Y132+Y133+Y136+Y140+Y144+Y146+Y147+Y148+Y151</f>
        <v>0</v>
      </c>
      <c r="Z127" s="32">
        <f t="shared" si="109"/>
        <v>64427.162000000026</v>
      </c>
      <c r="AA127" s="32">
        <f>AA129+AA130+AA131+AA132+AA133+AA136+AA140+AA144+AA146+AA147+AA148+AA151</f>
        <v>0</v>
      </c>
      <c r="AB127" s="32">
        <f t="shared" si="110"/>
        <v>64427.162000000026</v>
      </c>
      <c r="AC127" s="32">
        <f>AC129+AC130+AC131+AC132+AC133+AC136+AC140+AC144+AC146+AC147+AC148+AC151</f>
        <v>0</v>
      </c>
      <c r="AD127" s="32">
        <f t="shared" si="75"/>
        <v>64427.162000000026</v>
      </c>
      <c r="AE127" s="32">
        <f>AE129+AE130+AE131+AE132+AE133+AE136+AE140+AE144+AE146+AE147+AE148+AE151</f>
        <v>0</v>
      </c>
      <c r="AF127" s="32">
        <f t="shared" si="76"/>
        <v>64427.162000000026</v>
      </c>
      <c r="AG127" s="32">
        <f>AG129+AG130+AG131+AG132+AG133+AG136+AG140+AG144</f>
        <v>0</v>
      </c>
      <c r="AH127" s="31">
        <f>AH129+AH130+AH131+AH132+AH133+AH136+AH140+AH144</f>
        <v>0</v>
      </c>
      <c r="AI127" s="32">
        <f t="shared" si="77"/>
        <v>0</v>
      </c>
      <c r="AJ127" s="31">
        <f>AJ129+AJ130+AJ131+AJ132+AJ133+AJ136+AJ140+AJ144+AJ146+AJ147+AJ148</f>
        <v>0</v>
      </c>
      <c r="AK127" s="32">
        <f t="shared" si="78"/>
        <v>0</v>
      </c>
      <c r="AL127" s="31">
        <f>AL129+AL130+AL131+AL132+AL133+AL136+AL140+AL144+AL146+AL147+AL148</f>
        <v>0</v>
      </c>
      <c r="AM127" s="32">
        <f t="shared" si="79"/>
        <v>0</v>
      </c>
      <c r="AN127" s="31">
        <f>AN129+AN130+AN131+AN132+AN133+AN136+AN140+AN144+AN146+AN147+AN148</f>
        <v>0</v>
      </c>
      <c r="AO127" s="32">
        <f t="shared" si="80"/>
        <v>0</v>
      </c>
      <c r="AP127" s="31">
        <f>AP129+AP130+AP131+AP132+AP133+AP136+AP140+AP144+AP146+AP147+AP148</f>
        <v>1914</v>
      </c>
      <c r="AQ127" s="32">
        <f t="shared" si="81"/>
        <v>1914</v>
      </c>
      <c r="AR127" s="31">
        <f>AR129+AR130+AR131+AR132+AR133+AR136+AR140+AR144+AR146+AR147+AR148</f>
        <v>0</v>
      </c>
      <c r="AS127" s="32">
        <f t="shared" si="82"/>
        <v>1914</v>
      </c>
      <c r="AT127" s="31">
        <f>AT129+AT130+AT131+AT132+AT133+AT136+AT140+AT144+AT146+AT147+AT148+AT151</f>
        <v>458984.05900000001</v>
      </c>
      <c r="AU127" s="32">
        <f t="shared" si="83"/>
        <v>460898.05900000001</v>
      </c>
      <c r="AV127" s="32">
        <f>AV129+AV130+AV131+AV132+AV133+AV136+AV140+AV144+AV146+AV147+AV148+AV151</f>
        <v>-579.10000000000002</v>
      </c>
      <c r="AW127" s="32">
        <f t="shared" si="84"/>
        <v>460318.95900000003</v>
      </c>
      <c r="AX127" s="32">
        <f>AX129+AX130+AX131+AX132+AX133+AX136+AX140+AX144+AX146+AX147+AX148+AX151</f>
        <v>0</v>
      </c>
      <c r="AY127" s="32">
        <f t="shared" si="85"/>
        <v>460318.95900000003</v>
      </c>
      <c r="AZ127" s="32">
        <f>AZ129+AZ130+AZ131+AZ132+AZ133+AZ136+AZ140+AZ144+AZ146+AZ147+AZ148+AZ151</f>
        <v>40832.110999999997</v>
      </c>
      <c r="BA127" s="32">
        <f t="shared" si="86"/>
        <v>501151.07000000001</v>
      </c>
      <c r="BB127" s="32">
        <f>BB129+BB130+BB131+BB132+BB133+BB136+BB140+BB144+BB146+BB147+BB148+BB151</f>
        <v>0</v>
      </c>
      <c r="BC127" s="32">
        <f t="shared" si="87"/>
        <v>501151.07000000001</v>
      </c>
      <c r="BD127" s="33">
        <f>BD129+BD130+BD131+BD132+BD133+BD136+BD140+BD144+BD146+BD147+BD148+BD151</f>
        <v>0</v>
      </c>
      <c r="BE127" s="32">
        <f t="shared" si="88"/>
        <v>501151.07000000001</v>
      </c>
      <c r="BF127" s="34">
        <f>BF129+BF130+BF131+BF132+BF133+BF136+BF140+BF144+BF146+BF147+BF148+BF151</f>
        <v>0</v>
      </c>
      <c r="BG127" s="32">
        <f t="shared" si="89"/>
        <v>501151.07000000001</v>
      </c>
      <c r="BH127" s="32">
        <f>BH129+BH130+BH131+BH132+BH133+BH136+BH140+BH144</f>
        <v>0</v>
      </c>
      <c r="BI127" s="31">
        <f>BI129+BI130+BI131+BI132+BI133+BI136+BI140+BI144</f>
        <v>0</v>
      </c>
      <c r="BJ127" s="32">
        <f t="shared" si="90"/>
        <v>0</v>
      </c>
      <c r="BK127" s="31">
        <f>BK129+BK130+BK131+BK132+BK133+BK136+BK140+BK144+BK146+BK147+BK148</f>
        <v>0</v>
      </c>
      <c r="BL127" s="32">
        <f t="shared" si="91"/>
        <v>0</v>
      </c>
      <c r="BM127" s="31">
        <f>BM129+BM130+BM131+BM132+BM133+BM136+BM140+BM144+BM146+BM147+BM148</f>
        <v>0</v>
      </c>
      <c r="BN127" s="32">
        <f t="shared" si="92"/>
        <v>0</v>
      </c>
      <c r="BO127" s="31">
        <f>BO129+BO130+BO131+BO132+BO133+BO136+BO140+BO144+BO146+BO147+BO148</f>
        <v>0</v>
      </c>
      <c r="BP127" s="32">
        <f t="shared" si="93"/>
        <v>0</v>
      </c>
      <c r="BQ127" s="31">
        <f>BQ129+BQ130+BQ131+BQ132+BQ133+BQ136+BQ140+BQ144+BQ146+BQ147+BQ148+BQ151</f>
        <v>0</v>
      </c>
      <c r="BR127" s="35">
        <f t="shared" si="94"/>
        <v>0</v>
      </c>
      <c r="BS127" s="32">
        <f>BS129+BS130+BS131+BS132+BS133+BS136+BS140+BS144+BS146+BS147+BS148+BS151</f>
        <v>0</v>
      </c>
      <c r="BT127" s="32">
        <f t="shared" si="95"/>
        <v>0</v>
      </c>
      <c r="BU127" s="32">
        <f>BU129+BU130+BU131+BU132+BU133+BU136+BU140+BU144+BU146+BU147+BU148+BU151</f>
        <v>27554.688999999998</v>
      </c>
      <c r="BV127" s="32">
        <f t="shared" si="96"/>
        <v>27554.688999999998</v>
      </c>
      <c r="BW127" s="32">
        <f>BW129+BW130+BW131+BW132+BW133+BW136+BW140+BW144+BW146+BW147+BW148+BW151</f>
        <v>0</v>
      </c>
      <c r="BX127" s="32">
        <f t="shared" si="97"/>
        <v>27554.688999999998</v>
      </c>
      <c r="BY127" s="34">
        <f>BY129+BY130+BY131+BY132+BY133+BY136+BY140+BY144+BY146+BY147+BY148+BY151</f>
        <v>0</v>
      </c>
      <c r="BZ127" s="32">
        <f t="shared" si="98"/>
        <v>27554.688999999998</v>
      </c>
      <c r="CA127" s="36"/>
      <c r="CB127" s="37" t="s">
        <v>33</v>
      </c>
      <c r="CC127" s="38"/>
    </row>
    <row r="128" s="1" customFormat="1">
      <c r="A128" s="20"/>
      <c r="B128" s="39" t="s">
        <v>160</v>
      </c>
      <c r="C128" s="60" t="s">
        <v>30</v>
      </c>
      <c r="D128" s="23">
        <f>D137+D141+D145</f>
        <v>14572.000000000002</v>
      </c>
      <c r="E128" s="23">
        <f>E137+E141+E145</f>
        <v>0</v>
      </c>
      <c r="F128" s="24">
        <f t="shared" si="99"/>
        <v>14572.000000000002</v>
      </c>
      <c r="G128" s="23">
        <f>G137+G141+G145</f>
        <v>0</v>
      </c>
      <c r="H128" s="24">
        <f t="shared" si="100"/>
        <v>14572.000000000002</v>
      </c>
      <c r="I128" s="23">
        <f>I137+I141+I145</f>
        <v>0</v>
      </c>
      <c r="J128" s="24">
        <f t="shared" si="101"/>
        <v>14572.000000000002</v>
      </c>
      <c r="K128" s="23">
        <f>K137+K141+K145</f>
        <v>0</v>
      </c>
      <c r="L128" s="24">
        <f t="shared" si="102"/>
        <v>14572.000000000002</v>
      </c>
      <c r="M128" s="23">
        <f>M137+M141+M145</f>
        <v>0</v>
      </c>
      <c r="N128" s="24">
        <f t="shared" si="103"/>
        <v>14572.000000000002</v>
      </c>
      <c r="O128" s="23">
        <f>O137+O141+O145</f>
        <v>0</v>
      </c>
      <c r="P128" s="24">
        <f t="shared" si="104"/>
        <v>14572.000000000002</v>
      </c>
      <c r="Q128" s="23">
        <f>Q137+Q141+Q145+Q152</f>
        <v>0</v>
      </c>
      <c r="R128" s="24">
        <f t="shared" si="105"/>
        <v>14572.000000000002</v>
      </c>
      <c r="S128" s="24">
        <f>S137+S141+S145+S152</f>
        <v>0</v>
      </c>
      <c r="T128" s="24">
        <f t="shared" si="106"/>
        <v>14572.000000000002</v>
      </c>
      <c r="U128" s="24">
        <f>U137+U141+U145+U152</f>
        <v>0</v>
      </c>
      <c r="V128" s="24">
        <f t="shared" si="107"/>
        <v>14572.000000000002</v>
      </c>
      <c r="W128" s="24">
        <f>W137+W141+W145+W152</f>
        <v>0</v>
      </c>
      <c r="X128" s="24">
        <f t="shared" si="108"/>
        <v>14572.000000000002</v>
      </c>
      <c r="Y128" s="24">
        <f>Y137+Y141+Y145+Y152</f>
        <v>0</v>
      </c>
      <c r="Z128" s="24">
        <f t="shared" si="109"/>
        <v>14572.000000000002</v>
      </c>
      <c r="AA128" s="24">
        <f>AA137+AA141+AA145+AA152</f>
        <v>0</v>
      </c>
      <c r="AB128" s="24">
        <f t="shared" si="110"/>
        <v>14572.000000000002</v>
      </c>
      <c r="AC128" s="24">
        <f>AC137+AC141+AC145+AC152</f>
        <v>0</v>
      </c>
      <c r="AD128" s="24">
        <f t="shared" si="75"/>
        <v>14572.000000000002</v>
      </c>
      <c r="AE128" s="24">
        <f>AE137+AE141+AE145+AE152</f>
        <v>0</v>
      </c>
      <c r="AF128" s="24">
        <f t="shared" si="76"/>
        <v>14572.000000000002</v>
      </c>
      <c r="AG128" s="24">
        <f>AG137+AG141+AG145</f>
        <v>40592.799999999996</v>
      </c>
      <c r="AH128" s="23">
        <f>AH137+AH141+AH145</f>
        <v>0</v>
      </c>
      <c r="AI128" s="24">
        <f t="shared" si="77"/>
        <v>40592.799999999996</v>
      </c>
      <c r="AJ128" s="23">
        <f>AJ137+AJ141+AJ145</f>
        <v>0</v>
      </c>
      <c r="AK128" s="24">
        <f t="shared" si="78"/>
        <v>40592.799999999996</v>
      </c>
      <c r="AL128" s="23">
        <f>AL137+AL141+AL145</f>
        <v>0</v>
      </c>
      <c r="AM128" s="24">
        <f t="shared" si="79"/>
        <v>40592.799999999996</v>
      </c>
      <c r="AN128" s="23">
        <f>AN137+AN141+AN145</f>
        <v>0</v>
      </c>
      <c r="AO128" s="24">
        <f t="shared" si="80"/>
        <v>40592.799999999996</v>
      </c>
      <c r="AP128" s="23">
        <f>AP137+AP141+AP145</f>
        <v>0</v>
      </c>
      <c r="AQ128" s="24">
        <f t="shared" si="81"/>
        <v>40592.799999999996</v>
      </c>
      <c r="AR128" s="23">
        <f>AR137+AR141+AR145</f>
        <v>0</v>
      </c>
      <c r="AS128" s="24">
        <f t="shared" si="82"/>
        <v>40592.799999999996</v>
      </c>
      <c r="AT128" s="23">
        <f>AT137+AT141+AT145+AT152</f>
        <v>78652.098999999987</v>
      </c>
      <c r="AU128" s="24">
        <f t="shared" si="83"/>
        <v>119244.89899999998</v>
      </c>
      <c r="AV128" s="24">
        <f>AV137+AV141+AV145+AV152</f>
        <v>0</v>
      </c>
      <c r="AW128" s="24">
        <f t="shared" si="84"/>
        <v>119244.89899999998</v>
      </c>
      <c r="AX128" s="24">
        <f>AX137+AX141+AX145+AX152</f>
        <v>0</v>
      </c>
      <c r="AY128" s="24">
        <f t="shared" si="85"/>
        <v>119244.89899999998</v>
      </c>
      <c r="AZ128" s="24">
        <f>AZ137+AZ141+AZ145+AZ152</f>
        <v>0</v>
      </c>
      <c r="BA128" s="24">
        <f t="shared" si="86"/>
        <v>119244.89899999998</v>
      </c>
      <c r="BB128" s="24">
        <f>BB137+BB141+BB145+BB152</f>
        <v>0</v>
      </c>
      <c r="BC128" s="24">
        <f t="shared" si="87"/>
        <v>119244.89899999998</v>
      </c>
      <c r="BD128" s="24">
        <f>BD137+BD141+BD145+BD152</f>
        <v>0</v>
      </c>
      <c r="BE128" s="24">
        <f t="shared" si="88"/>
        <v>119244.89899999998</v>
      </c>
      <c r="BF128" s="24">
        <f>BF137+BF141+BF145+BF152</f>
        <v>0</v>
      </c>
      <c r="BG128" s="24">
        <f t="shared" si="89"/>
        <v>119244.89899999998</v>
      </c>
      <c r="BH128" s="24">
        <f>BH137+BH141+BH145</f>
        <v>10393.299999999999</v>
      </c>
      <c r="BI128" s="23">
        <f>BI137+BI141+BI145</f>
        <v>0</v>
      </c>
      <c r="BJ128" s="24">
        <f t="shared" si="90"/>
        <v>10393.299999999999</v>
      </c>
      <c r="BK128" s="23">
        <f>BK137+BK141+BK145</f>
        <v>0</v>
      </c>
      <c r="BL128" s="24">
        <f t="shared" si="91"/>
        <v>10393.299999999999</v>
      </c>
      <c r="BM128" s="23">
        <f>BM137+BM141+BM145</f>
        <v>0</v>
      </c>
      <c r="BN128" s="24">
        <f t="shared" si="92"/>
        <v>10393.299999999999</v>
      </c>
      <c r="BO128" s="23">
        <f>BO137+BO141+BO145</f>
        <v>0</v>
      </c>
      <c r="BP128" s="24">
        <f t="shared" si="93"/>
        <v>10393.299999999999</v>
      </c>
      <c r="BQ128" s="23">
        <f>BQ137+BQ141+BQ145+BQ152</f>
        <v>0</v>
      </c>
      <c r="BR128" s="25">
        <f t="shared" si="94"/>
        <v>10393.299999999999</v>
      </c>
      <c r="BS128" s="24">
        <f>BS137+BS141+BS145+BS152</f>
        <v>0</v>
      </c>
      <c r="BT128" s="24">
        <f t="shared" si="95"/>
        <v>10393.299999999999</v>
      </c>
      <c r="BU128" s="24">
        <f>BU137+BU141+BU145+BU152</f>
        <v>0</v>
      </c>
      <c r="BV128" s="24">
        <f t="shared" si="96"/>
        <v>10393.299999999999</v>
      </c>
      <c r="BW128" s="24">
        <f>BW137+BW141+BW145+BW152</f>
        <v>0</v>
      </c>
      <c r="BX128" s="24">
        <f t="shared" si="97"/>
        <v>10393.299999999999</v>
      </c>
      <c r="BY128" s="24">
        <f>BY137+BY141+BY145+BY152</f>
        <v>0</v>
      </c>
      <c r="BZ128" s="24">
        <f t="shared" si="98"/>
        <v>10393.299999999999</v>
      </c>
      <c r="CC128" s="41"/>
    </row>
    <row r="129" ht="56.25">
      <c r="A129" s="20" t="s">
        <v>161</v>
      </c>
      <c r="B129" s="39" t="s">
        <v>162</v>
      </c>
      <c r="C129" s="67" t="s">
        <v>148</v>
      </c>
      <c r="D129" s="23">
        <v>2753.5999999999999</v>
      </c>
      <c r="E129" s="23"/>
      <c r="F129" s="24">
        <f t="shared" si="99"/>
        <v>2753.5999999999999</v>
      </c>
      <c r="G129" s="23"/>
      <c r="H129" s="24">
        <f t="shared" si="100"/>
        <v>2753.5999999999999</v>
      </c>
      <c r="I129" s="23"/>
      <c r="J129" s="24">
        <f t="shared" si="101"/>
        <v>2753.5999999999999</v>
      </c>
      <c r="K129" s="23"/>
      <c r="L129" s="24">
        <f t="shared" si="102"/>
        <v>2753.5999999999999</v>
      </c>
      <c r="M129" s="23"/>
      <c r="N129" s="24">
        <f t="shared" si="103"/>
        <v>2753.5999999999999</v>
      </c>
      <c r="O129" s="23"/>
      <c r="P129" s="24">
        <f t="shared" si="104"/>
        <v>2753.5999999999999</v>
      </c>
      <c r="Q129" s="23"/>
      <c r="R129" s="24">
        <f t="shared" si="105"/>
        <v>2753.5999999999999</v>
      </c>
      <c r="S129" s="24"/>
      <c r="T129" s="24">
        <f t="shared" si="106"/>
        <v>2753.5999999999999</v>
      </c>
      <c r="U129" s="24"/>
      <c r="V129" s="24">
        <f t="shared" si="107"/>
        <v>2753.5999999999999</v>
      </c>
      <c r="W129" s="24"/>
      <c r="X129" s="24">
        <f t="shared" si="108"/>
        <v>2753.5999999999999</v>
      </c>
      <c r="Y129" s="24"/>
      <c r="Z129" s="24">
        <f t="shared" si="109"/>
        <v>2753.5999999999999</v>
      </c>
      <c r="AA129" s="24"/>
      <c r="AB129" s="24">
        <f t="shared" si="110"/>
        <v>2753.5999999999999</v>
      </c>
      <c r="AC129" s="24"/>
      <c r="AD129" s="24">
        <f t="shared" si="75"/>
        <v>2753.5999999999999</v>
      </c>
      <c r="AE129" s="24"/>
      <c r="AF129" s="24">
        <f t="shared" si="76"/>
        <v>2753.5999999999999</v>
      </c>
      <c r="AG129" s="24">
        <v>0</v>
      </c>
      <c r="AH129" s="23"/>
      <c r="AI129" s="24">
        <f t="shared" si="77"/>
        <v>0</v>
      </c>
      <c r="AJ129" s="23"/>
      <c r="AK129" s="24">
        <f t="shared" si="78"/>
        <v>0</v>
      </c>
      <c r="AL129" s="23"/>
      <c r="AM129" s="24">
        <f t="shared" si="79"/>
        <v>0</v>
      </c>
      <c r="AN129" s="23"/>
      <c r="AO129" s="24">
        <f t="shared" si="80"/>
        <v>0</v>
      </c>
      <c r="AP129" s="23"/>
      <c r="AQ129" s="24">
        <f t="shared" si="81"/>
        <v>0</v>
      </c>
      <c r="AR129" s="23"/>
      <c r="AS129" s="24">
        <f t="shared" si="82"/>
        <v>0</v>
      </c>
      <c r="AT129" s="23"/>
      <c r="AU129" s="24">
        <f t="shared" si="83"/>
        <v>0</v>
      </c>
      <c r="AV129" s="24"/>
      <c r="AW129" s="24">
        <f t="shared" si="84"/>
        <v>0</v>
      </c>
      <c r="AX129" s="24"/>
      <c r="AY129" s="24">
        <f t="shared" si="85"/>
        <v>0</v>
      </c>
      <c r="AZ129" s="24"/>
      <c r="BA129" s="24">
        <f t="shared" si="86"/>
        <v>0</v>
      </c>
      <c r="BB129" s="24"/>
      <c r="BC129" s="24">
        <f t="shared" si="87"/>
        <v>0</v>
      </c>
      <c r="BD129" s="24"/>
      <c r="BE129" s="24">
        <f t="shared" si="88"/>
        <v>0</v>
      </c>
      <c r="BF129" s="24"/>
      <c r="BG129" s="24">
        <f t="shared" si="89"/>
        <v>0</v>
      </c>
      <c r="BH129" s="24">
        <v>0</v>
      </c>
      <c r="BI129" s="23"/>
      <c r="BJ129" s="24">
        <f t="shared" si="90"/>
        <v>0</v>
      </c>
      <c r="BK129" s="23"/>
      <c r="BL129" s="24">
        <f t="shared" si="91"/>
        <v>0</v>
      </c>
      <c r="BM129" s="23"/>
      <c r="BN129" s="24">
        <f t="shared" si="92"/>
        <v>0</v>
      </c>
      <c r="BO129" s="23"/>
      <c r="BP129" s="24">
        <f t="shared" si="93"/>
        <v>0</v>
      </c>
      <c r="BQ129" s="23"/>
      <c r="BR129" s="25">
        <f t="shared" si="94"/>
        <v>0</v>
      </c>
      <c r="BS129" s="24"/>
      <c r="BT129" s="24">
        <f t="shared" si="95"/>
        <v>0</v>
      </c>
      <c r="BU129" s="24"/>
      <c r="BV129" s="24">
        <f t="shared" si="96"/>
        <v>0</v>
      </c>
      <c r="BW129" s="24"/>
      <c r="BX129" s="24">
        <f t="shared" si="97"/>
        <v>0</v>
      </c>
      <c r="BY129" s="24"/>
      <c r="BZ129" s="24">
        <f t="shared" si="98"/>
        <v>0</v>
      </c>
      <c r="CA129" s="4" t="s">
        <v>163</v>
      </c>
      <c r="CC129" s="41"/>
    </row>
    <row r="130" ht="56.25">
      <c r="A130" s="20" t="s">
        <v>164</v>
      </c>
      <c r="B130" s="39" t="s">
        <v>165</v>
      </c>
      <c r="C130" s="39" t="s">
        <v>148</v>
      </c>
      <c r="D130" s="23">
        <v>11301.9</v>
      </c>
      <c r="E130" s="23">
        <v>-180.65199999999999</v>
      </c>
      <c r="F130" s="24">
        <f t="shared" si="99"/>
        <v>11121.248</v>
      </c>
      <c r="G130" s="23"/>
      <c r="H130" s="24">
        <f t="shared" si="100"/>
        <v>11121.248</v>
      </c>
      <c r="I130" s="23"/>
      <c r="J130" s="24">
        <f t="shared" si="101"/>
        <v>11121.248</v>
      </c>
      <c r="K130" s="23"/>
      <c r="L130" s="24">
        <f t="shared" si="102"/>
        <v>11121.248</v>
      </c>
      <c r="M130" s="23"/>
      <c r="N130" s="24">
        <f t="shared" si="103"/>
        <v>11121.248</v>
      </c>
      <c r="O130" s="23"/>
      <c r="P130" s="24">
        <f t="shared" si="104"/>
        <v>11121.248</v>
      </c>
      <c r="Q130" s="23">
        <v>-260.40100000000001</v>
      </c>
      <c r="R130" s="24">
        <f t="shared" si="105"/>
        <v>10860.847</v>
      </c>
      <c r="S130" s="24"/>
      <c r="T130" s="24">
        <f t="shared" si="106"/>
        <v>10860.847</v>
      </c>
      <c r="U130" s="24"/>
      <c r="V130" s="24">
        <f t="shared" si="107"/>
        <v>10860.847</v>
      </c>
      <c r="W130" s="24"/>
      <c r="X130" s="24">
        <f t="shared" si="108"/>
        <v>10860.847</v>
      </c>
      <c r="Y130" s="24"/>
      <c r="Z130" s="24">
        <f t="shared" si="109"/>
        <v>10860.847</v>
      </c>
      <c r="AA130" s="24"/>
      <c r="AB130" s="24">
        <f t="shared" si="110"/>
        <v>10860.847</v>
      </c>
      <c r="AC130" s="24"/>
      <c r="AD130" s="24">
        <f t="shared" si="75"/>
        <v>10860.847</v>
      </c>
      <c r="AE130" s="24"/>
      <c r="AF130" s="24">
        <f t="shared" si="76"/>
        <v>10860.847</v>
      </c>
      <c r="AG130" s="24">
        <v>0</v>
      </c>
      <c r="AH130" s="23"/>
      <c r="AI130" s="24">
        <f t="shared" si="77"/>
        <v>0</v>
      </c>
      <c r="AJ130" s="23"/>
      <c r="AK130" s="24">
        <f t="shared" si="78"/>
        <v>0</v>
      </c>
      <c r="AL130" s="23"/>
      <c r="AM130" s="24">
        <f t="shared" si="79"/>
        <v>0</v>
      </c>
      <c r="AN130" s="23"/>
      <c r="AO130" s="24">
        <f t="shared" si="80"/>
        <v>0</v>
      </c>
      <c r="AP130" s="23"/>
      <c r="AQ130" s="24">
        <f t="shared" si="81"/>
        <v>0</v>
      </c>
      <c r="AR130" s="23"/>
      <c r="AS130" s="24">
        <f t="shared" si="82"/>
        <v>0</v>
      </c>
      <c r="AT130" s="23">
        <v>421205.70000000001</v>
      </c>
      <c r="AU130" s="24">
        <f t="shared" si="83"/>
        <v>421205.70000000001</v>
      </c>
      <c r="AV130" s="24">
        <v>-579.10000000000002</v>
      </c>
      <c r="AW130" s="24">
        <f t="shared" si="84"/>
        <v>420626.60000000003</v>
      </c>
      <c r="AX130" s="24"/>
      <c r="AY130" s="24">
        <f t="shared" si="85"/>
        <v>420626.60000000003</v>
      </c>
      <c r="AZ130" s="24"/>
      <c r="BA130" s="24">
        <f t="shared" si="86"/>
        <v>420626.60000000003</v>
      </c>
      <c r="BB130" s="24"/>
      <c r="BC130" s="24">
        <f t="shared" si="87"/>
        <v>420626.60000000003</v>
      </c>
      <c r="BD130" s="24"/>
      <c r="BE130" s="24">
        <f t="shared" si="88"/>
        <v>420626.60000000003</v>
      </c>
      <c r="BF130" s="24"/>
      <c r="BG130" s="24">
        <f t="shared" si="89"/>
        <v>420626.60000000003</v>
      </c>
      <c r="BH130" s="24">
        <v>0</v>
      </c>
      <c r="BI130" s="23"/>
      <c r="BJ130" s="24">
        <f t="shared" si="90"/>
        <v>0</v>
      </c>
      <c r="BK130" s="23"/>
      <c r="BL130" s="24">
        <f t="shared" si="91"/>
        <v>0</v>
      </c>
      <c r="BM130" s="23"/>
      <c r="BN130" s="24">
        <f t="shared" si="92"/>
        <v>0</v>
      </c>
      <c r="BO130" s="23"/>
      <c r="BP130" s="24">
        <f t="shared" si="93"/>
        <v>0</v>
      </c>
      <c r="BQ130" s="23"/>
      <c r="BR130" s="25">
        <f t="shared" si="94"/>
        <v>0</v>
      </c>
      <c r="BS130" s="24"/>
      <c r="BT130" s="24">
        <f t="shared" si="95"/>
        <v>0</v>
      </c>
      <c r="BU130" s="24"/>
      <c r="BV130" s="24">
        <f t="shared" si="96"/>
        <v>0</v>
      </c>
      <c r="BW130" s="24"/>
      <c r="BX130" s="24">
        <f t="shared" si="97"/>
        <v>0</v>
      </c>
      <c r="BY130" s="24"/>
      <c r="BZ130" s="24">
        <f t="shared" si="98"/>
        <v>0</v>
      </c>
      <c r="CA130" s="4" t="s">
        <v>166</v>
      </c>
      <c r="CC130" s="41"/>
    </row>
    <row r="131" ht="56.25">
      <c r="A131" s="20" t="s">
        <v>167</v>
      </c>
      <c r="B131" s="39" t="s">
        <v>168</v>
      </c>
      <c r="C131" s="74" t="s">
        <v>148</v>
      </c>
      <c r="D131" s="23">
        <v>7202.1999999999998</v>
      </c>
      <c r="E131" s="23"/>
      <c r="F131" s="24">
        <f t="shared" si="99"/>
        <v>7202.1999999999998</v>
      </c>
      <c r="G131" s="23"/>
      <c r="H131" s="24">
        <f t="shared" si="100"/>
        <v>7202.1999999999998</v>
      </c>
      <c r="I131" s="23"/>
      <c r="J131" s="24">
        <f t="shared" si="101"/>
        <v>7202.1999999999998</v>
      </c>
      <c r="K131" s="23"/>
      <c r="L131" s="24">
        <f t="shared" si="102"/>
        <v>7202.1999999999998</v>
      </c>
      <c r="M131" s="23"/>
      <c r="N131" s="24">
        <f t="shared" si="103"/>
        <v>7202.1999999999998</v>
      </c>
      <c r="O131" s="23"/>
      <c r="P131" s="24">
        <f t="shared" si="104"/>
        <v>7202.1999999999998</v>
      </c>
      <c r="Q131" s="23">
        <v>474.964</v>
      </c>
      <c r="R131" s="24">
        <f t="shared" si="105"/>
        <v>7677.1639999999998</v>
      </c>
      <c r="S131" s="24"/>
      <c r="T131" s="24">
        <f t="shared" si="106"/>
        <v>7677.1639999999998</v>
      </c>
      <c r="U131" s="24"/>
      <c r="V131" s="24">
        <f t="shared" si="107"/>
        <v>7677.1639999999998</v>
      </c>
      <c r="W131" s="24"/>
      <c r="X131" s="24">
        <f t="shared" si="108"/>
        <v>7677.1639999999998</v>
      </c>
      <c r="Y131" s="24"/>
      <c r="Z131" s="24">
        <f t="shared" si="109"/>
        <v>7677.1639999999998</v>
      </c>
      <c r="AA131" s="24"/>
      <c r="AB131" s="24">
        <f t="shared" si="110"/>
        <v>7677.1639999999998</v>
      </c>
      <c r="AC131" s="24"/>
      <c r="AD131" s="24">
        <f t="shared" si="75"/>
        <v>7677.1639999999998</v>
      </c>
      <c r="AE131" s="24"/>
      <c r="AF131" s="24">
        <f t="shared" si="76"/>
        <v>7677.1639999999998</v>
      </c>
      <c r="AG131" s="24">
        <v>0</v>
      </c>
      <c r="AH131" s="23"/>
      <c r="AI131" s="24">
        <f t="shared" si="77"/>
        <v>0</v>
      </c>
      <c r="AJ131" s="23"/>
      <c r="AK131" s="24">
        <f t="shared" si="78"/>
        <v>0</v>
      </c>
      <c r="AL131" s="23"/>
      <c r="AM131" s="24">
        <f t="shared" si="79"/>
        <v>0</v>
      </c>
      <c r="AN131" s="23"/>
      <c r="AO131" s="24">
        <f t="shared" si="80"/>
        <v>0</v>
      </c>
      <c r="AP131" s="23"/>
      <c r="AQ131" s="24">
        <f t="shared" si="81"/>
        <v>0</v>
      </c>
      <c r="AR131" s="23"/>
      <c r="AS131" s="24">
        <f t="shared" si="82"/>
        <v>0</v>
      </c>
      <c r="AT131" s="23"/>
      <c r="AU131" s="24">
        <f t="shared" si="83"/>
        <v>0</v>
      </c>
      <c r="AV131" s="24"/>
      <c r="AW131" s="24">
        <f t="shared" si="84"/>
        <v>0</v>
      </c>
      <c r="AX131" s="24"/>
      <c r="AY131" s="24">
        <f t="shared" si="85"/>
        <v>0</v>
      </c>
      <c r="AZ131" s="24"/>
      <c r="BA131" s="24">
        <f t="shared" si="86"/>
        <v>0</v>
      </c>
      <c r="BB131" s="24"/>
      <c r="BC131" s="24">
        <f t="shared" si="87"/>
        <v>0</v>
      </c>
      <c r="BD131" s="24"/>
      <c r="BE131" s="24">
        <f t="shared" si="88"/>
        <v>0</v>
      </c>
      <c r="BF131" s="24"/>
      <c r="BG131" s="24">
        <f t="shared" si="89"/>
        <v>0</v>
      </c>
      <c r="BH131" s="24">
        <v>0</v>
      </c>
      <c r="BI131" s="23"/>
      <c r="BJ131" s="24">
        <f t="shared" si="90"/>
        <v>0</v>
      </c>
      <c r="BK131" s="23"/>
      <c r="BL131" s="24">
        <f t="shared" si="91"/>
        <v>0</v>
      </c>
      <c r="BM131" s="23"/>
      <c r="BN131" s="24">
        <f t="shared" si="92"/>
        <v>0</v>
      </c>
      <c r="BO131" s="23"/>
      <c r="BP131" s="24">
        <f t="shared" si="93"/>
        <v>0</v>
      </c>
      <c r="BQ131" s="23"/>
      <c r="BR131" s="25">
        <f t="shared" si="94"/>
        <v>0</v>
      </c>
      <c r="BS131" s="24"/>
      <c r="BT131" s="24">
        <f t="shared" si="95"/>
        <v>0</v>
      </c>
      <c r="BU131" s="24"/>
      <c r="BV131" s="24">
        <f t="shared" si="96"/>
        <v>0</v>
      </c>
      <c r="BW131" s="24"/>
      <c r="BX131" s="24">
        <f t="shared" si="97"/>
        <v>0</v>
      </c>
      <c r="BY131" s="24"/>
      <c r="BZ131" s="24">
        <f t="shared" si="98"/>
        <v>0</v>
      </c>
      <c r="CA131" s="77" t="s">
        <v>169</v>
      </c>
      <c r="CC131" s="41"/>
    </row>
    <row r="132" ht="56.25">
      <c r="A132" s="20" t="s">
        <v>170</v>
      </c>
      <c r="B132" s="39" t="s">
        <v>171</v>
      </c>
      <c r="C132" s="39" t="s">
        <v>148</v>
      </c>
      <c r="D132" s="23">
        <v>9362.8999999999996</v>
      </c>
      <c r="E132" s="23"/>
      <c r="F132" s="24">
        <f t="shared" si="99"/>
        <v>9362.8999999999996</v>
      </c>
      <c r="G132" s="23"/>
      <c r="H132" s="24">
        <f t="shared" si="100"/>
        <v>9362.8999999999996</v>
      </c>
      <c r="I132" s="23"/>
      <c r="J132" s="24">
        <f t="shared" si="101"/>
        <v>9362.8999999999996</v>
      </c>
      <c r="K132" s="23">
        <v>659.62699999999995</v>
      </c>
      <c r="L132" s="24">
        <f t="shared" si="102"/>
        <v>10022.527</v>
      </c>
      <c r="M132" s="23"/>
      <c r="N132" s="24">
        <f t="shared" si="103"/>
        <v>10022.527</v>
      </c>
      <c r="O132" s="23"/>
      <c r="P132" s="24">
        <f t="shared" si="104"/>
        <v>10022.527</v>
      </c>
      <c r="Q132" s="23">
        <v>-27.908000000000001</v>
      </c>
      <c r="R132" s="24">
        <f t="shared" si="105"/>
        <v>9994.6190000000006</v>
      </c>
      <c r="S132" s="24"/>
      <c r="T132" s="24">
        <f t="shared" si="106"/>
        <v>9994.6190000000006</v>
      </c>
      <c r="U132" s="24"/>
      <c r="V132" s="24">
        <f t="shared" si="107"/>
        <v>9994.6190000000006</v>
      </c>
      <c r="W132" s="24"/>
      <c r="X132" s="24">
        <f t="shared" si="108"/>
        <v>9994.6190000000006</v>
      </c>
      <c r="Y132" s="24"/>
      <c r="Z132" s="24">
        <f t="shared" si="109"/>
        <v>9994.6190000000006</v>
      </c>
      <c r="AA132" s="24"/>
      <c r="AB132" s="24">
        <f t="shared" si="110"/>
        <v>9994.6190000000006</v>
      </c>
      <c r="AC132" s="24"/>
      <c r="AD132" s="24">
        <f t="shared" si="75"/>
        <v>9994.6190000000006</v>
      </c>
      <c r="AE132" s="24"/>
      <c r="AF132" s="24">
        <f t="shared" si="76"/>
        <v>9994.6190000000006</v>
      </c>
      <c r="AG132" s="24">
        <v>0</v>
      </c>
      <c r="AH132" s="23"/>
      <c r="AI132" s="24">
        <f t="shared" si="77"/>
        <v>0</v>
      </c>
      <c r="AJ132" s="23"/>
      <c r="AK132" s="24">
        <f t="shared" si="78"/>
        <v>0</v>
      </c>
      <c r="AL132" s="23"/>
      <c r="AM132" s="24">
        <f t="shared" si="79"/>
        <v>0</v>
      </c>
      <c r="AN132" s="23"/>
      <c r="AO132" s="24">
        <f t="shared" si="80"/>
        <v>0</v>
      </c>
      <c r="AP132" s="23"/>
      <c r="AQ132" s="24">
        <f t="shared" si="81"/>
        <v>0</v>
      </c>
      <c r="AR132" s="23"/>
      <c r="AS132" s="24">
        <f t="shared" si="82"/>
        <v>0</v>
      </c>
      <c r="AT132" s="23"/>
      <c r="AU132" s="24">
        <f t="shared" si="83"/>
        <v>0</v>
      </c>
      <c r="AV132" s="24"/>
      <c r="AW132" s="24">
        <f t="shared" si="84"/>
        <v>0</v>
      </c>
      <c r="AX132" s="24"/>
      <c r="AY132" s="24">
        <f t="shared" si="85"/>
        <v>0</v>
      </c>
      <c r="AZ132" s="24"/>
      <c r="BA132" s="24">
        <f t="shared" si="86"/>
        <v>0</v>
      </c>
      <c r="BB132" s="24"/>
      <c r="BC132" s="24">
        <f t="shared" si="87"/>
        <v>0</v>
      </c>
      <c r="BD132" s="24"/>
      <c r="BE132" s="24">
        <f t="shared" si="88"/>
        <v>0</v>
      </c>
      <c r="BF132" s="24"/>
      <c r="BG132" s="24">
        <f t="shared" si="89"/>
        <v>0</v>
      </c>
      <c r="BH132" s="24">
        <v>0</v>
      </c>
      <c r="BI132" s="23"/>
      <c r="BJ132" s="24">
        <f t="shared" si="90"/>
        <v>0</v>
      </c>
      <c r="BK132" s="23"/>
      <c r="BL132" s="24">
        <f t="shared" si="91"/>
        <v>0</v>
      </c>
      <c r="BM132" s="23"/>
      <c r="BN132" s="24">
        <f t="shared" si="92"/>
        <v>0</v>
      </c>
      <c r="BO132" s="23"/>
      <c r="BP132" s="24">
        <f t="shared" si="93"/>
        <v>0</v>
      </c>
      <c r="BQ132" s="23"/>
      <c r="BR132" s="25">
        <f t="shared" si="94"/>
        <v>0</v>
      </c>
      <c r="BS132" s="24"/>
      <c r="BT132" s="24">
        <f t="shared" si="95"/>
        <v>0</v>
      </c>
      <c r="BU132" s="24"/>
      <c r="BV132" s="24">
        <f t="shared" si="96"/>
        <v>0</v>
      </c>
      <c r="BW132" s="24"/>
      <c r="BX132" s="24">
        <f t="shared" si="97"/>
        <v>0</v>
      </c>
      <c r="BY132" s="24"/>
      <c r="BZ132" s="24">
        <f t="shared" si="98"/>
        <v>0</v>
      </c>
      <c r="CA132" s="4" t="s">
        <v>172</v>
      </c>
      <c r="CC132" s="41"/>
    </row>
    <row r="133" ht="56.25">
      <c r="A133" s="20" t="s">
        <v>173</v>
      </c>
      <c r="B133" s="39" t="s">
        <v>174</v>
      </c>
      <c r="C133" s="67" t="s">
        <v>148</v>
      </c>
      <c r="D133" s="23">
        <v>8982.3999999999996</v>
      </c>
      <c r="E133" s="23">
        <v>-1245.127</v>
      </c>
      <c r="F133" s="24">
        <f t="shared" si="99"/>
        <v>7737.2729999999992</v>
      </c>
      <c r="G133" s="23"/>
      <c r="H133" s="24">
        <f t="shared" si="100"/>
        <v>7737.2729999999992</v>
      </c>
      <c r="I133" s="23"/>
      <c r="J133" s="24">
        <f t="shared" si="101"/>
        <v>7737.2729999999992</v>
      </c>
      <c r="K133" s="23"/>
      <c r="L133" s="24">
        <f t="shared" si="102"/>
        <v>7737.2729999999992</v>
      </c>
      <c r="M133" s="23"/>
      <c r="N133" s="24">
        <f t="shared" si="103"/>
        <v>7737.2729999999992</v>
      </c>
      <c r="O133" s="23"/>
      <c r="P133" s="24">
        <f t="shared" si="104"/>
        <v>7737.2729999999992</v>
      </c>
      <c r="Q133" s="23">
        <v>-4.3849999999999998</v>
      </c>
      <c r="R133" s="24">
        <f t="shared" si="105"/>
        <v>7732.887999999999</v>
      </c>
      <c r="S133" s="24"/>
      <c r="T133" s="24">
        <f t="shared" si="106"/>
        <v>7732.887999999999</v>
      </c>
      <c r="U133" s="24"/>
      <c r="V133" s="24">
        <f t="shared" si="107"/>
        <v>7732.887999999999</v>
      </c>
      <c r="W133" s="24"/>
      <c r="X133" s="24">
        <f t="shared" si="108"/>
        <v>7732.887999999999</v>
      </c>
      <c r="Y133" s="24"/>
      <c r="Z133" s="24">
        <f t="shared" si="109"/>
        <v>7732.887999999999</v>
      </c>
      <c r="AA133" s="24"/>
      <c r="AB133" s="24">
        <f t="shared" si="110"/>
        <v>7732.887999999999</v>
      </c>
      <c r="AC133" s="24"/>
      <c r="AD133" s="24">
        <f t="shared" si="75"/>
        <v>7732.887999999999</v>
      </c>
      <c r="AE133" s="24"/>
      <c r="AF133" s="24">
        <f t="shared" si="76"/>
        <v>7732.887999999999</v>
      </c>
      <c r="AG133" s="24">
        <v>0</v>
      </c>
      <c r="AH133" s="23"/>
      <c r="AI133" s="24">
        <f t="shared" si="77"/>
        <v>0</v>
      </c>
      <c r="AJ133" s="23"/>
      <c r="AK133" s="24">
        <f t="shared" si="78"/>
        <v>0</v>
      </c>
      <c r="AL133" s="23"/>
      <c r="AM133" s="24">
        <f t="shared" si="79"/>
        <v>0</v>
      </c>
      <c r="AN133" s="23"/>
      <c r="AO133" s="24">
        <f t="shared" si="80"/>
        <v>0</v>
      </c>
      <c r="AP133" s="23"/>
      <c r="AQ133" s="24">
        <f t="shared" si="81"/>
        <v>0</v>
      </c>
      <c r="AR133" s="23"/>
      <c r="AS133" s="24">
        <f t="shared" si="82"/>
        <v>0</v>
      </c>
      <c r="AT133" s="23"/>
      <c r="AU133" s="24">
        <f t="shared" si="83"/>
        <v>0</v>
      </c>
      <c r="AV133" s="24"/>
      <c r="AW133" s="24">
        <f t="shared" si="84"/>
        <v>0</v>
      </c>
      <c r="AX133" s="24"/>
      <c r="AY133" s="24">
        <f t="shared" si="85"/>
        <v>0</v>
      </c>
      <c r="AZ133" s="24"/>
      <c r="BA133" s="24">
        <f t="shared" si="86"/>
        <v>0</v>
      </c>
      <c r="BB133" s="24"/>
      <c r="BC133" s="24">
        <f t="shared" si="87"/>
        <v>0</v>
      </c>
      <c r="BD133" s="24"/>
      <c r="BE133" s="24">
        <f t="shared" si="88"/>
        <v>0</v>
      </c>
      <c r="BF133" s="24"/>
      <c r="BG133" s="24">
        <f t="shared" si="89"/>
        <v>0</v>
      </c>
      <c r="BH133" s="24">
        <v>0</v>
      </c>
      <c r="BI133" s="23"/>
      <c r="BJ133" s="24">
        <f t="shared" si="90"/>
        <v>0</v>
      </c>
      <c r="BK133" s="23"/>
      <c r="BL133" s="24">
        <f t="shared" si="91"/>
        <v>0</v>
      </c>
      <c r="BM133" s="23"/>
      <c r="BN133" s="24">
        <f t="shared" si="92"/>
        <v>0</v>
      </c>
      <c r="BO133" s="23"/>
      <c r="BP133" s="24">
        <f t="shared" si="93"/>
        <v>0</v>
      </c>
      <c r="BQ133" s="23"/>
      <c r="BR133" s="25">
        <f t="shared" si="94"/>
        <v>0</v>
      </c>
      <c r="BS133" s="24"/>
      <c r="BT133" s="24">
        <f t="shared" si="95"/>
        <v>0</v>
      </c>
      <c r="BU133" s="24"/>
      <c r="BV133" s="24">
        <f t="shared" si="96"/>
        <v>0</v>
      </c>
      <c r="BW133" s="24"/>
      <c r="BX133" s="24">
        <f t="shared" si="97"/>
        <v>0</v>
      </c>
      <c r="BY133" s="24"/>
      <c r="BZ133" s="24">
        <f t="shared" si="98"/>
        <v>0</v>
      </c>
      <c r="CA133" s="4" t="s">
        <v>175</v>
      </c>
      <c r="CC133" s="41"/>
    </row>
    <row r="134" ht="56.25">
      <c r="A134" s="20" t="s">
        <v>176</v>
      </c>
      <c r="B134" s="39" t="s">
        <v>177</v>
      </c>
      <c r="C134" s="67" t="s">
        <v>148</v>
      </c>
      <c r="D134" s="23">
        <f>D136+D137</f>
        <v>3792.1999999999998</v>
      </c>
      <c r="E134" s="23">
        <f>E136+E137</f>
        <v>0</v>
      </c>
      <c r="F134" s="24">
        <f t="shared" si="99"/>
        <v>3792.1999999999998</v>
      </c>
      <c r="G134" s="23">
        <f>G136+G137</f>
        <v>0</v>
      </c>
      <c r="H134" s="24">
        <f t="shared" si="100"/>
        <v>3792.1999999999998</v>
      </c>
      <c r="I134" s="23">
        <f>I136+I137</f>
        <v>0</v>
      </c>
      <c r="J134" s="24">
        <f t="shared" si="101"/>
        <v>3792.1999999999998</v>
      </c>
      <c r="K134" s="23">
        <f>K136+K137</f>
        <v>0</v>
      </c>
      <c r="L134" s="24">
        <f t="shared" si="102"/>
        <v>3792.1999999999998</v>
      </c>
      <c r="M134" s="23">
        <f>M136+M137</f>
        <v>-1914</v>
      </c>
      <c r="N134" s="24">
        <f t="shared" si="103"/>
        <v>1878.1999999999998</v>
      </c>
      <c r="O134" s="23">
        <f>O136+O137</f>
        <v>0</v>
      </c>
      <c r="P134" s="24">
        <f t="shared" si="104"/>
        <v>1878.1999999999998</v>
      </c>
      <c r="Q134" s="23">
        <f>Q136+Q137</f>
        <v>0</v>
      </c>
      <c r="R134" s="24">
        <f t="shared" si="105"/>
        <v>1878.1999999999998</v>
      </c>
      <c r="S134" s="24">
        <f>S136+S137</f>
        <v>0</v>
      </c>
      <c r="T134" s="24">
        <f t="shared" si="106"/>
        <v>1878.1999999999998</v>
      </c>
      <c r="U134" s="24">
        <f>U136+U137</f>
        <v>0</v>
      </c>
      <c r="V134" s="24">
        <f t="shared" si="107"/>
        <v>1878.1999999999998</v>
      </c>
      <c r="W134" s="24">
        <f>W136+W137</f>
        <v>0</v>
      </c>
      <c r="X134" s="24">
        <f t="shared" si="108"/>
        <v>1878.1999999999998</v>
      </c>
      <c r="Y134" s="24">
        <f>Y136+Y137</f>
        <v>0</v>
      </c>
      <c r="Z134" s="24">
        <f t="shared" si="109"/>
        <v>1878.1999999999998</v>
      </c>
      <c r="AA134" s="24">
        <f>AA136+AA137</f>
        <v>0</v>
      </c>
      <c r="AB134" s="24">
        <f t="shared" si="110"/>
        <v>1878.1999999999998</v>
      </c>
      <c r="AC134" s="24">
        <f>AC136+AC137</f>
        <v>0</v>
      </c>
      <c r="AD134" s="24">
        <f t="shared" si="75"/>
        <v>1878.1999999999998</v>
      </c>
      <c r="AE134" s="24">
        <f>AE136+AE137</f>
        <v>0</v>
      </c>
      <c r="AF134" s="24">
        <f t="shared" si="76"/>
        <v>1878.1999999999998</v>
      </c>
      <c r="AG134" s="24">
        <f>AG136+AG137</f>
        <v>3863.6999999999998</v>
      </c>
      <c r="AH134" s="23">
        <f>AH136+AH137</f>
        <v>0</v>
      </c>
      <c r="AI134" s="24">
        <f t="shared" si="77"/>
        <v>3863.6999999999998</v>
      </c>
      <c r="AJ134" s="23">
        <f>AJ136+AJ137</f>
        <v>0</v>
      </c>
      <c r="AK134" s="24">
        <f t="shared" si="78"/>
        <v>3863.6999999999998</v>
      </c>
      <c r="AL134" s="23">
        <f>AL136+AL137</f>
        <v>0</v>
      </c>
      <c r="AM134" s="24">
        <f t="shared" si="79"/>
        <v>3863.6999999999998</v>
      </c>
      <c r="AN134" s="23">
        <f>AN136+AN137</f>
        <v>0</v>
      </c>
      <c r="AO134" s="24">
        <f t="shared" si="80"/>
        <v>3863.6999999999998</v>
      </c>
      <c r="AP134" s="23">
        <f>AP136+AP137</f>
        <v>1914</v>
      </c>
      <c r="AQ134" s="24">
        <f t="shared" si="81"/>
        <v>5777.6999999999998</v>
      </c>
      <c r="AR134" s="23">
        <f>AR136+AR137</f>
        <v>0</v>
      </c>
      <c r="AS134" s="24">
        <f t="shared" si="82"/>
        <v>5777.6999999999998</v>
      </c>
      <c r="AT134" s="23">
        <f>AT136+AT137</f>
        <v>0</v>
      </c>
      <c r="AU134" s="24">
        <f t="shared" si="83"/>
        <v>5777.6999999999998</v>
      </c>
      <c r="AV134" s="24">
        <f>AV136+AV137</f>
        <v>0</v>
      </c>
      <c r="AW134" s="24">
        <f t="shared" si="84"/>
        <v>5777.6999999999998</v>
      </c>
      <c r="AX134" s="24">
        <f>AX136+AX137</f>
        <v>0</v>
      </c>
      <c r="AY134" s="24">
        <f t="shared" si="85"/>
        <v>5777.6999999999998</v>
      </c>
      <c r="AZ134" s="24">
        <f>AZ136+AZ137</f>
        <v>0</v>
      </c>
      <c r="BA134" s="24">
        <f t="shared" si="86"/>
        <v>5777.6999999999998</v>
      </c>
      <c r="BB134" s="24">
        <f>BB136+BB137</f>
        <v>0</v>
      </c>
      <c r="BC134" s="24">
        <f t="shared" si="87"/>
        <v>5777.6999999999998</v>
      </c>
      <c r="BD134" s="24">
        <f>BD136+BD137</f>
        <v>0</v>
      </c>
      <c r="BE134" s="24">
        <f t="shared" si="88"/>
        <v>5777.6999999999998</v>
      </c>
      <c r="BF134" s="24">
        <f>BF136+BF137</f>
        <v>0</v>
      </c>
      <c r="BG134" s="24">
        <f t="shared" si="89"/>
        <v>5777.6999999999998</v>
      </c>
      <c r="BH134" s="24">
        <f>BH136+BH137</f>
        <v>0</v>
      </c>
      <c r="BI134" s="23">
        <f>BI136+BI137</f>
        <v>0</v>
      </c>
      <c r="BJ134" s="24">
        <f t="shared" si="90"/>
        <v>0</v>
      </c>
      <c r="BK134" s="23">
        <f>BK136+BK137</f>
        <v>0</v>
      </c>
      <c r="BL134" s="24">
        <f t="shared" si="91"/>
        <v>0</v>
      </c>
      <c r="BM134" s="23">
        <f>BM136+BM137</f>
        <v>0</v>
      </c>
      <c r="BN134" s="24">
        <f t="shared" si="92"/>
        <v>0</v>
      </c>
      <c r="BO134" s="23">
        <f>BO136+BO137</f>
        <v>0</v>
      </c>
      <c r="BP134" s="24">
        <f t="shared" si="93"/>
        <v>0</v>
      </c>
      <c r="BQ134" s="23">
        <f>BQ136+BQ137</f>
        <v>0</v>
      </c>
      <c r="BR134" s="25">
        <f t="shared" si="94"/>
        <v>0</v>
      </c>
      <c r="BS134" s="24">
        <f>BS136+BS137</f>
        <v>0</v>
      </c>
      <c r="BT134" s="24">
        <f t="shared" si="95"/>
        <v>0</v>
      </c>
      <c r="BU134" s="24">
        <f>BU136+BU137</f>
        <v>0</v>
      </c>
      <c r="BV134" s="24">
        <f t="shared" si="96"/>
        <v>0</v>
      </c>
      <c r="BW134" s="24">
        <f>BW136+BW137</f>
        <v>0</v>
      </c>
      <c r="BX134" s="24">
        <f t="shared" si="97"/>
        <v>0</v>
      </c>
      <c r="BY134" s="24">
        <f>BY136+BY137</f>
        <v>0</v>
      </c>
      <c r="BZ134" s="24">
        <f t="shared" si="98"/>
        <v>0</v>
      </c>
      <c r="CC134" s="41"/>
    </row>
    <row r="135">
      <c r="A135" s="20"/>
      <c r="B135" s="39" t="s">
        <v>31</v>
      </c>
      <c r="C135" s="67"/>
      <c r="D135" s="23"/>
      <c r="E135" s="23"/>
      <c r="F135" s="24"/>
      <c r="G135" s="23"/>
      <c r="H135" s="24"/>
      <c r="I135" s="23"/>
      <c r="J135" s="24"/>
      <c r="K135" s="23"/>
      <c r="L135" s="24"/>
      <c r="M135" s="23"/>
      <c r="N135" s="24"/>
      <c r="O135" s="23"/>
      <c r="P135" s="24"/>
      <c r="Q135" s="23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3"/>
      <c r="AI135" s="24"/>
      <c r="AJ135" s="23"/>
      <c r="AK135" s="24"/>
      <c r="AL135" s="23"/>
      <c r="AM135" s="24"/>
      <c r="AN135" s="23"/>
      <c r="AO135" s="24"/>
      <c r="AP135" s="23"/>
      <c r="AQ135" s="24"/>
      <c r="AR135" s="23"/>
      <c r="AS135" s="24"/>
      <c r="AT135" s="23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3"/>
      <c r="BJ135" s="24"/>
      <c r="BK135" s="23"/>
      <c r="BL135" s="24"/>
      <c r="BM135" s="23"/>
      <c r="BN135" s="24"/>
      <c r="BO135" s="23"/>
      <c r="BP135" s="24"/>
      <c r="BQ135" s="23"/>
      <c r="BR135" s="25"/>
      <c r="BS135" s="24"/>
      <c r="BT135" s="24"/>
      <c r="BU135" s="24"/>
      <c r="BV135" s="24"/>
      <c r="BW135" s="24"/>
      <c r="BX135" s="24"/>
      <c r="BY135" s="24"/>
      <c r="BZ135" s="24"/>
      <c r="CC135" s="41"/>
    </row>
    <row r="136" hidden="1">
      <c r="A136" s="43"/>
      <c r="B136" s="45" t="s">
        <v>32</v>
      </c>
      <c r="C136" s="73"/>
      <c r="D136" s="47">
        <v>1914</v>
      </c>
      <c r="E136" s="47"/>
      <c r="F136" s="48">
        <f t="shared" si="99"/>
        <v>1914</v>
      </c>
      <c r="G136" s="47"/>
      <c r="H136" s="48">
        <f t="shared" si="100"/>
        <v>1914</v>
      </c>
      <c r="I136" s="47"/>
      <c r="J136" s="48">
        <f t="shared" si="101"/>
        <v>1914</v>
      </c>
      <c r="K136" s="47"/>
      <c r="L136" s="48">
        <f t="shared" si="102"/>
        <v>1914</v>
      </c>
      <c r="M136" s="47">
        <v>-1914</v>
      </c>
      <c r="N136" s="48">
        <f t="shared" si="103"/>
        <v>0</v>
      </c>
      <c r="O136" s="47"/>
      <c r="P136" s="48">
        <f t="shared" si="104"/>
        <v>0</v>
      </c>
      <c r="Q136" s="47"/>
      <c r="R136" s="48">
        <f t="shared" si="105"/>
        <v>0</v>
      </c>
      <c r="S136" s="48"/>
      <c r="T136" s="48">
        <f t="shared" si="106"/>
        <v>0</v>
      </c>
      <c r="U136" s="48"/>
      <c r="V136" s="48">
        <f t="shared" si="107"/>
        <v>0</v>
      </c>
      <c r="W136" s="49"/>
      <c r="X136" s="48">
        <f t="shared" si="108"/>
        <v>0</v>
      </c>
      <c r="Y136" s="50"/>
      <c r="Z136" s="48">
        <f t="shared" si="109"/>
        <v>0</v>
      </c>
      <c r="AA136" s="50"/>
      <c r="AB136" s="48">
        <f t="shared" si="110"/>
        <v>0</v>
      </c>
      <c r="AC136" s="50"/>
      <c r="AD136" s="48">
        <f t="shared" si="75"/>
        <v>0</v>
      </c>
      <c r="AE136" s="49"/>
      <c r="AF136" s="48">
        <f t="shared" si="76"/>
        <v>0</v>
      </c>
      <c r="AG136" s="48">
        <v>0</v>
      </c>
      <c r="AH136" s="47"/>
      <c r="AI136" s="48">
        <f t="shared" si="77"/>
        <v>0</v>
      </c>
      <c r="AJ136" s="47"/>
      <c r="AK136" s="48">
        <f t="shared" si="78"/>
        <v>0</v>
      </c>
      <c r="AL136" s="47"/>
      <c r="AM136" s="48">
        <f t="shared" si="79"/>
        <v>0</v>
      </c>
      <c r="AN136" s="47"/>
      <c r="AO136" s="48">
        <f t="shared" si="80"/>
        <v>0</v>
      </c>
      <c r="AP136" s="47">
        <v>1914</v>
      </c>
      <c r="AQ136" s="48">
        <f t="shared" si="81"/>
        <v>1914</v>
      </c>
      <c r="AR136" s="47"/>
      <c r="AS136" s="48">
        <f t="shared" si="82"/>
        <v>1914</v>
      </c>
      <c r="AT136" s="47"/>
      <c r="AU136" s="48">
        <f t="shared" si="83"/>
        <v>1914</v>
      </c>
      <c r="AV136" s="48"/>
      <c r="AW136" s="48">
        <f t="shared" si="84"/>
        <v>1914</v>
      </c>
      <c r="AX136" s="48"/>
      <c r="AY136" s="48">
        <f t="shared" si="85"/>
        <v>1914</v>
      </c>
      <c r="AZ136" s="49"/>
      <c r="BA136" s="48">
        <f t="shared" si="86"/>
        <v>1914</v>
      </c>
      <c r="BB136" s="50"/>
      <c r="BC136" s="48">
        <f t="shared" si="87"/>
        <v>1914</v>
      </c>
      <c r="BD136" s="50"/>
      <c r="BE136" s="48">
        <f t="shared" si="88"/>
        <v>1914</v>
      </c>
      <c r="BF136" s="49"/>
      <c r="BG136" s="48">
        <f t="shared" si="89"/>
        <v>1914</v>
      </c>
      <c r="BH136" s="48">
        <v>0</v>
      </c>
      <c r="BI136" s="46"/>
      <c r="BJ136" s="48">
        <f t="shared" si="90"/>
        <v>0</v>
      </c>
      <c r="BK136" s="47"/>
      <c r="BL136" s="48">
        <f t="shared" si="91"/>
        <v>0</v>
      </c>
      <c r="BM136" s="47"/>
      <c r="BN136" s="48">
        <f t="shared" si="92"/>
        <v>0</v>
      </c>
      <c r="BO136" s="47"/>
      <c r="BP136" s="48">
        <f t="shared" si="93"/>
        <v>0</v>
      </c>
      <c r="BQ136" s="47"/>
      <c r="BR136" s="52">
        <f t="shared" si="94"/>
        <v>0</v>
      </c>
      <c r="BS136" s="48"/>
      <c r="BT136" s="48">
        <f t="shared" si="95"/>
        <v>0</v>
      </c>
      <c r="BU136" s="49"/>
      <c r="BV136" s="48">
        <f t="shared" si="96"/>
        <v>0</v>
      </c>
      <c r="BW136" s="50"/>
      <c r="BX136" s="48">
        <f t="shared" si="97"/>
        <v>0</v>
      </c>
      <c r="BY136" s="49"/>
      <c r="BZ136" s="48">
        <f t="shared" si="98"/>
        <v>0</v>
      </c>
      <c r="CA136" s="53" t="s">
        <v>178</v>
      </c>
      <c r="CB136" s="54" t="s">
        <v>33</v>
      </c>
      <c r="CC136" s="55"/>
    </row>
    <row r="137">
      <c r="A137" s="20"/>
      <c r="B137" s="39" t="s">
        <v>160</v>
      </c>
      <c r="C137" s="66" t="s">
        <v>30</v>
      </c>
      <c r="D137" s="23">
        <v>1878.2</v>
      </c>
      <c r="E137" s="23"/>
      <c r="F137" s="24">
        <f t="shared" si="99"/>
        <v>1878.2</v>
      </c>
      <c r="G137" s="23"/>
      <c r="H137" s="24">
        <f t="shared" si="100"/>
        <v>1878.2</v>
      </c>
      <c r="I137" s="23"/>
      <c r="J137" s="24">
        <f t="shared" si="101"/>
        <v>1878.2</v>
      </c>
      <c r="K137" s="23"/>
      <c r="L137" s="24">
        <f t="shared" si="102"/>
        <v>1878.2</v>
      </c>
      <c r="M137" s="23"/>
      <c r="N137" s="24">
        <f t="shared" si="103"/>
        <v>1878.2</v>
      </c>
      <c r="O137" s="23"/>
      <c r="P137" s="24">
        <f t="shared" si="104"/>
        <v>1878.2</v>
      </c>
      <c r="Q137" s="23"/>
      <c r="R137" s="24">
        <f t="shared" si="105"/>
        <v>1878.2</v>
      </c>
      <c r="S137" s="24"/>
      <c r="T137" s="24">
        <f t="shared" si="106"/>
        <v>1878.2</v>
      </c>
      <c r="U137" s="24"/>
      <c r="V137" s="24">
        <f t="shared" si="107"/>
        <v>1878.2</v>
      </c>
      <c r="W137" s="24"/>
      <c r="X137" s="24">
        <f t="shared" si="108"/>
        <v>1878.2</v>
      </c>
      <c r="Y137" s="24"/>
      <c r="Z137" s="24">
        <f t="shared" si="109"/>
        <v>1878.2</v>
      </c>
      <c r="AA137" s="24"/>
      <c r="AB137" s="24">
        <f t="shared" si="110"/>
        <v>1878.2</v>
      </c>
      <c r="AC137" s="24"/>
      <c r="AD137" s="24">
        <f t="shared" si="75"/>
        <v>1878.2</v>
      </c>
      <c r="AE137" s="24"/>
      <c r="AF137" s="24">
        <f t="shared" si="76"/>
        <v>1878.2</v>
      </c>
      <c r="AG137" s="24">
        <v>3863.6999999999998</v>
      </c>
      <c r="AH137" s="23"/>
      <c r="AI137" s="24">
        <f t="shared" si="77"/>
        <v>3863.6999999999998</v>
      </c>
      <c r="AJ137" s="23"/>
      <c r="AK137" s="24">
        <f t="shared" si="78"/>
        <v>3863.6999999999998</v>
      </c>
      <c r="AL137" s="23"/>
      <c r="AM137" s="24">
        <f t="shared" si="79"/>
        <v>3863.6999999999998</v>
      </c>
      <c r="AN137" s="23"/>
      <c r="AO137" s="24">
        <f t="shared" si="80"/>
        <v>3863.6999999999998</v>
      </c>
      <c r="AP137" s="23"/>
      <c r="AQ137" s="24">
        <f t="shared" si="81"/>
        <v>3863.6999999999998</v>
      </c>
      <c r="AR137" s="23"/>
      <c r="AS137" s="24">
        <f t="shared" si="82"/>
        <v>3863.6999999999998</v>
      </c>
      <c r="AT137" s="23"/>
      <c r="AU137" s="24">
        <f t="shared" si="83"/>
        <v>3863.6999999999998</v>
      </c>
      <c r="AV137" s="24"/>
      <c r="AW137" s="24">
        <f t="shared" si="84"/>
        <v>3863.6999999999998</v>
      </c>
      <c r="AX137" s="24"/>
      <c r="AY137" s="24">
        <f t="shared" si="85"/>
        <v>3863.6999999999998</v>
      </c>
      <c r="AZ137" s="24"/>
      <c r="BA137" s="24">
        <f t="shared" si="86"/>
        <v>3863.6999999999998</v>
      </c>
      <c r="BB137" s="24"/>
      <c r="BC137" s="24">
        <f t="shared" si="87"/>
        <v>3863.6999999999998</v>
      </c>
      <c r="BD137" s="24"/>
      <c r="BE137" s="24">
        <f t="shared" si="88"/>
        <v>3863.6999999999998</v>
      </c>
      <c r="BF137" s="24"/>
      <c r="BG137" s="24">
        <f t="shared" si="89"/>
        <v>3863.6999999999998</v>
      </c>
      <c r="BH137" s="24">
        <v>0</v>
      </c>
      <c r="BI137" s="23"/>
      <c r="BJ137" s="24">
        <f t="shared" si="90"/>
        <v>0</v>
      </c>
      <c r="BK137" s="23"/>
      <c r="BL137" s="24">
        <f t="shared" si="91"/>
        <v>0</v>
      </c>
      <c r="BM137" s="23"/>
      <c r="BN137" s="24">
        <f t="shared" si="92"/>
        <v>0</v>
      </c>
      <c r="BO137" s="23"/>
      <c r="BP137" s="24">
        <f t="shared" si="93"/>
        <v>0</v>
      </c>
      <c r="BQ137" s="23"/>
      <c r="BR137" s="25">
        <f t="shared" si="94"/>
        <v>0</v>
      </c>
      <c r="BS137" s="24"/>
      <c r="BT137" s="24">
        <f t="shared" si="95"/>
        <v>0</v>
      </c>
      <c r="BU137" s="24"/>
      <c r="BV137" s="24">
        <f t="shared" si="96"/>
        <v>0</v>
      </c>
      <c r="BW137" s="24"/>
      <c r="BX137" s="24">
        <f t="shared" si="97"/>
        <v>0</v>
      </c>
      <c r="BY137" s="24"/>
      <c r="BZ137" s="24">
        <f t="shared" si="98"/>
        <v>0</v>
      </c>
      <c r="CA137" s="4" t="s">
        <v>179</v>
      </c>
      <c r="CC137" s="41"/>
    </row>
    <row r="138" ht="56.25">
      <c r="A138" s="20" t="s">
        <v>180</v>
      </c>
      <c r="B138" s="74" t="s">
        <v>181</v>
      </c>
      <c r="C138" s="67" t="s">
        <v>148</v>
      </c>
      <c r="D138" s="23">
        <f>D140+D141</f>
        <v>11080.900000000001</v>
      </c>
      <c r="E138" s="23">
        <f>E140+E141</f>
        <v>0</v>
      </c>
      <c r="F138" s="24">
        <f t="shared" si="99"/>
        <v>11080.900000000001</v>
      </c>
      <c r="G138" s="23">
        <f>G140+G141</f>
        <v>468.06299999999999</v>
      </c>
      <c r="H138" s="24">
        <f t="shared" si="100"/>
        <v>11548.963000000002</v>
      </c>
      <c r="I138" s="23">
        <f>I140+I141</f>
        <v>0</v>
      </c>
      <c r="J138" s="24">
        <f t="shared" si="101"/>
        <v>11548.963000000002</v>
      </c>
      <c r="K138" s="23">
        <f>K140+K141</f>
        <v>0</v>
      </c>
      <c r="L138" s="24">
        <f t="shared" si="102"/>
        <v>11548.963000000002</v>
      </c>
      <c r="M138" s="23">
        <f>M140+M141</f>
        <v>0</v>
      </c>
      <c r="N138" s="24">
        <f t="shared" si="103"/>
        <v>11548.963000000002</v>
      </c>
      <c r="O138" s="23">
        <f>O140+O141</f>
        <v>0</v>
      </c>
      <c r="P138" s="24">
        <f t="shared" si="104"/>
        <v>11548.963000000002</v>
      </c>
      <c r="Q138" s="23">
        <f>Q140+Q141</f>
        <v>0</v>
      </c>
      <c r="R138" s="24">
        <f t="shared" si="105"/>
        <v>11548.963000000002</v>
      </c>
      <c r="S138" s="24">
        <f>S140+S141</f>
        <v>0</v>
      </c>
      <c r="T138" s="24">
        <f t="shared" si="106"/>
        <v>11548.963000000002</v>
      </c>
      <c r="U138" s="24">
        <f>U140+U141</f>
        <v>0</v>
      </c>
      <c r="V138" s="24">
        <f t="shared" si="107"/>
        <v>11548.963000000002</v>
      </c>
      <c r="W138" s="24">
        <f>W140+W141</f>
        <v>0</v>
      </c>
      <c r="X138" s="24">
        <f t="shared" si="108"/>
        <v>11548.963000000002</v>
      </c>
      <c r="Y138" s="24">
        <f>Y140+Y141</f>
        <v>0</v>
      </c>
      <c r="Z138" s="24">
        <f t="shared" si="109"/>
        <v>11548.963000000002</v>
      </c>
      <c r="AA138" s="24">
        <f>AA140+AA141</f>
        <v>0</v>
      </c>
      <c r="AB138" s="24">
        <f t="shared" si="110"/>
        <v>11548.963000000002</v>
      </c>
      <c r="AC138" s="24">
        <f>AC140+AC141</f>
        <v>0</v>
      </c>
      <c r="AD138" s="24">
        <f t="shared" si="75"/>
        <v>11548.963000000002</v>
      </c>
      <c r="AE138" s="24">
        <f>AE140+AE141</f>
        <v>0</v>
      </c>
      <c r="AF138" s="24">
        <f t="shared" si="76"/>
        <v>11548.963000000002</v>
      </c>
      <c r="AG138" s="24">
        <f>AG140+AG141</f>
        <v>0</v>
      </c>
      <c r="AH138" s="23">
        <f>AH140+AH141</f>
        <v>0</v>
      </c>
      <c r="AI138" s="24">
        <f t="shared" si="77"/>
        <v>0</v>
      </c>
      <c r="AJ138" s="23">
        <f>AJ140+AJ141</f>
        <v>0</v>
      </c>
      <c r="AK138" s="24">
        <f t="shared" si="78"/>
        <v>0</v>
      </c>
      <c r="AL138" s="23">
        <f>AL140+AL141</f>
        <v>0</v>
      </c>
      <c r="AM138" s="24">
        <f t="shared" si="79"/>
        <v>0</v>
      </c>
      <c r="AN138" s="23">
        <f>AN140+AN141</f>
        <v>0</v>
      </c>
      <c r="AO138" s="24">
        <f t="shared" si="80"/>
        <v>0</v>
      </c>
      <c r="AP138" s="23">
        <f>AP140+AP141</f>
        <v>0</v>
      </c>
      <c r="AQ138" s="24">
        <f t="shared" si="81"/>
        <v>0</v>
      </c>
      <c r="AR138" s="23">
        <f>AR140+AR141</f>
        <v>0</v>
      </c>
      <c r="AS138" s="24">
        <f t="shared" si="82"/>
        <v>0</v>
      </c>
      <c r="AT138" s="23">
        <f>AT140+AT141</f>
        <v>0</v>
      </c>
      <c r="AU138" s="24">
        <f t="shared" si="83"/>
        <v>0</v>
      </c>
      <c r="AV138" s="24">
        <f>AV140+AV141</f>
        <v>0</v>
      </c>
      <c r="AW138" s="24">
        <f t="shared" si="84"/>
        <v>0</v>
      </c>
      <c r="AX138" s="24">
        <f>AX140+AX141</f>
        <v>0</v>
      </c>
      <c r="AY138" s="24">
        <f t="shared" si="85"/>
        <v>0</v>
      </c>
      <c r="AZ138" s="24">
        <f>AZ140+AZ141</f>
        <v>0</v>
      </c>
      <c r="BA138" s="24">
        <f t="shared" si="86"/>
        <v>0</v>
      </c>
      <c r="BB138" s="24">
        <f>BB140+BB141</f>
        <v>0</v>
      </c>
      <c r="BC138" s="24">
        <f t="shared" si="87"/>
        <v>0</v>
      </c>
      <c r="BD138" s="24">
        <f>BD140+BD141</f>
        <v>0</v>
      </c>
      <c r="BE138" s="24">
        <f t="shared" si="88"/>
        <v>0</v>
      </c>
      <c r="BF138" s="24">
        <f>BF140+BF141</f>
        <v>0</v>
      </c>
      <c r="BG138" s="24">
        <f t="shared" si="89"/>
        <v>0</v>
      </c>
      <c r="BH138" s="24">
        <f>BH140+BH141</f>
        <v>0</v>
      </c>
      <c r="BI138" s="23">
        <f>BI140+BI141</f>
        <v>0</v>
      </c>
      <c r="BJ138" s="24">
        <f t="shared" si="90"/>
        <v>0</v>
      </c>
      <c r="BK138" s="23">
        <f>BK140+BK141</f>
        <v>0</v>
      </c>
      <c r="BL138" s="24">
        <f t="shared" si="91"/>
        <v>0</v>
      </c>
      <c r="BM138" s="23">
        <f>BM140+BM141</f>
        <v>0</v>
      </c>
      <c r="BN138" s="24">
        <f t="shared" si="92"/>
        <v>0</v>
      </c>
      <c r="BO138" s="23">
        <f>BO140+BO141</f>
        <v>0</v>
      </c>
      <c r="BP138" s="24">
        <f t="shared" si="93"/>
        <v>0</v>
      </c>
      <c r="BQ138" s="23">
        <f>BQ140+BQ141</f>
        <v>0</v>
      </c>
      <c r="BR138" s="25">
        <f t="shared" si="94"/>
        <v>0</v>
      </c>
      <c r="BS138" s="24">
        <f>BS140+BS141</f>
        <v>0</v>
      </c>
      <c r="BT138" s="24">
        <f t="shared" si="95"/>
        <v>0</v>
      </c>
      <c r="BU138" s="24">
        <f>BU140+BU141</f>
        <v>0</v>
      </c>
      <c r="BV138" s="24">
        <f t="shared" si="96"/>
        <v>0</v>
      </c>
      <c r="BW138" s="24">
        <f>BW140+BW141</f>
        <v>0</v>
      </c>
      <c r="BX138" s="24">
        <f t="shared" si="97"/>
        <v>0</v>
      </c>
      <c r="BY138" s="24">
        <f>BY140+BY141</f>
        <v>0</v>
      </c>
      <c r="BZ138" s="24">
        <f t="shared" si="98"/>
        <v>0</v>
      </c>
      <c r="CC138" s="41"/>
    </row>
    <row r="139">
      <c r="A139" s="20"/>
      <c r="B139" s="39" t="s">
        <v>31</v>
      </c>
      <c r="C139" s="67"/>
      <c r="D139" s="23"/>
      <c r="E139" s="23"/>
      <c r="F139" s="24"/>
      <c r="G139" s="23"/>
      <c r="H139" s="24"/>
      <c r="I139" s="23"/>
      <c r="J139" s="24"/>
      <c r="K139" s="23"/>
      <c r="L139" s="24"/>
      <c r="M139" s="23"/>
      <c r="N139" s="24"/>
      <c r="O139" s="23"/>
      <c r="P139" s="24"/>
      <c r="Q139" s="23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3"/>
      <c r="AI139" s="24"/>
      <c r="AJ139" s="23"/>
      <c r="AK139" s="24"/>
      <c r="AL139" s="23"/>
      <c r="AM139" s="24"/>
      <c r="AN139" s="23"/>
      <c r="AO139" s="24"/>
      <c r="AP139" s="23"/>
      <c r="AQ139" s="24"/>
      <c r="AR139" s="23"/>
      <c r="AS139" s="24"/>
      <c r="AT139" s="23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3"/>
      <c r="BJ139" s="24"/>
      <c r="BK139" s="23"/>
      <c r="BL139" s="24"/>
      <c r="BM139" s="23"/>
      <c r="BN139" s="24"/>
      <c r="BO139" s="23"/>
      <c r="BP139" s="24"/>
      <c r="BQ139" s="23"/>
      <c r="BR139" s="25"/>
      <c r="BS139" s="24"/>
      <c r="BT139" s="24"/>
      <c r="BU139" s="24"/>
      <c r="BV139" s="24"/>
      <c r="BW139" s="24"/>
      <c r="BX139" s="24"/>
      <c r="BY139" s="24"/>
      <c r="BZ139" s="24"/>
      <c r="CC139" s="41"/>
    </row>
    <row r="140" hidden="1">
      <c r="A140" s="43"/>
      <c r="B140" s="45" t="s">
        <v>32</v>
      </c>
      <c r="C140" s="73"/>
      <c r="D140" s="47">
        <v>2419.1999999999998</v>
      </c>
      <c r="E140" s="47"/>
      <c r="F140" s="48">
        <f t="shared" si="99"/>
        <v>2419.1999999999998</v>
      </c>
      <c r="G140" s="47">
        <v>468.06299999999999</v>
      </c>
      <c r="H140" s="48">
        <f t="shared" si="100"/>
        <v>2887.2629999999999</v>
      </c>
      <c r="I140" s="47"/>
      <c r="J140" s="48">
        <f t="shared" si="101"/>
        <v>2887.2629999999999</v>
      </c>
      <c r="K140" s="47"/>
      <c r="L140" s="48">
        <f t="shared" si="102"/>
        <v>2887.2629999999999</v>
      </c>
      <c r="M140" s="47"/>
      <c r="N140" s="48">
        <f t="shared" si="103"/>
        <v>2887.2629999999999</v>
      </c>
      <c r="O140" s="47"/>
      <c r="P140" s="48">
        <f t="shared" si="104"/>
        <v>2887.2629999999999</v>
      </c>
      <c r="Q140" s="47"/>
      <c r="R140" s="48">
        <f t="shared" si="105"/>
        <v>2887.2629999999999</v>
      </c>
      <c r="S140" s="48"/>
      <c r="T140" s="48">
        <f t="shared" si="106"/>
        <v>2887.2629999999999</v>
      </c>
      <c r="U140" s="48"/>
      <c r="V140" s="48">
        <f t="shared" si="107"/>
        <v>2887.2629999999999</v>
      </c>
      <c r="W140" s="49"/>
      <c r="X140" s="48">
        <f t="shared" si="108"/>
        <v>2887.2629999999999</v>
      </c>
      <c r="Y140" s="50"/>
      <c r="Z140" s="48">
        <f t="shared" si="109"/>
        <v>2887.2629999999999</v>
      </c>
      <c r="AA140" s="50"/>
      <c r="AB140" s="48">
        <f t="shared" si="110"/>
        <v>2887.2629999999999</v>
      </c>
      <c r="AC140" s="50"/>
      <c r="AD140" s="48">
        <f t="shared" si="75"/>
        <v>2887.2629999999999</v>
      </c>
      <c r="AE140" s="49"/>
      <c r="AF140" s="48">
        <f t="shared" si="76"/>
        <v>2887.2629999999999</v>
      </c>
      <c r="AG140" s="48">
        <v>0</v>
      </c>
      <c r="AH140" s="47"/>
      <c r="AI140" s="48">
        <f t="shared" si="77"/>
        <v>0</v>
      </c>
      <c r="AJ140" s="47"/>
      <c r="AK140" s="48">
        <f t="shared" si="78"/>
        <v>0</v>
      </c>
      <c r="AL140" s="47"/>
      <c r="AM140" s="48">
        <f t="shared" si="79"/>
        <v>0</v>
      </c>
      <c r="AN140" s="47"/>
      <c r="AO140" s="48">
        <f t="shared" si="80"/>
        <v>0</v>
      </c>
      <c r="AP140" s="47"/>
      <c r="AQ140" s="48">
        <f t="shared" si="81"/>
        <v>0</v>
      </c>
      <c r="AR140" s="47"/>
      <c r="AS140" s="48">
        <f t="shared" si="82"/>
        <v>0</v>
      </c>
      <c r="AT140" s="47"/>
      <c r="AU140" s="48">
        <f t="shared" si="83"/>
        <v>0</v>
      </c>
      <c r="AV140" s="48"/>
      <c r="AW140" s="48">
        <f t="shared" si="84"/>
        <v>0</v>
      </c>
      <c r="AX140" s="48"/>
      <c r="AY140" s="48">
        <f t="shared" si="85"/>
        <v>0</v>
      </c>
      <c r="AZ140" s="49"/>
      <c r="BA140" s="48">
        <f t="shared" si="86"/>
        <v>0</v>
      </c>
      <c r="BB140" s="50"/>
      <c r="BC140" s="48">
        <f t="shared" si="87"/>
        <v>0</v>
      </c>
      <c r="BD140" s="50"/>
      <c r="BE140" s="48">
        <f t="shared" si="88"/>
        <v>0</v>
      </c>
      <c r="BF140" s="49"/>
      <c r="BG140" s="48">
        <f t="shared" si="89"/>
        <v>0</v>
      </c>
      <c r="BH140" s="48">
        <v>0</v>
      </c>
      <c r="BI140" s="46"/>
      <c r="BJ140" s="48">
        <f t="shared" si="90"/>
        <v>0</v>
      </c>
      <c r="BK140" s="47"/>
      <c r="BL140" s="48">
        <f t="shared" si="91"/>
        <v>0</v>
      </c>
      <c r="BM140" s="47"/>
      <c r="BN140" s="48">
        <f t="shared" si="92"/>
        <v>0</v>
      </c>
      <c r="BO140" s="47"/>
      <c r="BP140" s="48">
        <f t="shared" si="93"/>
        <v>0</v>
      </c>
      <c r="BQ140" s="47"/>
      <c r="BR140" s="52">
        <f t="shared" si="94"/>
        <v>0</v>
      </c>
      <c r="BS140" s="48"/>
      <c r="BT140" s="48">
        <f t="shared" si="95"/>
        <v>0</v>
      </c>
      <c r="BU140" s="49"/>
      <c r="BV140" s="48">
        <f t="shared" si="96"/>
        <v>0</v>
      </c>
      <c r="BW140" s="50"/>
      <c r="BX140" s="48">
        <f t="shared" si="97"/>
        <v>0</v>
      </c>
      <c r="BY140" s="49"/>
      <c r="BZ140" s="48">
        <f t="shared" si="98"/>
        <v>0</v>
      </c>
      <c r="CA140" s="53" t="s">
        <v>182</v>
      </c>
      <c r="CB140" s="54" t="s">
        <v>33</v>
      </c>
      <c r="CC140" s="55"/>
    </row>
    <row r="141">
      <c r="A141" s="20"/>
      <c r="B141" s="39" t="s">
        <v>160</v>
      </c>
      <c r="C141" s="66" t="s">
        <v>30</v>
      </c>
      <c r="D141" s="23">
        <v>8661.7000000000007</v>
      </c>
      <c r="E141" s="23"/>
      <c r="F141" s="24">
        <f t="shared" si="99"/>
        <v>8661.7000000000007</v>
      </c>
      <c r="G141" s="23"/>
      <c r="H141" s="24">
        <f t="shared" si="100"/>
        <v>8661.7000000000007</v>
      </c>
      <c r="I141" s="23"/>
      <c r="J141" s="24">
        <f t="shared" si="101"/>
        <v>8661.7000000000007</v>
      </c>
      <c r="K141" s="23"/>
      <c r="L141" s="24">
        <f t="shared" si="102"/>
        <v>8661.7000000000007</v>
      </c>
      <c r="M141" s="23"/>
      <c r="N141" s="24">
        <f t="shared" si="103"/>
        <v>8661.7000000000007</v>
      </c>
      <c r="O141" s="23"/>
      <c r="P141" s="24">
        <f t="shared" si="104"/>
        <v>8661.7000000000007</v>
      </c>
      <c r="Q141" s="23"/>
      <c r="R141" s="24">
        <f t="shared" si="105"/>
        <v>8661.7000000000007</v>
      </c>
      <c r="S141" s="24"/>
      <c r="T141" s="24">
        <f t="shared" si="106"/>
        <v>8661.7000000000007</v>
      </c>
      <c r="U141" s="24"/>
      <c r="V141" s="24">
        <f t="shared" si="107"/>
        <v>8661.7000000000007</v>
      </c>
      <c r="W141" s="24"/>
      <c r="X141" s="24">
        <f t="shared" si="108"/>
        <v>8661.7000000000007</v>
      </c>
      <c r="Y141" s="24"/>
      <c r="Z141" s="24">
        <f t="shared" si="109"/>
        <v>8661.7000000000007</v>
      </c>
      <c r="AA141" s="24"/>
      <c r="AB141" s="24">
        <f t="shared" si="110"/>
        <v>8661.7000000000007</v>
      </c>
      <c r="AC141" s="24"/>
      <c r="AD141" s="24">
        <f t="shared" si="75"/>
        <v>8661.7000000000007</v>
      </c>
      <c r="AE141" s="24"/>
      <c r="AF141" s="24">
        <f t="shared" si="76"/>
        <v>8661.7000000000007</v>
      </c>
      <c r="AG141" s="24">
        <v>0</v>
      </c>
      <c r="AH141" s="23"/>
      <c r="AI141" s="24">
        <f t="shared" si="77"/>
        <v>0</v>
      </c>
      <c r="AJ141" s="23"/>
      <c r="AK141" s="24">
        <f t="shared" si="78"/>
        <v>0</v>
      </c>
      <c r="AL141" s="23"/>
      <c r="AM141" s="24">
        <f t="shared" si="79"/>
        <v>0</v>
      </c>
      <c r="AN141" s="23"/>
      <c r="AO141" s="24">
        <f t="shared" si="80"/>
        <v>0</v>
      </c>
      <c r="AP141" s="23"/>
      <c r="AQ141" s="24">
        <f t="shared" si="81"/>
        <v>0</v>
      </c>
      <c r="AR141" s="23"/>
      <c r="AS141" s="24">
        <f t="shared" si="82"/>
        <v>0</v>
      </c>
      <c r="AT141" s="23"/>
      <c r="AU141" s="24">
        <f t="shared" si="83"/>
        <v>0</v>
      </c>
      <c r="AV141" s="24"/>
      <c r="AW141" s="24">
        <f t="shared" si="84"/>
        <v>0</v>
      </c>
      <c r="AX141" s="24"/>
      <c r="AY141" s="24">
        <f t="shared" si="85"/>
        <v>0</v>
      </c>
      <c r="AZ141" s="24"/>
      <c r="BA141" s="24">
        <f t="shared" si="86"/>
        <v>0</v>
      </c>
      <c r="BB141" s="24"/>
      <c r="BC141" s="24">
        <f t="shared" si="87"/>
        <v>0</v>
      </c>
      <c r="BD141" s="24"/>
      <c r="BE141" s="24">
        <f t="shared" si="88"/>
        <v>0</v>
      </c>
      <c r="BF141" s="24"/>
      <c r="BG141" s="24">
        <f t="shared" si="89"/>
        <v>0</v>
      </c>
      <c r="BH141" s="24">
        <v>0</v>
      </c>
      <c r="BI141" s="23"/>
      <c r="BJ141" s="24">
        <f t="shared" si="90"/>
        <v>0</v>
      </c>
      <c r="BK141" s="23"/>
      <c r="BL141" s="24">
        <f t="shared" si="91"/>
        <v>0</v>
      </c>
      <c r="BM141" s="23"/>
      <c r="BN141" s="24">
        <f t="shared" si="92"/>
        <v>0</v>
      </c>
      <c r="BO141" s="23"/>
      <c r="BP141" s="24">
        <f t="shared" si="93"/>
        <v>0</v>
      </c>
      <c r="BQ141" s="23"/>
      <c r="BR141" s="25">
        <f t="shared" si="94"/>
        <v>0</v>
      </c>
      <c r="BS141" s="24"/>
      <c r="BT141" s="24">
        <f t="shared" si="95"/>
        <v>0</v>
      </c>
      <c r="BU141" s="24"/>
      <c r="BV141" s="24">
        <f t="shared" si="96"/>
        <v>0</v>
      </c>
      <c r="BW141" s="24"/>
      <c r="BX141" s="24">
        <f t="shared" si="97"/>
        <v>0</v>
      </c>
      <c r="BY141" s="24"/>
      <c r="BZ141" s="24">
        <f t="shared" si="98"/>
        <v>0</v>
      </c>
      <c r="CA141" s="4" t="s">
        <v>179</v>
      </c>
      <c r="CC141" s="41"/>
    </row>
    <row r="142" ht="56.25">
      <c r="A142" s="20" t="s">
        <v>183</v>
      </c>
      <c r="B142" s="74" t="s">
        <v>184</v>
      </c>
      <c r="C142" s="67" t="s">
        <v>148</v>
      </c>
      <c r="D142" s="23">
        <f>D144+D145</f>
        <v>74585.100000000006</v>
      </c>
      <c r="E142" s="23">
        <f>E144+E145</f>
        <v>0</v>
      </c>
      <c r="F142" s="24">
        <f t="shared" si="99"/>
        <v>74585.100000000006</v>
      </c>
      <c r="G142" s="23">
        <f>G144+G145</f>
        <v>0</v>
      </c>
      <c r="H142" s="24">
        <f t="shared" si="100"/>
        <v>74585.100000000006</v>
      </c>
      <c r="I142" s="23">
        <f>I144+I145</f>
        <v>0</v>
      </c>
      <c r="J142" s="24">
        <f t="shared" si="101"/>
        <v>74585.100000000006</v>
      </c>
      <c r="K142" s="23">
        <f>K144+K145</f>
        <v>0</v>
      </c>
      <c r="L142" s="24">
        <f t="shared" si="102"/>
        <v>74585.100000000006</v>
      </c>
      <c r="M142" s="23">
        <f>M144+M145</f>
        <v>0</v>
      </c>
      <c r="N142" s="24">
        <f t="shared" si="103"/>
        <v>74585.100000000006</v>
      </c>
      <c r="O142" s="23">
        <f>O144+O145</f>
        <v>0</v>
      </c>
      <c r="P142" s="24">
        <f t="shared" si="104"/>
        <v>74585.100000000006</v>
      </c>
      <c r="Q142" s="23">
        <f>Q144+Q145</f>
        <v>0</v>
      </c>
      <c r="R142" s="24">
        <f t="shared" si="105"/>
        <v>74585.100000000006</v>
      </c>
      <c r="S142" s="24">
        <f>S144+S145</f>
        <v>0</v>
      </c>
      <c r="T142" s="24">
        <f t="shared" si="106"/>
        <v>74585.100000000006</v>
      </c>
      <c r="U142" s="24">
        <f>U144+U145</f>
        <v>0</v>
      </c>
      <c r="V142" s="24">
        <f t="shared" si="107"/>
        <v>74585.100000000006</v>
      </c>
      <c r="W142" s="24">
        <f>W144+W145</f>
        <v>-68386.800000000003</v>
      </c>
      <c r="X142" s="24">
        <f t="shared" si="108"/>
        <v>6198.3000000000029</v>
      </c>
      <c r="Y142" s="24">
        <f>Y144+Y145</f>
        <v>0</v>
      </c>
      <c r="Z142" s="24">
        <f t="shared" si="109"/>
        <v>6198.3000000000029</v>
      </c>
      <c r="AA142" s="24">
        <f>AA144+AA145</f>
        <v>0</v>
      </c>
      <c r="AB142" s="24">
        <f t="shared" si="110"/>
        <v>6198.3000000000029</v>
      </c>
      <c r="AC142" s="24">
        <f>AC144+AC145</f>
        <v>0</v>
      </c>
      <c r="AD142" s="24">
        <f t="shared" si="75"/>
        <v>6198.3000000000029</v>
      </c>
      <c r="AE142" s="24">
        <f>AE144+AE145</f>
        <v>0</v>
      </c>
      <c r="AF142" s="24">
        <f t="shared" si="76"/>
        <v>6198.3000000000029</v>
      </c>
      <c r="AG142" s="24">
        <f>AG144+AG145</f>
        <v>36729.099999999999</v>
      </c>
      <c r="AH142" s="23">
        <f>AH144+AH145</f>
        <v>0</v>
      </c>
      <c r="AI142" s="24">
        <f t="shared" si="77"/>
        <v>36729.099999999999</v>
      </c>
      <c r="AJ142" s="23">
        <f>AJ144+AJ145</f>
        <v>0</v>
      </c>
      <c r="AK142" s="24">
        <f t="shared" si="78"/>
        <v>36729.099999999999</v>
      </c>
      <c r="AL142" s="23">
        <f>AL144+AL145</f>
        <v>0</v>
      </c>
      <c r="AM142" s="24">
        <f t="shared" si="79"/>
        <v>36729.099999999999</v>
      </c>
      <c r="AN142" s="23">
        <f>AN144+AN145</f>
        <v>0</v>
      </c>
      <c r="AO142" s="24">
        <f t="shared" si="80"/>
        <v>36729.099999999999</v>
      </c>
      <c r="AP142" s="23">
        <f>AP144+AP145</f>
        <v>0</v>
      </c>
      <c r="AQ142" s="24">
        <f t="shared" si="81"/>
        <v>36729.099999999999</v>
      </c>
      <c r="AR142" s="23">
        <f>AR144+AR145</f>
        <v>0</v>
      </c>
      <c r="AS142" s="24">
        <f t="shared" si="82"/>
        <v>36729.099999999999</v>
      </c>
      <c r="AT142" s="23">
        <f>AT144+AT145</f>
        <v>-34682.976000000002</v>
      </c>
      <c r="AU142" s="24">
        <f t="shared" si="83"/>
        <v>2046.1239999999962</v>
      </c>
      <c r="AV142" s="24">
        <f>AV144+AV145</f>
        <v>0</v>
      </c>
      <c r="AW142" s="24">
        <f t="shared" si="84"/>
        <v>2046.1239999999962</v>
      </c>
      <c r="AX142" s="24">
        <f>AX144+AX145</f>
        <v>0</v>
      </c>
      <c r="AY142" s="24">
        <f t="shared" si="85"/>
        <v>2046.1239999999962</v>
      </c>
      <c r="AZ142" s="24">
        <f>AZ144+AZ145</f>
        <v>40832.110999999997</v>
      </c>
      <c r="BA142" s="24">
        <f t="shared" si="86"/>
        <v>42878.234999999993</v>
      </c>
      <c r="BB142" s="24">
        <f>BB144+BB145</f>
        <v>0</v>
      </c>
      <c r="BC142" s="24">
        <f t="shared" si="87"/>
        <v>42878.234999999993</v>
      </c>
      <c r="BD142" s="24">
        <f>BD144+BD145</f>
        <v>0</v>
      </c>
      <c r="BE142" s="24">
        <f t="shared" si="88"/>
        <v>42878.234999999993</v>
      </c>
      <c r="BF142" s="24">
        <f>BF144+BF145</f>
        <v>0</v>
      </c>
      <c r="BG142" s="24">
        <f t="shared" si="89"/>
        <v>42878.234999999993</v>
      </c>
      <c r="BH142" s="24">
        <f>BH144+BH145</f>
        <v>10393.299999999999</v>
      </c>
      <c r="BI142" s="23">
        <f>BI144+BI145</f>
        <v>0</v>
      </c>
      <c r="BJ142" s="24">
        <f t="shared" si="90"/>
        <v>10393.299999999999</v>
      </c>
      <c r="BK142" s="23">
        <f>BK144+BK145</f>
        <v>0</v>
      </c>
      <c r="BL142" s="24">
        <f t="shared" si="91"/>
        <v>10393.299999999999</v>
      </c>
      <c r="BM142" s="23">
        <f>BM144+BM145</f>
        <v>0</v>
      </c>
      <c r="BN142" s="24">
        <f t="shared" si="92"/>
        <v>10393.299999999999</v>
      </c>
      <c r="BO142" s="23">
        <f>BO144+BO145</f>
        <v>0</v>
      </c>
      <c r="BP142" s="24">
        <f t="shared" si="93"/>
        <v>10393.299999999999</v>
      </c>
      <c r="BQ142" s="23">
        <f>BQ144+BQ145</f>
        <v>0</v>
      </c>
      <c r="BR142" s="25">
        <f t="shared" si="94"/>
        <v>10393.299999999999</v>
      </c>
      <c r="BS142" s="24">
        <f>BS144+BS145</f>
        <v>0</v>
      </c>
      <c r="BT142" s="24">
        <f t="shared" si="95"/>
        <v>10393.299999999999</v>
      </c>
      <c r="BU142" s="24">
        <f>BU144+BU145</f>
        <v>27554.688999999998</v>
      </c>
      <c r="BV142" s="24">
        <f t="shared" si="96"/>
        <v>37947.989000000001</v>
      </c>
      <c r="BW142" s="24">
        <f>BW144+BW145</f>
        <v>0</v>
      </c>
      <c r="BX142" s="24">
        <f t="shared" si="97"/>
        <v>37947.989000000001</v>
      </c>
      <c r="BY142" s="24">
        <f>BY144+BY145</f>
        <v>0</v>
      </c>
      <c r="BZ142" s="24">
        <f t="shared" si="98"/>
        <v>37947.989000000001</v>
      </c>
      <c r="CC142" s="41"/>
    </row>
    <row r="143">
      <c r="A143" s="20"/>
      <c r="B143" s="39" t="s">
        <v>31</v>
      </c>
      <c r="C143" s="67"/>
      <c r="D143" s="23"/>
      <c r="E143" s="23"/>
      <c r="F143" s="24"/>
      <c r="G143" s="23"/>
      <c r="H143" s="24"/>
      <c r="I143" s="23"/>
      <c r="J143" s="24"/>
      <c r="K143" s="23"/>
      <c r="L143" s="24"/>
      <c r="M143" s="23"/>
      <c r="N143" s="24"/>
      <c r="O143" s="23"/>
      <c r="P143" s="24"/>
      <c r="Q143" s="23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3"/>
      <c r="AI143" s="24"/>
      <c r="AJ143" s="23"/>
      <c r="AK143" s="24"/>
      <c r="AL143" s="23"/>
      <c r="AM143" s="24"/>
      <c r="AN143" s="23"/>
      <c r="AO143" s="24"/>
      <c r="AP143" s="23"/>
      <c r="AQ143" s="24"/>
      <c r="AR143" s="23"/>
      <c r="AS143" s="24"/>
      <c r="AT143" s="23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3"/>
      <c r="BJ143" s="24"/>
      <c r="BK143" s="23"/>
      <c r="BL143" s="24"/>
      <c r="BM143" s="23"/>
      <c r="BN143" s="24"/>
      <c r="BO143" s="23"/>
      <c r="BP143" s="24"/>
      <c r="BQ143" s="23"/>
      <c r="BR143" s="25"/>
      <c r="BS143" s="24"/>
      <c r="BT143" s="24"/>
      <c r="BU143" s="24"/>
      <c r="BV143" s="24"/>
      <c r="BW143" s="24"/>
      <c r="BX143" s="24"/>
      <c r="BY143" s="24"/>
      <c r="BZ143" s="24"/>
      <c r="CC143" s="41"/>
    </row>
    <row r="144" hidden="1">
      <c r="A144" s="43"/>
      <c r="B144" s="78" t="s">
        <v>32</v>
      </c>
      <c r="C144" s="79"/>
      <c r="D144" s="47">
        <v>70553</v>
      </c>
      <c r="E144" s="47"/>
      <c r="F144" s="48">
        <f t="shared" si="99"/>
        <v>70553</v>
      </c>
      <c r="G144" s="47"/>
      <c r="H144" s="48">
        <f t="shared" si="100"/>
        <v>70553</v>
      </c>
      <c r="I144" s="47"/>
      <c r="J144" s="48">
        <f t="shared" si="101"/>
        <v>70553</v>
      </c>
      <c r="K144" s="47"/>
      <c r="L144" s="48">
        <f t="shared" si="102"/>
        <v>70553</v>
      </c>
      <c r="M144" s="47"/>
      <c r="N144" s="48">
        <f t="shared" si="103"/>
        <v>70553</v>
      </c>
      <c r="O144" s="47"/>
      <c r="P144" s="48">
        <f t="shared" si="104"/>
        <v>70553</v>
      </c>
      <c r="Q144" s="47"/>
      <c r="R144" s="48">
        <f t="shared" si="105"/>
        <v>70553</v>
      </c>
      <c r="S144" s="48"/>
      <c r="T144" s="48">
        <f t="shared" si="106"/>
        <v>70553</v>
      </c>
      <c r="U144" s="48"/>
      <c r="V144" s="48">
        <f t="shared" si="107"/>
        <v>70553</v>
      </c>
      <c r="W144" s="49">
        <v>-68386.800000000003</v>
      </c>
      <c r="X144" s="48">
        <f t="shared" si="108"/>
        <v>2166.1999999999971</v>
      </c>
      <c r="Y144" s="50"/>
      <c r="Z144" s="48">
        <f t="shared" si="109"/>
        <v>2166.1999999999971</v>
      </c>
      <c r="AA144" s="50"/>
      <c r="AB144" s="48">
        <f t="shared" si="110"/>
        <v>2166.1999999999971</v>
      </c>
      <c r="AC144" s="50"/>
      <c r="AD144" s="48">
        <f t="shared" si="75"/>
        <v>2166.1999999999971</v>
      </c>
      <c r="AE144" s="49"/>
      <c r="AF144" s="48">
        <f t="shared" si="76"/>
        <v>2166.1999999999971</v>
      </c>
      <c r="AG144" s="48">
        <v>0</v>
      </c>
      <c r="AH144" s="47"/>
      <c r="AI144" s="48">
        <f t="shared" si="77"/>
        <v>0</v>
      </c>
      <c r="AJ144" s="47"/>
      <c r="AK144" s="48">
        <f t="shared" si="78"/>
        <v>0</v>
      </c>
      <c r="AL144" s="47"/>
      <c r="AM144" s="48">
        <f t="shared" si="79"/>
        <v>0</v>
      </c>
      <c r="AN144" s="47"/>
      <c r="AO144" s="48">
        <f t="shared" si="80"/>
        <v>0</v>
      </c>
      <c r="AP144" s="47"/>
      <c r="AQ144" s="48">
        <f t="shared" si="81"/>
        <v>0</v>
      </c>
      <c r="AR144" s="47"/>
      <c r="AS144" s="48">
        <f t="shared" si="82"/>
        <v>0</v>
      </c>
      <c r="AT144" s="47"/>
      <c r="AU144" s="48">
        <f t="shared" si="83"/>
        <v>0</v>
      </c>
      <c r="AV144" s="48"/>
      <c r="AW144" s="48">
        <f t="shared" si="84"/>
        <v>0</v>
      </c>
      <c r="AX144" s="48"/>
      <c r="AY144" s="48">
        <f t="shared" si="85"/>
        <v>0</v>
      </c>
      <c r="AZ144" s="49">
        <v>40832.110999999997</v>
      </c>
      <c r="BA144" s="48">
        <f t="shared" si="86"/>
        <v>40832.110999999997</v>
      </c>
      <c r="BB144" s="50"/>
      <c r="BC144" s="48">
        <f t="shared" si="87"/>
        <v>40832.110999999997</v>
      </c>
      <c r="BD144" s="50"/>
      <c r="BE144" s="48">
        <f t="shared" si="88"/>
        <v>40832.110999999997</v>
      </c>
      <c r="BF144" s="49"/>
      <c r="BG144" s="48">
        <f t="shared" si="89"/>
        <v>40832.110999999997</v>
      </c>
      <c r="BH144" s="48">
        <v>0</v>
      </c>
      <c r="BI144" s="46"/>
      <c r="BJ144" s="48">
        <f t="shared" si="90"/>
        <v>0</v>
      </c>
      <c r="BK144" s="47"/>
      <c r="BL144" s="48">
        <f t="shared" si="91"/>
        <v>0</v>
      </c>
      <c r="BM144" s="47"/>
      <c r="BN144" s="48">
        <f t="shared" si="92"/>
        <v>0</v>
      </c>
      <c r="BO144" s="47"/>
      <c r="BP144" s="48">
        <f t="shared" si="93"/>
        <v>0</v>
      </c>
      <c r="BQ144" s="47"/>
      <c r="BR144" s="52">
        <f t="shared" si="94"/>
        <v>0</v>
      </c>
      <c r="BS144" s="48"/>
      <c r="BT144" s="48">
        <f t="shared" si="95"/>
        <v>0</v>
      </c>
      <c r="BU144" s="49">
        <v>27554.688999999998</v>
      </c>
      <c r="BV144" s="48">
        <f t="shared" si="96"/>
        <v>27554.688999999998</v>
      </c>
      <c r="BW144" s="50"/>
      <c r="BX144" s="48">
        <f t="shared" si="97"/>
        <v>27554.688999999998</v>
      </c>
      <c r="BY144" s="49"/>
      <c r="BZ144" s="48">
        <f t="shared" si="98"/>
        <v>27554.688999999998</v>
      </c>
      <c r="CA144" s="53" t="s">
        <v>185</v>
      </c>
      <c r="CB144" s="54" t="s">
        <v>33</v>
      </c>
      <c r="CC144" s="55"/>
    </row>
    <row r="145">
      <c r="A145" s="20"/>
      <c r="B145" s="39" t="s">
        <v>160</v>
      </c>
      <c r="C145" s="66" t="s">
        <v>30</v>
      </c>
      <c r="D145" s="23">
        <v>4032.0999999999999</v>
      </c>
      <c r="E145" s="23"/>
      <c r="F145" s="24">
        <f t="shared" si="99"/>
        <v>4032.0999999999999</v>
      </c>
      <c r="G145" s="23"/>
      <c r="H145" s="24">
        <f t="shared" si="100"/>
        <v>4032.0999999999999</v>
      </c>
      <c r="I145" s="23"/>
      <c r="J145" s="24">
        <f t="shared" si="101"/>
        <v>4032.0999999999999</v>
      </c>
      <c r="K145" s="23"/>
      <c r="L145" s="24">
        <f t="shared" si="102"/>
        <v>4032.0999999999999</v>
      </c>
      <c r="M145" s="23"/>
      <c r="N145" s="24">
        <f t="shared" si="103"/>
        <v>4032.0999999999999</v>
      </c>
      <c r="O145" s="23"/>
      <c r="P145" s="24">
        <f t="shared" si="104"/>
        <v>4032.0999999999999</v>
      </c>
      <c r="Q145" s="23"/>
      <c r="R145" s="24">
        <f t="shared" si="105"/>
        <v>4032.0999999999999</v>
      </c>
      <c r="S145" s="24"/>
      <c r="T145" s="24">
        <f t="shared" si="106"/>
        <v>4032.0999999999999</v>
      </c>
      <c r="U145" s="24"/>
      <c r="V145" s="24">
        <f t="shared" si="107"/>
        <v>4032.0999999999999</v>
      </c>
      <c r="W145" s="24"/>
      <c r="X145" s="24">
        <f t="shared" si="108"/>
        <v>4032.0999999999999</v>
      </c>
      <c r="Y145" s="24"/>
      <c r="Z145" s="24">
        <f t="shared" si="109"/>
        <v>4032.0999999999999</v>
      </c>
      <c r="AA145" s="24"/>
      <c r="AB145" s="24">
        <f t="shared" si="110"/>
        <v>4032.0999999999999</v>
      </c>
      <c r="AC145" s="24"/>
      <c r="AD145" s="24">
        <f t="shared" si="75"/>
        <v>4032.0999999999999</v>
      </c>
      <c r="AE145" s="24"/>
      <c r="AF145" s="24">
        <f t="shared" si="76"/>
        <v>4032.0999999999999</v>
      </c>
      <c r="AG145" s="24">
        <v>36729.099999999999</v>
      </c>
      <c r="AH145" s="23"/>
      <c r="AI145" s="24">
        <f t="shared" si="77"/>
        <v>36729.099999999999</v>
      </c>
      <c r="AJ145" s="23"/>
      <c r="AK145" s="24">
        <f t="shared" si="78"/>
        <v>36729.099999999999</v>
      </c>
      <c r="AL145" s="23"/>
      <c r="AM145" s="24">
        <f t="shared" si="79"/>
        <v>36729.099999999999</v>
      </c>
      <c r="AN145" s="23"/>
      <c r="AO145" s="24">
        <f t="shared" si="80"/>
        <v>36729.099999999999</v>
      </c>
      <c r="AP145" s="23"/>
      <c r="AQ145" s="24">
        <f t="shared" si="81"/>
        <v>36729.099999999999</v>
      </c>
      <c r="AR145" s="23"/>
      <c r="AS145" s="24">
        <f t="shared" si="82"/>
        <v>36729.099999999999</v>
      </c>
      <c r="AT145" s="23">
        <v>-34682.976000000002</v>
      </c>
      <c r="AU145" s="24">
        <f t="shared" si="83"/>
        <v>2046.1239999999962</v>
      </c>
      <c r="AV145" s="24"/>
      <c r="AW145" s="24">
        <f t="shared" si="84"/>
        <v>2046.1239999999962</v>
      </c>
      <c r="AX145" s="24"/>
      <c r="AY145" s="24">
        <f t="shared" si="85"/>
        <v>2046.1239999999962</v>
      </c>
      <c r="AZ145" s="24"/>
      <c r="BA145" s="24">
        <f t="shared" si="86"/>
        <v>2046.1239999999962</v>
      </c>
      <c r="BB145" s="24"/>
      <c r="BC145" s="24">
        <f t="shared" si="87"/>
        <v>2046.1239999999962</v>
      </c>
      <c r="BD145" s="24"/>
      <c r="BE145" s="24">
        <f t="shared" si="88"/>
        <v>2046.1239999999962</v>
      </c>
      <c r="BF145" s="24"/>
      <c r="BG145" s="24">
        <f t="shared" si="89"/>
        <v>2046.1239999999962</v>
      </c>
      <c r="BH145" s="24">
        <v>10393.299999999999</v>
      </c>
      <c r="BI145" s="23"/>
      <c r="BJ145" s="24">
        <f t="shared" si="90"/>
        <v>10393.299999999999</v>
      </c>
      <c r="BK145" s="23"/>
      <c r="BL145" s="24">
        <f t="shared" si="91"/>
        <v>10393.299999999999</v>
      </c>
      <c r="BM145" s="23"/>
      <c r="BN145" s="24">
        <f t="shared" si="92"/>
        <v>10393.299999999999</v>
      </c>
      <c r="BO145" s="23"/>
      <c r="BP145" s="24">
        <f t="shared" si="93"/>
        <v>10393.299999999999</v>
      </c>
      <c r="BQ145" s="23"/>
      <c r="BR145" s="25">
        <f t="shared" si="94"/>
        <v>10393.299999999999</v>
      </c>
      <c r="BS145" s="24"/>
      <c r="BT145" s="24">
        <f t="shared" si="95"/>
        <v>10393.299999999999</v>
      </c>
      <c r="BU145" s="24"/>
      <c r="BV145" s="24">
        <f t="shared" si="96"/>
        <v>10393.299999999999</v>
      </c>
      <c r="BW145" s="24"/>
      <c r="BX145" s="24">
        <f t="shared" si="97"/>
        <v>10393.299999999999</v>
      </c>
      <c r="BY145" s="24"/>
      <c r="BZ145" s="24">
        <f t="shared" si="98"/>
        <v>10393.299999999999</v>
      </c>
      <c r="CA145" s="4" t="s">
        <v>179</v>
      </c>
      <c r="CC145" s="41"/>
    </row>
    <row r="146" ht="56.25">
      <c r="A146" s="20" t="s">
        <v>186</v>
      </c>
      <c r="B146" s="39" t="s">
        <v>187</v>
      </c>
      <c r="C146" s="67" t="s">
        <v>148</v>
      </c>
      <c r="D146" s="23"/>
      <c r="E146" s="23"/>
      <c r="F146" s="24"/>
      <c r="G146" s="23">
        <v>15199.334000000001</v>
      </c>
      <c r="H146" s="24">
        <f t="shared" si="100"/>
        <v>15199.334000000001</v>
      </c>
      <c r="I146" s="23"/>
      <c r="J146" s="24">
        <f t="shared" si="101"/>
        <v>15199.334000000001</v>
      </c>
      <c r="K146" s="23"/>
      <c r="L146" s="24">
        <f t="shared" si="102"/>
        <v>15199.334000000001</v>
      </c>
      <c r="M146" s="23"/>
      <c r="N146" s="24">
        <f t="shared" si="103"/>
        <v>15199.334000000001</v>
      </c>
      <c r="O146" s="23"/>
      <c r="P146" s="24">
        <f t="shared" si="104"/>
        <v>15199.334000000001</v>
      </c>
      <c r="Q146" s="23">
        <v>-182.27000000000001</v>
      </c>
      <c r="R146" s="24">
        <f t="shared" si="105"/>
        <v>15017.064</v>
      </c>
      <c r="S146" s="24"/>
      <c r="T146" s="24">
        <f t="shared" si="106"/>
        <v>15017.064</v>
      </c>
      <c r="U146" s="24"/>
      <c r="V146" s="24">
        <f t="shared" si="107"/>
        <v>15017.064</v>
      </c>
      <c r="W146" s="24"/>
      <c r="X146" s="24">
        <f t="shared" si="108"/>
        <v>15017.064</v>
      </c>
      <c r="Y146" s="24"/>
      <c r="Z146" s="24">
        <f t="shared" si="109"/>
        <v>15017.064</v>
      </c>
      <c r="AA146" s="24"/>
      <c r="AB146" s="24">
        <f t="shared" si="110"/>
        <v>15017.064</v>
      </c>
      <c r="AC146" s="24"/>
      <c r="AD146" s="24">
        <f t="shared" si="75"/>
        <v>15017.064</v>
      </c>
      <c r="AE146" s="24"/>
      <c r="AF146" s="24">
        <f t="shared" si="76"/>
        <v>15017.064</v>
      </c>
      <c r="AG146" s="24"/>
      <c r="AH146" s="23"/>
      <c r="AI146" s="24"/>
      <c r="AJ146" s="23"/>
      <c r="AK146" s="24">
        <f t="shared" si="78"/>
        <v>0</v>
      </c>
      <c r="AL146" s="23"/>
      <c r="AM146" s="24">
        <f t="shared" si="79"/>
        <v>0</v>
      </c>
      <c r="AN146" s="23"/>
      <c r="AO146" s="24">
        <f t="shared" si="80"/>
        <v>0</v>
      </c>
      <c r="AP146" s="23"/>
      <c r="AQ146" s="24">
        <f t="shared" si="81"/>
        <v>0</v>
      </c>
      <c r="AR146" s="23"/>
      <c r="AS146" s="24">
        <f t="shared" si="82"/>
        <v>0</v>
      </c>
      <c r="AT146" s="23"/>
      <c r="AU146" s="24">
        <f t="shared" si="83"/>
        <v>0</v>
      </c>
      <c r="AV146" s="24"/>
      <c r="AW146" s="24">
        <f t="shared" si="84"/>
        <v>0</v>
      </c>
      <c r="AX146" s="24"/>
      <c r="AY146" s="24">
        <f t="shared" si="85"/>
        <v>0</v>
      </c>
      <c r="AZ146" s="24"/>
      <c r="BA146" s="24">
        <f t="shared" si="86"/>
        <v>0</v>
      </c>
      <c r="BB146" s="24"/>
      <c r="BC146" s="24">
        <f t="shared" si="87"/>
        <v>0</v>
      </c>
      <c r="BD146" s="24"/>
      <c r="BE146" s="24">
        <f t="shared" si="88"/>
        <v>0</v>
      </c>
      <c r="BF146" s="24"/>
      <c r="BG146" s="24">
        <f t="shared" si="89"/>
        <v>0</v>
      </c>
      <c r="BH146" s="24"/>
      <c r="BI146" s="23"/>
      <c r="BJ146" s="24"/>
      <c r="BK146" s="23"/>
      <c r="BL146" s="24">
        <f t="shared" si="91"/>
        <v>0</v>
      </c>
      <c r="BM146" s="23"/>
      <c r="BN146" s="24">
        <f t="shared" si="92"/>
        <v>0</v>
      </c>
      <c r="BO146" s="23"/>
      <c r="BP146" s="24">
        <f t="shared" si="93"/>
        <v>0</v>
      </c>
      <c r="BQ146" s="23"/>
      <c r="BR146" s="25">
        <f t="shared" si="94"/>
        <v>0</v>
      </c>
      <c r="BS146" s="24"/>
      <c r="BT146" s="24">
        <f t="shared" si="95"/>
        <v>0</v>
      </c>
      <c r="BU146" s="24"/>
      <c r="BV146" s="24">
        <f t="shared" si="96"/>
        <v>0</v>
      </c>
      <c r="BW146" s="24"/>
      <c r="BX146" s="24">
        <f t="shared" si="97"/>
        <v>0</v>
      </c>
      <c r="BY146" s="24"/>
      <c r="BZ146" s="24">
        <f t="shared" si="98"/>
        <v>0</v>
      </c>
      <c r="CA146" s="4" t="s">
        <v>188</v>
      </c>
      <c r="CC146" s="41"/>
    </row>
    <row r="147" ht="56.25">
      <c r="A147" s="20" t="s">
        <v>189</v>
      </c>
      <c r="B147" s="39" t="s">
        <v>190</v>
      </c>
      <c r="C147" s="67" t="s">
        <v>148</v>
      </c>
      <c r="D147" s="23"/>
      <c r="E147" s="23"/>
      <c r="F147" s="24"/>
      <c r="G147" s="23">
        <v>2699.0189999999998</v>
      </c>
      <c r="H147" s="24">
        <f t="shared" si="100"/>
        <v>2699.0189999999998</v>
      </c>
      <c r="I147" s="23"/>
      <c r="J147" s="24">
        <f t="shared" si="101"/>
        <v>2699.0189999999998</v>
      </c>
      <c r="K147" s="23"/>
      <c r="L147" s="24">
        <f t="shared" si="102"/>
        <v>2699.0189999999998</v>
      </c>
      <c r="M147" s="23"/>
      <c r="N147" s="24">
        <f t="shared" si="103"/>
        <v>2699.0189999999998</v>
      </c>
      <c r="O147" s="23"/>
      <c r="P147" s="24">
        <f t="shared" si="104"/>
        <v>2699.0189999999998</v>
      </c>
      <c r="Q147" s="23"/>
      <c r="R147" s="24">
        <f t="shared" si="105"/>
        <v>2699.0189999999998</v>
      </c>
      <c r="S147" s="24"/>
      <c r="T147" s="24">
        <f t="shared" si="106"/>
        <v>2699.0189999999998</v>
      </c>
      <c r="U147" s="24"/>
      <c r="V147" s="24">
        <f t="shared" si="107"/>
        <v>2699.0189999999998</v>
      </c>
      <c r="W147" s="24"/>
      <c r="X147" s="24">
        <f t="shared" si="108"/>
        <v>2699.0189999999998</v>
      </c>
      <c r="Y147" s="24"/>
      <c r="Z147" s="24">
        <f t="shared" si="109"/>
        <v>2699.0189999999998</v>
      </c>
      <c r="AA147" s="24"/>
      <c r="AB147" s="24">
        <f t="shared" si="110"/>
        <v>2699.0189999999998</v>
      </c>
      <c r="AC147" s="24"/>
      <c r="AD147" s="24">
        <f t="shared" si="75"/>
        <v>2699.0189999999998</v>
      </c>
      <c r="AE147" s="24"/>
      <c r="AF147" s="24">
        <f t="shared" si="76"/>
        <v>2699.0189999999998</v>
      </c>
      <c r="AG147" s="24"/>
      <c r="AH147" s="23"/>
      <c r="AI147" s="24"/>
      <c r="AJ147" s="23"/>
      <c r="AK147" s="24">
        <f t="shared" si="78"/>
        <v>0</v>
      </c>
      <c r="AL147" s="23"/>
      <c r="AM147" s="24">
        <f t="shared" si="79"/>
        <v>0</v>
      </c>
      <c r="AN147" s="23"/>
      <c r="AO147" s="24">
        <f t="shared" si="80"/>
        <v>0</v>
      </c>
      <c r="AP147" s="23"/>
      <c r="AQ147" s="24">
        <f t="shared" si="81"/>
        <v>0</v>
      </c>
      <c r="AR147" s="23"/>
      <c r="AS147" s="24">
        <f t="shared" si="82"/>
        <v>0</v>
      </c>
      <c r="AT147" s="23"/>
      <c r="AU147" s="24">
        <f t="shared" si="83"/>
        <v>0</v>
      </c>
      <c r="AV147" s="24"/>
      <c r="AW147" s="24">
        <f t="shared" si="84"/>
        <v>0</v>
      </c>
      <c r="AX147" s="24"/>
      <c r="AY147" s="24">
        <f t="shared" si="85"/>
        <v>0</v>
      </c>
      <c r="AZ147" s="24"/>
      <c r="BA147" s="24">
        <f t="shared" si="86"/>
        <v>0</v>
      </c>
      <c r="BB147" s="24"/>
      <c r="BC147" s="24">
        <f t="shared" si="87"/>
        <v>0</v>
      </c>
      <c r="BD147" s="24"/>
      <c r="BE147" s="24">
        <f t="shared" si="88"/>
        <v>0</v>
      </c>
      <c r="BF147" s="24"/>
      <c r="BG147" s="24">
        <f t="shared" si="89"/>
        <v>0</v>
      </c>
      <c r="BH147" s="24"/>
      <c r="BI147" s="23"/>
      <c r="BJ147" s="24"/>
      <c r="BK147" s="23"/>
      <c r="BL147" s="24">
        <f t="shared" si="91"/>
        <v>0</v>
      </c>
      <c r="BM147" s="23"/>
      <c r="BN147" s="24">
        <f t="shared" si="92"/>
        <v>0</v>
      </c>
      <c r="BO147" s="23"/>
      <c r="BP147" s="24">
        <f t="shared" si="93"/>
        <v>0</v>
      </c>
      <c r="BQ147" s="23"/>
      <c r="BR147" s="25">
        <f t="shared" si="94"/>
        <v>0</v>
      </c>
      <c r="BS147" s="24"/>
      <c r="BT147" s="24">
        <f t="shared" si="95"/>
        <v>0</v>
      </c>
      <c r="BU147" s="24"/>
      <c r="BV147" s="24">
        <f t="shared" si="96"/>
        <v>0</v>
      </c>
      <c r="BW147" s="24"/>
      <c r="BX147" s="24">
        <f t="shared" si="97"/>
        <v>0</v>
      </c>
      <c r="BY147" s="24"/>
      <c r="BZ147" s="24">
        <f t="shared" si="98"/>
        <v>0</v>
      </c>
      <c r="CA147" s="4" t="s">
        <v>191</v>
      </c>
      <c r="CC147" s="41"/>
    </row>
    <row r="148" ht="56.25">
      <c r="A148" s="20" t="s">
        <v>192</v>
      </c>
      <c r="B148" s="39" t="s">
        <v>193</v>
      </c>
      <c r="C148" s="67" t="s">
        <v>148</v>
      </c>
      <c r="D148" s="23"/>
      <c r="E148" s="23"/>
      <c r="F148" s="24"/>
      <c r="G148" s="23">
        <v>6075.5100000000002</v>
      </c>
      <c r="H148" s="24">
        <f t="shared" si="100"/>
        <v>6075.5100000000002</v>
      </c>
      <c r="I148" s="23"/>
      <c r="J148" s="24">
        <f t="shared" si="101"/>
        <v>6075.5100000000002</v>
      </c>
      <c r="K148" s="23"/>
      <c r="L148" s="24">
        <f t="shared" si="102"/>
        <v>6075.5100000000002</v>
      </c>
      <c r="M148" s="23">
        <f>-2048-1376.819</f>
        <v>-3424.819</v>
      </c>
      <c r="N148" s="24">
        <f t="shared" si="103"/>
        <v>2650.6910000000003</v>
      </c>
      <c r="O148" s="23">
        <v>-12.193</v>
      </c>
      <c r="P148" s="24">
        <f t="shared" si="104"/>
        <v>2638.498</v>
      </c>
      <c r="Q148" s="23"/>
      <c r="R148" s="24">
        <f t="shared" si="105"/>
        <v>2638.498</v>
      </c>
      <c r="S148" s="24"/>
      <c r="T148" s="24">
        <f t="shared" si="106"/>
        <v>2638.498</v>
      </c>
      <c r="U148" s="24"/>
      <c r="V148" s="24">
        <f t="shared" si="107"/>
        <v>2638.498</v>
      </c>
      <c r="W148" s="24"/>
      <c r="X148" s="24">
        <f t="shared" si="108"/>
        <v>2638.498</v>
      </c>
      <c r="Y148" s="24"/>
      <c r="Z148" s="24">
        <f t="shared" si="109"/>
        <v>2638.498</v>
      </c>
      <c r="AA148" s="24"/>
      <c r="AB148" s="24">
        <f t="shared" si="110"/>
        <v>2638.498</v>
      </c>
      <c r="AC148" s="24"/>
      <c r="AD148" s="24">
        <f t="shared" si="75"/>
        <v>2638.498</v>
      </c>
      <c r="AE148" s="24"/>
      <c r="AF148" s="24">
        <f t="shared" si="76"/>
        <v>2638.498</v>
      </c>
      <c r="AG148" s="24"/>
      <c r="AH148" s="23"/>
      <c r="AI148" s="24"/>
      <c r="AJ148" s="23"/>
      <c r="AK148" s="24">
        <f t="shared" si="78"/>
        <v>0</v>
      </c>
      <c r="AL148" s="23"/>
      <c r="AM148" s="24">
        <f t="shared" si="79"/>
        <v>0</v>
      </c>
      <c r="AN148" s="23"/>
      <c r="AO148" s="24">
        <f t="shared" si="80"/>
        <v>0</v>
      </c>
      <c r="AP148" s="23"/>
      <c r="AQ148" s="24">
        <f t="shared" si="81"/>
        <v>0</v>
      </c>
      <c r="AR148" s="23"/>
      <c r="AS148" s="24">
        <f t="shared" si="82"/>
        <v>0</v>
      </c>
      <c r="AT148" s="23"/>
      <c r="AU148" s="24">
        <f t="shared" si="83"/>
        <v>0</v>
      </c>
      <c r="AV148" s="24"/>
      <c r="AW148" s="24">
        <f t="shared" si="84"/>
        <v>0</v>
      </c>
      <c r="AX148" s="24"/>
      <c r="AY148" s="24">
        <f t="shared" si="85"/>
        <v>0</v>
      </c>
      <c r="AZ148" s="24"/>
      <c r="BA148" s="24">
        <f t="shared" si="86"/>
        <v>0</v>
      </c>
      <c r="BB148" s="24"/>
      <c r="BC148" s="24">
        <f t="shared" si="87"/>
        <v>0</v>
      </c>
      <c r="BD148" s="24"/>
      <c r="BE148" s="24">
        <f t="shared" si="88"/>
        <v>0</v>
      </c>
      <c r="BF148" s="24"/>
      <c r="BG148" s="24">
        <f t="shared" si="89"/>
        <v>0</v>
      </c>
      <c r="BH148" s="24"/>
      <c r="BI148" s="23"/>
      <c r="BJ148" s="24"/>
      <c r="BK148" s="23"/>
      <c r="BL148" s="24">
        <f t="shared" si="91"/>
        <v>0</v>
      </c>
      <c r="BM148" s="23"/>
      <c r="BN148" s="24">
        <f t="shared" si="92"/>
        <v>0</v>
      </c>
      <c r="BO148" s="23"/>
      <c r="BP148" s="24">
        <f t="shared" si="93"/>
        <v>0</v>
      </c>
      <c r="BQ148" s="23"/>
      <c r="BR148" s="25">
        <f t="shared" si="94"/>
        <v>0</v>
      </c>
      <c r="BS148" s="24"/>
      <c r="BT148" s="24">
        <f t="shared" si="95"/>
        <v>0</v>
      </c>
      <c r="BU148" s="24"/>
      <c r="BV148" s="24">
        <f t="shared" si="96"/>
        <v>0</v>
      </c>
      <c r="BW148" s="24"/>
      <c r="BX148" s="24">
        <f t="shared" si="97"/>
        <v>0</v>
      </c>
      <c r="BY148" s="24"/>
      <c r="BZ148" s="24">
        <f t="shared" si="98"/>
        <v>0</v>
      </c>
      <c r="CA148" s="4" t="s">
        <v>194</v>
      </c>
      <c r="CC148" s="41"/>
    </row>
    <row r="149" ht="56.25">
      <c r="A149" s="20" t="s">
        <v>195</v>
      </c>
      <c r="B149" s="39" t="s">
        <v>196</v>
      </c>
      <c r="C149" s="67" t="s">
        <v>148</v>
      </c>
      <c r="D149" s="23"/>
      <c r="E149" s="23"/>
      <c r="F149" s="24"/>
      <c r="G149" s="23"/>
      <c r="H149" s="24"/>
      <c r="I149" s="23"/>
      <c r="J149" s="24"/>
      <c r="K149" s="23"/>
      <c r="L149" s="24"/>
      <c r="M149" s="23"/>
      <c r="N149" s="24"/>
      <c r="O149" s="23"/>
      <c r="P149" s="24"/>
      <c r="Q149" s="23">
        <f>Q151+Q152</f>
        <v>0</v>
      </c>
      <c r="R149" s="24">
        <f t="shared" si="105"/>
        <v>0</v>
      </c>
      <c r="S149" s="24">
        <f>S151+S152</f>
        <v>0</v>
      </c>
      <c r="T149" s="24">
        <f t="shared" si="106"/>
        <v>0</v>
      </c>
      <c r="U149" s="24">
        <f>U151+U152</f>
        <v>0</v>
      </c>
      <c r="V149" s="24">
        <f t="shared" si="107"/>
        <v>0</v>
      </c>
      <c r="W149" s="24">
        <f>W151+W152</f>
        <v>0</v>
      </c>
      <c r="X149" s="24">
        <f t="shared" si="108"/>
        <v>0</v>
      </c>
      <c r="Y149" s="24">
        <f>Y151+Y152</f>
        <v>0</v>
      </c>
      <c r="Z149" s="24">
        <f t="shared" si="109"/>
        <v>0</v>
      </c>
      <c r="AA149" s="24">
        <f>AA151+AA152</f>
        <v>0</v>
      </c>
      <c r="AB149" s="24">
        <f t="shared" si="110"/>
        <v>0</v>
      </c>
      <c r="AC149" s="24">
        <f>AC151+AC152</f>
        <v>0</v>
      </c>
      <c r="AD149" s="24">
        <f t="shared" si="75"/>
        <v>0</v>
      </c>
      <c r="AE149" s="24">
        <f>AE151+AE152</f>
        <v>0</v>
      </c>
      <c r="AF149" s="24">
        <f t="shared" si="76"/>
        <v>0</v>
      </c>
      <c r="AG149" s="24"/>
      <c r="AH149" s="23"/>
      <c r="AI149" s="24"/>
      <c r="AJ149" s="23"/>
      <c r="AK149" s="24"/>
      <c r="AL149" s="23"/>
      <c r="AM149" s="24"/>
      <c r="AN149" s="23"/>
      <c r="AO149" s="24"/>
      <c r="AP149" s="23"/>
      <c r="AQ149" s="24"/>
      <c r="AR149" s="23"/>
      <c r="AS149" s="24"/>
      <c r="AT149" s="23">
        <f>AT151+AT152</f>
        <v>151113.43400000001</v>
      </c>
      <c r="AU149" s="24">
        <f t="shared" si="83"/>
        <v>151113.43400000001</v>
      </c>
      <c r="AV149" s="24">
        <f>AV151+AV152</f>
        <v>0</v>
      </c>
      <c r="AW149" s="24">
        <f t="shared" si="84"/>
        <v>151113.43400000001</v>
      </c>
      <c r="AX149" s="24">
        <f>AX151+AX152</f>
        <v>0</v>
      </c>
      <c r="AY149" s="24">
        <f t="shared" si="85"/>
        <v>151113.43400000001</v>
      </c>
      <c r="AZ149" s="24">
        <f>AZ151+AZ152</f>
        <v>0</v>
      </c>
      <c r="BA149" s="24">
        <f t="shared" si="86"/>
        <v>151113.43400000001</v>
      </c>
      <c r="BB149" s="24">
        <f>BB151+BB152</f>
        <v>0</v>
      </c>
      <c r="BC149" s="24">
        <f t="shared" si="87"/>
        <v>151113.43400000001</v>
      </c>
      <c r="BD149" s="24">
        <f>BD151+BD152</f>
        <v>0</v>
      </c>
      <c r="BE149" s="24">
        <f t="shared" si="88"/>
        <v>151113.43400000001</v>
      </c>
      <c r="BF149" s="24">
        <f>BF151+BF152</f>
        <v>0</v>
      </c>
      <c r="BG149" s="24">
        <f t="shared" si="89"/>
        <v>151113.43400000001</v>
      </c>
      <c r="BH149" s="24"/>
      <c r="BI149" s="23"/>
      <c r="BJ149" s="24"/>
      <c r="BK149" s="23"/>
      <c r="BL149" s="24"/>
      <c r="BM149" s="23"/>
      <c r="BN149" s="24"/>
      <c r="BO149" s="23"/>
      <c r="BP149" s="24"/>
      <c r="BQ149" s="23">
        <f>BQ151+BQ152</f>
        <v>0</v>
      </c>
      <c r="BR149" s="25">
        <f t="shared" si="94"/>
        <v>0</v>
      </c>
      <c r="BS149" s="24">
        <f>BS151+BS152</f>
        <v>0</v>
      </c>
      <c r="BT149" s="24">
        <f t="shared" si="95"/>
        <v>0</v>
      </c>
      <c r="BU149" s="24">
        <f>BU151+BU152</f>
        <v>0</v>
      </c>
      <c r="BV149" s="24">
        <f t="shared" si="96"/>
        <v>0</v>
      </c>
      <c r="BW149" s="24">
        <f>BW151+BW152</f>
        <v>0</v>
      </c>
      <c r="BX149" s="24">
        <f t="shared" si="97"/>
        <v>0</v>
      </c>
      <c r="BY149" s="24">
        <f>BY151+BY152</f>
        <v>0</v>
      </c>
      <c r="BZ149" s="24">
        <f t="shared" si="98"/>
        <v>0</v>
      </c>
      <c r="CC149" s="41"/>
    </row>
    <row r="150">
      <c r="A150" s="20"/>
      <c r="B150" s="39" t="s">
        <v>31</v>
      </c>
      <c r="C150" s="67"/>
      <c r="D150" s="23"/>
      <c r="E150" s="23"/>
      <c r="F150" s="24"/>
      <c r="G150" s="23"/>
      <c r="H150" s="24"/>
      <c r="I150" s="23"/>
      <c r="J150" s="24"/>
      <c r="K150" s="23"/>
      <c r="L150" s="24"/>
      <c r="M150" s="23"/>
      <c r="N150" s="24"/>
      <c r="O150" s="23"/>
      <c r="P150" s="24"/>
      <c r="Q150" s="23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3"/>
      <c r="AI150" s="24"/>
      <c r="AJ150" s="23"/>
      <c r="AK150" s="24"/>
      <c r="AL150" s="23"/>
      <c r="AM150" s="24"/>
      <c r="AN150" s="23"/>
      <c r="AO150" s="24"/>
      <c r="AP150" s="23"/>
      <c r="AQ150" s="24"/>
      <c r="AR150" s="23"/>
      <c r="AS150" s="24"/>
      <c r="AT150" s="23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3"/>
      <c r="BJ150" s="24"/>
      <c r="BK150" s="23"/>
      <c r="BL150" s="24"/>
      <c r="BM150" s="23"/>
      <c r="BN150" s="24"/>
      <c r="BO150" s="23"/>
      <c r="BP150" s="24"/>
      <c r="BQ150" s="23"/>
      <c r="BR150" s="25"/>
      <c r="BS150" s="24"/>
      <c r="BT150" s="24"/>
      <c r="BU150" s="24"/>
      <c r="BV150" s="24"/>
      <c r="BW150" s="24"/>
      <c r="BX150" s="24"/>
      <c r="BY150" s="24"/>
      <c r="BZ150" s="24"/>
      <c r="CC150" s="41"/>
    </row>
    <row r="151" hidden="1">
      <c r="A151" s="64"/>
      <c r="B151" s="78" t="s">
        <v>32</v>
      </c>
      <c r="C151" s="73"/>
      <c r="D151" s="46"/>
      <c r="E151" s="47"/>
      <c r="F151" s="48"/>
      <c r="G151" s="47"/>
      <c r="H151" s="48"/>
      <c r="I151" s="47"/>
      <c r="J151" s="48"/>
      <c r="K151" s="47"/>
      <c r="L151" s="48"/>
      <c r="M151" s="47"/>
      <c r="N151" s="48"/>
      <c r="O151" s="47"/>
      <c r="P151" s="48"/>
      <c r="Q151" s="47"/>
      <c r="R151" s="48">
        <f t="shared" si="105"/>
        <v>0</v>
      </c>
      <c r="S151" s="48"/>
      <c r="T151" s="48">
        <f t="shared" si="106"/>
        <v>0</v>
      </c>
      <c r="U151" s="48"/>
      <c r="V151" s="48">
        <f t="shared" si="107"/>
        <v>0</v>
      </c>
      <c r="W151" s="49"/>
      <c r="X151" s="48">
        <f t="shared" si="108"/>
        <v>0</v>
      </c>
      <c r="Y151" s="50"/>
      <c r="Z151" s="48">
        <f t="shared" si="109"/>
        <v>0</v>
      </c>
      <c r="AA151" s="50"/>
      <c r="AB151" s="48">
        <f t="shared" si="110"/>
        <v>0</v>
      </c>
      <c r="AC151" s="50"/>
      <c r="AD151" s="48">
        <f t="shared" si="75"/>
        <v>0</v>
      </c>
      <c r="AE151" s="49"/>
      <c r="AF151" s="48">
        <f t="shared" si="76"/>
        <v>0</v>
      </c>
      <c r="AG151" s="51"/>
      <c r="AH151" s="47"/>
      <c r="AI151" s="48"/>
      <c r="AJ151" s="47"/>
      <c r="AK151" s="48"/>
      <c r="AL151" s="47"/>
      <c r="AM151" s="48"/>
      <c r="AN151" s="47"/>
      <c r="AO151" s="48"/>
      <c r="AP151" s="47"/>
      <c r="AQ151" s="48"/>
      <c r="AR151" s="47"/>
      <c r="AS151" s="48"/>
      <c r="AT151" s="47">
        <v>37778.358999999997</v>
      </c>
      <c r="AU151" s="48">
        <f t="shared" si="83"/>
        <v>37778.358999999997</v>
      </c>
      <c r="AV151" s="48"/>
      <c r="AW151" s="48">
        <f t="shared" si="84"/>
        <v>37778.358999999997</v>
      </c>
      <c r="AX151" s="48"/>
      <c r="AY151" s="48">
        <f t="shared" si="85"/>
        <v>37778.358999999997</v>
      </c>
      <c r="AZ151" s="49"/>
      <c r="BA151" s="48">
        <f t="shared" si="86"/>
        <v>37778.358999999997</v>
      </c>
      <c r="BB151" s="50"/>
      <c r="BC151" s="48">
        <f t="shared" si="87"/>
        <v>37778.358999999997</v>
      </c>
      <c r="BD151" s="50"/>
      <c r="BE151" s="48">
        <f t="shared" si="88"/>
        <v>37778.358999999997</v>
      </c>
      <c r="BF151" s="49"/>
      <c r="BG151" s="48">
        <f t="shared" si="89"/>
        <v>37778.358999999997</v>
      </c>
      <c r="BH151" s="51"/>
      <c r="BI151" s="46"/>
      <c r="BJ151" s="48"/>
      <c r="BK151" s="47"/>
      <c r="BL151" s="48"/>
      <c r="BM151" s="47"/>
      <c r="BN151" s="48"/>
      <c r="BO151" s="47"/>
      <c r="BP151" s="48"/>
      <c r="BQ151" s="47"/>
      <c r="BR151" s="52">
        <f t="shared" si="94"/>
        <v>0</v>
      </c>
      <c r="BS151" s="48"/>
      <c r="BT151" s="48">
        <f t="shared" si="95"/>
        <v>0</v>
      </c>
      <c r="BU151" s="49"/>
      <c r="BV151" s="48">
        <f t="shared" si="96"/>
        <v>0</v>
      </c>
      <c r="BW151" s="50"/>
      <c r="BX151" s="48">
        <f t="shared" si="97"/>
        <v>0</v>
      </c>
      <c r="BY151" s="49"/>
      <c r="BZ151" s="48">
        <f t="shared" si="98"/>
        <v>0</v>
      </c>
      <c r="CA151" s="53" t="s">
        <v>197</v>
      </c>
      <c r="CB151" s="54" t="s">
        <v>33</v>
      </c>
      <c r="CC151" s="55"/>
    </row>
    <row r="152">
      <c r="A152" s="20"/>
      <c r="B152" s="39" t="s">
        <v>160</v>
      </c>
      <c r="C152" s="66" t="s">
        <v>30</v>
      </c>
      <c r="D152" s="23"/>
      <c r="E152" s="23"/>
      <c r="F152" s="24"/>
      <c r="G152" s="23"/>
      <c r="H152" s="24"/>
      <c r="I152" s="23"/>
      <c r="J152" s="24"/>
      <c r="K152" s="23"/>
      <c r="L152" s="24"/>
      <c r="M152" s="23"/>
      <c r="N152" s="24"/>
      <c r="O152" s="23"/>
      <c r="P152" s="24"/>
      <c r="Q152" s="23"/>
      <c r="R152" s="24">
        <f t="shared" si="105"/>
        <v>0</v>
      </c>
      <c r="S152" s="24"/>
      <c r="T152" s="24">
        <f t="shared" si="106"/>
        <v>0</v>
      </c>
      <c r="U152" s="24"/>
      <c r="V152" s="24">
        <f t="shared" si="107"/>
        <v>0</v>
      </c>
      <c r="W152" s="24"/>
      <c r="X152" s="24">
        <f t="shared" si="108"/>
        <v>0</v>
      </c>
      <c r="Y152" s="24"/>
      <c r="Z152" s="24">
        <f t="shared" si="109"/>
        <v>0</v>
      </c>
      <c r="AA152" s="24"/>
      <c r="AB152" s="24">
        <f t="shared" si="110"/>
        <v>0</v>
      </c>
      <c r="AC152" s="24"/>
      <c r="AD152" s="24">
        <f t="shared" si="75"/>
        <v>0</v>
      </c>
      <c r="AE152" s="24"/>
      <c r="AF152" s="24">
        <f t="shared" si="76"/>
        <v>0</v>
      </c>
      <c r="AG152" s="24"/>
      <c r="AH152" s="23"/>
      <c r="AI152" s="24"/>
      <c r="AJ152" s="23"/>
      <c r="AK152" s="24"/>
      <c r="AL152" s="23"/>
      <c r="AM152" s="24"/>
      <c r="AN152" s="23"/>
      <c r="AO152" s="24"/>
      <c r="AP152" s="23"/>
      <c r="AQ152" s="24"/>
      <c r="AR152" s="23"/>
      <c r="AS152" s="24"/>
      <c r="AT152" s="23">
        <v>113335.075</v>
      </c>
      <c r="AU152" s="24">
        <f t="shared" si="83"/>
        <v>113335.075</v>
      </c>
      <c r="AV152" s="24"/>
      <c r="AW152" s="24">
        <f t="shared" si="84"/>
        <v>113335.075</v>
      </c>
      <c r="AX152" s="24"/>
      <c r="AY152" s="24">
        <f t="shared" si="85"/>
        <v>113335.075</v>
      </c>
      <c r="AZ152" s="24"/>
      <c r="BA152" s="24">
        <f t="shared" si="86"/>
        <v>113335.075</v>
      </c>
      <c r="BB152" s="24"/>
      <c r="BC152" s="24">
        <f t="shared" si="87"/>
        <v>113335.075</v>
      </c>
      <c r="BD152" s="24"/>
      <c r="BE152" s="24">
        <f t="shared" si="88"/>
        <v>113335.075</v>
      </c>
      <c r="BF152" s="24"/>
      <c r="BG152" s="24">
        <f t="shared" si="89"/>
        <v>113335.075</v>
      </c>
      <c r="BH152" s="24"/>
      <c r="BI152" s="23"/>
      <c r="BJ152" s="24"/>
      <c r="BK152" s="23"/>
      <c r="BL152" s="24"/>
      <c r="BM152" s="23"/>
      <c r="BN152" s="24"/>
      <c r="BO152" s="23"/>
      <c r="BP152" s="24"/>
      <c r="BQ152" s="23"/>
      <c r="BR152" s="25">
        <f t="shared" si="94"/>
        <v>0</v>
      </c>
      <c r="BS152" s="24"/>
      <c r="BT152" s="24">
        <f t="shared" si="95"/>
        <v>0</v>
      </c>
      <c r="BU152" s="24"/>
      <c r="BV152" s="24">
        <f t="shared" si="96"/>
        <v>0</v>
      </c>
      <c r="BW152" s="24"/>
      <c r="BX152" s="24">
        <f t="shared" si="97"/>
        <v>0</v>
      </c>
      <c r="BY152" s="24"/>
      <c r="BZ152" s="24">
        <f t="shared" si="98"/>
        <v>0</v>
      </c>
      <c r="CA152" s="4" t="s">
        <v>179</v>
      </c>
      <c r="CC152" s="41"/>
    </row>
    <row r="153" s="27" customFormat="1" hidden="1">
      <c r="A153" s="28"/>
      <c r="B153" s="75" t="s">
        <v>198</v>
      </c>
      <c r="C153" s="75"/>
      <c r="D153" s="70">
        <f>D158</f>
        <v>1087961.7</v>
      </c>
      <c r="E153" s="70">
        <f>E158</f>
        <v>-17300.919000000002</v>
      </c>
      <c r="F153" s="70">
        <f t="shared" si="99"/>
        <v>1070660.781</v>
      </c>
      <c r="G153" s="70">
        <f>G158</f>
        <v>-1070660.781</v>
      </c>
      <c r="H153" s="70">
        <f t="shared" si="100"/>
        <v>0</v>
      </c>
      <c r="I153" s="70">
        <f>I158</f>
        <v>0</v>
      </c>
      <c r="J153" s="70">
        <f t="shared" si="101"/>
        <v>0</v>
      </c>
      <c r="K153" s="70">
        <f>K158</f>
        <v>0</v>
      </c>
      <c r="L153" s="70">
        <f t="shared" si="102"/>
        <v>0</v>
      </c>
      <c r="M153" s="70">
        <f>M158</f>
        <v>0</v>
      </c>
      <c r="N153" s="70">
        <f t="shared" si="103"/>
        <v>0</v>
      </c>
      <c r="O153" s="70">
        <f>O158</f>
        <v>0</v>
      </c>
      <c r="P153" s="70">
        <f t="shared" si="104"/>
        <v>0</v>
      </c>
      <c r="Q153" s="70">
        <f>Q158</f>
        <v>0</v>
      </c>
      <c r="R153" s="70">
        <f t="shared" si="105"/>
        <v>0</v>
      </c>
      <c r="S153" s="70">
        <f>S158</f>
        <v>0</v>
      </c>
      <c r="T153" s="70">
        <f t="shared" si="106"/>
        <v>0</v>
      </c>
      <c r="U153" s="70">
        <f>U158</f>
        <v>0</v>
      </c>
      <c r="V153" s="70">
        <f t="shared" si="107"/>
        <v>0</v>
      </c>
      <c r="W153" s="70">
        <f>W158</f>
        <v>0</v>
      </c>
      <c r="X153" s="70">
        <f t="shared" si="108"/>
        <v>0</v>
      </c>
      <c r="Y153" s="70">
        <f>Y158</f>
        <v>0</v>
      </c>
      <c r="Z153" s="70">
        <f t="shared" si="109"/>
        <v>0</v>
      </c>
      <c r="AA153" s="70">
        <f>AA158</f>
        <v>0</v>
      </c>
      <c r="AB153" s="70">
        <f t="shared" si="110"/>
        <v>0</v>
      </c>
      <c r="AC153" s="50">
        <f>AC158</f>
        <v>0</v>
      </c>
      <c r="AD153" s="70">
        <f t="shared" si="75"/>
        <v>0</v>
      </c>
      <c r="AE153" s="49">
        <f>AE158</f>
        <v>0</v>
      </c>
      <c r="AF153" s="70">
        <f t="shared" si="76"/>
        <v>0</v>
      </c>
      <c r="AG153" s="70">
        <f>AG158</f>
        <v>375557.5</v>
      </c>
      <c r="AH153" s="70">
        <f>AH158</f>
        <v>-4508.25</v>
      </c>
      <c r="AI153" s="70">
        <f t="shared" si="77"/>
        <v>371049.25</v>
      </c>
      <c r="AJ153" s="70">
        <f>AJ158</f>
        <v>-371049.25</v>
      </c>
      <c r="AK153" s="70">
        <f t="shared" si="78"/>
        <v>0</v>
      </c>
      <c r="AL153" s="70">
        <f>AL158</f>
        <v>0</v>
      </c>
      <c r="AM153" s="70">
        <f t="shared" si="79"/>
        <v>0</v>
      </c>
      <c r="AN153" s="70">
        <f>AN158</f>
        <v>0</v>
      </c>
      <c r="AO153" s="70">
        <f t="shared" si="80"/>
        <v>0</v>
      </c>
      <c r="AP153" s="70">
        <f>AP158</f>
        <v>0</v>
      </c>
      <c r="AQ153" s="70">
        <f t="shared" si="81"/>
        <v>0</v>
      </c>
      <c r="AR153" s="70">
        <f>AR158</f>
        <v>0</v>
      </c>
      <c r="AS153" s="70">
        <f t="shared" si="82"/>
        <v>0</v>
      </c>
      <c r="AT153" s="70">
        <f>AT158</f>
        <v>0</v>
      </c>
      <c r="AU153" s="70">
        <f t="shared" si="83"/>
        <v>0</v>
      </c>
      <c r="AV153" s="70">
        <f>AV158</f>
        <v>0</v>
      </c>
      <c r="AW153" s="70">
        <f t="shared" si="84"/>
        <v>0</v>
      </c>
      <c r="AX153" s="70">
        <f>AX158</f>
        <v>0</v>
      </c>
      <c r="AY153" s="70">
        <f t="shared" si="85"/>
        <v>0</v>
      </c>
      <c r="AZ153" s="70">
        <f>AZ158</f>
        <v>0</v>
      </c>
      <c r="BA153" s="70">
        <f t="shared" si="86"/>
        <v>0</v>
      </c>
      <c r="BB153" s="70">
        <f>BB158</f>
        <v>0</v>
      </c>
      <c r="BC153" s="70">
        <f t="shared" si="87"/>
        <v>0</v>
      </c>
      <c r="BD153" s="50">
        <f>BD158</f>
        <v>0</v>
      </c>
      <c r="BE153" s="70">
        <f t="shared" si="88"/>
        <v>0</v>
      </c>
      <c r="BF153" s="49">
        <f>BF158</f>
        <v>0</v>
      </c>
      <c r="BG153" s="70">
        <f t="shared" si="89"/>
        <v>0</v>
      </c>
      <c r="BH153" s="70">
        <f>BH158</f>
        <v>0</v>
      </c>
      <c r="BI153" s="70">
        <f>BI158</f>
        <v>0</v>
      </c>
      <c r="BJ153" s="70">
        <f t="shared" si="90"/>
        <v>0</v>
      </c>
      <c r="BK153" s="70">
        <f>BK158</f>
        <v>0</v>
      </c>
      <c r="BL153" s="70">
        <f t="shared" si="91"/>
        <v>0</v>
      </c>
      <c r="BM153" s="70">
        <f>BM158</f>
        <v>0</v>
      </c>
      <c r="BN153" s="70">
        <f t="shared" si="92"/>
        <v>0</v>
      </c>
      <c r="BO153" s="70">
        <f>BO158</f>
        <v>0</v>
      </c>
      <c r="BP153" s="70">
        <f t="shared" si="93"/>
        <v>0</v>
      </c>
      <c r="BQ153" s="70">
        <f>BQ158</f>
        <v>0</v>
      </c>
      <c r="BR153" s="71">
        <f t="shared" si="94"/>
        <v>0</v>
      </c>
      <c r="BS153" s="70">
        <f>BS158</f>
        <v>0</v>
      </c>
      <c r="BT153" s="70">
        <f t="shared" si="95"/>
        <v>0</v>
      </c>
      <c r="BU153" s="70">
        <f>BU158</f>
        <v>0</v>
      </c>
      <c r="BV153" s="70">
        <f t="shared" si="96"/>
        <v>0</v>
      </c>
      <c r="BW153" s="70">
        <f>BW158</f>
        <v>0</v>
      </c>
      <c r="BX153" s="70">
        <f t="shared" si="97"/>
        <v>0</v>
      </c>
      <c r="BY153" s="49">
        <f>BY158</f>
        <v>0</v>
      </c>
      <c r="BZ153" s="70">
        <f t="shared" si="98"/>
        <v>0</v>
      </c>
      <c r="CA153" s="72"/>
      <c r="CB153" s="37" t="s">
        <v>33</v>
      </c>
      <c r="CC153" s="38"/>
    </row>
    <row r="154" s="27" customFormat="1" hidden="1">
      <c r="A154" s="28"/>
      <c r="B154" s="75" t="s">
        <v>31</v>
      </c>
      <c r="C154" s="75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50"/>
      <c r="AD154" s="70"/>
      <c r="AE154" s="49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50"/>
      <c r="BE154" s="70"/>
      <c r="BF154" s="49"/>
      <c r="BG154" s="70"/>
      <c r="BH154" s="70"/>
      <c r="BI154" s="70"/>
      <c r="BJ154" s="70"/>
      <c r="BK154" s="70"/>
      <c r="BL154" s="70"/>
      <c r="BM154" s="70"/>
      <c r="BN154" s="70"/>
      <c r="BO154" s="70"/>
      <c r="BP154" s="70"/>
      <c r="BQ154" s="70"/>
      <c r="BR154" s="71"/>
      <c r="BS154" s="70"/>
      <c r="BT154" s="70"/>
      <c r="BU154" s="70"/>
      <c r="BV154" s="70"/>
      <c r="BW154" s="70"/>
      <c r="BX154" s="70"/>
      <c r="BY154" s="49"/>
      <c r="BZ154" s="70"/>
      <c r="CA154" s="72"/>
      <c r="CB154" s="37" t="s">
        <v>33</v>
      </c>
      <c r="CC154" s="38"/>
    </row>
    <row r="155" s="27" customFormat="1" hidden="1">
      <c r="A155" s="28"/>
      <c r="B155" s="80" t="s">
        <v>32</v>
      </c>
      <c r="C155" s="81"/>
      <c r="D155" s="70">
        <f t="shared" ref="D155:D157" si="111">D160</f>
        <v>18371.599999999999</v>
      </c>
      <c r="E155" s="70">
        <f t="shared" ref="E155:E157" si="112">E160</f>
        <v>-17300.919000000002</v>
      </c>
      <c r="F155" s="70">
        <f t="shared" si="99"/>
        <v>1070.6809999999969</v>
      </c>
      <c r="G155" s="70">
        <f t="shared" ref="G155:G157" si="113">G160</f>
        <v>-1070.681</v>
      </c>
      <c r="H155" s="70">
        <f t="shared" si="100"/>
        <v>-3.1832314562052488e-12</v>
      </c>
      <c r="I155" s="70">
        <f t="shared" ref="I155:I157" si="114">I160</f>
        <v>0</v>
      </c>
      <c r="J155" s="70">
        <f t="shared" si="101"/>
        <v>-3.1832314562052488e-12</v>
      </c>
      <c r="K155" s="70">
        <f t="shared" ref="K155:K157" si="115">K160</f>
        <v>0</v>
      </c>
      <c r="L155" s="70">
        <f t="shared" si="102"/>
        <v>-3.1832314562052488e-12</v>
      </c>
      <c r="M155" s="70">
        <f t="shared" ref="M155:M157" si="116">M160</f>
        <v>0</v>
      </c>
      <c r="N155" s="70">
        <f t="shared" si="103"/>
        <v>-3.1832314562052488e-12</v>
      </c>
      <c r="O155" s="70">
        <f t="shared" ref="O155:O157" si="117">O160</f>
        <v>0</v>
      </c>
      <c r="P155" s="70">
        <f t="shared" si="104"/>
        <v>-3.1832314562052488e-12</v>
      </c>
      <c r="Q155" s="70">
        <f t="shared" ref="Q155:Q157" si="118">Q160</f>
        <v>0</v>
      </c>
      <c r="R155" s="70">
        <f t="shared" si="105"/>
        <v>-3.1832314562052488e-12</v>
      </c>
      <c r="S155" s="70">
        <f t="shared" ref="S155:S157" si="119">S160</f>
        <v>0</v>
      </c>
      <c r="T155" s="70">
        <f t="shared" si="106"/>
        <v>-3.1832314562052488e-12</v>
      </c>
      <c r="U155" s="70">
        <f t="shared" ref="U155:U157" si="120">U160</f>
        <v>0</v>
      </c>
      <c r="V155" s="70">
        <f t="shared" si="107"/>
        <v>-3.1832314562052488e-12</v>
      </c>
      <c r="W155" s="70">
        <f t="shared" ref="W155:W157" si="121">W160</f>
        <v>0</v>
      </c>
      <c r="X155" s="70">
        <f t="shared" si="108"/>
        <v>-3.1832314562052488e-12</v>
      </c>
      <c r="Y155" s="70">
        <f t="shared" ref="Y155:Y157" si="122">Y160</f>
        <v>0</v>
      </c>
      <c r="Z155" s="70">
        <f t="shared" si="109"/>
        <v>-3.1832314562052488e-12</v>
      </c>
      <c r="AA155" s="70">
        <f t="shared" ref="AA155:AA157" si="123">AA160</f>
        <v>0</v>
      </c>
      <c r="AB155" s="70">
        <f t="shared" si="110"/>
        <v>-3.1832314562052488e-12</v>
      </c>
      <c r="AC155" s="50">
        <f t="shared" ref="AC155:AC157" si="124">AC160</f>
        <v>0</v>
      </c>
      <c r="AD155" s="70">
        <f t="shared" si="75"/>
        <v>-3.1832314562052488e-12</v>
      </c>
      <c r="AE155" s="49">
        <f t="shared" ref="AE155:AE157" si="125">AE160</f>
        <v>0</v>
      </c>
      <c r="AF155" s="70">
        <f t="shared" si="76"/>
        <v>-3.1832314562052488e-12</v>
      </c>
      <c r="AG155" s="70">
        <f>AG160</f>
        <v>4879.3000000000002</v>
      </c>
      <c r="AH155" s="70">
        <f>AH160</f>
        <v>-4508.25</v>
      </c>
      <c r="AI155" s="70">
        <f t="shared" si="77"/>
        <v>371.05000000000018</v>
      </c>
      <c r="AJ155" s="70">
        <f t="shared" ref="AJ155:AJ157" si="126">AJ160</f>
        <v>-371.05000000000001</v>
      </c>
      <c r="AK155" s="70">
        <f t="shared" si="78"/>
        <v>1.7053025658242404e-13</v>
      </c>
      <c r="AL155" s="70">
        <f t="shared" ref="AL155:AL157" si="127">AL160</f>
        <v>0</v>
      </c>
      <c r="AM155" s="70">
        <f t="shared" si="79"/>
        <v>1.7053025658242404e-13</v>
      </c>
      <c r="AN155" s="70">
        <f t="shared" ref="AN155:AN157" si="128">AN160</f>
        <v>0</v>
      </c>
      <c r="AO155" s="70">
        <f t="shared" si="80"/>
        <v>1.7053025658242404e-13</v>
      </c>
      <c r="AP155" s="70">
        <f t="shared" ref="AP155:AP157" si="129">AP160</f>
        <v>0</v>
      </c>
      <c r="AQ155" s="70">
        <f t="shared" si="81"/>
        <v>1.7053025658242404e-13</v>
      </c>
      <c r="AR155" s="70">
        <f t="shared" ref="AR155:AR157" si="130">AR160</f>
        <v>0</v>
      </c>
      <c r="AS155" s="70">
        <f t="shared" si="82"/>
        <v>1.7053025658242404e-13</v>
      </c>
      <c r="AT155" s="70">
        <f t="shared" ref="AT155:AT157" si="131">AT160</f>
        <v>0</v>
      </c>
      <c r="AU155" s="70">
        <f t="shared" si="83"/>
        <v>1.7053025658242404e-13</v>
      </c>
      <c r="AV155" s="70">
        <f t="shared" ref="AV155:AV157" si="132">AV160</f>
        <v>0</v>
      </c>
      <c r="AW155" s="70">
        <f t="shared" si="84"/>
        <v>1.7053025658242404e-13</v>
      </c>
      <c r="AX155" s="70">
        <f t="shared" ref="AX155:AX157" si="133">AX160</f>
        <v>0</v>
      </c>
      <c r="AY155" s="70">
        <f t="shared" si="85"/>
        <v>1.7053025658242404e-13</v>
      </c>
      <c r="AZ155" s="70">
        <f t="shared" ref="AZ155:AZ157" si="134">AZ160</f>
        <v>0</v>
      </c>
      <c r="BA155" s="70">
        <f t="shared" si="86"/>
        <v>1.7053025658242404e-13</v>
      </c>
      <c r="BB155" s="70">
        <f t="shared" ref="BB155:BB157" si="135">BB160</f>
        <v>0</v>
      </c>
      <c r="BC155" s="70">
        <f t="shared" si="87"/>
        <v>1.7053025658242404e-13</v>
      </c>
      <c r="BD155" s="50">
        <f t="shared" ref="BD155:BD157" si="136">BD160</f>
        <v>0</v>
      </c>
      <c r="BE155" s="70">
        <f t="shared" si="88"/>
        <v>1.7053025658242404e-13</v>
      </c>
      <c r="BF155" s="49">
        <f t="shared" ref="BF155:BF157" si="137">BF160</f>
        <v>0</v>
      </c>
      <c r="BG155" s="70">
        <f t="shared" si="89"/>
        <v>1.7053025658242404e-13</v>
      </c>
      <c r="BH155" s="70">
        <f>BH160</f>
        <v>0</v>
      </c>
      <c r="BI155" s="70">
        <f>BI160</f>
        <v>0</v>
      </c>
      <c r="BJ155" s="70">
        <f t="shared" si="90"/>
        <v>0</v>
      </c>
      <c r="BK155" s="70">
        <f t="shared" ref="BK155:BK157" si="138">BK160</f>
        <v>0</v>
      </c>
      <c r="BL155" s="70">
        <f t="shared" si="91"/>
        <v>0</v>
      </c>
      <c r="BM155" s="70">
        <f t="shared" ref="BM155:BM157" si="139">BM160</f>
        <v>0</v>
      </c>
      <c r="BN155" s="70">
        <f t="shared" si="92"/>
        <v>0</v>
      </c>
      <c r="BO155" s="70">
        <f t="shared" ref="BO155:BO157" si="140">BO160</f>
        <v>0</v>
      </c>
      <c r="BP155" s="70">
        <f t="shared" si="93"/>
        <v>0</v>
      </c>
      <c r="BQ155" s="70">
        <f t="shared" ref="BQ155:BQ157" si="141">BQ160</f>
        <v>0</v>
      </c>
      <c r="BR155" s="71">
        <f t="shared" si="94"/>
        <v>0</v>
      </c>
      <c r="BS155" s="70">
        <f t="shared" ref="BS155:BS157" si="142">BS160</f>
        <v>0</v>
      </c>
      <c r="BT155" s="70">
        <f t="shared" si="95"/>
        <v>0</v>
      </c>
      <c r="BU155" s="70">
        <f t="shared" ref="BU155:BU157" si="143">BU160</f>
        <v>0</v>
      </c>
      <c r="BV155" s="70">
        <f t="shared" si="96"/>
        <v>0</v>
      </c>
      <c r="BW155" s="70">
        <f t="shared" ref="BW155:BW157" si="144">BW160</f>
        <v>0</v>
      </c>
      <c r="BX155" s="70">
        <f t="shared" si="97"/>
        <v>0</v>
      </c>
      <c r="BY155" s="49">
        <f t="shared" ref="BY155:BY157" si="145">BY160</f>
        <v>0</v>
      </c>
      <c r="BZ155" s="70">
        <f t="shared" si="98"/>
        <v>0</v>
      </c>
      <c r="CA155" s="72"/>
      <c r="CB155" s="37" t="s">
        <v>33</v>
      </c>
      <c r="CC155" s="38"/>
    </row>
    <row r="156" s="27" customFormat="1" hidden="1">
      <c r="A156" s="28"/>
      <c r="B156" s="75" t="s">
        <v>34</v>
      </c>
      <c r="C156" s="75"/>
      <c r="D156" s="70">
        <f t="shared" si="111"/>
        <v>53479.5</v>
      </c>
      <c r="E156" s="70">
        <f t="shared" si="112"/>
        <v>0</v>
      </c>
      <c r="F156" s="70">
        <f t="shared" si="99"/>
        <v>53479.5</v>
      </c>
      <c r="G156" s="70">
        <f t="shared" si="113"/>
        <v>-53479.5</v>
      </c>
      <c r="H156" s="70">
        <f t="shared" si="100"/>
        <v>0</v>
      </c>
      <c r="I156" s="70">
        <f t="shared" si="114"/>
        <v>0</v>
      </c>
      <c r="J156" s="70">
        <f t="shared" si="101"/>
        <v>0</v>
      </c>
      <c r="K156" s="70">
        <f t="shared" si="115"/>
        <v>0</v>
      </c>
      <c r="L156" s="70">
        <f t="shared" si="102"/>
        <v>0</v>
      </c>
      <c r="M156" s="70">
        <f t="shared" si="116"/>
        <v>0</v>
      </c>
      <c r="N156" s="70">
        <f t="shared" si="103"/>
        <v>0</v>
      </c>
      <c r="O156" s="70">
        <f t="shared" si="117"/>
        <v>0</v>
      </c>
      <c r="P156" s="70">
        <f t="shared" si="104"/>
        <v>0</v>
      </c>
      <c r="Q156" s="70">
        <f t="shared" si="118"/>
        <v>0</v>
      </c>
      <c r="R156" s="70">
        <f t="shared" si="105"/>
        <v>0</v>
      </c>
      <c r="S156" s="70">
        <f t="shared" si="119"/>
        <v>0</v>
      </c>
      <c r="T156" s="70">
        <f t="shared" si="106"/>
        <v>0</v>
      </c>
      <c r="U156" s="70">
        <f t="shared" si="120"/>
        <v>0</v>
      </c>
      <c r="V156" s="70">
        <f t="shared" si="107"/>
        <v>0</v>
      </c>
      <c r="W156" s="70">
        <f t="shared" si="121"/>
        <v>0</v>
      </c>
      <c r="X156" s="70">
        <f t="shared" si="108"/>
        <v>0</v>
      </c>
      <c r="Y156" s="70">
        <f t="shared" si="122"/>
        <v>0</v>
      </c>
      <c r="Z156" s="70">
        <f t="shared" si="109"/>
        <v>0</v>
      </c>
      <c r="AA156" s="70">
        <f t="shared" si="123"/>
        <v>0</v>
      </c>
      <c r="AB156" s="70">
        <f t="shared" si="110"/>
        <v>0</v>
      </c>
      <c r="AC156" s="50">
        <f t="shared" si="124"/>
        <v>0</v>
      </c>
      <c r="AD156" s="70">
        <f t="shared" si="75"/>
        <v>0</v>
      </c>
      <c r="AE156" s="49">
        <f t="shared" si="125"/>
        <v>0</v>
      </c>
      <c r="AF156" s="70">
        <f t="shared" si="76"/>
        <v>0</v>
      </c>
      <c r="AG156" s="70">
        <f>AG161</f>
        <v>18533.900000000001</v>
      </c>
      <c r="AH156" s="70">
        <f>AH161</f>
        <v>0</v>
      </c>
      <c r="AI156" s="70">
        <f t="shared" si="77"/>
        <v>18533.900000000001</v>
      </c>
      <c r="AJ156" s="70">
        <f t="shared" si="126"/>
        <v>-18533.900000000001</v>
      </c>
      <c r="AK156" s="70">
        <f t="shared" si="78"/>
        <v>0</v>
      </c>
      <c r="AL156" s="70">
        <f t="shared" si="127"/>
        <v>0</v>
      </c>
      <c r="AM156" s="70">
        <f t="shared" si="79"/>
        <v>0</v>
      </c>
      <c r="AN156" s="70">
        <f t="shared" si="128"/>
        <v>0</v>
      </c>
      <c r="AO156" s="70">
        <f t="shared" si="80"/>
        <v>0</v>
      </c>
      <c r="AP156" s="70">
        <f t="shared" si="129"/>
        <v>0</v>
      </c>
      <c r="AQ156" s="70">
        <f t="shared" si="81"/>
        <v>0</v>
      </c>
      <c r="AR156" s="70">
        <f t="shared" si="130"/>
        <v>0</v>
      </c>
      <c r="AS156" s="70">
        <f t="shared" si="82"/>
        <v>0</v>
      </c>
      <c r="AT156" s="70">
        <f t="shared" si="131"/>
        <v>0</v>
      </c>
      <c r="AU156" s="70">
        <f t="shared" si="83"/>
        <v>0</v>
      </c>
      <c r="AV156" s="70">
        <f t="shared" si="132"/>
        <v>0</v>
      </c>
      <c r="AW156" s="70">
        <f t="shared" si="84"/>
        <v>0</v>
      </c>
      <c r="AX156" s="70">
        <f t="shared" si="133"/>
        <v>0</v>
      </c>
      <c r="AY156" s="70">
        <f t="shared" si="85"/>
        <v>0</v>
      </c>
      <c r="AZ156" s="70">
        <f t="shared" si="134"/>
        <v>0</v>
      </c>
      <c r="BA156" s="70">
        <f t="shared" si="86"/>
        <v>0</v>
      </c>
      <c r="BB156" s="70">
        <f t="shared" si="135"/>
        <v>0</v>
      </c>
      <c r="BC156" s="70">
        <f t="shared" si="87"/>
        <v>0</v>
      </c>
      <c r="BD156" s="50">
        <f t="shared" si="136"/>
        <v>0</v>
      </c>
      <c r="BE156" s="70">
        <f t="shared" si="88"/>
        <v>0</v>
      </c>
      <c r="BF156" s="49">
        <f t="shared" si="137"/>
        <v>0</v>
      </c>
      <c r="BG156" s="70">
        <f t="shared" si="89"/>
        <v>0</v>
      </c>
      <c r="BH156" s="70">
        <f>BH161</f>
        <v>0</v>
      </c>
      <c r="BI156" s="70">
        <f>BI161</f>
        <v>0</v>
      </c>
      <c r="BJ156" s="70">
        <f t="shared" si="90"/>
        <v>0</v>
      </c>
      <c r="BK156" s="70">
        <f t="shared" si="138"/>
        <v>0</v>
      </c>
      <c r="BL156" s="70">
        <f t="shared" si="91"/>
        <v>0</v>
      </c>
      <c r="BM156" s="70">
        <f t="shared" si="139"/>
        <v>0</v>
      </c>
      <c r="BN156" s="70">
        <f t="shared" si="92"/>
        <v>0</v>
      </c>
      <c r="BO156" s="70">
        <f t="shared" si="140"/>
        <v>0</v>
      </c>
      <c r="BP156" s="70">
        <f t="shared" si="93"/>
        <v>0</v>
      </c>
      <c r="BQ156" s="70">
        <f t="shared" si="141"/>
        <v>0</v>
      </c>
      <c r="BR156" s="71">
        <f t="shared" si="94"/>
        <v>0</v>
      </c>
      <c r="BS156" s="70">
        <f t="shared" si="142"/>
        <v>0</v>
      </c>
      <c r="BT156" s="70">
        <f t="shared" si="95"/>
        <v>0</v>
      </c>
      <c r="BU156" s="70">
        <f t="shared" si="143"/>
        <v>0</v>
      </c>
      <c r="BV156" s="70">
        <f t="shared" si="96"/>
        <v>0</v>
      </c>
      <c r="BW156" s="70">
        <f t="shared" si="144"/>
        <v>0</v>
      </c>
      <c r="BX156" s="70">
        <f t="shared" si="97"/>
        <v>0</v>
      </c>
      <c r="BY156" s="49">
        <f t="shared" si="145"/>
        <v>0</v>
      </c>
      <c r="BZ156" s="70">
        <f t="shared" si="98"/>
        <v>0</v>
      </c>
      <c r="CA156" s="72"/>
      <c r="CB156" s="37" t="s">
        <v>33</v>
      </c>
      <c r="CC156" s="38"/>
    </row>
    <row r="157" s="27" customFormat="1" hidden="1">
      <c r="A157" s="28"/>
      <c r="B157" s="75" t="s">
        <v>55</v>
      </c>
      <c r="C157" s="82"/>
      <c r="D157" s="70">
        <f t="shared" si="111"/>
        <v>1016110.6</v>
      </c>
      <c r="E157" s="70">
        <f t="shared" si="112"/>
        <v>0</v>
      </c>
      <c r="F157" s="70">
        <f t="shared" si="99"/>
        <v>1016110.6</v>
      </c>
      <c r="G157" s="70">
        <f t="shared" si="113"/>
        <v>-1016110.6</v>
      </c>
      <c r="H157" s="70">
        <f t="shared" si="100"/>
        <v>0</v>
      </c>
      <c r="I157" s="70">
        <f t="shared" si="114"/>
        <v>0</v>
      </c>
      <c r="J157" s="70">
        <f t="shared" si="101"/>
        <v>0</v>
      </c>
      <c r="K157" s="70">
        <f t="shared" si="115"/>
        <v>0</v>
      </c>
      <c r="L157" s="70">
        <f t="shared" si="102"/>
        <v>0</v>
      </c>
      <c r="M157" s="70">
        <f t="shared" si="116"/>
        <v>0</v>
      </c>
      <c r="N157" s="70">
        <f t="shared" si="103"/>
        <v>0</v>
      </c>
      <c r="O157" s="70">
        <f t="shared" si="117"/>
        <v>0</v>
      </c>
      <c r="P157" s="70">
        <f t="shared" si="104"/>
        <v>0</v>
      </c>
      <c r="Q157" s="70">
        <f t="shared" si="118"/>
        <v>0</v>
      </c>
      <c r="R157" s="70">
        <f t="shared" si="105"/>
        <v>0</v>
      </c>
      <c r="S157" s="70">
        <f t="shared" si="119"/>
        <v>0</v>
      </c>
      <c r="T157" s="70">
        <f t="shared" si="106"/>
        <v>0</v>
      </c>
      <c r="U157" s="70">
        <f t="shared" si="120"/>
        <v>0</v>
      </c>
      <c r="V157" s="70">
        <f t="shared" si="107"/>
        <v>0</v>
      </c>
      <c r="W157" s="70">
        <f t="shared" si="121"/>
        <v>0</v>
      </c>
      <c r="X157" s="70">
        <f t="shared" si="108"/>
        <v>0</v>
      </c>
      <c r="Y157" s="70">
        <f t="shared" si="122"/>
        <v>0</v>
      </c>
      <c r="Z157" s="70">
        <f t="shared" si="109"/>
        <v>0</v>
      </c>
      <c r="AA157" s="70">
        <f t="shared" si="123"/>
        <v>0</v>
      </c>
      <c r="AB157" s="70">
        <f t="shared" si="110"/>
        <v>0</v>
      </c>
      <c r="AC157" s="50">
        <f t="shared" si="124"/>
        <v>0</v>
      </c>
      <c r="AD157" s="70">
        <f t="shared" si="75"/>
        <v>0</v>
      </c>
      <c r="AE157" s="49">
        <f t="shared" si="125"/>
        <v>0</v>
      </c>
      <c r="AF157" s="70">
        <f t="shared" si="76"/>
        <v>0</v>
      </c>
      <c r="AG157" s="70">
        <f>AG162</f>
        <v>352144.29999999999</v>
      </c>
      <c r="AH157" s="70">
        <f>AH162</f>
        <v>0</v>
      </c>
      <c r="AI157" s="70">
        <f t="shared" si="77"/>
        <v>352144.29999999999</v>
      </c>
      <c r="AJ157" s="70">
        <f t="shared" si="126"/>
        <v>-352144.29999999999</v>
      </c>
      <c r="AK157" s="70">
        <f t="shared" si="78"/>
        <v>0</v>
      </c>
      <c r="AL157" s="70">
        <f t="shared" si="127"/>
        <v>0</v>
      </c>
      <c r="AM157" s="70">
        <f t="shared" si="79"/>
        <v>0</v>
      </c>
      <c r="AN157" s="70">
        <f t="shared" si="128"/>
        <v>0</v>
      </c>
      <c r="AO157" s="70">
        <f t="shared" si="80"/>
        <v>0</v>
      </c>
      <c r="AP157" s="70">
        <f t="shared" si="129"/>
        <v>0</v>
      </c>
      <c r="AQ157" s="70">
        <f t="shared" si="81"/>
        <v>0</v>
      </c>
      <c r="AR157" s="70">
        <f t="shared" si="130"/>
        <v>0</v>
      </c>
      <c r="AS157" s="70">
        <f t="shared" si="82"/>
        <v>0</v>
      </c>
      <c r="AT157" s="70">
        <f t="shared" si="131"/>
        <v>0</v>
      </c>
      <c r="AU157" s="70">
        <f t="shared" si="83"/>
        <v>0</v>
      </c>
      <c r="AV157" s="70">
        <f t="shared" si="132"/>
        <v>0</v>
      </c>
      <c r="AW157" s="70">
        <f t="shared" si="84"/>
        <v>0</v>
      </c>
      <c r="AX157" s="70">
        <f t="shared" si="133"/>
        <v>0</v>
      </c>
      <c r="AY157" s="70">
        <f t="shared" si="85"/>
        <v>0</v>
      </c>
      <c r="AZ157" s="70">
        <f t="shared" si="134"/>
        <v>0</v>
      </c>
      <c r="BA157" s="70">
        <f t="shared" si="86"/>
        <v>0</v>
      </c>
      <c r="BB157" s="70">
        <f t="shared" si="135"/>
        <v>0</v>
      </c>
      <c r="BC157" s="70">
        <f t="shared" si="87"/>
        <v>0</v>
      </c>
      <c r="BD157" s="50">
        <f t="shared" si="136"/>
        <v>0</v>
      </c>
      <c r="BE157" s="70">
        <f t="shared" si="88"/>
        <v>0</v>
      </c>
      <c r="BF157" s="49">
        <f t="shared" si="137"/>
        <v>0</v>
      </c>
      <c r="BG157" s="70">
        <f t="shared" si="89"/>
        <v>0</v>
      </c>
      <c r="BH157" s="70">
        <f>BH162</f>
        <v>0</v>
      </c>
      <c r="BI157" s="70">
        <f>BI162</f>
        <v>0</v>
      </c>
      <c r="BJ157" s="70">
        <f t="shared" si="90"/>
        <v>0</v>
      </c>
      <c r="BK157" s="70">
        <f t="shared" si="138"/>
        <v>0</v>
      </c>
      <c r="BL157" s="70">
        <f t="shared" si="91"/>
        <v>0</v>
      </c>
      <c r="BM157" s="70">
        <f t="shared" si="139"/>
        <v>0</v>
      </c>
      <c r="BN157" s="70">
        <f t="shared" si="92"/>
        <v>0</v>
      </c>
      <c r="BO157" s="70">
        <f t="shared" si="140"/>
        <v>0</v>
      </c>
      <c r="BP157" s="70">
        <f t="shared" si="93"/>
        <v>0</v>
      </c>
      <c r="BQ157" s="70">
        <f t="shared" si="141"/>
        <v>0</v>
      </c>
      <c r="BR157" s="71">
        <f t="shared" si="94"/>
        <v>0</v>
      </c>
      <c r="BS157" s="70">
        <f t="shared" si="142"/>
        <v>0</v>
      </c>
      <c r="BT157" s="70">
        <f t="shared" si="95"/>
        <v>0</v>
      </c>
      <c r="BU157" s="70">
        <f t="shared" si="143"/>
        <v>0</v>
      </c>
      <c r="BV157" s="70">
        <f t="shared" si="96"/>
        <v>0</v>
      </c>
      <c r="BW157" s="70">
        <f t="shared" si="144"/>
        <v>0</v>
      </c>
      <c r="BX157" s="70">
        <f t="shared" si="97"/>
        <v>0</v>
      </c>
      <c r="BY157" s="49">
        <f t="shared" si="145"/>
        <v>0</v>
      </c>
      <c r="BZ157" s="70">
        <f t="shared" si="98"/>
        <v>0</v>
      </c>
      <c r="CA157" s="72"/>
      <c r="CB157" s="37" t="s">
        <v>33</v>
      </c>
      <c r="CC157" s="38"/>
    </row>
    <row r="158" ht="37.5" hidden="1">
      <c r="A158" s="43" t="s">
        <v>167</v>
      </c>
      <c r="B158" s="45" t="s">
        <v>199</v>
      </c>
      <c r="C158" s="73" t="s">
        <v>200</v>
      </c>
      <c r="D158" s="51">
        <f>D160+D161+D162</f>
        <v>1087961.7</v>
      </c>
      <c r="E158" s="48">
        <f>E160+E161+E162</f>
        <v>-17300.919000000002</v>
      </c>
      <c r="F158" s="48">
        <f t="shared" si="99"/>
        <v>1070660.781</v>
      </c>
      <c r="G158" s="48">
        <f>G160+G161+G162</f>
        <v>-1070660.781</v>
      </c>
      <c r="H158" s="48">
        <f t="shared" si="100"/>
        <v>0</v>
      </c>
      <c r="I158" s="48">
        <f>I160+I161+I162</f>
        <v>0</v>
      </c>
      <c r="J158" s="48">
        <f t="shared" si="101"/>
        <v>0</v>
      </c>
      <c r="K158" s="48">
        <f>K160+K161+K162</f>
        <v>0</v>
      </c>
      <c r="L158" s="48">
        <f t="shared" si="102"/>
        <v>0</v>
      </c>
      <c r="M158" s="48">
        <f>M160+M161+M162</f>
        <v>0</v>
      </c>
      <c r="N158" s="48">
        <f t="shared" si="103"/>
        <v>0</v>
      </c>
      <c r="O158" s="48">
        <f>O160+O161+O162</f>
        <v>0</v>
      </c>
      <c r="P158" s="48">
        <f t="shared" si="104"/>
        <v>0</v>
      </c>
      <c r="Q158" s="48">
        <f>Q160+Q161+Q162</f>
        <v>0</v>
      </c>
      <c r="R158" s="48">
        <f t="shared" si="105"/>
        <v>0</v>
      </c>
      <c r="S158" s="48">
        <f>S160+S161+S162</f>
        <v>0</v>
      </c>
      <c r="T158" s="48">
        <f t="shared" si="106"/>
        <v>0</v>
      </c>
      <c r="U158" s="48">
        <f>U160+U161+U162</f>
        <v>0</v>
      </c>
      <c r="V158" s="48">
        <f t="shared" si="107"/>
        <v>0</v>
      </c>
      <c r="W158" s="49">
        <f>W160+W161+W162</f>
        <v>0</v>
      </c>
      <c r="X158" s="48">
        <f t="shared" si="108"/>
        <v>0</v>
      </c>
      <c r="Y158" s="50">
        <f>Y160+Y161+Y162</f>
        <v>0</v>
      </c>
      <c r="Z158" s="48">
        <f t="shared" si="109"/>
        <v>0</v>
      </c>
      <c r="AA158" s="50">
        <f>AA160+AA161+AA162</f>
        <v>0</v>
      </c>
      <c r="AB158" s="48">
        <f t="shared" si="110"/>
        <v>0</v>
      </c>
      <c r="AC158" s="50">
        <f>AC160+AC161+AC162</f>
        <v>0</v>
      </c>
      <c r="AD158" s="48">
        <f t="shared" si="75"/>
        <v>0</v>
      </c>
      <c r="AE158" s="49">
        <f>AE160+AE161+AE162</f>
        <v>0</v>
      </c>
      <c r="AF158" s="48">
        <f t="shared" si="76"/>
        <v>0</v>
      </c>
      <c r="AG158" s="51">
        <f>AG160+AG161+AG162</f>
        <v>375557.5</v>
      </c>
      <c r="AH158" s="48">
        <f>AH160+AH161+AH162</f>
        <v>-4508.25</v>
      </c>
      <c r="AI158" s="48">
        <f t="shared" si="77"/>
        <v>371049.25</v>
      </c>
      <c r="AJ158" s="48">
        <f>AJ160+AJ161+AJ162</f>
        <v>-371049.25</v>
      </c>
      <c r="AK158" s="48">
        <f t="shared" si="78"/>
        <v>0</v>
      </c>
      <c r="AL158" s="48">
        <f>AL160+AL161+AL162</f>
        <v>0</v>
      </c>
      <c r="AM158" s="48">
        <f t="shared" si="79"/>
        <v>0</v>
      </c>
      <c r="AN158" s="48">
        <f>AN160+AN161+AN162</f>
        <v>0</v>
      </c>
      <c r="AO158" s="48">
        <f t="shared" si="80"/>
        <v>0</v>
      </c>
      <c r="AP158" s="48">
        <f>AP160+AP161+AP162</f>
        <v>0</v>
      </c>
      <c r="AQ158" s="48">
        <f t="shared" si="81"/>
        <v>0</v>
      </c>
      <c r="AR158" s="48">
        <f>AR160+AR161+AR162</f>
        <v>0</v>
      </c>
      <c r="AS158" s="48">
        <f t="shared" si="82"/>
        <v>0</v>
      </c>
      <c r="AT158" s="48">
        <f>AT160+AT161+AT162</f>
        <v>0</v>
      </c>
      <c r="AU158" s="48">
        <f t="shared" si="83"/>
        <v>0</v>
      </c>
      <c r="AV158" s="48">
        <f>AV160+AV161+AV162</f>
        <v>0</v>
      </c>
      <c r="AW158" s="48">
        <f t="shared" si="84"/>
        <v>0</v>
      </c>
      <c r="AX158" s="48">
        <f>AX160+AX161+AX162</f>
        <v>0</v>
      </c>
      <c r="AY158" s="48">
        <f t="shared" si="85"/>
        <v>0</v>
      </c>
      <c r="AZ158" s="49">
        <f>AZ160+AZ161+AZ162</f>
        <v>0</v>
      </c>
      <c r="BA158" s="48">
        <f t="shared" si="86"/>
        <v>0</v>
      </c>
      <c r="BB158" s="50">
        <f>BB160+BB161+BB162</f>
        <v>0</v>
      </c>
      <c r="BC158" s="48">
        <f t="shared" si="87"/>
        <v>0</v>
      </c>
      <c r="BD158" s="50">
        <f>BD160+BD161+BD162</f>
        <v>0</v>
      </c>
      <c r="BE158" s="48">
        <f t="shared" si="88"/>
        <v>0</v>
      </c>
      <c r="BF158" s="49">
        <f>BF160+BF161+BF162</f>
        <v>0</v>
      </c>
      <c r="BG158" s="48">
        <f t="shared" si="89"/>
        <v>0</v>
      </c>
      <c r="BH158" s="51">
        <f>BH160+BH161+BH162</f>
        <v>0</v>
      </c>
      <c r="BI158" s="51">
        <f>BI160+BI161+BI162</f>
        <v>0</v>
      </c>
      <c r="BJ158" s="48">
        <f t="shared" si="90"/>
        <v>0</v>
      </c>
      <c r="BK158" s="48">
        <f>BK160+BK161+BK162</f>
        <v>0</v>
      </c>
      <c r="BL158" s="48">
        <f t="shared" si="91"/>
        <v>0</v>
      </c>
      <c r="BM158" s="48">
        <f>BM160+BM161+BM162</f>
        <v>0</v>
      </c>
      <c r="BN158" s="48">
        <f t="shared" si="92"/>
        <v>0</v>
      </c>
      <c r="BO158" s="48">
        <f>BO160+BO161+BO162</f>
        <v>0</v>
      </c>
      <c r="BP158" s="48">
        <f t="shared" si="93"/>
        <v>0</v>
      </c>
      <c r="BQ158" s="48">
        <f>BQ160+BQ161+BQ162</f>
        <v>0</v>
      </c>
      <c r="BR158" s="52">
        <f t="shared" si="94"/>
        <v>0</v>
      </c>
      <c r="BS158" s="48">
        <f>BS160+BS161+BS162</f>
        <v>0</v>
      </c>
      <c r="BT158" s="48">
        <f t="shared" si="95"/>
        <v>0</v>
      </c>
      <c r="BU158" s="49">
        <f>BU160+BU161+BU162</f>
        <v>0</v>
      </c>
      <c r="BV158" s="48">
        <f t="shared" si="96"/>
        <v>0</v>
      </c>
      <c r="BW158" s="50">
        <f>BW160+BW161+BW162</f>
        <v>0</v>
      </c>
      <c r="BX158" s="48">
        <f t="shared" si="97"/>
        <v>0</v>
      </c>
      <c r="BY158" s="49">
        <f>BY160+BY161+BY162</f>
        <v>0</v>
      </c>
      <c r="BZ158" s="48">
        <f t="shared" si="98"/>
        <v>0</v>
      </c>
      <c r="CB158" s="54" t="s">
        <v>33</v>
      </c>
      <c r="CC158" s="55"/>
    </row>
    <row r="159" hidden="1">
      <c r="A159" s="43"/>
      <c r="B159" s="45" t="s">
        <v>31</v>
      </c>
      <c r="C159" s="73"/>
      <c r="D159" s="51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9"/>
      <c r="X159" s="48"/>
      <c r="Y159" s="50"/>
      <c r="Z159" s="48"/>
      <c r="AA159" s="50"/>
      <c r="AB159" s="48"/>
      <c r="AC159" s="50"/>
      <c r="AD159" s="48"/>
      <c r="AE159" s="49"/>
      <c r="AF159" s="48"/>
      <c r="AG159" s="51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9"/>
      <c r="BA159" s="48"/>
      <c r="BB159" s="50"/>
      <c r="BC159" s="48"/>
      <c r="BD159" s="50"/>
      <c r="BE159" s="48"/>
      <c r="BF159" s="49"/>
      <c r="BG159" s="48"/>
      <c r="BH159" s="51"/>
      <c r="BI159" s="51"/>
      <c r="BJ159" s="48"/>
      <c r="BK159" s="48"/>
      <c r="BL159" s="48"/>
      <c r="BM159" s="48"/>
      <c r="BN159" s="48"/>
      <c r="BO159" s="48"/>
      <c r="BP159" s="48"/>
      <c r="BQ159" s="48"/>
      <c r="BR159" s="52"/>
      <c r="BS159" s="48"/>
      <c r="BT159" s="48"/>
      <c r="BU159" s="49"/>
      <c r="BV159" s="48"/>
      <c r="BW159" s="50"/>
      <c r="BX159" s="48"/>
      <c r="BY159" s="49"/>
      <c r="BZ159" s="48"/>
      <c r="CB159" s="54" t="s">
        <v>33</v>
      </c>
      <c r="CC159" s="55"/>
    </row>
    <row r="160" hidden="1">
      <c r="A160" s="43"/>
      <c r="B160" s="78" t="s">
        <v>32</v>
      </c>
      <c r="C160" s="83"/>
      <c r="D160" s="48">
        <v>18371.599999999999</v>
      </c>
      <c r="E160" s="48">
        <v>-17300.919000000002</v>
      </c>
      <c r="F160" s="48">
        <f t="shared" si="99"/>
        <v>1070.6809999999969</v>
      </c>
      <c r="G160" s="48">
        <v>-1070.681</v>
      </c>
      <c r="H160" s="48">
        <f t="shared" si="100"/>
        <v>-3.1832314562052488e-12</v>
      </c>
      <c r="I160" s="48"/>
      <c r="J160" s="48">
        <f t="shared" si="101"/>
        <v>-3.1832314562052488e-12</v>
      </c>
      <c r="K160" s="48"/>
      <c r="L160" s="48">
        <f t="shared" si="102"/>
        <v>-3.1832314562052488e-12</v>
      </c>
      <c r="M160" s="48"/>
      <c r="N160" s="48">
        <f t="shared" si="103"/>
        <v>-3.1832314562052488e-12</v>
      </c>
      <c r="O160" s="48"/>
      <c r="P160" s="48">
        <f t="shared" si="104"/>
        <v>-3.1832314562052488e-12</v>
      </c>
      <c r="Q160" s="48"/>
      <c r="R160" s="48">
        <f t="shared" si="105"/>
        <v>-3.1832314562052488e-12</v>
      </c>
      <c r="S160" s="48"/>
      <c r="T160" s="48">
        <f t="shared" si="106"/>
        <v>-3.1832314562052488e-12</v>
      </c>
      <c r="U160" s="48"/>
      <c r="V160" s="48">
        <f t="shared" si="107"/>
        <v>-3.1832314562052488e-12</v>
      </c>
      <c r="W160" s="49"/>
      <c r="X160" s="48">
        <f t="shared" si="108"/>
        <v>-3.1832314562052488e-12</v>
      </c>
      <c r="Y160" s="50"/>
      <c r="Z160" s="48">
        <f t="shared" si="109"/>
        <v>-3.1832314562052488e-12</v>
      </c>
      <c r="AA160" s="50"/>
      <c r="AB160" s="48">
        <f t="shared" si="110"/>
        <v>-3.1832314562052488e-12</v>
      </c>
      <c r="AC160" s="50"/>
      <c r="AD160" s="48">
        <f t="shared" si="75"/>
        <v>-3.1832314562052488e-12</v>
      </c>
      <c r="AE160" s="49"/>
      <c r="AF160" s="48">
        <f t="shared" si="76"/>
        <v>-3.1832314562052488e-12</v>
      </c>
      <c r="AG160" s="48">
        <v>4879.3000000000002</v>
      </c>
      <c r="AH160" s="48">
        <v>-4508.25</v>
      </c>
      <c r="AI160" s="48">
        <f t="shared" si="77"/>
        <v>371.05000000000018</v>
      </c>
      <c r="AJ160" s="48">
        <v>-371.05000000000001</v>
      </c>
      <c r="AK160" s="48">
        <f t="shared" si="78"/>
        <v>1.7053025658242404e-13</v>
      </c>
      <c r="AL160" s="48"/>
      <c r="AM160" s="48">
        <f t="shared" si="79"/>
        <v>1.7053025658242404e-13</v>
      </c>
      <c r="AN160" s="48"/>
      <c r="AO160" s="48">
        <f t="shared" si="80"/>
        <v>1.7053025658242404e-13</v>
      </c>
      <c r="AP160" s="48"/>
      <c r="AQ160" s="48">
        <f t="shared" si="81"/>
        <v>1.7053025658242404e-13</v>
      </c>
      <c r="AR160" s="48"/>
      <c r="AS160" s="48">
        <f t="shared" si="82"/>
        <v>1.7053025658242404e-13</v>
      </c>
      <c r="AT160" s="48"/>
      <c r="AU160" s="48">
        <f t="shared" si="83"/>
        <v>1.7053025658242404e-13</v>
      </c>
      <c r="AV160" s="48"/>
      <c r="AW160" s="48">
        <f t="shared" si="84"/>
        <v>1.7053025658242404e-13</v>
      </c>
      <c r="AX160" s="48"/>
      <c r="AY160" s="48">
        <f t="shared" si="85"/>
        <v>1.7053025658242404e-13</v>
      </c>
      <c r="AZ160" s="49"/>
      <c r="BA160" s="48">
        <f t="shared" si="86"/>
        <v>1.7053025658242404e-13</v>
      </c>
      <c r="BB160" s="50"/>
      <c r="BC160" s="48">
        <f t="shared" si="87"/>
        <v>1.7053025658242404e-13</v>
      </c>
      <c r="BD160" s="50"/>
      <c r="BE160" s="48">
        <f t="shared" si="88"/>
        <v>1.7053025658242404e-13</v>
      </c>
      <c r="BF160" s="49"/>
      <c r="BG160" s="48">
        <f t="shared" si="89"/>
        <v>1.7053025658242404e-13</v>
      </c>
      <c r="BH160" s="48">
        <v>0</v>
      </c>
      <c r="BI160" s="51"/>
      <c r="BJ160" s="48">
        <f t="shared" si="90"/>
        <v>0</v>
      </c>
      <c r="BK160" s="48"/>
      <c r="BL160" s="48">
        <f t="shared" si="91"/>
        <v>0</v>
      </c>
      <c r="BM160" s="48"/>
      <c r="BN160" s="48">
        <f t="shared" si="92"/>
        <v>0</v>
      </c>
      <c r="BO160" s="48"/>
      <c r="BP160" s="48">
        <f t="shared" si="93"/>
        <v>0</v>
      </c>
      <c r="BQ160" s="48"/>
      <c r="BR160" s="52">
        <f t="shared" si="94"/>
        <v>0</v>
      </c>
      <c r="BS160" s="48"/>
      <c r="BT160" s="48">
        <f t="shared" si="95"/>
        <v>0</v>
      </c>
      <c r="BU160" s="49"/>
      <c r="BV160" s="48">
        <f t="shared" si="96"/>
        <v>0</v>
      </c>
      <c r="BW160" s="50"/>
      <c r="BX160" s="48">
        <f t="shared" si="97"/>
        <v>0</v>
      </c>
      <c r="BY160" s="49"/>
      <c r="BZ160" s="48">
        <f t="shared" si="98"/>
        <v>0</v>
      </c>
      <c r="CA160" s="53" t="s">
        <v>201</v>
      </c>
      <c r="CB160" s="54" t="s">
        <v>33</v>
      </c>
      <c r="CC160" s="55"/>
    </row>
    <row r="161" hidden="1">
      <c r="A161" s="43"/>
      <c r="B161" s="45" t="s">
        <v>34</v>
      </c>
      <c r="C161" s="73"/>
      <c r="D161" s="51">
        <v>53479.5</v>
      </c>
      <c r="E161" s="48"/>
      <c r="F161" s="48">
        <f t="shared" si="99"/>
        <v>53479.5</v>
      </c>
      <c r="G161" s="48">
        <v>-53479.5</v>
      </c>
      <c r="H161" s="48">
        <f t="shared" si="100"/>
        <v>0</v>
      </c>
      <c r="I161" s="48"/>
      <c r="J161" s="48">
        <f t="shared" si="101"/>
        <v>0</v>
      </c>
      <c r="K161" s="48"/>
      <c r="L161" s="48">
        <f t="shared" si="102"/>
        <v>0</v>
      </c>
      <c r="M161" s="48"/>
      <c r="N161" s="48">
        <f t="shared" si="103"/>
        <v>0</v>
      </c>
      <c r="O161" s="48"/>
      <c r="P161" s="48">
        <f t="shared" si="104"/>
        <v>0</v>
      </c>
      <c r="Q161" s="48"/>
      <c r="R161" s="48">
        <f t="shared" si="105"/>
        <v>0</v>
      </c>
      <c r="S161" s="48"/>
      <c r="T161" s="48">
        <f t="shared" si="106"/>
        <v>0</v>
      </c>
      <c r="U161" s="48"/>
      <c r="V161" s="48">
        <f t="shared" si="107"/>
        <v>0</v>
      </c>
      <c r="W161" s="49"/>
      <c r="X161" s="48">
        <f t="shared" si="108"/>
        <v>0</v>
      </c>
      <c r="Y161" s="50"/>
      <c r="Z161" s="48">
        <f t="shared" si="109"/>
        <v>0</v>
      </c>
      <c r="AA161" s="50"/>
      <c r="AB161" s="48">
        <f t="shared" si="110"/>
        <v>0</v>
      </c>
      <c r="AC161" s="50"/>
      <c r="AD161" s="48">
        <f t="shared" ref="AD161:AD201" si="146">AB161+AC161</f>
        <v>0</v>
      </c>
      <c r="AE161" s="49"/>
      <c r="AF161" s="48">
        <f t="shared" ref="AF161:AF201" si="147">AD161+AE161</f>
        <v>0</v>
      </c>
      <c r="AG161" s="51">
        <v>18533.900000000001</v>
      </c>
      <c r="AH161" s="48"/>
      <c r="AI161" s="48">
        <f t="shared" ref="AI161:AI201" si="148">AG161+AH161</f>
        <v>18533.900000000001</v>
      </c>
      <c r="AJ161" s="48">
        <v>-18533.900000000001</v>
      </c>
      <c r="AK161" s="48">
        <f t="shared" ref="AK161:AK201" si="149">AI161+AJ161</f>
        <v>0</v>
      </c>
      <c r="AL161" s="48"/>
      <c r="AM161" s="48">
        <f t="shared" ref="AM161:AM201" si="150">AK161+AL161</f>
        <v>0</v>
      </c>
      <c r="AN161" s="48"/>
      <c r="AO161" s="48">
        <f t="shared" ref="AO161:AO201" si="151">AM161+AN161</f>
        <v>0</v>
      </c>
      <c r="AP161" s="48"/>
      <c r="AQ161" s="48">
        <f t="shared" ref="AQ161:AQ201" si="152">AO161+AP161</f>
        <v>0</v>
      </c>
      <c r="AR161" s="48"/>
      <c r="AS161" s="48">
        <f t="shared" ref="AS161:AS201" si="153">AQ161+AR161</f>
        <v>0</v>
      </c>
      <c r="AT161" s="48"/>
      <c r="AU161" s="48">
        <f t="shared" ref="AU161:AU201" si="154">AS161+AT161</f>
        <v>0</v>
      </c>
      <c r="AV161" s="48"/>
      <c r="AW161" s="48">
        <f t="shared" ref="AW161:AW201" si="155">AU161+AV161</f>
        <v>0</v>
      </c>
      <c r="AX161" s="48"/>
      <c r="AY161" s="48">
        <f t="shared" ref="AY161:AY201" si="156">AW161+AX161</f>
        <v>0</v>
      </c>
      <c r="AZ161" s="49"/>
      <c r="BA161" s="48">
        <f t="shared" ref="BA161:BA201" si="157">AY161+AZ161</f>
        <v>0</v>
      </c>
      <c r="BB161" s="50"/>
      <c r="BC161" s="48">
        <f t="shared" ref="BC161:BC201" si="158">BA161+BB161</f>
        <v>0</v>
      </c>
      <c r="BD161" s="50"/>
      <c r="BE161" s="48">
        <f t="shared" ref="BE161:BE201" si="159">BC161+BD161</f>
        <v>0</v>
      </c>
      <c r="BF161" s="49"/>
      <c r="BG161" s="48">
        <f t="shared" ref="BG161:BG201" si="160">BE161+BF161</f>
        <v>0</v>
      </c>
      <c r="BH161" s="51">
        <v>0</v>
      </c>
      <c r="BI161" s="51"/>
      <c r="BJ161" s="48">
        <f t="shared" ref="BJ161:BJ201" si="161">BH161+BI161</f>
        <v>0</v>
      </c>
      <c r="BK161" s="48"/>
      <c r="BL161" s="48">
        <f t="shared" ref="BL161:BL201" si="162">BJ161+BK161</f>
        <v>0</v>
      </c>
      <c r="BM161" s="48"/>
      <c r="BN161" s="48">
        <f t="shared" ref="BN161:BN201" si="163">BL161+BM161</f>
        <v>0</v>
      </c>
      <c r="BO161" s="48"/>
      <c r="BP161" s="48">
        <f t="shared" ref="BP161:BP201" si="164">BN161+BO161</f>
        <v>0</v>
      </c>
      <c r="BQ161" s="48"/>
      <c r="BR161" s="52">
        <f t="shared" ref="BR161:BR201" si="165">BP161+BQ161</f>
        <v>0</v>
      </c>
      <c r="BS161" s="48"/>
      <c r="BT161" s="48">
        <f t="shared" ref="BT161:BT201" si="166">BR161+BS161</f>
        <v>0</v>
      </c>
      <c r="BU161" s="49"/>
      <c r="BV161" s="48">
        <f t="shared" ref="BV161:BV201" si="167">BT161+BU161</f>
        <v>0</v>
      </c>
      <c r="BW161" s="50"/>
      <c r="BX161" s="48">
        <f t="shared" ref="BX161:BX201" si="168">BV161+BW161</f>
        <v>0</v>
      </c>
      <c r="BY161" s="49"/>
      <c r="BZ161" s="48">
        <f t="shared" ref="BZ161:BZ201" si="169">BX161+BY161</f>
        <v>0</v>
      </c>
      <c r="CA161" s="53" t="s">
        <v>201</v>
      </c>
      <c r="CB161" s="54" t="s">
        <v>33</v>
      </c>
      <c r="CC161" s="55"/>
    </row>
    <row r="162" hidden="1">
      <c r="A162" s="43"/>
      <c r="B162" s="45" t="s">
        <v>55</v>
      </c>
      <c r="C162" s="73"/>
      <c r="D162" s="51">
        <v>1016110.6</v>
      </c>
      <c r="E162" s="48"/>
      <c r="F162" s="48">
        <f t="shared" si="99"/>
        <v>1016110.6</v>
      </c>
      <c r="G162" s="48">
        <v>-1016110.6</v>
      </c>
      <c r="H162" s="48">
        <f t="shared" si="100"/>
        <v>0</v>
      </c>
      <c r="I162" s="48"/>
      <c r="J162" s="48">
        <f t="shared" si="101"/>
        <v>0</v>
      </c>
      <c r="K162" s="48"/>
      <c r="L162" s="48">
        <f t="shared" si="102"/>
        <v>0</v>
      </c>
      <c r="M162" s="48"/>
      <c r="N162" s="48">
        <f t="shared" si="103"/>
        <v>0</v>
      </c>
      <c r="O162" s="48"/>
      <c r="P162" s="48">
        <f t="shared" si="104"/>
        <v>0</v>
      </c>
      <c r="Q162" s="48"/>
      <c r="R162" s="48">
        <f t="shared" si="105"/>
        <v>0</v>
      </c>
      <c r="S162" s="48"/>
      <c r="T162" s="48">
        <f t="shared" si="106"/>
        <v>0</v>
      </c>
      <c r="U162" s="48"/>
      <c r="V162" s="48">
        <f t="shared" si="107"/>
        <v>0</v>
      </c>
      <c r="W162" s="49"/>
      <c r="X162" s="48">
        <f t="shared" si="108"/>
        <v>0</v>
      </c>
      <c r="Y162" s="50"/>
      <c r="Z162" s="48">
        <f t="shared" si="109"/>
        <v>0</v>
      </c>
      <c r="AA162" s="50"/>
      <c r="AB162" s="48">
        <f t="shared" si="110"/>
        <v>0</v>
      </c>
      <c r="AC162" s="50"/>
      <c r="AD162" s="48">
        <f t="shared" si="146"/>
        <v>0</v>
      </c>
      <c r="AE162" s="49"/>
      <c r="AF162" s="48">
        <f t="shared" si="147"/>
        <v>0</v>
      </c>
      <c r="AG162" s="51">
        <v>352144.29999999999</v>
      </c>
      <c r="AH162" s="48"/>
      <c r="AI162" s="48">
        <f t="shared" si="148"/>
        <v>352144.29999999999</v>
      </c>
      <c r="AJ162" s="48">
        <v>-352144.29999999999</v>
      </c>
      <c r="AK162" s="48">
        <f t="shared" si="149"/>
        <v>0</v>
      </c>
      <c r="AL162" s="48"/>
      <c r="AM162" s="48">
        <f t="shared" si="150"/>
        <v>0</v>
      </c>
      <c r="AN162" s="48"/>
      <c r="AO162" s="48">
        <f t="shared" si="151"/>
        <v>0</v>
      </c>
      <c r="AP162" s="48"/>
      <c r="AQ162" s="48">
        <f t="shared" si="152"/>
        <v>0</v>
      </c>
      <c r="AR162" s="48"/>
      <c r="AS162" s="48">
        <f t="shared" si="153"/>
        <v>0</v>
      </c>
      <c r="AT162" s="48"/>
      <c r="AU162" s="48">
        <f t="shared" si="154"/>
        <v>0</v>
      </c>
      <c r="AV162" s="48"/>
      <c r="AW162" s="48">
        <f t="shared" si="155"/>
        <v>0</v>
      </c>
      <c r="AX162" s="48"/>
      <c r="AY162" s="48">
        <f t="shared" si="156"/>
        <v>0</v>
      </c>
      <c r="AZ162" s="49"/>
      <c r="BA162" s="48">
        <f t="shared" si="157"/>
        <v>0</v>
      </c>
      <c r="BB162" s="50"/>
      <c r="BC162" s="48">
        <f t="shared" si="158"/>
        <v>0</v>
      </c>
      <c r="BD162" s="50"/>
      <c r="BE162" s="48">
        <f t="shared" si="159"/>
        <v>0</v>
      </c>
      <c r="BF162" s="49"/>
      <c r="BG162" s="48">
        <f t="shared" si="160"/>
        <v>0</v>
      </c>
      <c r="BH162" s="51">
        <v>0</v>
      </c>
      <c r="BI162" s="51"/>
      <c r="BJ162" s="48">
        <f t="shared" si="161"/>
        <v>0</v>
      </c>
      <c r="BK162" s="48"/>
      <c r="BL162" s="48">
        <f t="shared" si="162"/>
        <v>0</v>
      </c>
      <c r="BM162" s="48"/>
      <c r="BN162" s="48">
        <f t="shared" si="163"/>
        <v>0</v>
      </c>
      <c r="BO162" s="48"/>
      <c r="BP162" s="48">
        <f t="shared" si="164"/>
        <v>0</v>
      </c>
      <c r="BQ162" s="48"/>
      <c r="BR162" s="52">
        <f t="shared" si="165"/>
        <v>0</v>
      </c>
      <c r="BS162" s="48"/>
      <c r="BT162" s="48">
        <f t="shared" si="166"/>
        <v>0</v>
      </c>
      <c r="BU162" s="49"/>
      <c r="BV162" s="48">
        <f t="shared" si="167"/>
        <v>0</v>
      </c>
      <c r="BW162" s="50"/>
      <c r="BX162" s="48">
        <f t="shared" si="168"/>
        <v>0</v>
      </c>
      <c r="BY162" s="49"/>
      <c r="BZ162" s="48">
        <f t="shared" si="169"/>
        <v>0</v>
      </c>
      <c r="CA162" s="53" t="s">
        <v>201</v>
      </c>
      <c r="CB162" s="54" t="s">
        <v>33</v>
      </c>
      <c r="CC162" s="55"/>
    </row>
    <row r="163">
      <c r="A163" s="20"/>
      <c r="B163" s="39" t="s">
        <v>202</v>
      </c>
      <c r="C163" s="66" t="s">
        <v>30</v>
      </c>
      <c r="D163" s="24"/>
      <c r="E163" s="24"/>
      <c r="F163" s="24"/>
      <c r="G163" s="24">
        <f>G164</f>
        <v>82484.097999999998</v>
      </c>
      <c r="H163" s="24">
        <f t="shared" si="100"/>
        <v>82484.097999999998</v>
      </c>
      <c r="I163" s="24">
        <f>I164</f>
        <v>0</v>
      </c>
      <c r="J163" s="24">
        <f t="shared" si="101"/>
        <v>82484.097999999998</v>
      </c>
      <c r="K163" s="24">
        <f>K164</f>
        <v>0</v>
      </c>
      <c r="L163" s="24">
        <f t="shared" si="102"/>
        <v>82484.097999999998</v>
      </c>
      <c r="M163" s="24">
        <f>M164</f>
        <v>0</v>
      </c>
      <c r="N163" s="24">
        <f t="shared" si="103"/>
        <v>82484.097999999998</v>
      </c>
      <c r="O163" s="24">
        <f>O164</f>
        <v>0</v>
      </c>
      <c r="P163" s="24">
        <f t="shared" si="104"/>
        <v>82484.097999999998</v>
      </c>
      <c r="Q163" s="24">
        <f>Q164</f>
        <v>0</v>
      </c>
      <c r="R163" s="24">
        <f t="shared" si="105"/>
        <v>82484.097999999998</v>
      </c>
      <c r="S163" s="24">
        <f>S164</f>
        <v>0</v>
      </c>
      <c r="T163" s="24">
        <f t="shared" si="106"/>
        <v>82484.097999999998</v>
      </c>
      <c r="U163" s="24">
        <f>U164</f>
        <v>0</v>
      </c>
      <c r="V163" s="24">
        <f t="shared" si="107"/>
        <v>82484.097999999998</v>
      </c>
      <c r="W163" s="24">
        <f>W164</f>
        <v>0</v>
      </c>
      <c r="X163" s="24">
        <f t="shared" si="108"/>
        <v>82484.097999999998</v>
      </c>
      <c r="Y163" s="24">
        <f>Y164</f>
        <v>0</v>
      </c>
      <c r="Z163" s="24">
        <f t="shared" si="109"/>
        <v>82484.097999999998</v>
      </c>
      <c r="AA163" s="24">
        <f>AA164</f>
        <v>0</v>
      </c>
      <c r="AB163" s="24">
        <f t="shared" si="110"/>
        <v>82484.097999999998</v>
      </c>
      <c r="AC163" s="24">
        <f>AC164</f>
        <v>0</v>
      </c>
      <c r="AD163" s="24">
        <f t="shared" si="146"/>
        <v>82484.097999999998</v>
      </c>
      <c r="AE163" s="24">
        <f>AE164</f>
        <v>0</v>
      </c>
      <c r="AF163" s="24">
        <f t="shared" si="147"/>
        <v>82484.097999999998</v>
      </c>
      <c r="AG163" s="24"/>
      <c r="AH163" s="24"/>
      <c r="AI163" s="24"/>
      <c r="AJ163" s="24">
        <f>AJ164</f>
        <v>0</v>
      </c>
      <c r="AK163" s="24">
        <f t="shared" si="149"/>
        <v>0</v>
      </c>
      <c r="AL163" s="24">
        <f>AL164</f>
        <v>0</v>
      </c>
      <c r="AM163" s="24">
        <f t="shared" si="150"/>
        <v>0</v>
      </c>
      <c r="AN163" s="24">
        <f>AN164</f>
        <v>0</v>
      </c>
      <c r="AO163" s="24">
        <f t="shared" si="151"/>
        <v>0</v>
      </c>
      <c r="AP163" s="24">
        <f>AP164</f>
        <v>0</v>
      </c>
      <c r="AQ163" s="24">
        <f t="shared" si="152"/>
        <v>0</v>
      </c>
      <c r="AR163" s="24">
        <f>AR164</f>
        <v>0</v>
      </c>
      <c r="AS163" s="24">
        <f t="shared" si="153"/>
        <v>0</v>
      </c>
      <c r="AT163" s="24">
        <f>AT164</f>
        <v>0</v>
      </c>
      <c r="AU163" s="24">
        <f t="shared" si="154"/>
        <v>0</v>
      </c>
      <c r="AV163" s="24">
        <f>AV164</f>
        <v>0</v>
      </c>
      <c r="AW163" s="24">
        <f t="shared" si="155"/>
        <v>0</v>
      </c>
      <c r="AX163" s="24">
        <f>AX164</f>
        <v>0</v>
      </c>
      <c r="AY163" s="24">
        <f t="shared" si="156"/>
        <v>0</v>
      </c>
      <c r="AZ163" s="24">
        <f>AZ164</f>
        <v>0</v>
      </c>
      <c r="BA163" s="24">
        <f t="shared" si="157"/>
        <v>0</v>
      </c>
      <c r="BB163" s="24">
        <f>BB164</f>
        <v>0</v>
      </c>
      <c r="BC163" s="24">
        <f t="shared" si="158"/>
        <v>0</v>
      </c>
      <c r="BD163" s="24">
        <f>BD164</f>
        <v>0</v>
      </c>
      <c r="BE163" s="24">
        <f t="shared" si="159"/>
        <v>0</v>
      </c>
      <c r="BF163" s="24">
        <f>BF164</f>
        <v>0</v>
      </c>
      <c r="BG163" s="24">
        <f t="shared" si="160"/>
        <v>0</v>
      </c>
      <c r="BH163" s="24"/>
      <c r="BI163" s="24"/>
      <c r="BJ163" s="24"/>
      <c r="BK163" s="24">
        <f>BK164</f>
        <v>0</v>
      </c>
      <c r="BL163" s="24">
        <f t="shared" si="162"/>
        <v>0</v>
      </c>
      <c r="BM163" s="24">
        <f>BM164</f>
        <v>0</v>
      </c>
      <c r="BN163" s="24">
        <f t="shared" si="163"/>
        <v>0</v>
      </c>
      <c r="BO163" s="24">
        <f>BO164</f>
        <v>0</v>
      </c>
      <c r="BP163" s="24">
        <f t="shared" si="164"/>
        <v>0</v>
      </c>
      <c r="BQ163" s="24">
        <f>BQ164</f>
        <v>0</v>
      </c>
      <c r="BR163" s="25">
        <f t="shared" si="165"/>
        <v>0</v>
      </c>
      <c r="BS163" s="24">
        <f>BS164</f>
        <v>0</v>
      </c>
      <c r="BT163" s="24">
        <f t="shared" si="166"/>
        <v>0</v>
      </c>
      <c r="BU163" s="24">
        <f>BU164</f>
        <v>0</v>
      </c>
      <c r="BV163" s="24">
        <f t="shared" si="167"/>
        <v>0</v>
      </c>
      <c r="BW163" s="24">
        <f>BW164</f>
        <v>0</v>
      </c>
      <c r="BX163" s="24">
        <f t="shared" si="168"/>
        <v>0</v>
      </c>
      <c r="BY163" s="24">
        <f>BY164</f>
        <v>0</v>
      </c>
      <c r="BZ163" s="24">
        <f t="shared" si="169"/>
        <v>0</v>
      </c>
      <c r="CA163" s="1"/>
      <c r="CB163" s="1"/>
      <c r="CC163" s="41"/>
    </row>
    <row r="164" ht="56.25">
      <c r="A164" s="20" t="s">
        <v>203</v>
      </c>
      <c r="B164" s="39" t="s">
        <v>204</v>
      </c>
      <c r="C164" s="67" t="s">
        <v>39</v>
      </c>
      <c r="D164" s="24"/>
      <c r="E164" s="24"/>
      <c r="F164" s="24"/>
      <c r="G164" s="24">
        <v>82484.097999999998</v>
      </c>
      <c r="H164" s="24">
        <f t="shared" si="100"/>
        <v>82484.097999999998</v>
      </c>
      <c r="I164" s="24"/>
      <c r="J164" s="24">
        <f t="shared" si="101"/>
        <v>82484.097999999998</v>
      </c>
      <c r="K164" s="24"/>
      <c r="L164" s="24">
        <f t="shared" si="102"/>
        <v>82484.097999999998</v>
      </c>
      <c r="M164" s="24"/>
      <c r="N164" s="24">
        <f t="shared" si="103"/>
        <v>82484.097999999998</v>
      </c>
      <c r="O164" s="24"/>
      <c r="P164" s="24">
        <f t="shared" si="104"/>
        <v>82484.097999999998</v>
      </c>
      <c r="Q164" s="24"/>
      <c r="R164" s="24">
        <f t="shared" si="105"/>
        <v>82484.097999999998</v>
      </c>
      <c r="S164" s="24"/>
      <c r="T164" s="24">
        <f t="shared" si="106"/>
        <v>82484.097999999998</v>
      </c>
      <c r="U164" s="24"/>
      <c r="V164" s="24">
        <f t="shared" si="107"/>
        <v>82484.097999999998</v>
      </c>
      <c r="W164" s="24"/>
      <c r="X164" s="24">
        <f t="shared" si="108"/>
        <v>82484.097999999998</v>
      </c>
      <c r="Y164" s="24"/>
      <c r="Z164" s="24">
        <f t="shared" si="109"/>
        <v>82484.097999999998</v>
      </c>
      <c r="AA164" s="24"/>
      <c r="AB164" s="24">
        <f t="shared" si="110"/>
        <v>82484.097999999998</v>
      </c>
      <c r="AC164" s="24"/>
      <c r="AD164" s="24">
        <f t="shared" si="146"/>
        <v>82484.097999999998</v>
      </c>
      <c r="AE164" s="24"/>
      <c r="AF164" s="24">
        <f t="shared" si="147"/>
        <v>82484.097999999998</v>
      </c>
      <c r="AG164" s="24"/>
      <c r="AH164" s="24"/>
      <c r="AI164" s="24"/>
      <c r="AJ164" s="24"/>
      <c r="AK164" s="24">
        <f t="shared" si="149"/>
        <v>0</v>
      </c>
      <c r="AL164" s="24"/>
      <c r="AM164" s="24">
        <f t="shared" si="150"/>
        <v>0</v>
      </c>
      <c r="AN164" s="24"/>
      <c r="AO164" s="24">
        <f t="shared" si="151"/>
        <v>0</v>
      </c>
      <c r="AP164" s="24"/>
      <c r="AQ164" s="24">
        <f t="shared" si="152"/>
        <v>0</v>
      </c>
      <c r="AR164" s="24"/>
      <c r="AS164" s="24">
        <f t="shared" si="153"/>
        <v>0</v>
      </c>
      <c r="AT164" s="24"/>
      <c r="AU164" s="24">
        <f t="shared" si="154"/>
        <v>0</v>
      </c>
      <c r="AV164" s="24"/>
      <c r="AW164" s="24">
        <f t="shared" si="155"/>
        <v>0</v>
      </c>
      <c r="AX164" s="24"/>
      <c r="AY164" s="24">
        <f t="shared" si="156"/>
        <v>0</v>
      </c>
      <c r="AZ164" s="24"/>
      <c r="BA164" s="24">
        <f t="shared" si="157"/>
        <v>0</v>
      </c>
      <c r="BB164" s="24"/>
      <c r="BC164" s="24">
        <f t="shared" si="158"/>
        <v>0</v>
      </c>
      <c r="BD164" s="24"/>
      <c r="BE164" s="24">
        <f t="shared" si="159"/>
        <v>0</v>
      </c>
      <c r="BF164" s="24"/>
      <c r="BG164" s="24">
        <f t="shared" si="160"/>
        <v>0</v>
      </c>
      <c r="BH164" s="24"/>
      <c r="BI164" s="24"/>
      <c r="BJ164" s="24"/>
      <c r="BK164" s="24"/>
      <c r="BL164" s="24">
        <f t="shared" si="162"/>
        <v>0</v>
      </c>
      <c r="BM164" s="24"/>
      <c r="BN164" s="24">
        <f t="shared" si="163"/>
        <v>0</v>
      </c>
      <c r="BO164" s="24"/>
      <c r="BP164" s="24">
        <f t="shared" si="164"/>
        <v>0</v>
      </c>
      <c r="BQ164" s="24"/>
      <c r="BR164" s="25">
        <f t="shared" si="165"/>
        <v>0</v>
      </c>
      <c r="BS164" s="24"/>
      <c r="BT164" s="24">
        <f t="shared" si="166"/>
        <v>0</v>
      </c>
      <c r="BU164" s="24"/>
      <c r="BV164" s="24">
        <f t="shared" si="167"/>
        <v>0</v>
      </c>
      <c r="BW164" s="24"/>
      <c r="BX164" s="24">
        <f t="shared" si="168"/>
        <v>0</v>
      </c>
      <c r="BY164" s="24"/>
      <c r="BZ164" s="24">
        <f t="shared" si="169"/>
        <v>0</v>
      </c>
      <c r="CA164" s="4" t="s">
        <v>205</v>
      </c>
      <c r="CC164" s="41"/>
    </row>
    <row r="165" s="1" customFormat="1">
      <c r="A165" s="20"/>
      <c r="B165" s="39" t="s">
        <v>206</v>
      </c>
      <c r="C165" s="60" t="s">
        <v>30</v>
      </c>
      <c r="D165" s="24">
        <f>D166+D167</f>
        <v>34000.099999999999</v>
      </c>
      <c r="E165" s="24">
        <f>E166+E167</f>
        <v>0</v>
      </c>
      <c r="F165" s="24">
        <f t="shared" ref="F165:F201" si="170">D165+E165</f>
        <v>34000.099999999999</v>
      </c>
      <c r="G165" s="24">
        <f>G166+G167+G168+G169</f>
        <v>156277.141</v>
      </c>
      <c r="H165" s="24">
        <f t="shared" ref="H165:H201" si="171">F165+G165</f>
        <v>190277.24100000001</v>
      </c>
      <c r="I165" s="24">
        <f>I166+I167+I168+I169</f>
        <v>0</v>
      </c>
      <c r="J165" s="24">
        <f t="shared" ref="J165:J201" si="172">H165+I165</f>
        <v>190277.24100000001</v>
      </c>
      <c r="K165" s="24">
        <f>K166+K167+K168+K169</f>
        <v>0</v>
      </c>
      <c r="L165" s="24">
        <f t="shared" ref="L165:L201" si="173">J165+K165</f>
        <v>190277.24100000001</v>
      </c>
      <c r="M165" s="24">
        <f>M166+M167+M168+M169</f>
        <v>0</v>
      </c>
      <c r="N165" s="24">
        <f t="shared" ref="N165:N201" si="174">L165+M165</f>
        <v>190277.24100000001</v>
      </c>
      <c r="O165" s="24">
        <f>O166+O167+O168+O169</f>
        <v>0</v>
      </c>
      <c r="P165" s="24">
        <f t="shared" ref="P165:P201" si="175">N165+O165</f>
        <v>190277.24100000001</v>
      </c>
      <c r="Q165" s="24">
        <f>Q166+Q167+Q168+Q169</f>
        <v>0</v>
      </c>
      <c r="R165" s="24">
        <f t="shared" ref="R165:R201" si="176">P165+Q165</f>
        <v>190277.24100000001</v>
      </c>
      <c r="S165" s="24">
        <f>S166+S167+S168+S169</f>
        <v>0</v>
      </c>
      <c r="T165" s="24">
        <f t="shared" ref="T165:T201" si="177">R165+S165</f>
        <v>190277.24100000001</v>
      </c>
      <c r="U165" s="24">
        <f>U166+U167+U168+U169</f>
        <v>0</v>
      </c>
      <c r="V165" s="24">
        <f t="shared" ref="V165:V201" si="178">T165+U165</f>
        <v>190277.24100000001</v>
      </c>
      <c r="W165" s="24">
        <f>W166+W167+W168+W169</f>
        <v>0</v>
      </c>
      <c r="X165" s="24">
        <f t="shared" ref="X165:X201" si="179">V165+W165</f>
        <v>190277.24100000001</v>
      </c>
      <c r="Y165" s="24">
        <f>Y166+Y167+Y168+Y169</f>
        <v>0</v>
      </c>
      <c r="Z165" s="24">
        <f t="shared" ref="Z165:Z201" si="180">X165+Y165</f>
        <v>190277.24100000001</v>
      </c>
      <c r="AA165" s="24">
        <f>AA166+AA167+AA168+AA169</f>
        <v>0</v>
      </c>
      <c r="AB165" s="24">
        <f t="shared" ref="AB165:AB201" si="181">Z165+AA165</f>
        <v>190277.24100000001</v>
      </c>
      <c r="AC165" s="24">
        <f>AC166+AC167+AC168+AC169</f>
        <v>-34628.252999999997</v>
      </c>
      <c r="AD165" s="24">
        <f t="shared" si="146"/>
        <v>155648.98800000001</v>
      </c>
      <c r="AE165" s="24">
        <f>AE166+AE167+AE168+AE169</f>
        <v>0</v>
      </c>
      <c r="AF165" s="24">
        <f t="shared" si="147"/>
        <v>155648.98800000001</v>
      </c>
      <c r="AG165" s="24">
        <f>AG166+AG167</f>
        <v>350759.20000000001</v>
      </c>
      <c r="AH165" s="24">
        <f>AH166+AH167</f>
        <v>-5270.1000000000004</v>
      </c>
      <c r="AI165" s="24">
        <f t="shared" si="148"/>
        <v>345489.10000000003</v>
      </c>
      <c r="AJ165" s="24">
        <f>AJ166+AJ167+AJ168+AJ169</f>
        <v>0</v>
      </c>
      <c r="AK165" s="24">
        <f t="shared" si="149"/>
        <v>345489.10000000003</v>
      </c>
      <c r="AL165" s="24">
        <f>AL166+AL167+AL168+AL169</f>
        <v>0</v>
      </c>
      <c r="AM165" s="24">
        <f t="shared" si="150"/>
        <v>345489.10000000003</v>
      </c>
      <c r="AN165" s="24">
        <f>AN166+AN167+AN168+AN169</f>
        <v>0</v>
      </c>
      <c r="AO165" s="24">
        <f t="shared" si="151"/>
        <v>345489.10000000003</v>
      </c>
      <c r="AP165" s="24">
        <f>AP166+AP167+AP168+AP169</f>
        <v>0</v>
      </c>
      <c r="AQ165" s="24">
        <f t="shared" si="152"/>
        <v>345489.10000000003</v>
      </c>
      <c r="AR165" s="24">
        <f>AR166+AR167+AR168+AR169</f>
        <v>0</v>
      </c>
      <c r="AS165" s="24">
        <f t="shared" si="153"/>
        <v>345489.10000000003</v>
      </c>
      <c r="AT165" s="24">
        <f>AT166+AT167+AT168+AT169</f>
        <v>0</v>
      </c>
      <c r="AU165" s="24">
        <f t="shared" si="154"/>
        <v>345489.10000000003</v>
      </c>
      <c r="AV165" s="24">
        <f>AV166+AV167+AV168+AV169</f>
        <v>0</v>
      </c>
      <c r="AW165" s="24">
        <f t="shared" si="155"/>
        <v>345489.10000000003</v>
      </c>
      <c r="AX165" s="24">
        <f>AX166+AX167+AX168+AX169</f>
        <v>0</v>
      </c>
      <c r="AY165" s="24">
        <f t="shared" si="156"/>
        <v>345489.10000000003</v>
      </c>
      <c r="AZ165" s="24">
        <f>AZ166+AZ167+AZ168+AZ169</f>
        <v>0</v>
      </c>
      <c r="BA165" s="24">
        <f t="shared" si="157"/>
        <v>345489.10000000003</v>
      </c>
      <c r="BB165" s="24">
        <f>BB166+BB167+BB168+BB169</f>
        <v>0</v>
      </c>
      <c r="BC165" s="24">
        <f t="shared" si="158"/>
        <v>345489.10000000003</v>
      </c>
      <c r="BD165" s="24">
        <f>BD166+BD167+BD168+BD169</f>
        <v>0</v>
      </c>
      <c r="BE165" s="24">
        <f t="shared" si="159"/>
        <v>345489.10000000003</v>
      </c>
      <c r="BF165" s="24">
        <f>BF166+BF167+BF168+BF169</f>
        <v>0</v>
      </c>
      <c r="BG165" s="24">
        <f t="shared" si="160"/>
        <v>345489.10000000003</v>
      </c>
      <c r="BH165" s="24">
        <f>BH166+BH167</f>
        <v>313169.79999999999</v>
      </c>
      <c r="BI165" s="24">
        <f>BI166+BI167</f>
        <v>0</v>
      </c>
      <c r="BJ165" s="24">
        <f t="shared" si="161"/>
        <v>313169.79999999999</v>
      </c>
      <c r="BK165" s="24">
        <f>BK166+BK167+BK168+BK169</f>
        <v>0</v>
      </c>
      <c r="BL165" s="24">
        <f t="shared" si="162"/>
        <v>313169.79999999999</v>
      </c>
      <c r="BM165" s="24">
        <f>BM166+BM167+BM168+BM169</f>
        <v>0</v>
      </c>
      <c r="BN165" s="24">
        <f t="shared" si="163"/>
        <v>313169.79999999999</v>
      </c>
      <c r="BO165" s="24">
        <f>BO166+BO167+BO168+BO169</f>
        <v>0</v>
      </c>
      <c r="BP165" s="24">
        <f t="shared" si="164"/>
        <v>313169.79999999999</v>
      </c>
      <c r="BQ165" s="24">
        <f>BQ166+BQ167+BQ168+BQ169</f>
        <v>0</v>
      </c>
      <c r="BR165" s="25">
        <f t="shared" si="165"/>
        <v>313169.79999999999</v>
      </c>
      <c r="BS165" s="24">
        <f>BS166+BS167+BS168+BS169</f>
        <v>0</v>
      </c>
      <c r="BT165" s="24">
        <f t="shared" si="166"/>
        <v>313169.79999999999</v>
      </c>
      <c r="BU165" s="24">
        <f>BU166+BU167+BU168+BU169</f>
        <v>0</v>
      </c>
      <c r="BV165" s="24">
        <f t="shared" si="167"/>
        <v>313169.79999999999</v>
      </c>
      <c r="BW165" s="24">
        <f>BW166+BW167+BW168+BW169</f>
        <v>0</v>
      </c>
      <c r="BX165" s="24">
        <f t="shared" si="168"/>
        <v>313169.79999999999</v>
      </c>
      <c r="BY165" s="24">
        <f>BY166+BY167+BY168+BY169</f>
        <v>0</v>
      </c>
      <c r="BZ165" s="24">
        <f t="shared" si="169"/>
        <v>313169.79999999999</v>
      </c>
      <c r="CC165" s="41"/>
    </row>
    <row r="166" ht="56.25">
      <c r="A166" s="20" t="s">
        <v>207</v>
      </c>
      <c r="B166" s="39" t="s">
        <v>208</v>
      </c>
      <c r="C166" s="67" t="s">
        <v>39</v>
      </c>
      <c r="D166" s="24">
        <v>34000.099999999999</v>
      </c>
      <c r="E166" s="24"/>
      <c r="F166" s="24">
        <f t="shared" si="170"/>
        <v>34000.099999999999</v>
      </c>
      <c r="G166" s="24"/>
      <c r="H166" s="24">
        <f t="shared" si="171"/>
        <v>34000.099999999999</v>
      </c>
      <c r="I166" s="24"/>
      <c r="J166" s="24">
        <f t="shared" si="172"/>
        <v>34000.099999999999</v>
      </c>
      <c r="K166" s="24"/>
      <c r="L166" s="24">
        <f t="shared" si="173"/>
        <v>34000.099999999999</v>
      </c>
      <c r="M166" s="24"/>
      <c r="N166" s="24">
        <f t="shared" si="174"/>
        <v>34000.099999999999</v>
      </c>
      <c r="O166" s="24"/>
      <c r="P166" s="24">
        <f t="shared" si="175"/>
        <v>34000.099999999999</v>
      </c>
      <c r="Q166" s="24"/>
      <c r="R166" s="24">
        <f t="shared" si="176"/>
        <v>34000.099999999999</v>
      </c>
      <c r="S166" s="24"/>
      <c r="T166" s="24">
        <f t="shared" si="177"/>
        <v>34000.099999999999</v>
      </c>
      <c r="U166" s="24"/>
      <c r="V166" s="24">
        <f t="shared" si="178"/>
        <v>34000.099999999999</v>
      </c>
      <c r="W166" s="24"/>
      <c r="X166" s="24">
        <f t="shared" si="179"/>
        <v>34000.099999999999</v>
      </c>
      <c r="Y166" s="24"/>
      <c r="Z166" s="24">
        <f t="shared" si="180"/>
        <v>34000.099999999999</v>
      </c>
      <c r="AA166" s="24"/>
      <c r="AB166" s="24">
        <f t="shared" si="181"/>
        <v>34000.099999999999</v>
      </c>
      <c r="AC166" s="24">
        <v>-34000.099999999999</v>
      </c>
      <c r="AD166" s="24">
        <f t="shared" si="146"/>
        <v>0</v>
      </c>
      <c r="AE166" s="24"/>
      <c r="AF166" s="24">
        <f t="shared" si="147"/>
        <v>0</v>
      </c>
      <c r="AG166" s="24">
        <v>190073.70000000001</v>
      </c>
      <c r="AH166" s="24"/>
      <c r="AI166" s="24">
        <f t="shared" si="148"/>
        <v>190073.70000000001</v>
      </c>
      <c r="AJ166" s="24"/>
      <c r="AK166" s="24">
        <f t="shared" si="149"/>
        <v>190073.70000000001</v>
      </c>
      <c r="AL166" s="24"/>
      <c r="AM166" s="24">
        <f t="shared" si="150"/>
        <v>190073.70000000001</v>
      </c>
      <c r="AN166" s="24"/>
      <c r="AO166" s="24">
        <f t="shared" si="151"/>
        <v>190073.70000000001</v>
      </c>
      <c r="AP166" s="24"/>
      <c r="AQ166" s="24">
        <f t="shared" si="152"/>
        <v>190073.70000000001</v>
      </c>
      <c r="AR166" s="24"/>
      <c r="AS166" s="24">
        <f t="shared" si="153"/>
        <v>190073.70000000001</v>
      </c>
      <c r="AT166" s="24"/>
      <c r="AU166" s="24">
        <f t="shared" si="154"/>
        <v>190073.70000000001</v>
      </c>
      <c r="AV166" s="24"/>
      <c r="AW166" s="24">
        <f t="shared" si="155"/>
        <v>190073.70000000001</v>
      </c>
      <c r="AX166" s="24"/>
      <c r="AY166" s="24">
        <f t="shared" si="156"/>
        <v>190073.70000000001</v>
      </c>
      <c r="AZ166" s="24"/>
      <c r="BA166" s="24">
        <f t="shared" si="157"/>
        <v>190073.70000000001</v>
      </c>
      <c r="BB166" s="24"/>
      <c r="BC166" s="24">
        <f t="shared" si="158"/>
        <v>190073.70000000001</v>
      </c>
      <c r="BD166" s="24"/>
      <c r="BE166" s="24">
        <f t="shared" si="159"/>
        <v>190073.70000000001</v>
      </c>
      <c r="BF166" s="24"/>
      <c r="BG166" s="24">
        <f t="shared" si="160"/>
        <v>190073.70000000001</v>
      </c>
      <c r="BH166" s="24">
        <v>313169.79999999999</v>
      </c>
      <c r="BI166" s="24"/>
      <c r="BJ166" s="24">
        <f t="shared" si="161"/>
        <v>313169.79999999999</v>
      </c>
      <c r="BK166" s="24"/>
      <c r="BL166" s="24">
        <f t="shared" si="162"/>
        <v>313169.79999999999</v>
      </c>
      <c r="BM166" s="24"/>
      <c r="BN166" s="24">
        <f t="shared" si="163"/>
        <v>313169.79999999999</v>
      </c>
      <c r="BO166" s="24"/>
      <c r="BP166" s="24">
        <f t="shared" si="164"/>
        <v>313169.79999999999</v>
      </c>
      <c r="BQ166" s="24"/>
      <c r="BR166" s="25">
        <f t="shared" si="165"/>
        <v>313169.79999999999</v>
      </c>
      <c r="BS166" s="24"/>
      <c r="BT166" s="24">
        <f t="shared" si="166"/>
        <v>313169.79999999999</v>
      </c>
      <c r="BU166" s="24"/>
      <c r="BV166" s="24">
        <f t="shared" si="167"/>
        <v>313169.79999999999</v>
      </c>
      <c r="BW166" s="24"/>
      <c r="BX166" s="24">
        <f t="shared" si="168"/>
        <v>313169.79999999999</v>
      </c>
      <c r="BY166" s="24"/>
      <c r="BZ166" s="24">
        <f t="shared" si="169"/>
        <v>313169.79999999999</v>
      </c>
      <c r="CA166" s="4" t="s">
        <v>209</v>
      </c>
      <c r="CC166" s="41"/>
    </row>
    <row r="167" ht="56.25">
      <c r="A167" s="84" t="s">
        <v>210</v>
      </c>
      <c r="B167" s="39" t="s">
        <v>211</v>
      </c>
      <c r="C167" s="67" t="s">
        <v>39</v>
      </c>
      <c r="D167" s="24">
        <v>0</v>
      </c>
      <c r="E167" s="24"/>
      <c r="F167" s="24">
        <f t="shared" si="170"/>
        <v>0</v>
      </c>
      <c r="G167" s="24"/>
      <c r="H167" s="24">
        <f t="shared" si="171"/>
        <v>0</v>
      </c>
      <c r="I167" s="24"/>
      <c r="J167" s="24">
        <f t="shared" si="172"/>
        <v>0</v>
      </c>
      <c r="K167" s="24"/>
      <c r="L167" s="24">
        <f t="shared" si="173"/>
        <v>0</v>
      </c>
      <c r="M167" s="24"/>
      <c r="N167" s="24">
        <f t="shared" si="174"/>
        <v>0</v>
      </c>
      <c r="O167" s="24"/>
      <c r="P167" s="24">
        <f t="shared" si="175"/>
        <v>0</v>
      </c>
      <c r="Q167" s="24"/>
      <c r="R167" s="24">
        <f t="shared" si="176"/>
        <v>0</v>
      </c>
      <c r="S167" s="24"/>
      <c r="T167" s="24">
        <f t="shared" si="177"/>
        <v>0</v>
      </c>
      <c r="U167" s="24"/>
      <c r="V167" s="24">
        <f t="shared" si="178"/>
        <v>0</v>
      </c>
      <c r="W167" s="24"/>
      <c r="X167" s="24">
        <f t="shared" si="179"/>
        <v>0</v>
      </c>
      <c r="Y167" s="24"/>
      <c r="Z167" s="24">
        <f t="shared" si="180"/>
        <v>0</v>
      </c>
      <c r="AA167" s="24"/>
      <c r="AB167" s="24">
        <f t="shared" si="181"/>
        <v>0</v>
      </c>
      <c r="AC167" s="24"/>
      <c r="AD167" s="24">
        <f t="shared" si="146"/>
        <v>0</v>
      </c>
      <c r="AE167" s="24"/>
      <c r="AF167" s="24">
        <f t="shared" si="147"/>
        <v>0</v>
      </c>
      <c r="AG167" s="24">
        <v>160685.5</v>
      </c>
      <c r="AH167" s="24">
        <v>-5270.1000000000004</v>
      </c>
      <c r="AI167" s="24">
        <f t="shared" si="148"/>
        <v>155415.39999999999</v>
      </c>
      <c r="AJ167" s="24"/>
      <c r="AK167" s="24">
        <f t="shared" si="149"/>
        <v>155415.39999999999</v>
      </c>
      <c r="AL167" s="24"/>
      <c r="AM167" s="24">
        <f t="shared" si="150"/>
        <v>155415.39999999999</v>
      </c>
      <c r="AN167" s="24"/>
      <c r="AO167" s="24">
        <f t="shared" si="151"/>
        <v>155415.39999999999</v>
      </c>
      <c r="AP167" s="24"/>
      <c r="AQ167" s="24">
        <f t="shared" si="152"/>
        <v>155415.39999999999</v>
      </c>
      <c r="AR167" s="24"/>
      <c r="AS167" s="24">
        <f t="shared" si="153"/>
        <v>155415.39999999999</v>
      </c>
      <c r="AT167" s="24"/>
      <c r="AU167" s="24">
        <f t="shared" si="154"/>
        <v>155415.39999999999</v>
      </c>
      <c r="AV167" s="24"/>
      <c r="AW167" s="24">
        <f t="shared" si="155"/>
        <v>155415.39999999999</v>
      </c>
      <c r="AX167" s="24"/>
      <c r="AY167" s="24">
        <f t="shared" si="156"/>
        <v>155415.39999999999</v>
      </c>
      <c r="AZ167" s="24"/>
      <c r="BA167" s="24">
        <f t="shared" si="157"/>
        <v>155415.39999999999</v>
      </c>
      <c r="BB167" s="24"/>
      <c r="BC167" s="24">
        <f t="shared" si="158"/>
        <v>155415.39999999999</v>
      </c>
      <c r="BD167" s="24"/>
      <c r="BE167" s="24">
        <f t="shared" si="159"/>
        <v>155415.39999999999</v>
      </c>
      <c r="BF167" s="24"/>
      <c r="BG167" s="24">
        <f t="shared" si="160"/>
        <v>155415.39999999999</v>
      </c>
      <c r="BH167" s="24">
        <v>0</v>
      </c>
      <c r="BI167" s="24"/>
      <c r="BJ167" s="24">
        <f t="shared" si="161"/>
        <v>0</v>
      </c>
      <c r="BK167" s="24"/>
      <c r="BL167" s="24">
        <f t="shared" si="162"/>
        <v>0</v>
      </c>
      <c r="BM167" s="24"/>
      <c r="BN167" s="24">
        <f t="shared" si="163"/>
        <v>0</v>
      </c>
      <c r="BO167" s="24"/>
      <c r="BP167" s="24">
        <f t="shared" si="164"/>
        <v>0</v>
      </c>
      <c r="BQ167" s="24"/>
      <c r="BR167" s="25">
        <f t="shared" si="165"/>
        <v>0</v>
      </c>
      <c r="BS167" s="24"/>
      <c r="BT167" s="24">
        <f t="shared" si="166"/>
        <v>0</v>
      </c>
      <c r="BU167" s="24"/>
      <c r="BV167" s="24">
        <f t="shared" si="167"/>
        <v>0</v>
      </c>
      <c r="BW167" s="24"/>
      <c r="BX167" s="24">
        <f t="shared" si="168"/>
        <v>0</v>
      </c>
      <c r="BY167" s="24"/>
      <c r="BZ167" s="24">
        <f t="shared" si="169"/>
        <v>0</v>
      </c>
      <c r="CA167" s="4" t="s">
        <v>212</v>
      </c>
      <c r="CC167" s="41"/>
    </row>
    <row r="168" ht="56.25">
      <c r="A168" s="84" t="s">
        <v>213</v>
      </c>
      <c r="B168" s="39" t="s">
        <v>214</v>
      </c>
      <c r="C168" s="67" t="s">
        <v>39</v>
      </c>
      <c r="D168" s="24"/>
      <c r="E168" s="24"/>
      <c r="F168" s="24"/>
      <c r="G168" s="24">
        <v>116033.47199999999</v>
      </c>
      <c r="H168" s="24">
        <f t="shared" si="171"/>
        <v>116033.47199999999</v>
      </c>
      <c r="I168" s="24"/>
      <c r="J168" s="24">
        <f t="shared" si="172"/>
        <v>116033.47199999999</v>
      </c>
      <c r="K168" s="24"/>
      <c r="L168" s="24">
        <f t="shared" si="173"/>
        <v>116033.47199999999</v>
      </c>
      <c r="M168" s="24"/>
      <c r="N168" s="24">
        <f t="shared" si="174"/>
        <v>116033.47199999999</v>
      </c>
      <c r="O168" s="24"/>
      <c r="P168" s="24">
        <f t="shared" si="175"/>
        <v>116033.47199999999</v>
      </c>
      <c r="Q168" s="24"/>
      <c r="R168" s="24">
        <f t="shared" si="176"/>
        <v>116033.47199999999</v>
      </c>
      <c r="S168" s="24"/>
      <c r="T168" s="24">
        <f t="shared" si="177"/>
        <v>116033.47199999999</v>
      </c>
      <c r="U168" s="24"/>
      <c r="V168" s="24">
        <f t="shared" si="178"/>
        <v>116033.47199999999</v>
      </c>
      <c r="W168" s="24"/>
      <c r="X168" s="24">
        <f t="shared" si="179"/>
        <v>116033.47199999999</v>
      </c>
      <c r="Y168" s="24"/>
      <c r="Z168" s="24">
        <f t="shared" si="180"/>
        <v>116033.47199999999</v>
      </c>
      <c r="AA168" s="24"/>
      <c r="AB168" s="24">
        <f t="shared" si="181"/>
        <v>116033.47199999999</v>
      </c>
      <c r="AC168" s="24"/>
      <c r="AD168" s="24">
        <f t="shared" si="146"/>
        <v>116033.47199999999</v>
      </c>
      <c r="AE168" s="24"/>
      <c r="AF168" s="24">
        <f t="shared" si="147"/>
        <v>116033.47199999999</v>
      </c>
      <c r="AG168" s="24"/>
      <c r="AH168" s="24"/>
      <c r="AI168" s="24"/>
      <c r="AJ168" s="24"/>
      <c r="AK168" s="24">
        <f t="shared" si="149"/>
        <v>0</v>
      </c>
      <c r="AL168" s="24"/>
      <c r="AM168" s="24">
        <f t="shared" si="150"/>
        <v>0</v>
      </c>
      <c r="AN168" s="24"/>
      <c r="AO168" s="24">
        <f t="shared" si="151"/>
        <v>0</v>
      </c>
      <c r="AP168" s="24"/>
      <c r="AQ168" s="24">
        <f t="shared" si="152"/>
        <v>0</v>
      </c>
      <c r="AR168" s="24"/>
      <c r="AS168" s="24">
        <f t="shared" si="153"/>
        <v>0</v>
      </c>
      <c r="AT168" s="24"/>
      <c r="AU168" s="24">
        <f t="shared" si="154"/>
        <v>0</v>
      </c>
      <c r="AV168" s="24"/>
      <c r="AW168" s="24">
        <f t="shared" si="155"/>
        <v>0</v>
      </c>
      <c r="AX168" s="24"/>
      <c r="AY168" s="24">
        <f t="shared" si="156"/>
        <v>0</v>
      </c>
      <c r="AZ168" s="24"/>
      <c r="BA168" s="24">
        <f t="shared" si="157"/>
        <v>0</v>
      </c>
      <c r="BB168" s="24"/>
      <c r="BC168" s="24">
        <f t="shared" si="158"/>
        <v>0</v>
      </c>
      <c r="BD168" s="24"/>
      <c r="BE168" s="24">
        <f t="shared" si="159"/>
        <v>0</v>
      </c>
      <c r="BF168" s="24"/>
      <c r="BG168" s="24">
        <f t="shared" si="160"/>
        <v>0</v>
      </c>
      <c r="BH168" s="24"/>
      <c r="BI168" s="24"/>
      <c r="BJ168" s="24"/>
      <c r="BK168" s="24"/>
      <c r="BL168" s="24">
        <f t="shared" si="162"/>
        <v>0</v>
      </c>
      <c r="BM168" s="24"/>
      <c r="BN168" s="24">
        <f t="shared" si="163"/>
        <v>0</v>
      </c>
      <c r="BO168" s="24"/>
      <c r="BP168" s="24">
        <f t="shared" si="164"/>
        <v>0</v>
      </c>
      <c r="BQ168" s="24"/>
      <c r="BR168" s="25">
        <f t="shared" si="165"/>
        <v>0</v>
      </c>
      <c r="BS168" s="24"/>
      <c r="BT168" s="24">
        <f t="shared" si="166"/>
        <v>0</v>
      </c>
      <c r="BU168" s="24"/>
      <c r="BV168" s="24">
        <f t="shared" si="167"/>
        <v>0</v>
      </c>
      <c r="BW168" s="24"/>
      <c r="BX168" s="24">
        <f t="shared" si="168"/>
        <v>0</v>
      </c>
      <c r="BY168" s="24"/>
      <c r="BZ168" s="24">
        <f t="shared" si="169"/>
        <v>0</v>
      </c>
      <c r="CA168" s="4" t="s">
        <v>215</v>
      </c>
      <c r="CC168" s="41"/>
    </row>
    <row r="169" ht="56.25">
      <c r="A169" s="84" t="s">
        <v>216</v>
      </c>
      <c r="B169" s="39" t="s">
        <v>217</v>
      </c>
      <c r="C169" s="67" t="s">
        <v>39</v>
      </c>
      <c r="D169" s="24"/>
      <c r="E169" s="24"/>
      <c r="F169" s="24"/>
      <c r="G169" s="24">
        <v>40243.669000000002</v>
      </c>
      <c r="H169" s="24">
        <f t="shared" si="171"/>
        <v>40243.669000000002</v>
      </c>
      <c r="I169" s="24"/>
      <c r="J169" s="24">
        <f t="shared" si="172"/>
        <v>40243.669000000002</v>
      </c>
      <c r="K169" s="24"/>
      <c r="L169" s="24">
        <f t="shared" si="173"/>
        <v>40243.669000000002</v>
      </c>
      <c r="M169" s="24"/>
      <c r="N169" s="24">
        <f t="shared" si="174"/>
        <v>40243.669000000002</v>
      </c>
      <c r="O169" s="24"/>
      <c r="P169" s="24">
        <f t="shared" si="175"/>
        <v>40243.669000000002</v>
      </c>
      <c r="Q169" s="24"/>
      <c r="R169" s="24">
        <f t="shared" si="176"/>
        <v>40243.669000000002</v>
      </c>
      <c r="S169" s="24"/>
      <c r="T169" s="24">
        <f t="shared" si="177"/>
        <v>40243.669000000002</v>
      </c>
      <c r="U169" s="24"/>
      <c r="V169" s="24">
        <f t="shared" si="178"/>
        <v>40243.669000000002</v>
      </c>
      <c r="W169" s="24"/>
      <c r="X169" s="24">
        <f t="shared" si="179"/>
        <v>40243.669000000002</v>
      </c>
      <c r="Y169" s="24"/>
      <c r="Z169" s="24">
        <f t="shared" si="180"/>
        <v>40243.669000000002</v>
      </c>
      <c r="AA169" s="24"/>
      <c r="AB169" s="24">
        <f t="shared" si="181"/>
        <v>40243.669000000002</v>
      </c>
      <c r="AC169" s="24">
        <v>-628.15300000000002</v>
      </c>
      <c r="AD169" s="24">
        <f t="shared" si="146"/>
        <v>39615.516000000003</v>
      </c>
      <c r="AE169" s="24"/>
      <c r="AF169" s="24">
        <f t="shared" si="147"/>
        <v>39615.516000000003</v>
      </c>
      <c r="AG169" s="24"/>
      <c r="AH169" s="24"/>
      <c r="AI169" s="24"/>
      <c r="AJ169" s="24"/>
      <c r="AK169" s="24">
        <f t="shared" si="149"/>
        <v>0</v>
      </c>
      <c r="AL169" s="24"/>
      <c r="AM169" s="24">
        <f t="shared" si="150"/>
        <v>0</v>
      </c>
      <c r="AN169" s="24"/>
      <c r="AO169" s="24">
        <f t="shared" si="151"/>
        <v>0</v>
      </c>
      <c r="AP169" s="24"/>
      <c r="AQ169" s="24">
        <f t="shared" si="152"/>
        <v>0</v>
      </c>
      <c r="AR169" s="24"/>
      <c r="AS169" s="24">
        <f t="shared" si="153"/>
        <v>0</v>
      </c>
      <c r="AT169" s="24"/>
      <c r="AU169" s="24">
        <f t="shared" si="154"/>
        <v>0</v>
      </c>
      <c r="AV169" s="24"/>
      <c r="AW169" s="24">
        <f t="shared" si="155"/>
        <v>0</v>
      </c>
      <c r="AX169" s="24"/>
      <c r="AY169" s="24">
        <f t="shared" si="156"/>
        <v>0</v>
      </c>
      <c r="AZ169" s="24"/>
      <c r="BA169" s="24">
        <f t="shared" si="157"/>
        <v>0</v>
      </c>
      <c r="BB169" s="24"/>
      <c r="BC169" s="24">
        <f t="shared" si="158"/>
        <v>0</v>
      </c>
      <c r="BD169" s="24"/>
      <c r="BE169" s="24">
        <f t="shared" si="159"/>
        <v>0</v>
      </c>
      <c r="BF169" s="24"/>
      <c r="BG169" s="24">
        <f t="shared" si="160"/>
        <v>0</v>
      </c>
      <c r="BH169" s="24"/>
      <c r="BI169" s="24"/>
      <c r="BJ169" s="24"/>
      <c r="BK169" s="24"/>
      <c r="BL169" s="24">
        <f t="shared" si="162"/>
        <v>0</v>
      </c>
      <c r="BM169" s="24"/>
      <c r="BN169" s="24">
        <f t="shared" si="163"/>
        <v>0</v>
      </c>
      <c r="BO169" s="24"/>
      <c r="BP169" s="24">
        <f t="shared" si="164"/>
        <v>0</v>
      </c>
      <c r="BQ169" s="24"/>
      <c r="BR169" s="25">
        <f t="shared" si="165"/>
        <v>0</v>
      </c>
      <c r="BS169" s="24"/>
      <c r="BT169" s="24">
        <f t="shared" si="166"/>
        <v>0</v>
      </c>
      <c r="BU169" s="24"/>
      <c r="BV169" s="24">
        <f t="shared" si="167"/>
        <v>0</v>
      </c>
      <c r="BW169" s="24"/>
      <c r="BX169" s="24">
        <f t="shared" si="168"/>
        <v>0</v>
      </c>
      <c r="BY169" s="24"/>
      <c r="BZ169" s="24">
        <f t="shared" si="169"/>
        <v>0</v>
      </c>
      <c r="CA169" s="4" t="s">
        <v>218</v>
      </c>
      <c r="CC169" s="41"/>
    </row>
    <row r="170" s="1" customFormat="1">
      <c r="A170" s="20"/>
      <c r="B170" s="39" t="s">
        <v>219</v>
      </c>
      <c r="C170" s="60" t="s">
        <v>30</v>
      </c>
      <c r="D170" s="24">
        <f>D171+D172+D173+D174+D175+D176+D177+D178+D179+D180+D181</f>
        <v>118230.2</v>
      </c>
      <c r="E170" s="24">
        <f>E171+E172+E173+E174+E175+E176+E177+E178+E179+E180+E181</f>
        <v>0</v>
      </c>
      <c r="F170" s="24">
        <f t="shared" si="170"/>
        <v>118230.2</v>
      </c>
      <c r="G170" s="24">
        <f>G171+G172+G173+G174+G175+G176+G177+G178+G179+G180+G181+G182</f>
        <v>8333.732</v>
      </c>
      <c r="H170" s="24">
        <f t="shared" si="171"/>
        <v>126563.932</v>
      </c>
      <c r="I170" s="24">
        <f>I171+I172+I173+I174+I175+I176+I177+I178+I179+I180+I181+I182</f>
        <v>0</v>
      </c>
      <c r="J170" s="24">
        <f t="shared" si="172"/>
        <v>126563.932</v>
      </c>
      <c r="K170" s="24">
        <f>K171+K172+K173+K174+K175+K176+K177+K178+K179+K180+K181+K182</f>
        <v>0</v>
      </c>
      <c r="L170" s="24">
        <f t="shared" si="173"/>
        <v>126563.932</v>
      </c>
      <c r="M170" s="24">
        <f>M171+M172+M173+M174+M175+M176+M177+M178+M179+M180+M181+M182</f>
        <v>0</v>
      </c>
      <c r="N170" s="24">
        <f t="shared" si="174"/>
        <v>126563.932</v>
      </c>
      <c r="O170" s="24">
        <f>O171+O172+O173+O174+O175+O176+O177+O178+O179+O180+O181+O182</f>
        <v>0</v>
      </c>
      <c r="P170" s="24">
        <f t="shared" si="175"/>
        <v>126563.932</v>
      </c>
      <c r="Q170" s="24">
        <f>Q171+Q172+Q173+Q174+Q175+Q176+Q177+Q178+Q179+Q180+Q181+Q182</f>
        <v>-66893.199999999997</v>
      </c>
      <c r="R170" s="24">
        <f t="shared" si="176"/>
        <v>59670.732000000004</v>
      </c>
      <c r="S170" s="24">
        <f>S171+S172+S173+S174+S175+S176+S177+S178+S179+S180+S181+S182</f>
        <v>0</v>
      </c>
      <c r="T170" s="24">
        <f t="shared" si="177"/>
        <v>59670.732000000004</v>
      </c>
      <c r="U170" s="24">
        <f>U171+U172+U173+U174+U175+U176+U177+U178+U179+U180+U181+U182</f>
        <v>0</v>
      </c>
      <c r="V170" s="24">
        <f t="shared" si="178"/>
        <v>59670.732000000004</v>
      </c>
      <c r="W170" s="24">
        <f>W171+W172+W173+W174+W175+W176+W177+W178+W179+W180+W181+W182</f>
        <v>-35549</v>
      </c>
      <c r="X170" s="24">
        <f t="shared" si="179"/>
        <v>24121.732000000004</v>
      </c>
      <c r="Y170" s="24">
        <f>Y171+Y172+Y173+Y174+Y175+Y176+Y177+Y178+Y179+Y180+Y181+Y182</f>
        <v>0</v>
      </c>
      <c r="Z170" s="24">
        <f t="shared" si="180"/>
        <v>24121.732000000004</v>
      </c>
      <c r="AA170" s="24">
        <f>AA171+AA172+AA173+AA174+AA175+AA176+AA177+AA178+AA179+AA180+AA181+AA182</f>
        <v>0</v>
      </c>
      <c r="AB170" s="24">
        <f t="shared" si="181"/>
        <v>24121.732000000004</v>
      </c>
      <c r="AC170" s="24">
        <f>AC171+AC172+AC173+AC174+AC175+AC176+AC177+AC178+AC179+AC180+AC181+AC182</f>
        <v>-2855.1710000000003</v>
      </c>
      <c r="AD170" s="24">
        <f t="shared" si="146"/>
        <v>21266.561000000002</v>
      </c>
      <c r="AE170" s="24">
        <f>AE171+AE172+AE173+AE174+AE175+AE176+AE177+AE178+AE179+AE180+AE181+AE182</f>
        <v>0</v>
      </c>
      <c r="AF170" s="24">
        <f t="shared" si="147"/>
        <v>21266.561000000002</v>
      </c>
      <c r="AG170" s="24">
        <f>AG171+AG172+AG173+AG174+AG175+AG176+AG177+AG178+AG179+AG180+AG181</f>
        <v>161204.80000000002</v>
      </c>
      <c r="AH170" s="24">
        <f>AH171+AH172+AH173+AH174+AH175+AH176+AH177+AH178+AH179+AH180+AH181</f>
        <v>0</v>
      </c>
      <c r="AI170" s="24">
        <f t="shared" si="148"/>
        <v>161204.80000000002</v>
      </c>
      <c r="AJ170" s="24">
        <f>AJ171+AJ172+AJ173+AJ174+AJ175+AJ176+AJ177+AJ178+AJ179+AJ180+AJ181+AJ182</f>
        <v>0</v>
      </c>
      <c r="AK170" s="24">
        <f t="shared" si="149"/>
        <v>161204.80000000002</v>
      </c>
      <c r="AL170" s="24">
        <f>AL171+AL172+AL173+AL174+AL175+AL176+AL177+AL178+AL179+AL180+AL181+AL182</f>
        <v>0</v>
      </c>
      <c r="AM170" s="24">
        <f t="shared" si="150"/>
        <v>161204.80000000002</v>
      </c>
      <c r="AN170" s="24">
        <f>AN171+AN172+AN173+AN174+AN175+AN176+AN177+AN178+AN179+AN180+AN181+AN182</f>
        <v>0</v>
      </c>
      <c r="AO170" s="24">
        <f t="shared" si="151"/>
        <v>161204.80000000002</v>
      </c>
      <c r="AP170" s="24">
        <f>AP171+AP172+AP173+AP174+AP175+AP176+AP177+AP178+AP179+AP180+AP181+AP182</f>
        <v>0</v>
      </c>
      <c r="AQ170" s="24">
        <f t="shared" si="152"/>
        <v>161204.80000000002</v>
      </c>
      <c r="AR170" s="24">
        <f>AR171+AR172+AR173+AR174+AR175+AR176+AR177+AR178+AR179+AR180+AR181+AR182</f>
        <v>0</v>
      </c>
      <c r="AS170" s="24">
        <f t="shared" si="153"/>
        <v>161204.80000000002</v>
      </c>
      <c r="AT170" s="24">
        <f>AT171+AT172+AT173+AT174+AT175+AT176+AT177+AT178+AT179+AT180+AT181+AT182</f>
        <v>66893.199999999997</v>
      </c>
      <c r="AU170" s="24">
        <f t="shared" si="154"/>
        <v>228098</v>
      </c>
      <c r="AV170" s="24">
        <f>AV171+AV172+AV173+AV174+AV175+AV176+AV177+AV178+AV179+AV180+AV181+AV182</f>
        <v>0</v>
      </c>
      <c r="AW170" s="24">
        <f t="shared" si="155"/>
        <v>228098</v>
      </c>
      <c r="AX170" s="24">
        <f>AX171+AX172+AX173+AX174+AX175+AX176+AX177+AX178+AX179+AX180+AX181+AX182</f>
        <v>0</v>
      </c>
      <c r="AY170" s="24">
        <f t="shared" si="156"/>
        <v>228098</v>
      </c>
      <c r="AZ170" s="24">
        <f>AZ171+AZ172+AZ173+AZ174+AZ175+AZ176+AZ177+AZ178+AZ179+AZ180+AZ181+AZ182</f>
        <v>35549</v>
      </c>
      <c r="BA170" s="24">
        <f t="shared" si="157"/>
        <v>263647</v>
      </c>
      <c r="BB170" s="24">
        <f>BB171+BB172+BB173+BB174+BB175+BB176+BB177+BB178+BB179+BB180+BB181+BB182</f>
        <v>0</v>
      </c>
      <c r="BC170" s="24">
        <f t="shared" si="158"/>
        <v>263647</v>
      </c>
      <c r="BD170" s="24">
        <f>BD171+BD172+BD173+BD174+BD175+BD176+BD177+BD178+BD179+BD180+BD181+BD182</f>
        <v>0</v>
      </c>
      <c r="BE170" s="24">
        <f t="shared" si="159"/>
        <v>263647</v>
      </c>
      <c r="BF170" s="24">
        <f>BF171+BF172+BF173+BF174+BF175+BF176+BF177+BF178+BF179+BF180+BF181+BF182</f>
        <v>0</v>
      </c>
      <c r="BG170" s="24">
        <f t="shared" si="160"/>
        <v>263647</v>
      </c>
      <c r="BH170" s="24">
        <f>BH171+BH172+BH173+BH174+BH175+BH176+BH177+BH178+BH179+BH180+BH181</f>
        <v>18530.999999999996</v>
      </c>
      <c r="BI170" s="24">
        <f>BI171+BI172+BI173+BI174+BI175+BI176+BI177+BI178+BI179+BI180+BI181</f>
        <v>0</v>
      </c>
      <c r="BJ170" s="24">
        <f t="shared" si="161"/>
        <v>18530.999999999996</v>
      </c>
      <c r="BK170" s="24">
        <f>BK171+BK172+BK173+BK174+BK175+BK176+BK177+BK178+BK179+BK180+BK181+BK182</f>
        <v>0</v>
      </c>
      <c r="BL170" s="24">
        <f t="shared" si="162"/>
        <v>18530.999999999996</v>
      </c>
      <c r="BM170" s="24">
        <f>BM171+BM172+BM173+BM174+BM175+BM176+BM177+BM178+BM179+BM180+BM181+BM182</f>
        <v>0</v>
      </c>
      <c r="BN170" s="24">
        <f t="shared" si="163"/>
        <v>18530.999999999996</v>
      </c>
      <c r="BO170" s="24">
        <f>BO171+BO172+BO173+BO174+BO175+BO176+BO177+BO178+BO179+BO180+BO181+BO182</f>
        <v>0</v>
      </c>
      <c r="BP170" s="24">
        <f t="shared" si="164"/>
        <v>18530.999999999996</v>
      </c>
      <c r="BQ170" s="24">
        <f>BQ171+BQ172+BQ173+BQ174+BQ175+BQ176+BQ177+BQ178+BQ179+BQ180+BQ181+BQ182</f>
        <v>0</v>
      </c>
      <c r="BR170" s="25">
        <f t="shared" si="165"/>
        <v>18530.999999999996</v>
      </c>
      <c r="BS170" s="24">
        <f>BS171+BS172+BS173+BS174+BS175+BS176+BS177+BS178+BS179+BS180+BS181+BS182</f>
        <v>0</v>
      </c>
      <c r="BT170" s="24">
        <f t="shared" si="166"/>
        <v>18530.999999999996</v>
      </c>
      <c r="BU170" s="24">
        <f>BU171+BU172+BU173+BU174+BU175+BU176+BU177+BU178+BU179+BU180+BU181+BU182</f>
        <v>0</v>
      </c>
      <c r="BV170" s="24">
        <f t="shared" si="167"/>
        <v>18530.999999999996</v>
      </c>
      <c r="BW170" s="24">
        <f>BW171+BW172+BW173+BW174+BW175+BW176+BW177+BW178+BW179+BW180+BW181+BW182</f>
        <v>0</v>
      </c>
      <c r="BX170" s="24">
        <f t="shared" si="168"/>
        <v>18530.999999999996</v>
      </c>
      <c r="BY170" s="24">
        <f>BY171+BY172+BY173+BY174+BY175+BY176+BY177+BY178+BY179+BY180+BY181+BY182</f>
        <v>0</v>
      </c>
      <c r="BZ170" s="24">
        <f t="shared" si="169"/>
        <v>18530.999999999996</v>
      </c>
      <c r="CC170" s="41"/>
    </row>
    <row r="171" ht="56.25">
      <c r="A171" s="20" t="s">
        <v>220</v>
      </c>
      <c r="B171" s="39" t="s">
        <v>221</v>
      </c>
      <c r="C171" s="67" t="s">
        <v>39</v>
      </c>
      <c r="D171" s="24">
        <v>35549</v>
      </c>
      <c r="E171" s="24"/>
      <c r="F171" s="24">
        <f t="shared" si="170"/>
        <v>35549</v>
      </c>
      <c r="G171" s="24"/>
      <c r="H171" s="24">
        <f t="shared" si="171"/>
        <v>35549</v>
      </c>
      <c r="I171" s="24"/>
      <c r="J171" s="24">
        <f t="shared" si="172"/>
        <v>35549</v>
      </c>
      <c r="K171" s="24"/>
      <c r="L171" s="24">
        <f t="shared" si="173"/>
        <v>35549</v>
      </c>
      <c r="M171" s="24"/>
      <c r="N171" s="24">
        <f t="shared" si="174"/>
        <v>35549</v>
      </c>
      <c r="O171" s="24"/>
      <c r="P171" s="24">
        <f t="shared" si="175"/>
        <v>35549</v>
      </c>
      <c r="Q171" s="24"/>
      <c r="R171" s="24">
        <f t="shared" si="176"/>
        <v>35549</v>
      </c>
      <c r="S171" s="24"/>
      <c r="T171" s="24">
        <f t="shared" si="177"/>
        <v>35549</v>
      </c>
      <c r="U171" s="24"/>
      <c r="V171" s="24">
        <f t="shared" si="178"/>
        <v>35549</v>
      </c>
      <c r="W171" s="24">
        <v>-35549</v>
      </c>
      <c r="X171" s="24">
        <f t="shared" si="179"/>
        <v>0</v>
      </c>
      <c r="Y171" s="24"/>
      <c r="Z171" s="24">
        <f t="shared" si="180"/>
        <v>0</v>
      </c>
      <c r="AA171" s="24"/>
      <c r="AB171" s="24">
        <f t="shared" si="181"/>
        <v>0</v>
      </c>
      <c r="AC171" s="24"/>
      <c r="AD171" s="24">
        <f t="shared" si="146"/>
        <v>0</v>
      </c>
      <c r="AE171" s="24"/>
      <c r="AF171" s="24">
        <f t="shared" si="147"/>
        <v>0</v>
      </c>
      <c r="AG171" s="24">
        <v>0</v>
      </c>
      <c r="AH171" s="24"/>
      <c r="AI171" s="24">
        <f t="shared" si="148"/>
        <v>0</v>
      </c>
      <c r="AJ171" s="24"/>
      <c r="AK171" s="24">
        <f t="shared" si="149"/>
        <v>0</v>
      </c>
      <c r="AL171" s="24"/>
      <c r="AM171" s="24">
        <f t="shared" si="150"/>
        <v>0</v>
      </c>
      <c r="AN171" s="24"/>
      <c r="AO171" s="24">
        <f t="shared" si="151"/>
        <v>0</v>
      </c>
      <c r="AP171" s="24"/>
      <c r="AQ171" s="24">
        <f t="shared" si="152"/>
        <v>0</v>
      </c>
      <c r="AR171" s="24"/>
      <c r="AS171" s="24">
        <f t="shared" si="153"/>
        <v>0</v>
      </c>
      <c r="AT171" s="24"/>
      <c r="AU171" s="24">
        <f t="shared" si="154"/>
        <v>0</v>
      </c>
      <c r="AV171" s="24"/>
      <c r="AW171" s="24">
        <f t="shared" si="155"/>
        <v>0</v>
      </c>
      <c r="AX171" s="24"/>
      <c r="AY171" s="24">
        <f t="shared" si="156"/>
        <v>0</v>
      </c>
      <c r="AZ171" s="24">
        <v>35549</v>
      </c>
      <c r="BA171" s="24">
        <f t="shared" si="157"/>
        <v>35549</v>
      </c>
      <c r="BB171" s="24"/>
      <c r="BC171" s="24">
        <f t="shared" si="158"/>
        <v>35549</v>
      </c>
      <c r="BD171" s="24"/>
      <c r="BE171" s="24">
        <f t="shared" si="159"/>
        <v>35549</v>
      </c>
      <c r="BF171" s="24"/>
      <c r="BG171" s="24">
        <f t="shared" si="160"/>
        <v>35549</v>
      </c>
      <c r="BH171" s="24">
        <v>0</v>
      </c>
      <c r="BI171" s="24"/>
      <c r="BJ171" s="24">
        <f t="shared" si="161"/>
        <v>0</v>
      </c>
      <c r="BK171" s="24"/>
      <c r="BL171" s="24">
        <f t="shared" si="162"/>
        <v>0</v>
      </c>
      <c r="BM171" s="24"/>
      <c r="BN171" s="24">
        <f t="shared" si="163"/>
        <v>0</v>
      </c>
      <c r="BO171" s="24"/>
      <c r="BP171" s="24">
        <f t="shared" si="164"/>
        <v>0</v>
      </c>
      <c r="BQ171" s="24"/>
      <c r="BR171" s="25">
        <f t="shared" si="165"/>
        <v>0</v>
      </c>
      <c r="BS171" s="24"/>
      <c r="BT171" s="24">
        <f t="shared" si="166"/>
        <v>0</v>
      </c>
      <c r="BU171" s="24"/>
      <c r="BV171" s="24">
        <f t="shared" si="167"/>
        <v>0</v>
      </c>
      <c r="BW171" s="24"/>
      <c r="BX171" s="24">
        <f t="shared" si="168"/>
        <v>0</v>
      </c>
      <c r="BY171" s="24"/>
      <c r="BZ171" s="24">
        <f t="shared" si="169"/>
        <v>0</v>
      </c>
      <c r="CA171" s="4" t="s">
        <v>222</v>
      </c>
      <c r="CC171" s="41"/>
    </row>
    <row r="172" ht="56.25">
      <c r="A172" s="20" t="s">
        <v>223</v>
      </c>
      <c r="B172" s="39" t="s">
        <v>224</v>
      </c>
      <c r="C172" s="67" t="s">
        <v>39</v>
      </c>
      <c r="D172" s="24">
        <v>57683.900000000001</v>
      </c>
      <c r="E172" s="24"/>
      <c r="F172" s="24">
        <f t="shared" si="170"/>
        <v>57683.900000000001</v>
      </c>
      <c r="G172" s="24"/>
      <c r="H172" s="24">
        <f t="shared" si="171"/>
        <v>57683.900000000001</v>
      </c>
      <c r="I172" s="24"/>
      <c r="J172" s="24">
        <f t="shared" si="172"/>
        <v>57683.900000000001</v>
      </c>
      <c r="K172" s="24"/>
      <c r="L172" s="24">
        <f t="shared" si="173"/>
        <v>57683.900000000001</v>
      </c>
      <c r="M172" s="24"/>
      <c r="N172" s="24">
        <f t="shared" si="174"/>
        <v>57683.900000000001</v>
      </c>
      <c r="O172" s="24"/>
      <c r="P172" s="24">
        <f t="shared" si="175"/>
        <v>57683.900000000001</v>
      </c>
      <c r="Q172" s="24">
        <v>-57683.900000000001</v>
      </c>
      <c r="R172" s="24">
        <f t="shared" si="176"/>
        <v>0</v>
      </c>
      <c r="S172" s="24"/>
      <c r="T172" s="24">
        <f t="shared" si="177"/>
        <v>0</v>
      </c>
      <c r="U172" s="24"/>
      <c r="V172" s="24">
        <f t="shared" si="178"/>
        <v>0</v>
      </c>
      <c r="W172" s="24"/>
      <c r="X172" s="24">
        <f t="shared" si="179"/>
        <v>0</v>
      </c>
      <c r="Y172" s="24"/>
      <c r="Z172" s="24">
        <f t="shared" si="180"/>
        <v>0</v>
      </c>
      <c r="AA172" s="24"/>
      <c r="AB172" s="24">
        <f t="shared" si="181"/>
        <v>0</v>
      </c>
      <c r="AC172" s="24"/>
      <c r="AD172" s="24">
        <f t="shared" si="146"/>
        <v>0</v>
      </c>
      <c r="AE172" s="24"/>
      <c r="AF172" s="24">
        <f t="shared" si="147"/>
        <v>0</v>
      </c>
      <c r="AG172" s="24">
        <v>151968.89999999999</v>
      </c>
      <c r="AH172" s="24"/>
      <c r="AI172" s="24">
        <f t="shared" si="148"/>
        <v>151968.89999999999</v>
      </c>
      <c r="AJ172" s="24"/>
      <c r="AK172" s="24">
        <f t="shared" si="149"/>
        <v>151968.89999999999</v>
      </c>
      <c r="AL172" s="24"/>
      <c r="AM172" s="24">
        <f t="shared" si="150"/>
        <v>151968.89999999999</v>
      </c>
      <c r="AN172" s="24"/>
      <c r="AO172" s="24">
        <f t="shared" si="151"/>
        <v>151968.89999999999</v>
      </c>
      <c r="AP172" s="24"/>
      <c r="AQ172" s="24">
        <f t="shared" si="152"/>
        <v>151968.89999999999</v>
      </c>
      <c r="AR172" s="24"/>
      <c r="AS172" s="24">
        <f t="shared" si="153"/>
        <v>151968.89999999999</v>
      </c>
      <c r="AT172" s="24">
        <v>57683.900000000001</v>
      </c>
      <c r="AU172" s="24">
        <f t="shared" si="154"/>
        <v>209652.79999999999</v>
      </c>
      <c r="AV172" s="24"/>
      <c r="AW172" s="24">
        <f t="shared" si="155"/>
        <v>209652.79999999999</v>
      </c>
      <c r="AX172" s="24"/>
      <c r="AY172" s="24">
        <f t="shared" si="156"/>
        <v>209652.79999999999</v>
      </c>
      <c r="AZ172" s="24"/>
      <c r="BA172" s="24">
        <f t="shared" si="157"/>
        <v>209652.79999999999</v>
      </c>
      <c r="BB172" s="24"/>
      <c r="BC172" s="24">
        <f t="shared" si="158"/>
        <v>209652.79999999999</v>
      </c>
      <c r="BD172" s="24"/>
      <c r="BE172" s="24">
        <f t="shared" si="159"/>
        <v>209652.79999999999</v>
      </c>
      <c r="BF172" s="24"/>
      <c r="BG172" s="24">
        <f t="shared" si="160"/>
        <v>209652.79999999999</v>
      </c>
      <c r="BH172" s="24">
        <v>0</v>
      </c>
      <c r="BI172" s="24"/>
      <c r="BJ172" s="24">
        <f t="shared" si="161"/>
        <v>0</v>
      </c>
      <c r="BK172" s="24"/>
      <c r="BL172" s="24">
        <f t="shared" si="162"/>
        <v>0</v>
      </c>
      <c r="BM172" s="24"/>
      <c r="BN172" s="24">
        <f t="shared" si="163"/>
        <v>0</v>
      </c>
      <c r="BO172" s="24"/>
      <c r="BP172" s="24">
        <f t="shared" si="164"/>
        <v>0</v>
      </c>
      <c r="BQ172" s="24"/>
      <c r="BR172" s="25">
        <f t="shared" si="165"/>
        <v>0</v>
      </c>
      <c r="BS172" s="24"/>
      <c r="BT172" s="24">
        <f t="shared" si="166"/>
        <v>0</v>
      </c>
      <c r="BU172" s="24"/>
      <c r="BV172" s="24">
        <f t="shared" si="167"/>
        <v>0</v>
      </c>
      <c r="BW172" s="24"/>
      <c r="BX172" s="24">
        <f t="shared" si="168"/>
        <v>0</v>
      </c>
      <c r="BY172" s="24"/>
      <c r="BZ172" s="24">
        <f t="shared" si="169"/>
        <v>0</v>
      </c>
      <c r="CA172" s="4" t="s">
        <v>225</v>
      </c>
      <c r="CC172" s="41"/>
    </row>
    <row r="173" ht="56.25">
      <c r="A173" s="20" t="s">
        <v>226</v>
      </c>
      <c r="B173" s="39" t="s">
        <v>227</v>
      </c>
      <c r="C173" s="67" t="s">
        <v>39</v>
      </c>
      <c r="D173" s="24">
        <v>9209.2999999999993</v>
      </c>
      <c r="E173" s="24"/>
      <c r="F173" s="24">
        <f t="shared" si="170"/>
        <v>9209.2999999999993</v>
      </c>
      <c r="G173" s="24"/>
      <c r="H173" s="24">
        <f t="shared" si="171"/>
        <v>9209.2999999999993</v>
      </c>
      <c r="I173" s="24"/>
      <c r="J173" s="24">
        <f t="shared" si="172"/>
        <v>9209.2999999999993</v>
      </c>
      <c r="K173" s="24"/>
      <c r="L173" s="24">
        <f t="shared" si="173"/>
        <v>9209.2999999999993</v>
      </c>
      <c r="M173" s="24"/>
      <c r="N173" s="24">
        <f t="shared" si="174"/>
        <v>9209.2999999999993</v>
      </c>
      <c r="O173" s="24"/>
      <c r="P173" s="24">
        <f t="shared" si="175"/>
        <v>9209.2999999999993</v>
      </c>
      <c r="Q173" s="24">
        <v>-9209.2999999999993</v>
      </c>
      <c r="R173" s="24">
        <f t="shared" si="176"/>
        <v>0</v>
      </c>
      <c r="S173" s="24"/>
      <c r="T173" s="24">
        <f t="shared" si="177"/>
        <v>0</v>
      </c>
      <c r="U173" s="24"/>
      <c r="V173" s="24">
        <f t="shared" si="178"/>
        <v>0</v>
      </c>
      <c r="W173" s="24"/>
      <c r="X173" s="24">
        <f t="shared" si="179"/>
        <v>0</v>
      </c>
      <c r="Y173" s="24"/>
      <c r="Z173" s="24">
        <f t="shared" si="180"/>
        <v>0</v>
      </c>
      <c r="AA173" s="24"/>
      <c r="AB173" s="24">
        <f t="shared" si="181"/>
        <v>0</v>
      </c>
      <c r="AC173" s="24"/>
      <c r="AD173" s="24">
        <f t="shared" si="146"/>
        <v>0</v>
      </c>
      <c r="AE173" s="24"/>
      <c r="AF173" s="24">
        <f t="shared" si="147"/>
        <v>0</v>
      </c>
      <c r="AG173" s="24">
        <v>0</v>
      </c>
      <c r="AH173" s="24"/>
      <c r="AI173" s="24">
        <f t="shared" si="148"/>
        <v>0</v>
      </c>
      <c r="AJ173" s="24"/>
      <c r="AK173" s="24">
        <f t="shared" si="149"/>
        <v>0</v>
      </c>
      <c r="AL173" s="24"/>
      <c r="AM173" s="24">
        <f t="shared" si="150"/>
        <v>0</v>
      </c>
      <c r="AN173" s="24"/>
      <c r="AO173" s="24">
        <f t="shared" si="151"/>
        <v>0</v>
      </c>
      <c r="AP173" s="24"/>
      <c r="AQ173" s="24">
        <f t="shared" si="152"/>
        <v>0</v>
      </c>
      <c r="AR173" s="24"/>
      <c r="AS173" s="24">
        <f t="shared" si="153"/>
        <v>0</v>
      </c>
      <c r="AT173" s="24">
        <v>9209.2999999999993</v>
      </c>
      <c r="AU173" s="24">
        <f t="shared" si="154"/>
        <v>9209.2999999999993</v>
      </c>
      <c r="AV173" s="24"/>
      <c r="AW173" s="24">
        <f t="shared" si="155"/>
        <v>9209.2999999999993</v>
      </c>
      <c r="AX173" s="24"/>
      <c r="AY173" s="24">
        <f t="shared" si="156"/>
        <v>9209.2999999999993</v>
      </c>
      <c r="AZ173" s="24"/>
      <c r="BA173" s="24">
        <f t="shared" si="157"/>
        <v>9209.2999999999993</v>
      </c>
      <c r="BB173" s="24"/>
      <c r="BC173" s="24">
        <f t="shared" si="158"/>
        <v>9209.2999999999993</v>
      </c>
      <c r="BD173" s="24"/>
      <c r="BE173" s="24">
        <f t="shared" si="159"/>
        <v>9209.2999999999993</v>
      </c>
      <c r="BF173" s="24"/>
      <c r="BG173" s="24">
        <f t="shared" si="160"/>
        <v>9209.2999999999993</v>
      </c>
      <c r="BH173" s="24">
        <v>0</v>
      </c>
      <c r="BI173" s="24"/>
      <c r="BJ173" s="24">
        <f t="shared" si="161"/>
        <v>0</v>
      </c>
      <c r="BK173" s="24"/>
      <c r="BL173" s="24">
        <f t="shared" si="162"/>
        <v>0</v>
      </c>
      <c r="BM173" s="24"/>
      <c r="BN173" s="24">
        <f t="shared" si="163"/>
        <v>0</v>
      </c>
      <c r="BO173" s="24"/>
      <c r="BP173" s="24">
        <f t="shared" si="164"/>
        <v>0</v>
      </c>
      <c r="BQ173" s="24"/>
      <c r="BR173" s="25">
        <f t="shared" si="165"/>
        <v>0</v>
      </c>
      <c r="BS173" s="24"/>
      <c r="BT173" s="24">
        <f t="shared" si="166"/>
        <v>0</v>
      </c>
      <c r="BU173" s="24"/>
      <c r="BV173" s="24">
        <f t="shared" si="167"/>
        <v>0</v>
      </c>
      <c r="BW173" s="24"/>
      <c r="BX173" s="24">
        <f t="shared" si="168"/>
        <v>0</v>
      </c>
      <c r="BY173" s="24"/>
      <c r="BZ173" s="24">
        <f t="shared" si="169"/>
        <v>0</v>
      </c>
      <c r="CA173" s="4" t="s">
        <v>228</v>
      </c>
      <c r="CC173" s="41"/>
    </row>
    <row r="174" ht="56.25">
      <c r="A174" s="20" t="s">
        <v>229</v>
      </c>
      <c r="B174" s="39" t="s">
        <v>230</v>
      </c>
      <c r="C174" s="67" t="s">
        <v>39</v>
      </c>
      <c r="D174" s="24">
        <v>7574</v>
      </c>
      <c r="E174" s="24"/>
      <c r="F174" s="24">
        <f t="shared" si="170"/>
        <v>7574</v>
      </c>
      <c r="G174" s="24">
        <v>314.48500000000001</v>
      </c>
      <c r="H174" s="24">
        <f t="shared" si="171"/>
        <v>7888.4849999999997</v>
      </c>
      <c r="I174" s="24"/>
      <c r="J174" s="24">
        <f t="shared" si="172"/>
        <v>7888.4849999999997</v>
      </c>
      <c r="K174" s="24"/>
      <c r="L174" s="24">
        <f t="shared" si="173"/>
        <v>7888.4849999999997</v>
      </c>
      <c r="M174" s="24"/>
      <c r="N174" s="24">
        <f t="shared" si="174"/>
        <v>7888.4849999999997</v>
      </c>
      <c r="O174" s="24"/>
      <c r="P174" s="24">
        <f t="shared" si="175"/>
        <v>7888.4849999999997</v>
      </c>
      <c r="Q174" s="24"/>
      <c r="R174" s="24">
        <f t="shared" si="176"/>
        <v>7888.4849999999997</v>
      </c>
      <c r="S174" s="24"/>
      <c r="T174" s="24">
        <f t="shared" si="177"/>
        <v>7888.4849999999997</v>
      </c>
      <c r="U174" s="24"/>
      <c r="V174" s="24">
        <f t="shared" si="178"/>
        <v>7888.4849999999997</v>
      </c>
      <c r="W174" s="24"/>
      <c r="X174" s="24">
        <f t="shared" si="179"/>
        <v>7888.4849999999997</v>
      </c>
      <c r="Y174" s="24"/>
      <c r="Z174" s="24">
        <f t="shared" si="180"/>
        <v>7888.4849999999997</v>
      </c>
      <c r="AA174" s="24"/>
      <c r="AB174" s="24">
        <f t="shared" si="181"/>
        <v>7888.4849999999997</v>
      </c>
      <c r="AC174" s="24">
        <v>-999.31299999999999</v>
      </c>
      <c r="AD174" s="24">
        <f t="shared" si="146"/>
        <v>6889.1719999999996</v>
      </c>
      <c r="AE174" s="24"/>
      <c r="AF174" s="24">
        <f t="shared" si="147"/>
        <v>6889.1719999999996</v>
      </c>
      <c r="AG174" s="24">
        <v>0</v>
      </c>
      <c r="AH174" s="24"/>
      <c r="AI174" s="24">
        <f t="shared" si="148"/>
        <v>0</v>
      </c>
      <c r="AJ174" s="24"/>
      <c r="AK174" s="24">
        <f t="shared" si="149"/>
        <v>0</v>
      </c>
      <c r="AL174" s="24"/>
      <c r="AM174" s="24">
        <f t="shared" si="150"/>
        <v>0</v>
      </c>
      <c r="AN174" s="24"/>
      <c r="AO174" s="24">
        <f t="shared" si="151"/>
        <v>0</v>
      </c>
      <c r="AP174" s="24"/>
      <c r="AQ174" s="24">
        <f t="shared" si="152"/>
        <v>0</v>
      </c>
      <c r="AR174" s="24"/>
      <c r="AS174" s="24">
        <f t="shared" si="153"/>
        <v>0</v>
      </c>
      <c r="AT174" s="24"/>
      <c r="AU174" s="24">
        <f t="shared" si="154"/>
        <v>0</v>
      </c>
      <c r="AV174" s="24"/>
      <c r="AW174" s="24">
        <f t="shared" si="155"/>
        <v>0</v>
      </c>
      <c r="AX174" s="24"/>
      <c r="AY174" s="24">
        <f t="shared" si="156"/>
        <v>0</v>
      </c>
      <c r="AZ174" s="24"/>
      <c r="BA174" s="24">
        <f t="shared" si="157"/>
        <v>0</v>
      </c>
      <c r="BB174" s="24"/>
      <c r="BC174" s="24">
        <f t="shared" si="158"/>
        <v>0</v>
      </c>
      <c r="BD174" s="24"/>
      <c r="BE174" s="24">
        <f t="shared" si="159"/>
        <v>0</v>
      </c>
      <c r="BF174" s="24"/>
      <c r="BG174" s="24">
        <f t="shared" si="160"/>
        <v>0</v>
      </c>
      <c r="BH174" s="24">
        <v>0</v>
      </c>
      <c r="BI174" s="24"/>
      <c r="BJ174" s="24">
        <f t="shared" si="161"/>
        <v>0</v>
      </c>
      <c r="BK174" s="24"/>
      <c r="BL174" s="24">
        <f t="shared" si="162"/>
        <v>0</v>
      </c>
      <c r="BM174" s="24"/>
      <c r="BN174" s="24">
        <f t="shared" si="163"/>
        <v>0</v>
      </c>
      <c r="BO174" s="24"/>
      <c r="BP174" s="24">
        <f t="shared" si="164"/>
        <v>0</v>
      </c>
      <c r="BQ174" s="24"/>
      <c r="BR174" s="25">
        <f t="shared" si="165"/>
        <v>0</v>
      </c>
      <c r="BS174" s="24"/>
      <c r="BT174" s="24">
        <f t="shared" si="166"/>
        <v>0</v>
      </c>
      <c r="BU174" s="24"/>
      <c r="BV174" s="24">
        <f t="shared" si="167"/>
        <v>0</v>
      </c>
      <c r="BW174" s="24"/>
      <c r="BX174" s="24">
        <f t="shared" si="168"/>
        <v>0</v>
      </c>
      <c r="BY174" s="24"/>
      <c r="BZ174" s="24">
        <f t="shared" si="169"/>
        <v>0</v>
      </c>
      <c r="CA174" s="4" t="s">
        <v>231</v>
      </c>
      <c r="CC174" s="41"/>
    </row>
    <row r="175" ht="56.25">
      <c r="A175" s="20" t="s">
        <v>232</v>
      </c>
      <c r="B175" s="39" t="s">
        <v>233</v>
      </c>
      <c r="C175" s="67" t="s">
        <v>39</v>
      </c>
      <c r="D175" s="24">
        <v>640.5</v>
      </c>
      <c r="E175" s="24"/>
      <c r="F175" s="24">
        <f t="shared" si="170"/>
        <v>640.5</v>
      </c>
      <c r="G175" s="24"/>
      <c r="H175" s="24">
        <f t="shared" si="171"/>
        <v>640.5</v>
      </c>
      <c r="I175" s="24"/>
      <c r="J175" s="24">
        <f t="shared" si="172"/>
        <v>640.5</v>
      </c>
      <c r="K175" s="24"/>
      <c r="L175" s="24">
        <f t="shared" si="173"/>
        <v>640.5</v>
      </c>
      <c r="M175" s="24"/>
      <c r="N175" s="24">
        <f t="shared" si="174"/>
        <v>640.5</v>
      </c>
      <c r="O175" s="24"/>
      <c r="P175" s="24">
        <f t="shared" si="175"/>
        <v>640.5</v>
      </c>
      <c r="Q175" s="24"/>
      <c r="R175" s="24">
        <f t="shared" si="176"/>
        <v>640.5</v>
      </c>
      <c r="S175" s="24"/>
      <c r="T175" s="24">
        <f t="shared" si="177"/>
        <v>640.5</v>
      </c>
      <c r="U175" s="24"/>
      <c r="V175" s="24">
        <f t="shared" si="178"/>
        <v>640.5</v>
      </c>
      <c r="W175" s="24"/>
      <c r="X175" s="24">
        <f t="shared" si="179"/>
        <v>640.5</v>
      </c>
      <c r="Y175" s="24"/>
      <c r="Z175" s="24">
        <f t="shared" si="180"/>
        <v>640.5</v>
      </c>
      <c r="AA175" s="24"/>
      <c r="AB175" s="24">
        <f t="shared" si="181"/>
        <v>640.5</v>
      </c>
      <c r="AC175" s="24">
        <v>-307.30399999999997</v>
      </c>
      <c r="AD175" s="24">
        <f t="shared" si="146"/>
        <v>333.19600000000003</v>
      </c>
      <c r="AE175" s="24"/>
      <c r="AF175" s="24">
        <f t="shared" si="147"/>
        <v>333.19600000000003</v>
      </c>
      <c r="AG175" s="24">
        <v>7899.6999999999998</v>
      </c>
      <c r="AH175" s="24"/>
      <c r="AI175" s="24">
        <f t="shared" si="148"/>
        <v>7899.6999999999998</v>
      </c>
      <c r="AJ175" s="24"/>
      <c r="AK175" s="24">
        <f t="shared" si="149"/>
        <v>7899.6999999999998</v>
      </c>
      <c r="AL175" s="24"/>
      <c r="AM175" s="24">
        <f t="shared" si="150"/>
        <v>7899.6999999999998</v>
      </c>
      <c r="AN175" s="24"/>
      <c r="AO175" s="24">
        <f t="shared" si="151"/>
        <v>7899.6999999999998</v>
      </c>
      <c r="AP175" s="24"/>
      <c r="AQ175" s="24">
        <f t="shared" si="152"/>
        <v>7899.6999999999998</v>
      </c>
      <c r="AR175" s="24"/>
      <c r="AS175" s="24">
        <f t="shared" si="153"/>
        <v>7899.6999999999998</v>
      </c>
      <c r="AT175" s="24"/>
      <c r="AU175" s="24">
        <f t="shared" si="154"/>
        <v>7899.6999999999998</v>
      </c>
      <c r="AV175" s="24"/>
      <c r="AW175" s="24">
        <f t="shared" si="155"/>
        <v>7899.6999999999998</v>
      </c>
      <c r="AX175" s="24"/>
      <c r="AY175" s="24">
        <f t="shared" si="156"/>
        <v>7899.6999999999998</v>
      </c>
      <c r="AZ175" s="24"/>
      <c r="BA175" s="24">
        <f t="shared" si="157"/>
        <v>7899.6999999999998</v>
      </c>
      <c r="BB175" s="24"/>
      <c r="BC175" s="24">
        <f t="shared" si="158"/>
        <v>7899.6999999999998</v>
      </c>
      <c r="BD175" s="24"/>
      <c r="BE175" s="24">
        <f t="shared" si="159"/>
        <v>7899.6999999999998</v>
      </c>
      <c r="BF175" s="24"/>
      <c r="BG175" s="24">
        <f t="shared" si="160"/>
        <v>7899.6999999999998</v>
      </c>
      <c r="BH175" s="24">
        <v>0</v>
      </c>
      <c r="BI175" s="24"/>
      <c r="BJ175" s="24">
        <f t="shared" si="161"/>
        <v>0</v>
      </c>
      <c r="BK175" s="24"/>
      <c r="BL175" s="24">
        <f t="shared" si="162"/>
        <v>0</v>
      </c>
      <c r="BM175" s="24"/>
      <c r="BN175" s="24">
        <f t="shared" si="163"/>
        <v>0</v>
      </c>
      <c r="BO175" s="24"/>
      <c r="BP175" s="24">
        <f t="shared" si="164"/>
        <v>0</v>
      </c>
      <c r="BQ175" s="24"/>
      <c r="BR175" s="25">
        <f t="shared" si="165"/>
        <v>0</v>
      </c>
      <c r="BS175" s="24"/>
      <c r="BT175" s="24">
        <f t="shared" si="166"/>
        <v>0</v>
      </c>
      <c r="BU175" s="24"/>
      <c r="BV175" s="24">
        <f t="shared" si="167"/>
        <v>0</v>
      </c>
      <c r="BW175" s="24"/>
      <c r="BX175" s="24">
        <f t="shared" si="168"/>
        <v>0</v>
      </c>
      <c r="BY175" s="24"/>
      <c r="BZ175" s="24">
        <f t="shared" si="169"/>
        <v>0</v>
      </c>
      <c r="CA175" s="4" t="s">
        <v>234</v>
      </c>
      <c r="CC175" s="41"/>
    </row>
    <row r="176" ht="56.25">
      <c r="A176" s="20" t="s">
        <v>235</v>
      </c>
      <c r="B176" s="39" t="s">
        <v>236</v>
      </c>
      <c r="C176" s="67" t="s">
        <v>39</v>
      </c>
      <c r="D176" s="24">
        <v>7573.5</v>
      </c>
      <c r="E176" s="24"/>
      <c r="F176" s="24">
        <f t="shared" si="170"/>
        <v>7573.5</v>
      </c>
      <c r="G176" s="24">
        <v>314.48500000000001</v>
      </c>
      <c r="H176" s="24">
        <f t="shared" si="171"/>
        <v>7887.9849999999997</v>
      </c>
      <c r="I176" s="24"/>
      <c r="J176" s="24">
        <f t="shared" si="172"/>
        <v>7887.9849999999997</v>
      </c>
      <c r="K176" s="24"/>
      <c r="L176" s="24">
        <f t="shared" si="173"/>
        <v>7887.9849999999997</v>
      </c>
      <c r="M176" s="24"/>
      <c r="N176" s="24">
        <f t="shared" si="174"/>
        <v>7887.9849999999997</v>
      </c>
      <c r="O176" s="24"/>
      <c r="P176" s="24">
        <f t="shared" si="175"/>
        <v>7887.9849999999997</v>
      </c>
      <c r="Q176" s="24"/>
      <c r="R176" s="24">
        <f t="shared" si="176"/>
        <v>7887.9849999999997</v>
      </c>
      <c r="S176" s="24"/>
      <c r="T176" s="24">
        <f t="shared" si="177"/>
        <v>7887.9849999999997</v>
      </c>
      <c r="U176" s="24"/>
      <c r="V176" s="24">
        <f t="shared" si="178"/>
        <v>7887.9849999999997</v>
      </c>
      <c r="W176" s="24"/>
      <c r="X176" s="24">
        <f t="shared" si="179"/>
        <v>7887.9849999999997</v>
      </c>
      <c r="Y176" s="24"/>
      <c r="Z176" s="24">
        <f t="shared" si="180"/>
        <v>7887.9849999999997</v>
      </c>
      <c r="AA176" s="24"/>
      <c r="AB176" s="24">
        <f t="shared" si="181"/>
        <v>7887.9849999999997</v>
      </c>
      <c r="AC176" s="24">
        <v>-1548.5540000000001</v>
      </c>
      <c r="AD176" s="24">
        <f t="shared" si="146"/>
        <v>6339.4309999999996</v>
      </c>
      <c r="AE176" s="24"/>
      <c r="AF176" s="24">
        <f t="shared" si="147"/>
        <v>6339.4309999999996</v>
      </c>
      <c r="AG176" s="24">
        <v>0</v>
      </c>
      <c r="AH176" s="24"/>
      <c r="AI176" s="24">
        <f t="shared" si="148"/>
        <v>0</v>
      </c>
      <c r="AJ176" s="24"/>
      <c r="AK176" s="24">
        <f t="shared" si="149"/>
        <v>0</v>
      </c>
      <c r="AL176" s="24"/>
      <c r="AM176" s="24">
        <f t="shared" si="150"/>
        <v>0</v>
      </c>
      <c r="AN176" s="24"/>
      <c r="AO176" s="24">
        <f t="shared" si="151"/>
        <v>0</v>
      </c>
      <c r="AP176" s="24"/>
      <c r="AQ176" s="24">
        <f t="shared" si="152"/>
        <v>0</v>
      </c>
      <c r="AR176" s="24"/>
      <c r="AS176" s="24">
        <f t="shared" si="153"/>
        <v>0</v>
      </c>
      <c r="AT176" s="24"/>
      <c r="AU176" s="24">
        <f t="shared" si="154"/>
        <v>0</v>
      </c>
      <c r="AV176" s="24"/>
      <c r="AW176" s="24">
        <f t="shared" si="155"/>
        <v>0</v>
      </c>
      <c r="AX176" s="24"/>
      <c r="AY176" s="24">
        <f t="shared" si="156"/>
        <v>0</v>
      </c>
      <c r="AZ176" s="24"/>
      <c r="BA176" s="24">
        <f t="shared" si="157"/>
        <v>0</v>
      </c>
      <c r="BB176" s="24"/>
      <c r="BC176" s="24">
        <f t="shared" si="158"/>
        <v>0</v>
      </c>
      <c r="BD176" s="24"/>
      <c r="BE176" s="24">
        <f t="shared" si="159"/>
        <v>0</v>
      </c>
      <c r="BF176" s="24"/>
      <c r="BG176" s="24">
        <f t="shared" si="160"/>
        <v>0</v>
      </c>
      <c r="BH176" s="24">
        <v>0</v>
      </c>
      <c r="BI176" s="24"/>
      <c r="BJ176" s="24">
        <f t="shared" si="161"/>
        <v>0</v>
      </c>
      <c r="BK176" s="24"/>
      <c r="BL176" s="24">
        <f t="shared" si="162"/>
        <v>0</v>
      </c>
      <c r="BM176" s="24"/>
      <c r="BN176" s="24">
        <f t="shared" si="163"/>
        <v>0</v>
      </c>
      <c r="BO176" s="24"/>
      <c r="BP176" s="24">
        <f t="shared" si="164"/>
        <v>0</v>
      </c>
      <c r="BQ176" s="24"/>
      <c r="BR176" s="25">
        <f t="shared" si="165"/>
        <v>0</v>
      </c>
      <c r="BS176" s="24"/>
      <c r="BT176" s="24">
        <f t="shared" si="166"/>
        <v>0</v>
      </c>
      <c r="BU176" s="24"/>
      <c r="BV176" s="24">
        <f t="shared" si="167"/>
        <v>0</v>
      </c>
      <c r="BW176" s="24"/>
      <c r="BX176" s="24">
        <f t="shared" si="168"/>
        <v>0</v>
      </c>
      <c r="BY176" s="24"/>
      <c r="BZ176" s="24">
        <f t="shared" si="169"/>
        <v>0</v>
      </c>
      <c r="CA176" s="4" t="s">
        <v>237</v>
      </c>
      <c r="CC176" s="41"/>
    </row>
    <row r="177" ht="56.25">
      <c r="A177" s="20" t="s">
        <v>238</v>
      </c>
      <c r="B177" s="39" t="s">
        <v>239</v>
      </c>
      <c r="C177" s="67" t="s">
        <v>39</v>
      </c>
      <c r="D177" s="24">
        <v>0</v>
      </c>
      <c r="E177" s="24"/>
      <c r="F177" s="24">
        <f t="shared" si="170"/>
        <v>0</v>
      </c>
      <c r="G177" s="24"/>
      <c r="H177" s="24">
        <f t="shared" si="171"/>
        <v>0</v>
      </c>
      <c r="I177" s="24"/>
      <c r="J177" s="24">
        <f t="shared" si="172"/>
        <v>0</v>
      </c>
      <c r="K177" s="24"/>
      <c r="L177" s="24">
        <f t="shared" si="173"/>
        <v>0</v>
      </c>
      <c r="M177" s="24"/>
      <c r="N177" s="24">
        <f t="shared" si="174"/>
        <v>0</v>
      </c>
      <c r="O177" s="24"/>
      <c r="P177" s="24">
        <f t="shared" si="175"/>
        <v>0</v>
      </c>
      <c r="Q177" s="24"/>
      <c r="R177" s="24">
        <f t="shared" si="176"/>
        <v>0</v>
      </c>
      <c r="S177" s="24"/>
      <c r="T177" s="24">
        <f t="shared" si="177"/>
        <v>0</v>
      </c>
      <c r="U177" s="24"/>
      <c r="V177" s="24">
        <f t="shared" si="178"/>
        <v>0</v>
      </c>
      <c r="W177" s="24"/>
      <c r="X177" s="24">
        <f t="shared" si="179"/>
        <v>0</v>
      </c>
      <c r="Y177" s="24"/>
      <c r="Z177" s="24">
        <f t="shared" si="180"/>
        <v>0</v>
      </c>
      <c r="AA177" s="24"/>
      <c r="AB177" s="24">
        <f t="shared" si="181"/>
        <v>0</v>
      </c>
      <c r="AC177" s="24"/>
      <c r="AD177" s="24">
        <f t="shared" si="146"/>
        <v>0</v>
      </c>
      <c r="AE177" s="24"/>
      <c r="AF177" s="24">
        <f t="shared" si="147"/>
        <v>0</v>
      </c>
      <c r="AG177" s="24">
        <v>668.10000000000002</v>
      </c>
      <c r="AH177" s="24"/>
      <c r="AI177" s="24">
        <f t="shared" si="148"/>
        <v>668.10000000000002</v>
      </c>
      <c r="AJ177" s="24"/>
      <c r="AK177" s="24">
        <f t="shared" si="149"/>
        <v>668.10000000000002</v>
      </c>
      <c r="AL177" s="24"/>
      <c r="AM177" s="24">
        <f t="shared" si="150"/>
        <v>668.10000000000002</v>
      </c>
      <c r="AN177" s="24"/>
      <c r="AO177" s="24">
        <f t="shared" si="151"/>
        <v>668.10000000000002</v>
      </c>
      <c r="AP177" s="24"/>
      <c r="AQ177" s="24">
        <f t="shared" si="152"/>
        <v>668.10000000000002</v>
      </c>
      <c r="AR177" s="24"/>
      <c r="AS177" s="24">
        <f t="shared" si="153"/>
        <v>668.10000000000002</v>
      </c>
      <c r="AT177" s="24"/>
      <c r="AU177" s="24">
        <f t="shared" si="154"/>
        <v>668.10000000000002</v>
      </c>
      <c r="AV177" s="24"/>
      <c r="AW177" s="24">
        <f t="shared" si="155"/>
        <v>668.10000000000002</v>
      </c>
      <c r="AX177" s="24"/>
      <c r="AY177" s="24">
        <f t="shared" si="156"/>
        <v>668.10000000000002</v>
      </c>
      <c r="AZ177" s="24"/>
      <c r="BA177" s="24">
        <f t="shared" si="157"/>
        <v>668.10000000000002</v>
      </c>
      <c r="BB177" s="24"/>
      <c r="BC177" s="24">
        <f t="shared" si="158"/>
        <v>668.10000000000002</v>
      </c>
      <c r="BD177" s="24"/>
      <c r="BE177" s="24">
        <f t="shared" si="159"/>
        <v>668.10000000000002</v>
      </c>
      <c r="BF177" s="24"/>
      <c r="BG177" s="24">
        <f t="shared" si="160"/>
        <v>668.10000000000002</v>
      </c>
      <c r="BH177" s="24">
        <v>8231.5</v>
      </c>
      <c r="BI177" s="24"/>
      <c r="BJ177" s="24">
        <f t="shared" si="161"/>
        <v>8231.5</v>
      </c>
      <c r="BK177" s="24"/>
      <c r="BL177" s="24">
        <f t="shared" si="162"/>
        <v>8231.5</v>
      </c>
      <c r="BM177" s="24"/>
      <c r="BN177" s="24">
        <f t="shared" si="163"/>
        <v>8231.5</v>
      </c>
      <c r="BO177" s="24"/>
      <c r="BP177" s="24">
        <f t="shared" si="164"/>
        <v>8231.5</v>
      </c>
      <c r="BQ177" s="24"/>
      <c r="BR177" s="25">
        <f t="shared" si="165"/>
        <v>8231.5</v>
      </c>
      <c r="BS177" s="24"/>
      <c r="BT177" s="24">
        <f t="shared" si="166"/>
        <v>8231.5</v>
      </c>
      <c r="BU177" s="24"/>
      <c r="BV177" s="24">
        <f t="shared" si="167"/>
        <v>8231.5</v>
      </c>
      <c r="BW177" s="24"/>
      <c r="BX177" s="24">
        <f t="shared" si="168"/>
        <v>8231.5</v>
      </c>
      <c r="BY177" s="24"/>
      <c r="BZ177" s="24">
        <f t="shared" si="169"/>
        <v>8231.5</v>
      </c>
      <c r="CA177" s="4" t="s">
        <v>240</v>
      </c>
      <c r="CC177" s="41"/>
    </row>
    <row r="178" ht="56.25">
      <c r="A178" s="20" t="s">
        <v>241</v>
      </c>
      <c r="B178" s="39" t="s">
        <v>242</v>
      </c>
      <c r="C178" s="67" t="s">
        <v>39</v>
      </c>
      <c r="D178" s="24">
        <v>0</v>
      </c>
      <c r="E178" s="24"/>
      <c r="F178" s="24">
        <f t="shared" si="170"/>
        <v>0</v>
      </c>
      <c r="G178" s="24"/>
      <c r="H178" s="24">
        <f t="shared" si="171"/>
        <v>0</v>
      </c>
      <c r="I178" s="24"/>
      <c r="J178" s="24">
        <f t="shared" si="172"/>
        <v>0</v>
      </c>
      <c r="K178" s="24"/>
      <c r="L178" s="24">
        <f t="shared" si="173"/>
        <v>0</v>
      </c>
      <c r="M178" s="24"/>
      <c r="N178" s="24">
        <f t="shared" si="174"/>
        <v>0</v>
      </c>
      <c r="O178" s="24"/>
      <c r="P178" s="24">
        <f t="shared" si="175"/>
        <v>0</v>
      </c>
      <c r="Q178" s="24"/>
      <c r="R178" s="24">
        <f t="shared" si="176"/>
        <v>0</v>
      </c>
      <c r="S178" s="24"/>
      <c r="T178" s="24">
        <f t="shared" si="177"/>
        <v>0</v>
      </c>
      <c r="U178" s="24"/>
      <c r="V178" s="24">
        <f t="shared" si="178"/>
        <v>0</v>
      </c>
      <c r="W178" s="24"/>
      <c r="X178" s="24">
        <f t="shared" si="179"/>
        <v>0</v>
      </c>
      <c r="Y178" s="24"/>
      <c r="Z178" s="24">
        <f t="shared" si="180"/>
        <v>0</v>
      </c>
      <c r="AA178" s="24"/>
      <c r="AB178" s="24">
        <f t="shared" si="181"/>
        <v>0</v>
      </c>
      <c r="AC178" s="24"/>
      <c r="AD178" s="24">
        <f t="shared" si="146"/>
        <v>0</v>
      </c>
      <c r="AE178" s="24"/>
      <c r="AF178" s="24">
        <f t="shared" si="147"/>
        <v>0</v>
      </c>
      <c r="AG178" s="24">
        <v>668.10000000000002</v>
      </c>
      <c r="AH178" s="24"/>
      <c r="AI178" s="24">
        <f t="shared" si="148"/>
        <v>668.10000000000002</v>
      </c>
      <c r="AJ178" s="24"/>
      <c r="AK178" s="24">
        <f t="shared" si="149"/>
        <v>668.10000000000002</v>
      </c>
      <c r="AL178" s="24"/>
      <c r="AM178" s="24">
        <f t="shared" si="150"/>
        <v>668.10000000000002</v>
      </c>
      <c r="AN178" s="24"/>
      <c r="AO178" s="24">
        <f t="shared" si="151"/>
        <v>668.10000000000002</v>
      </c>
      <c r="AP178" s="24"/>
      <c r="AQ178" s="24">
        <f t="shared" si="152"/>
        <v>668.10000000000002</v>
      </c>
      <c r="AR178" s="24"/>
      <c r="AS178" s="24">
        <f t="shared" si="153"/>
        <v>668.10000000000002</v>
      </c>
      <c r="AT178" s="24"/>
      <c r="AU178" s="24">
        <f t="shared" si="154"/>
        <v>668.10000000000002</v>
      </c>
      <c r="AV178" s="24"/>
      <c r="AW178" s="24">
        <f t="shared" si="155"/>
        <v>668.10000000000002</v>
      </c>
      <c r="AX178" s="24"/>
      <c r="AY178" s="24">
        <f t="shared" si="156"/>
        <v>668.10000000000002</v>
      </c>
      <c r="AZ178" s="24"/>
      <c r="BA178" s="24">
        <f t="shared" si="157"/>
        <v>668.10000000000002</v>
      </c>
      <c r="BB178" s="24"/>
      <c r="BC178" s="24">
        <f t="shared" si="158"/>
        <v>668.10000000000002</v>
      </c>
      <c r="BD178" s="24"/>
      <c r="BE178" s="24">
        <f t="shared" si="159"/>
        <v>668.10000000000002</v>
      </c>
      <c r="BF178" s="24"/>
      <c r="BG178" s="24">
        <f t="shared" si="160"/>
        <v>668.10000000000002</v>
      </c>
      <c r="BH178" s="24">
        <v>8231.5</v>
      </c>
      <c r="BI178" s="24"/>
      <c r="BJ178" s="24">
        <f t="shared" si="161"/>
        <v>8231.5</v>
      </c>
      <c r="BK178" s="24"/>
      <c r="BL178" s="24">
        <f t="shared" si="162"/>
        <v>8231.5</v>
      </c>
      <c r="BM178" s="24"/>
      <c r="BN178" s="24">
        <f t="shared" si="163"/>
        <v>8231.5</v>
      </c>
      <c r="BO178" s="24"/>
      <c r="BP178" s="24">
        <f t="shared" si="164"/>
        <v>8231.5</v>
      </c>
      <c r="BQ178" s="24"/>
      <c r="BR178" s="25">
        <f t="shared" si="165"/>
        <v>8231.5</v>
      </c>
      <c r="BS178" s="24"/>
      <c r="BT178" s="24">
        <f t="shared" si="166"/>
        <v>8231.5</v>
      </c>
      <c r="BU178" s="24"/>
      <c r="BV178" s="24">
        <f t="shared" si="167"/>
        <v>8231.5</v>
      </c>
      <c r="BW178" s="24"/>
      <c r="BX178" s="24">
        <f t="shared" si="168"/>
        <v>8231.5</v>
      </c>
      <c r="BY178" s="24"/>
      <c r="BZ178" s="24">
        <f t="shared" si="169"/>
        <v>8231.5</v>
      </c>
      <c r="CA178" s="4" t="s">
        <v>243</v>
      </c>
      <c r="CC178" s="41"/>
    </row>
    <row r="179" ht="56.25">
      <c r="A179" s="20" t="s">
        <v>244</v>
      </c>
      <c r="B179" s="39" t="s">
        <v>245</v>
      </c>
      <c r="C179" s="67" t="s">
        <v>39</v>
      </c>
      <c r="D179" s="24">
        <v>0</v>
      </c>
      <c r="E179" s="24"/>
      <c r="F179" s="24">
        <f t="shared" si="170"/>
        <v>0</v>
      </c>
      <c r="G179" s="24"/>
      <c r="H179" s="24">
        <f t="shared" si="171"/>
        <v>0</v>
      </c>
      <c r="I179" s="24"/>
      <c r="J179" s="24">
        <f t="shared" si="172"/>
        <v>0</v>
      </c>
      <c r="K179" s="24"/>
      <c r="L179" s="24">
        <f t="shared" si="173"/>
        <v>0</v>
      </c>
      <c r="M179" s="24"/>
      <c r="N179" s="24">
        <f t="shared" si="174"/>
        <v>0</v>
      </c>
      <c r="O179" s="24"/>
      <c r="P179" s="24">
        <f t="shared" si="175"/>
        <v>0</v>
      </c>
      <c r="Q179" s="24"/>
      <c r="R179" s="24">
        <f t="shared" si="176"/>
        <v>0</v>
      </c>
      <c r="S179" s="24"/>
      <c r="T179" s="24">
        <f t="shared" si="177"/>
        <v>0</v>
      </c>
      <c r="U179" s="24"/>
      <c r="V179" s="24">
        <f t="shared" si="178"/>
        <v>0</v>
      </c>
      <c r="W179" s="24"/>
      <c r="X179" s="24">
        <f t="shared" si="179"/>
        <v>0</v>
      </c>
      <c r="Y179" s="24"/>
      <c r="Z179" s="24">
        <f t="shared" si="180"/>
        <v>0</v>
      </c>
      <c r="AA179" s="24"/>
      <c r="AB179" s="24">
        <f t="shared" si="181"/>
        <v>0</v>
      </c>
      <c r="AC179" s="24"/>
      <c r="AD179" s="24">
        <f t="shared" si="146"/>
        <v>0</v>
      </c>
      <c r="AE179" s="24"/>
      <c r="AF179" s="24">
        <f t="shared" si="147"/>
        <v>0</v>
      </c>
      <c r="AG179" s="24">
        <v>0</v>
      </c>
      <c r="AH179" s="24"/>
      <c r="AI179" s="24">
        <f t="shared" si="148"/>
        <v>0</v>
      </c>
      <c r="AJ179" s="24"/>
      <c r="AK179" s="24">
        <f t="shared" si="149"/>
        <v>0</v>
      </c>
      <c r="AL179" s="24"/>
      <c r="AM179" s="24">
        <f t="shared" si="150"/>
        <v>0</v>
      </c>
      <c r="AN179" s="24"/>
      <c r="AO179" s="24">
        <f t="shared" si="151"/>
        <v>0</v>
      </c>
      <c r="AP179" s="24"/>
      <c r="AQ179" s="24">
        <f t="shared" si="152"/>
        <v>0</v>
      </c>
      <c r="AR179" s="24"/>
      <c r="AS179" s="24">
        <f t="shared" si="153"/>
        <v>0</v>
      </c>
      <c r="AT179" s="24"/>
      <c r="AU179" s="24">
        <f t="shared" si="154"/>
        <v>0</v>
      </c>
      <c r="AV179" s="24"/>
      <c r="AW179" s="24">
        <f t="shared" si="155"/>
        <v>0</v>
      </c>
      <c r="AX179" s="24"/>
      <c r="AY179" s="24">
        <f t="shared" si="156"/>
        <v>0</v>
      </c>
      <c r="AZ179" s="24"/>
      <c r="BA179" s="24">
        <f t="shared" si="157"/>
        <v>0</v>
      </c>
      <c r="BB179" s="24"/>
      <c r="BC179" s="24">
        <f t="shared" si="158"/>
        <v>0</v>
      </c>
      <c r="BD179" s="24"/>
      <c r="BE179" s="24">
        <f t="shared" si="159"/>
        <v>0</v>
      </c>
      <c r="BF179" s="24"/>
      <c r="BG179" s="24">
        <f t="shared" si="160"/>
        <v>0</v>
      </c>
      <c r="BH179" s="24">
        <v>675.79999999999995</v>
      </c>
      <c r="BI179" s="24"/>
      <c r="BJ179" s="24">
        <f t="shared" si="161"/>
        <v>675.79999999999995</v>
      </c>
      <c r="BK179" s="24"/>
      <c r="BL179" s="24">
        <f t="shared" si="162"/>
        <v>675.79999999999995</v>
      </c>
      <c r="BM179" s="24"/>
      <c r="BN179" s="24">
        <f t="shared" si="163"/>
        <v>675.79999999999995</v>
      </c>
      <c r="BO179" s="24"/>
      <c r="BP179" s="24">
        <f t="shared" si="164"/>
        <v>675.79999999999995</v>
      </c>
      <c r="BQ179" s="24"/>
      <c r="BR179" s="25">
        <f t="shared" si="165"/>
        <v>675.79999999999995</v>
      </c>
      <c r="BS179" s="24"/>
      <c r="BT179" s="24">
        <f t="shared" si="166"/>
        <v>675.79999999999995</v>
      </c>
      <c r="BU179" s="24"/>
      <c r="BV179" s="24">
        <f t="shared" si="167"/>
        <v>675.79999999999995</v>
      </c>
      <c r="BW179" s="24"/>
      <c r="BX179" s="24">
        <f t="shared" si="168"/>
        <v>675.79999999999995</v>
      </c>
      <c r="BY179" s="24"/>
      <c r="BZ179" s="24">
        <f t="shared" si="169"/>
        <v>675.79999999999995</v>
      </c>
      <c r="CA179" s="4" t="s">
        <v>246</v>
      </c>
      <c r="CC179" s="41"/>
    </row>
    <row r="180" ht="56.25">
      <c r="A180" s="20" t="s">
        <v>247</v>
      </c>
      <c r="B180" s="39" t="s">
        <v>248</v>
      </c>
      <c r="C180" s="67" t="s">
        <v>39</v>
      </c>
      <c r="D180" s="24">
        <v>0</v>
      </c>
      <c r="E180" s="24"/>
      <c r="F180" s="24">
        <f t="shared" si="170"/>
        <v>0</v>
      </c>
      <c r="G180" s="24"/>
      <c r="H180" s="24">
        <f t="shared" si="171"/>
        <v>0</v>
      </c>
      <c r="I180" s="24"/>
      <c r="J180" s="24">
        <f t="shared" si="172"/>
        <v>0</v>
      </c>
      <c r="K180" s="24"/>
      <c r="L180" s="24">
        <f t="shared" si="173"/>
        <v>0</v>
      </c>
      <c r="M180" s="24"/>
      <c r="N180" s="24">
        <f t="shared" si="174"/>
        <v>0</v>
      </c>
      <c r="O180" s="24"/>
      <c r="P180" s="24">
        <f t="shared" si="175"/>
        <v>0</v>
      </c>
      <c r="Q180" s="24"/>
      <c r="R180" s="24">
        <f t="shared" si="176"/>
        <v>0</v>
      </c>
      <c r="S180" s="24"/>
      <c r="T180" s="24">
        <f t="shared" si="177"/>
        <v>0</v>
      </c>
      <c r="U180" s="24"/>
      <c r="V180" s="24">
        <f t="shared" si="178"/>
        <v>0</v>
      </c>
      <c r="W180" s="24"/>
      <c r="X180" s="24">
        <f t="shared" si="179"/>
        <v>0</v>
      </c>
      <c r="Y180" s="24"/>
      <c r="Z180" s="24">
        <f t="shared" si="180"/>
        <v>0</v>
      </c>
      <c r="AA180" s="24"/>
      <c r="AB180" s="24">
        <f t="shared" si="181"/>
        <v>0</v>
      </c>
      <c r="AC180" s="24"/>
      <c r="AD180" s="24">
        <f t="shared" si="146"/>
        <v>0</v>
      </c>
      <c r="AE180" s="24"/>
      <c r="AF180" s="24">
        <f t="shared" si="147"/>
        <v>0</v>
      </c>
      <c r="AG180" s="24">
        <v>0</v>
      </c>
      <c r="AH180" s="24"/>
      <c r="AI180" s="24">
        <f t="shared" si="148"/>
        <v>0</v>
      </c>
      <c r="AJ180" s="24"/>
      <c r="AK180" s="24">
        <f t="shared" si="149"/>
        <v>0</v>
      </c>
      <c r="AL180" s="24"/>
      <c r="AM180" s="24">
        <f t="shared" si="150"/>
        <v>0</v>
      </c>
      <c r="AN180" s="24"/>
      <c r="AO180" s="24">
        <f t="shared" si="151"/>
        <v>0</v>
      </c>
      <c r="AP180" s="24"/>
      <c r="AQ180" s="24">
        <f t="shared" si="152"/>
        <v>0</v>
      </c>
      <c r="AR180" s="24"/>
      <c r="AS180" s="24">
        <f t="shared" si="153"/>
        <v>0</v>
      </c>
      <c r="AT180" s="24"/>
      <c r="AU180" s="24">
        <f t="shared" si="154"/>
        <v>0</v>
      </c>
      <c r="AV180" s="24"/>
      <c r="AW180" s="24">
        <f t="shared" si="155"/>
        <v>0</v>
      </c>
      <c r="AX180" s="24"/>
      <c r="AY180" s="24">
        <f t="shared" si="156"/>
        <v>0</v>
      </c>
      <c r="AZ180" s="24"/>
      <c r="BA180" s="24">
        <f t="shared" si="157"/>
        <v>0</v>
      </c>
      <c r="BB180" s="24"/>
      <c r="BC180" s="24">
        <f t="shared" si="158"/>
        <v>0</v>
      </c>
      <c r="BD180" s="24"/>
      <c r="BE180" s="24">
        <f t="shared" si="159"/>
        <v>0</v>
      </c>
      <c r="BF180" s="24"/>
      <c r="BG180" s="24">
        <f t="shared" si="160"/>
        <v>0</v>
      </c>
      <c r="BH180" s="24">
        <v>696.10000000000002</v>
      </c>
      <c r="BI180" s="24"/>
      <c r="BJ180" s="24">
        <f t="shared" si="161"/>
        <v>696.10000000000002</v>
      </c>
      <c r="BK180" s="24"/>
      <c r="BL180" s="24">
        <f t="shared" si="162"/>
        <v>696.10000000000002</v>
      </c>
      <c r="BM180" s="24"/>
      <c r="BN180" s="24">
        <f t="shared" si="163"/>
        <v>696.10000000000002</v>
      </c>
      <c r="BO180" s="24"/>
      <c r="BP180" s="24">
        <f t="shared" si="164"/>
        <v>696.10000000000002</v>
      </c>
      <c r="BQ180" s="24"/>
      <c r="BR180" s="25">
        <f t="shared" si="165"/>
        <v>696.10000000000002</v>
      </c>
      <c r="BS180" s="24"/>
      <c r="BT180" s="24">
        <f t="shared" si="166"/>
        <v>696.10000000000002</v>
      </c>
      <c r="BU180" s="24"/>
      <c r="BV180" s="24">
        <f t="shared" si="167"/>
        <v>696.10000000000002</v>
      </c>
      <c r="BW180" s="24"/>
      <c r="BX180" s="24">
        <f t="shared" si="168"/>
        <v>696.10000000000002</v>
      </c>
      <c r="BY180" s="24"/>
      <c r="BZ180" s="24">
        <f t="shared" si="169"/>
        <v>696.10000000000002</v>
      </c>
      <c r="CA180" s="4" t="s">
        <v>249</v>
      </c>
      <c r="CC180" s="41"/>
    </row>
    <row r="181" ht="56.25">
      <c r="A181" s="20" t="s">
        <v>250</v>
      </c>
      <c r="B181" s="39" t="s">
        <v>251</v>
      </c>
      <c r="C181" s="67" t="s">
        <v>39</v>
      </c>
      <c r="D181" s="24">
        <v>0</v>
      </c>
      <c r="E181" s="24"/>
      <c r="F181" s="24">
        <f t="shared" si="170"/>
        <v>0</v>
      </c>
      <c r="G181" s="24"/>
      <c r="H181" s="24">
        <f t="shared" si="171"/>
        <v>0</v>
      </c>
      <c r="I181" s="24"/>
      <c r="J181" s="24">
        <f t="shared" si="172"/>
        <v>0</v>
      </c>
      <c r="K181" s="24"/>
      <c r="L181" s="24">
        <f t="shared" si="173"/>
        <v>0</v>
      </c>
      <c r="M181" s="24"/>
      <c r="N181" s="24">
        <f t="shared" si="174"/>
        <v>0</v>
      </c>
      <c r="O181" s="24"/>
      <c r="P181" s="24">
        <f t="shared" si="175"/>
        <v>0</v>
      </c>
      <c r="Q181" s="24"/>
      <c r="R181" s="24">
        <f t="shared" si="176"/>
        <v>0</v>
      </c>
      <c r="S181" s="24"/>
      <c r="T181" s="24">
        <f t="shared" si="177"/>
        <v>0</v>
      </c>
      <c r="U181" s="24"/>
      <c r="V181" s="24">
        <f t="shared" si="178"/>
        <v>0</v>
      </c>
      <c r="W181" s="24"/>
      <c r="X181" s="24">
        <f t="shared" si="179"/>
        <v>0</v>
      </c>
      <c r="Y181" s="24"/>
      <c r="Z181" s="24">
        <f t="shared" si="180"/>
        <v>0</v>
      </c>
      <c r="AA181" s="24"/>
      <c r="AB181" s="24">
        <f t="shared" si="181"/>
        <v>0</v>
      </c>
      <c r="AC181" s="24"/>
      <c r="AD181" s="24">
        <f t="shared" si="146"/>
        <v>0</v>
      </c>
      <c r="AE181" s="24"/>
      <c r="AF181" s="24">
        <f t="shared" si="147"/>
        <v>0</v>
      </c>
      <c r="AG181" s="24">
        <v>0</v>
      </c>
      <c r="AH181" s="24"/>
      <c r="AI181" s="24">
        <f t="shared" si="148"/>
        <v>0</v>
      </c>
      <c r="AJ181" s="24"/>
      <c r="AK181" s="24">
        <f t="shared" si="149"/>
        <v>0</v>
      </c>
      <c r="AL181" s="24"/>
      <c r="AM181" s="24">
        <f t="shared" si="150"/>
        <v>0</v>
      </c>
      <c r="AN181" s="24"/>
      <c r="AO181" s="24">
        <f t="shared" si="151"/>
        <v>0</v>
      </c>
      <c r="AP181" s="24"/>
      <c r="AQ181" s="24">
        <f t="shared" si="152"/>
        <v>0</v>
      </c>
      <c r="AR181" s="24"/>
      <c r="AS181" s="24">
        <f t="shared" si="153"/>
        <v>0</v>
      </c>
      <c r="AT181" s="24"/>
      <c r="AU181" s="24">
        <f t="shared" si="154"/>
        <v>0</v>
      </c>
      <c r="AV181" s="24"/>
      <c r="AW181" s="24">
        <f t="shared" si="155"/>
        <v>0</v>
      </c>
      <c r="AX181" s="24"/>
      <c r="AY181" s="24">
        <f t="shared" si="156"/>
        <v>0</v>
      </c>
      <c r="AZ181" s="24"/>
      <c r="BA181" s="24">
        <f t="shared" si="157"/>
        <v>0</v>
      </c>
      <c r="BB181" s="24"/>
      <c r="BC181" s="24">
        <f t="shared" si="158"/>
        <v>0</v>
      </c>
      <c r="BD181" s="24"/>
      <c r="BE181" s="24">
        <f t="shared" si="159"/>
        <v>0</v>
      </c>
      <c r="BF181" s="24"/>
      <c r="BG181" s="24">
        <f t="shared" si="160"/>
        <v>0</v>
      </c>
      <c r="BH181" s="24">
        <v>696.10000000000002</v>
      </c>
      <c r="BI181" s="24"/>
      <c r="BJ181" s="24">
        <f t="shared" si="161"/>
        <v>696.10000000000002</v>
      </c>
      <c r="BK181" s="24"/>
      <c r="BL181" s="24">
        <f t="shared" si="162"/>
        <v>696.10000000000002</v>
      </c>
      <c r="BM181" s="24"/>
      <c r="BN181" s="24">
        <f t="shared" si="163"/>
        <v>696.10000000000002</v>
      </c>
      <c r="BO181" s="24"/>
      <c r="BP181" s="24">
        <f t="shared" si="164"/>
        <v>696.10000000000002</v>
      </c>
      <c r="BQ181" s="24"/>
      <c r="BR181" s="25">
        <f t="shared" si="165"/>
        <v>696.10000000000002</v>
      </c>
      <c r="BS181" s="24"/>
      <c r="BT181" s="24">
        <f t="shared" si="166"/>
        <v>696.10000000000002</v>
      </c>
      <c r="BU181" s="24"/>
      <c r="BV181" s="24">
        <f t="shared" si="167"/>
        <v>696.10000000000002</v>
      </c>
      <c r="BW181" s="24"/>
      <c r="BX181" s="24">
        <f t="shared" si="168"/>
        <v>696.10000000000002</v>
      </c>
      <c r="BY181" s="24"/>
      <c r="BZ181" s="24">
        <f t="shared" si="169"/>
        <v>696.10000000000002</v>
      </c>
      <c r="CA181" s="4" t="s">
        <v>252</v>
      </c>
      <c r="CC181" s="41"/>
    </row>
    <row r="182" ht="56.25">
      <c r="A182" s="20" t="s">
        <v>253</v>
      </c>
      <c r="B182" s="39" t="s">
        <v>254</v>
      </c>
      <c r="C182" s="67" t="s">
        <v>39</v>
      </c>
      <c r="D182" s="24"/>
      <c r="E182" s="24"/>
      <c r="F182" s="24"/>
      <c r="G182" s="24">
        <v>7704.7619999999997</v>
      </c>
      <c r="H182" s="24">
        <f t="shared" si="171"/>
        <v>7704.7619999999997</v>
      </c>
      <c r="I182" s="24"/>
      <c r="J182" s="24">
        <f t="shared" si="172"/>
        <v>7704.7619999999997</v>
      </c>
      <c r="K182" s="24"/>
      <c r="L182" s="24">
        <f t="shared" si="173"/>
        <v>7704.7619999999997</v>
      </c>
      <c r="M182" s="24"/>
      <c r="N182" s="24">
        <f t="shared" si="174"/>
        <v>7704.7619999999997</v>
      </c>
      <c r="O182" s="24"/>
      <c r="P182" s="24">
        <f t="shared" si="175"/>
        <v>7704.7619999999997</v>
      </c>
      <c r="Q182" s="24"/>
      <c r="R182" s="24">
        <f t="shared" si="176"/>
        <v>7704.7619999999997</v>
      </c>
      <c r="S182" s="24"/>
      <c r="T182" s="24">
        <f t="shared" si="177"/>
        <v>7704.7619999999997</v>
      </c>
      <c r="U182" s="24"/>
      <c r="V182" s="24">
        <f t="shared" si="178"/>
        <v>7704.7619999999997</v>
      </c>
      <c r="W182" s="24"/>
      <c r="X182" s="24">
        <f t="shared" si="179"/>
        <v>7704.7619999999997</v>
      </c>
      <c r="Y182" s="24"/>
      <c r="Z182" s="24">
        <f t="shared" si="180"/>
        <v>7704.7619999999997</v>
      </c>
      <c r="AA182" s="24"/>
      <c r="AB182" s="24">
        <f t="shared" si="181"/>
        <v>7704.7619999999997</v>
      </c>
      <c r="AC182" s="24"/>
      <c r="AD182" s="24">
        <f t="shared" si="146"/>
        <v>7704.7619999999997</v>
      </c>
      <c r="AE182" s="24"/>
      <c r="AF182" s="24">
        <f t="shared" si="147"/>
        <v>7704.7619999999997</v>
      </c>
      <c r="AG182" s="24"/>
      <c r="AH182" s="24"/>
      <c r="AI182" s="24"/>
      <c r="AJ182" s="24"/>
      <c r="AK182" s="24">
        <f t="shared" si="149"/>
        <v>0</v>
      </c>
      <c r="AL182" s="24"/>
      <c r="AM182" s="24">
        <f t="shared" si="150"/>
        <v>0</v>
      </c>
      <c r="AN182" s="24"/>
      <c r="AO182" s="24">
        <f t="shared" si="151"/>
        <v>0</v>
      </c>
      <c r="AP182" s="24"/>
      <c r="AQ182" s="24">
        <f t="shared" si="152"/>
        <v>0</v>
      </c>
      <c r="AR182" s="24"/>
      <c r="AS182" s="24">
        <f t="shared" si="153"/>
        <v>0</v>
      </c>
      <c r="AT182" s="24"/>
      <c r="AU182" s="24">
        <f t="shared" si="154"/>
        <v>0</v>
      </c>
      <c r="AV182" s="24"/>
      <c r="AW182" s="24">
        <f t="shared" si="155"/>
        <v>0</v>
      </c>
      <c r="AX182" s="24"/>
      <c r="AY182" s="24">
        <f t="shared" si="156"/>
        <v>0</v>
      </c>
      <c r="AZ182" s="24"/>
      <c r="BA182" s="24">
        <f t="shared" si="157"/>
        <v>0</v>
      </c>
      <c r="BB182" s="24"/>
      <c r="BC182" s="24">
        <f t="shared" si="158"/>
        <v>0</v>
      </c>
      <c r="BD182" s="24"/>
      <c r="BE182" s="24">
        <f t="shared" si="159"/>
        <v>0</v>
      </c>
      <c r="BF182" s="24"/>
      <c r="BG182" s="24">
        <f t="shared" si="160"/>
        <v>0</v>
      </c>
      <c r="BH182" s="24"/>
      <c r="BI182" s="24"/>
      <c r="BJ182" s="24"/>
      <c r="BK182" s="24"/>
      <c r="BL182" s="24">
        <f t="shared" si="162"/>
        <v>0</v>
      </c>
      <c r="BM182" s="24"/>
      <c r="BN182" s="24">
        <f t="shared" si="163"/>
        <v>0</v>
      </c>
      <c r="BO182" s="24"/>
      <c r="BP182" s="24">
        <f t="shared" si="164"/>
        <v>0</v>
      </c>
      <c r="BQ182" s="24"/>
      <c r="BR182" s="25">
        <f t="shared" si="165"/>
        <v>0</v>
      </c>
      <c r="BS182" s="24"/>
      <c r="BT182" s="24">
        <f t="shared" si="166"/>
        <v>0</v>
      </c>
      <c r="BU182" s="24"/>
      <c r="BV182" s="24">
        <f t="shared" si="167"/>
        <v>0</v>
      </c>
      <c r="BW182" s="24"/>
      <c r="BX182" s="24">
        <f t="shared" si="168"/>
        <v>0</v>
      </c>
      <c r="BY182" s="24"/>
      <c r="BZ182" s="24">
        <f t="shared" si="169"/>
        <v>0</v>
      </c>
      <c r="CA182" s="4" t="s">
        <v>255</v>
      </c>
      <c r="CC182" s="41"/>
    </row>
    <row r="183" s="1" customFormat="1">
      <c r="A183" s="20"/>
      <c r="B183" s="39" t="s">
        <v>256</v>
      </c>
      <c r="C183" s="85" t="s">
        <v>30</v>
      </c>
      <c r="D183" s="24">
        <f>D184+D185+D186+D187+D188</f>
        <v>87804.5</v>
      </c>
      <c r="E183" s="24">
        <f>E184+E185+E186+E187+E188</f>
        <v>0</v>
      </c>
      <c r="F183" s="24">
        <f t="shared" si="170"/>
        <v>87804.5</v>
      </c>
      <c r="G183" s="24">
        <f>G184+G185+G186+G187+G188</f>
        <v>0</v>
      </c>
      <c r="H183" s="24">
        <f t="shared" si="171"/>
        <v>87804.5</v>
      </c>
      <c r="I183" s="24">
        <f>I184+I185+I186+I187+I188</f>
        <v>0</v>
      </c>
      <c r="J183" s="24">
        <f t="shared" si="172"/>
        <v>87804.5</v>
      </c>
      <c r="K183" s="24">
        <f>K184+K185+K186+K187+K188</f>
        <v>-12157.376</v>
      </c>
      <c r="L183" s="24">
        <f t="shared" si="173"/>
        <v>75647.123999999996</v>
      </c>
      <c r="M183" s="24">
        <f>M184+M185+M186+M187+M188</f>
        <v>12157.376</v>
      </c>
      <c r="N183" s="24">
        <f t="shared" si="174"/>
        <v>87804.5</v>
      </c>
      <c r="O183" s="24">
        <f>O184+O185+O186+O187+O188</f>
        <v>0</v>
      </c>
      <c r="P183" s="24">
        <f t="shared" si="175"/>
        <v>87804.5</v>
      </c>
      <c r="Q183" s="24">
        <f>Q184+Q185+Q186+Q187+Q188</f>
        <v>0</v>
      </c>
      <c r="R183" s="24">
        <f t="shared" si="176"/>
        <v>87804.5</v>
      </c>
      <c r="S183" s="24">
        <f>S184+S185+S186+S187+S188</f>
        <v>0</v>
      </c>
      <c r="T183" s="24">
        <f t="shared" si="177"/>
        <v>87804.5</v>
      </c>
      <c r="U183" s="24">
        <f>U184+U185+U186+U187+U188</f>
        <v>0</v>
      </c>
      <c r="V183" s="24">
        <f t="shared" si="178"/>
        <v>87804.5</v>
      </c>
      <c r="W183" s="24">
        <f>W184+W185+W186+W187+W188</f>
        <v>0</v>
      </c>
      <c r="X183" s="24">
        <f t="shared" si="179"/>
        <v>87804.5</v>
      </c>
      <c r="Y183" s="24">
        <f>Y184+Y185+Y186+Y187+Y188</f>
        <v>0</v>
      </c>
      <c r="Z183" s="24">
        <f t="shared" si="180"/>
        <v>87804.5</v>
      </c>
      <c r="AA183" s="24">
        <f>AA184+AA185+AA186+AA187+AA188</f>
        <v>0</v>
      </c>
      <c r="AB183" s="24">
        <f t="shared" si="181"/>
        <v>87804.5</v>
      </c>
      <c r="AC183" s="24">
        <f>AC184+AC185+AC186+AC187+AC188</f>
        <v>0</v>
      </c>
      <c r="AD183" s="24">
        <f t="shared" si="146"/>
        <v>87804.5</v>
      </c>
      <c r="AE183" s="24">
        <f>AE184+AE185+AE186+AE187+AE188</f>
        <v>0</v>
      </c>
      <c r="AF183" s="24">
        <f t="shared" si="147"/>
        <v>87804.5</v>
      </c>
      <c r="AG183" s="24">
        <f>AG184+AG185+AG186+AG187+AG188</f>
        <v>31210.5</v>
      </c>
      <c r="AH183" s="24">
        <f>AH184+AH185+AH186+AH187+AH188</f>
        <v>0</v>
      </c>
      <c r="AI183" s="24">
        <f t="shared" si="148"/>
        <v>31210.5</v>
      </c>
      <c r="AJ183" s="24">
        <f>AJ184+AJ185+AJ186+AJ187+AJ188</f>
        <v>0</v>
      </c>
      <c r="AK183" s="24">
        <f t="shared" si="149"/>
        <v>31210.5</v>
      </c>
      <c r="AL183" s="24">
        <f>AL184+AL185+AL186+AL187+AL188</f>
        <v>0</v>
      </c>
      <c r="AM183" s="24">
        <f t="shared" si="150"/>
        <v>31210.5</v>
      </c>
      <c r="AN183" s="24">
        <f>AN184+AN185+AN186+AN187+AN188</f>
        <v>0</v>
      </c>
      <c r="AO183" s="24">
        <f t="shared" si="151"/>
        <v>31210.5</v>
      </c>
      <c r="AP183" s="24">
        <f>AP184+AP185+AP186+AP187+AP188</f>
        <v>0</v>
      </c>
      <c r="AQ183" s="24">
        <f t="shared" si="152"/>
        <v>31210.5</v>
      </c>
      <c r="AR183" s="24">
        <f>AR184+AR185+AR186+AR187+AR188</f>
        <v>0</v>
      </c>
      <c r="AS183" s="24">
        <f t="shared" si="153"/>
        <v>31210.5</v>
      </c>
      <c r="AT183" s="24">
        <f>AT184+AT185+AT186+AT187+AT188</f>
        <v>0</v>
      </c>
      <c r="AU183" s="24">
        <f t="shared" si="154"/>
        <v>31210.5</v>
      </c>
      <c r="AV183" s="24">
        <f>AV184+AV185+AV186+AV187+AV188</f>
        <v>0</v>
      </c>
      <c r="AW183" s="24">
        <f t="shared" si="155"/>
        <v>31210.5</v>
      </c>
      <c r="AX183" s="24">
        <f>AX184+AX185+AX186+AX187+AX188</f>
        <v>0</v>
      </c>
      <c r="AY183" s="24">
        <f t="shared" si="156"/>
        <v>31210.5</v>
      </c>
      <c r="AZ183" s="24">
        <f>AZ184+AZ185+AZ186+AZ187+AZ188</f>
        <v>0</v>
      </c>
      <c r="BA183" s="24">
        <f t="shared" si="157"/>
        <v>31210.5</v>
      </c>
      <c r="BB183" s="24">
        <f>BB184+BB185+BB186+BB187+BB188</f>
        <v>0</v>
      </c>
      <c r="BC183" s="24">
        <f t="shared" si="158"/>
        <v>31210.5</v>
      </c>
      <c r="BD183" s="24">
        <f>BD184+BD185+BD186+BD187+BD188</f>
        <v>0</v>
      </c>
      <c r="BE183" s="24">
        <f t="shared" si="159"/>
        <v>31210.5</v>
      </c>
      <c r="BF183" s="24">
        <f>BF184+BF185+BF186+BF187+BF188</f>
        <v>0</v>
      </c>
      <c r="BG183" s="24">
        <f t="shared" si="160"/>
        <v>31210.5</v>
      </c>
      <c r="BH183" s="24">
        <f>BH184+BH185+BH186+BH187+BH188</f>
        <v>32708.599999999999</v>
      </c>
      <c r="BI183" s="24">
        <f>BI184+BI185+BI186+BI187+BI188</f>
        <v>0</v>
      </c>
      <c r="BJ183" s="24">
        <f t="shared" si="161"/>
        <v>32708.599999999999</v>
      </c>
      <c r="BK183" s="24">
        <f>BK184+BK185+BK186+BK187+BK188</f>
        <v>0</v>
      </c>
      <c r="BL183" s="24">
        <f t="shared" si="162"/>
        <v>32708.599999999999</v>
      </c>
      <c r="BM183" s="24">
        <f>BM184+BM185+BM186+BM187+BM188</f>
        <v>0</v>
      </c>
      <c r="BN183" s="24">
        <f t="shared" si="163"/>
        <v>32708.599999999999</v>
      </c>
      <c r="BO183" s="24">
        <f>BO184+BO185+BO186+BO187+BO188</f>
        <v>0</v>
      </c>
      <c r="BP183" s="24">
        <f t="shared" si="164"/>
        <v>32708.599999999999</v>
      </c>
      <c r="BQ183" s="24">
        <f>BQ184+BQ185+BQ186+BQ187+BQ188</f>
        <v>0</v>
      </c>
      <c r="BR183" s="25">
        <f t="shared" si="165"/>
        <v>32708.599999999999</v>
      </c>
      <c r="BS183" s="24">
        <f>BS184+BS185+BS186+BS187+BS188</f>
        <v>0</v>
      </c>
      <c r="BT183" s="24">
        <f t="shared" si="166"/>
        <v>32708.599999999999</v>
      </c>
      <c r="BU183" s="24">
        <f>BU184+BU185+BU186+BU187+BU188</f>
        <v>0</v>
      </c>
      <c r="BV183" s="24">
        <f t="shared" si="167"/>
        <v>32708.599999999999</v>
      </c>
      <c r="BW183" s="24">
        <f>BW184+BW185+BW186+BW187+BW188</f>
        <v>0</v>
      </c>
      <c r="BX183" s="24">
        <f t="shared" si="168"/>
        <v>32708.599999999999</v>
      </c>
      <c r="BY183" s="24">
        <f>BY184+BY185+BY186+BY187+BY188</f>
        <v>0</v>
      </c>
      <c r="BZ183" s="24">
        <f t="shared" si="169"/>
        <v>32708.599999999999</v>
      </c>
      <c r="CC183" s="41"/>
    </row>
    <row r="184" ht="56.25">
      <c r="A184" s="20" t="s">
        <v>257</v>
      </c>
      <c r="B184" s="39" t="s">
        <v>258</v>
      </c>
      <c r="C184" s="67" t="s">
        <v>39</v>
      </c>
      <c r="D184" s="24">
        <v>28242.400000000001</v>
      </c>
      <c r="E184" s="24"/>
      <c r="F184" s="24">
        <f t="shared" si="170"/>
        <v>28242.400000000001</v>
      </c>
      <c r="G184" s="24"/>
      <c r="H184" s="24">
        <f t="shared" si="171"/>
        <v>28242.400000000001</v>
      </c>
      <c r="I184" s="24"/>
      <c r="J184" s="24">
        <f t="shared" si="172"/>
        <v>28242.400000000001</v>
      </c>
      <c r="K184" s="24">
        <v>-4183.5699999999997</v>
      </c>
      <c r="L184" s="24">
        <f t="shared" si="173"/>
        <v>24058.830000000002</v>
      </c>
      <c r="M184" s="24">
        <v>4183.5699999999997</v>
      </c>
      <c r="N184" s="24">
        <f t="shared" si="174"/>
        <v>28242.400000000001</v>
      </c>
      <c r="O184" s="24"/>
      <c r="P184" s="24">
        <f t="shared" si="175"/>
        <v>28242.400000000001</v>
      </c>
      <c r="Q184" s="24"/>
      <c r="R184" s="24">
        <f t="shared" si="176"/>
        <v>28242.400000000001</v>
      </c>
      <c r="S184" s="24"/>
      <c r="T184" s="24">
        <f t="shared" si="177"/>
        <v>28242.400000000001</v>
      </c>
      <c r="U184" s="24"/>
      <c r="V184" s="24">
        <f t="shared" si="178"/>
        <v>28242.400000000001</v>
      </c>
      <c r="W184" s="24"/>
      <c r="X184" s="24">
        <f t="shared" si="179"/>
        <v>28242.400000000001</v>
      </c>
      <c r="Y184" s="24"/>
      <c r="Z184" s="24">
        <f t="shared" si="180"/>
        <v>28242.400000000001</v>
      </c>
      <c r="AA184" s="24"/>
      <c r="AB184" s="24">
        <f t="shared" si="181"/>
        <v>28242.400000000001</v>
      </c>
      <c r="AC184" s="24"/>
      <c r="AD184" s="24">
        <f t="shared" si="146"/>
        <v>28242.400000000001</v>
      </c>
      <c r="AE184" s="24"/>
      <c r="AF184" s="24">
        <f t="shared" si="147"/>
        <v>28242.400000000001</v>
      </c>
      <c r="AG184" s="24">
        <v>0</v>
      </c>
      <c r="AH184" s="24"/>
      <c r="AI184" s="24">
        <f t="shared" si="148"/>
        <v>0</v>
      </c>
      <c r="AJ184" s="24"/>
      <c r="AK184" s="24">
        <f t="shared" si="149"/>
        <v>0</v>
      </c>
      <c r="AL184" s="24"/>
      <c r="AM184" s="24">
        <f t="shared" si="150"/>
        <v>0</v>
      </c>
      <c r="AN184" s="24"/>
      <c r="AO184" s="24">
        <f t="shared" si="151"/>
        <v>0</v>
      </c>
      <c r="AP184" s="24"/>
      <c r="AQ184" s="24">
        <f t="shared" si="152"/>
        <v>0</v>
      </c>
      <c r="AR184" s="24"/>
      <c r="AS184" s="24">
        <f t="shared" si="153"/>
        <v>0</v>
      </c>
      <c r="AT184" s="24"/>
      <c r="AU184" s="24">
        <f t="shared" si="154"/>
        <v>0</v>
      </c>
      <c r="AV184" s="24"/>
      <c r="AW184" s="24">
        <f t="shared" si="155"/>
        <v>0</v>
      </c>
      <c r="AX184" s="24"/>
      <c r="AY184" s="24">
        <f t="shared" si="156"/>
        <v>0</v>
      </c>
      <c r="AZ184" s="24"/>
      <c r="BA184" s="24">
        <f t="shared" si="157"/>
        <v>0</v>
      </c>
      <c r="BB184" s="24"/>
      <c r="BC184" s="24">
        <f t="shared" si="158"/>
        <v>0</v>
      </c>
      <c r="BD184" s="24"/>
      <c r="BE184" s="24">
        <f t="shared" si="159"/>
        <v>0</v>
      </c>
      <c r="BF184" s="24"/>
      <c r="BG184" s="24">
        <f t="shared" si="160"/>
        <v>0</v>
      </c>
      <c r="BH184" s="24">
        <v>0</v>
      </c>
      <c r="BI184" s="24"/>
      <c r="BJ184" s="24">
        <f t="shared" si="161"/>
        <v>0</v>
      </c>
      <c r="BK184" s="24"/>
      <c r="BL184" s="24">
        <f t="shared" si="162"/>
        <v>0</v>
      </c>
      <c r="BM184" s="24"/>
      <c r="BN184" s="24">
        <f t="shared" si="163"/>
        <v>0</v>
      </c>
      <c r="BO184" s="24"/>
      <c r="BP184" s="24">
        <f t="shared" si="164"/>
        <v>0</v>
      </c>
      <c r="BQ184" s="24"/>
      <c r="BR184" s="25">
        <f t="shared" si="165"/>
        <v>0</v>
      </c>
      <c r="BS184" s="24"/>
      <c r="BT184" s="24">
        <f t="shared" si="166"/>
        <v>0</v>
      </c>
      <c r="BU184" s="24"/>
      <c r="BV184" s="24">
        <f t="shared" si="167"/>
        <v>0</v>
      </c>
      <c r="BW184" s="24"/>
      <c r="BX184" s="24">
        <f t="shared" si="168"/>
        <v>0</v>
      </c>
      <c r="BY184" s="24"/>
      <c r="BZ184" s="24">
        <f t="shared" si="169"/>
        <v>0</v>
      </c>
      <c r="CA184" s="4" t="s">
        <v>259</v>
      </c>
      <c r="CC184" s="41"/>
    </row>
    <row r="185" ht="56.25">
      <c r="A185" s="20" t="s">
        <v>260</v>
      </c>
      <c r="B185" s="39" t="s">
        <v>261</v>
      </c>
      <c r="C185" s="67" t="s">
        <v>39</v>
      </c>
      <c r="D185" s="24">
        <v>29781.099999999999</v>
      </c>
      <c r="E185" s="24"/>
      <c r="F185" s="24">
        <f t="shared" si="170"/>
        <v>29781.099999999999</v>
      </c>
      <c r="G185" s="24"/>
      <c r="H185" s="24">
        <f t="shared" si="171"/>
        <v>29781.099999999999</v>
      </c>
      <c r="I185" s="24"/>
      <c r="J185" s="24">
        <f t="shared" si="172"/>
        <v>29781.099999999999</v>
      </c>
      <c r="K185" s="24">
        <v>-3986.9029999999998</v>
      </c>
      <c r="L185" s="24">
        <f t="shared" si="173"/>
        <v>25794.197</v>
      </c>
      <c r="M185" s="24">
        <v>3986.9029999999998</v>
      </c>
      <c r="N185" s="24">
        <f t="shared" si="174"/>
        <v>29781.099999999999</v>
      </c>
      <c r="O185" s="24"/>
      <c r="P185" s="24">
        <f t="shared" si="175"/>
        <v>29781.099999999999</v>
      </c>
      <c r="Q185" s="24"/>
      <c r="R185" s="24">
        <f t="shared" si="176"/>
        <v>29781.099999999999</v>
      </c>
      <c r="S185" s="24"/>
      <c r="T185" s="24">
        <f t="shared" si="177"/>
        <v>29781.099999999999</v>
      </c>
      <c r="U185" s="24"/>
      <c r="V185" s="24">
        <f t="shared" si="178"/>
        <v>29781.099999999999</v>
      </c>
      <c r="W185" s="24"/>
      <c r="X185" s="24">
        <f t="shared" si="179"/>
        <v>29781.099999999999</v>
      </c>
      <c r="Y185" s="24"/>
      <c r="Z185" s="24">
        <f t="shared" si="180"/>
        <v>29781.099999999999</v>
      </c>
      <c r="AA185" s="24"/>
      <c r="AB185" s="24">
        <f t="shared" si="181"/>
        <v>29781.099999999999</v>
      </c>
      <c r="AC185" s="24"/>
      <c r="AD185" s="24">
        <f t="shared" si="146"/>
        <v>29781.099999999999</v>
      </c>
      <c r="AE185" s="24"/>
      <c r="AF185" s="24">
        <f t="shared" si="147"/>
        <v>29781.099999999999</v>
      </c>
      <c r="AG185" s="24">
        <v>0</v>
      </c>
      <c r="AH185" s="24"/>
      <c r="AI185" s="24">
        <f t="shared" si="148"/>
        <v>0</v>
      </c>
      <c r="AJ185" s="24"/>
      <c r="AK185" s="24">
        <f t="shared" si="149"/>
        <v>0</v>
      </c>
      <c r="AL185" s="24"/>
      <c r="AM185" s="24">
        <f t="shared" si="150"/>
        <v>0</v>
      </c>
      <c r="AN185" s="24"/>
      <c r="AO185" s="24">
        <f t="shared" si="151"/>
        <v>0</v>
      </c>
      <c r="AP185" s="24"/>
      <c r="AQ185" s="24">
        <f t="shared" si="152"/>
        <v>0</v>
      </c>
      <c r="AR185" s="24"/>
      <c r="AS185" s="24">
        <f t="shared" si="153"/>
        <v>0</v>
      </c>
      <c r="AT185" s="24"/>
      <c r="AU185" s="24">
        <f t="shared" si="154"/>
        <v>0</v>
      </c>
      <c r="AV185" s="24"/>
      <c r="AW185" s="24">
        <f t="shared" si="155"/>
        <v>0</v>
      </c>
      <c r="AX185" s="24"/>
      <c r="AY185" s="24">
        <f t="shared" si="156"/>
        <v>0</v>
      </c>
      <c r="AZ185" s="24"/>
      <c r="BA185" s="24">
        <f t="shared" si="157"/>
        <v>0</v>
      </c>
      <c r="BB185" s="24"/>
      <c r="BC185" s="24">
        <f t="shared" si="158"/>
        <v>0</v>
      </c>
      <c r="BD185" s="24"/>
      <c r="BE185" s="24">
        <f t="shared" si="159"/>
        <v>0</v>
      </c>
      <c r="BF185" s="24"/>
      <c r="BG185" s="24">
        <f t="shared" si="160"/>
        <v>0</v>
      </c>
      <c r="BH185" s="24">
        <v>0</v>
      </c>
      <c r="BI185" s="24"/>
      <c r="BJ185" s="24">
        <f t="shared" si="161"/>
        <v>0</v>
      </c>
      <c r="BK185" s="24"/>
      <c r="BL185" s="24">
        <f t="shared" si="162"/>
        <v>0</v>
      </c>
      <c r="BM185" s="24"/>
      <c r="BN185" s="24">
        <f t="shared" si="163"/>
        <v>0</v>
      </c>
      <c r="BO185" s="24"/>
      <c r="BP185" s="24">
        <f t="shared" si="164"/>
        <v>0</v>
      </c>
      <c r="BQ185" s="24"/>
      <c r="BR185" s="25">
        <f t="shared" si="165"/>
        <v>0</v>
      </c>
      <c r="BS185" s="24"/>
      <c r="BT185" s="24">
        <f t="shared" si="166"/>
        <v>0</v>
      </c>
      <c r="BU185" s="24"/>
      <c r="BV185" s="24">
        <f t="shared" si="167"/>
        <v>0</v>
      </c>
      <c r="BW185" s="24"/>
      <c r="BX185" s="24">
        <f t="shared" si="168"/>
        <v>0</v>
      </c>
      <c r="BY185" s="24"/>
      <c r="BZ185" s="24">
        <f t="shared" si="169"/>
        <v>0</v>
      </c>
      <c r="CA185" s="4" t="s">
        <v>262</v>
      </c>
      <c r="CC185" s="41"/>
    </row>
    <row r="186" ht="56.25">
      <c r="A186" s="20" t="s">
        <v>263</v>
      </c>
      <c r="B186" s="39" t="s">
        <v>264</v>
      </c>
      <c r="C186" s="67" t="s">
        <v>39</v>
      </c>
      <c r="D186" s="24">
        <v>29781</v>
      </c>
      <c r="E186" s="24"/>
      <c r="F186" s="24">
        <f t="shared" si="170"/>
        <v>29781</v>
      </c>
      <c r="G186" s="24"/>
      <c r="H186" s="24">
        <f t="shared" si="171"/>
        <v>29781</v>
      </c>
      <c r="I186" s="24"/>
      <c r="J186" s="24">
        <f t="shared" si="172"/>
        <v>29781</v>
      </c>
      <c r="K186" s="24">
        <v>-3986.9029999999998</v>
      </c>
      <c r="L186" s="24">
        <f t="shared" si="173"/>
        <v>25794.097000000002</v>
      </c>
      <c r="M186" s="24">
        <v>3986.9029999999998</v>
      </c>
      <c r="N186" s="24">
        <f t="shared" si="174"/>
        <v>29781</v>
      </c>
      <c r="O186" s="24"/>
      <c r="P186" s="24">
        <f t="shared" si="175"/>
        <v>29781</v>
      </c>
      <c r="Q186" s="24"/>
      <c r="R186" s="24">
        <f t="shared" si="176"/>
        <v>29781</v>
      </c>
      <c r="S186" s="24"/>
      <c r="T186" s="24">
        <f t="shared" si="177"/>
        <v>29781</v>
      </c>
      <c r="U186" s="24"/>
      <c r="V186" s="24">
        <f t="shared" si="178"/>
        <v>29781</v>
      </c>
      <c r="W186" s="24"/>
      <c r="X186" s="24">
        <f t="shared" si="179"/>
        <v>29781</v>
      </c>
      <c r="Y186" s="24"/>
      <c r="Z186" s="24">
        <f t="shared" si="180"/>
        <v>29781</v>
      </c>
      <c r="AA186" s="24"/>
      <c r="AB186" s="24">
        <f t="shared" si="181"/>
        <v>29781</v>
      </c>
      <c r="AC186" s="24"/>
      <c r="AD186" s="24">
        <f t="shared" si="146"/>
        <v>29781</v>
      </c>
      <c r="AE186" s="24"/>
      <c r="AF186" s="24">
        <f t="shared" si="147"/>
        <v>29781</v>
      </c>
      <c r="AG186" s="24">
        <v>0</v>
      </c>
      <c r="AH186" s="24"/>
      <c r="AI186" s="24">
        <f t="shared" si="148"/>
        <v>0</v>
      </c>
      <c r="AJ186" s="24"/>
      <c r="AK186" s="24">
        <f t="shared" si="149"/>
        <v>0</v>
      </c>
      <c r="AL186" s="24"/>
      <c r="AM186" s="24">
        <f t="shared" si="150"/>
        <v>0</v>
      </c>
      <c r="AN186" s="24"/>
      <c r="AO186" s="24">
        <f t="shared" si="151"/>
        <v>0</v>
      </c>
      <c r="AP186" s="24"/>
      <c r="AQ186" s="24">
        <f t="shared" si="152"/>
        <v>0</v>
      </c>
      <c r="AR186" s="24"/>
      <c r="AS186" s="24">
        <f t="shared" si="153"/>
        <v>0</v>
      </c>
      <c r="AT186" s="24"/>
      <c r="AU186" s="24">
        <f t="shared" si="154"/>
        <v>0</v>
      </c>
      <c r="AV186" s="24"/>
      <c r="AW186" s="24">
        <f t="shared" si="155"/>
        <v>0</v>
      </c>
      <c r="AX186" s="24"/>
      <c r="AY186" s="24">
        <f t="shared" si="156"/>
        <v>0</v>
      </c>
      <c r="AZ186" s="24"/>
      <c r="BA186" s="24">
        <f t="shared" si="157"/>
        <v>0</v>
      </c>
      <c r="BB186" s="24"/>
      <c r="BC186" s="24">
        <f t="shared" si="158"/>
        <v>0</v>
      </c>
      <c r="BD186" s="24"/>
      <c r="BE186" s="24">
        <f t="shared" si="159"/>
        <v>0</v>
      </c>
      <c r="BF186" s="24"/>
      <c r="BG186" s="24">
        <f t="shared" si="160"/>
        <v>0</v>
      </c>
      <c r="BH186" s="24">
        <v>0</v>
      </c>
      <c r="BI186" s="24"/>
      <c r="BJ186" s="24">
        <f t="shared" si="161"/>
        <v>0</v>
      </c>
      <c r="BK186" s="24"/>
      <c r="BL186" s="24">
        <f t="shared" si="162"/>
        <v>0</v>
      </c>
      <c r="BM186" s="24"/>
      <c r="BN186" s="24">
        <f t="shared" si="163"/>
        <v>0</v>
      </c>
      <c r="BO186" s="24"/>
      <c r="BP186" s="24">
        <f t="shared" si="164"/>
        <v>0</v>
      </c>
      <c r="BQ186" s="24"/>
      <c r="BR186" s="25">
        <f t="shared" si="165"/>
        <v>0</v>
      </c>
      <c r="BS186" s="24"/>
      <c r="BT186" s="24">
        <f t="shared" si="166"/>
        <v>0</v>
      </c>
      <c r="BU186" s="24"/>
      <c r="BV186" s="24">
        <f t="shared" si="167"/>
        <v>0</v>
      </c>
      <c r="BW186" s="24"/>
      <c r="BX186" s="24">
        <f t="shared" si="168"/>
        <v>0</v>
      </c>
      <c r="BY186" s="24"/>
      <c r="BZ186" s="24">
        <f t="shared" si="169"/>
        <v>0</v>
      </c>
      <c r="CA186" s="4" t="s">
        <v>265</v>
      </c>
      <c r="CC186" s="41"/>
    </row>
    <row r="187" ht="56.25">
      <c r="A187" s="20" t="s">
        <v>266</v>
      </c>
      <c r="B187" s="39" t="s">
        <v>267</v>
      </c>
      <c r="C187" s="67" t="s">
        <v>39</v>
      </c>
      <c r="D187" s="24">
        <v>0</v>
      </c>
      <c r="E187" s="24"/>
      <c r="F187" s="24">
        <f t="shared" si="170"/>
        <v>0</v>
      </c>
      <c r="G187" s="24"/>
      <c r="H187" s="24">
        <f t="shared" si="171"/>
        <v>0</v>
      </c>
      <c r="I187" s="24"/>
      <c r="J187" s="24">
        <f t="shared" si="172"/>
        <v>0</v>
      </c>
      <c r="K187" s="24"/>
      <c r="L187" s="24">
        <f t="shared" si="173"/>
        <v>0</v>
      </c>
      <c r="M187" s="24"/>
      <c r="N187" s="24">
        <f t="shared" si="174"/>
        <v>0</v>
      </c>
      <c r="O187" s="24"/>
      <c r="P187" s="24">
        <f t="shared" si="175"/>
        <v>0</v>
      </c>
      <c r="Q187" s="24"/>
      <c r="R187" s="24">
        <f t="shared" si="176"/>
        <v>0</v>
      </c>
      <c r="S187" s="24"/>
      <c r="T187" s="24">
        <f t="shared" si="177"/>
        <v>0</v>
      </c>
      <c r="U187" s="24"/>
      <c r="V187" s="24">
        <f t="shared" si="178"/>
        <v>0</v>
      </c>
      <c r="W187" s="24"/>
      <c r="X187" s="24">
        <f t="shared" si="179"/>
        <v>0</v>
      </c>
      <c r="Y187" s="24"/>
      <c r="Z187" s="24">
        <f t="shared" si="180"/>
        <v>0</v>
      </c>
      <c r="AA187" s="24"/>
      <c r="AB187" s="24">
        <f t="shared" si="181"/>
        <v>0</v>
      </c>
      <c r="AC187" s="24"/>
      <c r="AD187" s="24">
        <f t="shared" si="146"/>
        <v>0</v>
      </c>
      <c r="AE187" s="24"/>
      <c r="AF187" s="24">
        <f t="shared" si="147"/>
        <v>0</v>
      </c>
      <c r="AG187" s="24">
        <v>31210.5</v>
      </c>
      <c r="AH187" s="24"/>
      <c r="AI187" s="24">
        <f t="shared" si="148"/>
        <v>31210.5</v>
      </c>
      <c r="AJ187" s="24"/>
      <c r="AK187" s="24">
        <f t="shared" si="149"/>
        <v>31210.5</v>
      </c>
      <c r="AL187" s="24"/>
      <c r="AM187" s="24">
        <f t="shared" si="150"/>
        <v>31210.5</v>
      </c>
      <c r="AN187" s="24"/>
      <c r="AO187" s="24">
        <f t="shared" si="151"/>
        <v>31210.5</v>
      </c>
      <c r="AP187" s="24"/>
      <c r="AQ187" s="24">
        <f t="shared" si="152"/>
        <v>31210.5</v>
      </c>
      <c r="AR187" s="24"/>
      <c r="AS187" s="24">
        <f t="shared" si="153"/>
        <v>31210.5</v>
      </c>
      <c r="AT187" s="24"/>
      <c r="AU187" s="24">
        <f t="shared" si="154"/>
        <v>31210.5</v>
      </c>
      <c r="AV187" s="24"/>
      <c r="AW187" s="24">
        <f t="shared" si="155"/>
        <v>31210.5</v>
      </c>
      <c r="AX187" s="24"/>
      <c r="AY187" s="24">
        <f t="shared" si="156"/>
        <v>31210.5</v>
      </c>
      <c r="AZ187" s="24"/>
      <c r="BA187" s="24">
        <f t="shared" si="157"/>
        <v>31210.5</v>
      </c>
      <c r="BB187" s="24"/>
      <c r="BC187" s="24">
        <f t="shared" si="158"/>
        <v>31210.5</v>
      </c>
      <c r="BD187" s="24"/>
      <c r="BE187" s="24">
        <f t="shared" si="159"/>
        <v>31210.5</v>
      </c>
      <c r="BF187" s="24"/>
      <c r="BG187" s="24">
        <f t="shared" si="160"/>
        <v>31210.5</v>
      </c>
      <c r="BH187" s="24">
        <v>0</v>
      </c>
      <c r="BI187" s="24"/>
      <c r="BJ187" s="24">
        <f t="shared" si="161"/>
        <v>0</v>
      </c>
      <c r="BK187" s="24"/>
      <c r="BL187" s="24">
        <f t="shared" si="162"/>
        <v>0</v>
      </c>
      <c r="BM187" s="24"/>
      <c r="BN187" s="24">
        <f t="shared" si="163"/>
        <v>0</v>
      </c>
      <c r="BO187" s="24"/>
      <c r="BP187" s="24">
        <f t="shared" si="164"/>
        <v>0</v>
      </c>
      <c r="BQ187" s="24"/>
      <c r="BR187" s="25">
        <f t="shared" si="165"/>
        <v>0</v>
      </c>
      <c r="BS187" s="24"/>
      <c r="BT187" s="24">
        <f t="shared" si="166"/>
        <v>0</v>
      </c>
      <c r="BU187" s="24"/>
      <c r="BV187" s="24">
        <f t="shared" si="167"/>
        <v>0</v>
      </c>
      <c r="BW187" s="24"/>
      <c r="BX187" s="24">
        <f t="shared" si="168"/>
        <v>0</v>
      </c>
      <c r="BY187" s="24"/>
      <c r="BZ187" s="24">
        <f t="shared" si="169"/>
        <v>0</v>
      </c>
      <c r="CA187" s="4" t="s">
        <v>268</v>
      </c>
      <c r="CC187" s="41"/>
    </row>
    <row r="188" ht="56.25">
      <c r="A188" s="20" t="s">
        <v>269</v>
      </c>
      <c r="B188" s="39" t="s">
        <v>270</v>
      </c>
      <c r="C188" s="67" t="s">
        <v>39</v>
      </c>
      <c r="D188" s="24">
        <v>0</v>
      </c>
      <c r="E188" s="24"/>
      <c r="F188" s="24">
        <f t="shared" si="170"/>
        <v>0</v>
      </c>
      <c r="G188" s="24"/>
      <c r="H188" s="24">
        <f t="shared" si="171"/>
        <v>0</v>
      </c>
      <c r="I188" s="24"/>
      <c r="J188" s="24">
        <f t="shared" si="172"/>
        <v>0</v>
      </c>
      <c r="K188" s="24"/>
      <c r="L188" s="24">
        <f t="shared" si="173"/>
        <v>0</v>
      </c>
      <c r="M188" s="24"/>
      <c r="N188" s="24">
        <f t="shared" si="174"/>
        <v>0</v>
      </c>
      <c r="O188" s="24"/>
      <c r="P188" s="24">
        <f t="shared" si="175"/>
        <v>0</v>
      </c>
      <c r="Q188" s="24"/>
      <c r="R188" s="24">
        <f t="shared" si="176"/>
        <v>0</v>
      </c>
      <c r="S188" s="24"/>
      <c r="T188" s="24">
        <f t="shared" si="177"/>
        <v>0</v>
      </c>
      <c r="U188" s="24"/>
      <c r="V188" s="24">
        <f t="shared" si="178"/>
        <v>0</v>
      </c>
      <c r="W188" s="24"/>
      <c r="X188" s="24">
        <f t="shared" si="179"/>
        <v>0</v>
      </c>
      <c r="Y188" s="24"/>
      <c r="Z188" s="24">
        <f t="shared" si="180"/>
        <v>0</v>
      </c>
      <c r="AA188" s="24"/>
      <c r="AB188" s="24">
        <f t="shared" si="181"/>
        <v>0</v>
      </c>
      <c r="AC188" s="24"/>
      <c r="AD188" s="24">
        <f t="shared" si="146"/>
        <v>0</v>
      </c>
      <c r="AE188" s="24"/>
      <c r="AF188" s="24">
        <f t="shared" si="147"/>
        <v>0</v>
      </c>
      <c r="AG188" s="24">
        <v>0</v>
      </c>
      <c r="AH188" s="24"/>
      <c r="AI188" s="24">
        <f t="shared" si="148"/>
        <v>0</v>
      </c>
      <c r="AJ188" s="24"/>
      <c r="AK188" s="24">
        <f t="shared" si="149"/>
        <v>0</v>
      </c>
      <c r="AL188" s="24"/>
      <c r="AM188" s="24">
        <f t="shared" si="150"/>
        <v>0</v>
      </c>
      <c r="AN188" s="24"/>
      <c r="AO188" s="24">
        <f t="shared" si="151"/>
        <v>0</v>
      </c>
      <c r="AP188" s="24"/>
      <c r="AQ188" s="24">
        <f t="shared" si="152"/>
        <v>0</v>
      </c>
      <c r="AR188" s="24"/>
      <c r="AS188" s="24">
        <f t="shared" si="153"/>
        <v>0</v>
      </c>
      <c r="AT188" s="24"/>
      <c r="AU188" s="24">
        <f t="shared" si="154"/>
        <v>0</v>
      </c>
      <c r="AV188" s="24"/>
      <c r="AW188" s="24">
        <f t="shared" si="155"/>
        <v>0</v>
      </c>
      <c r="AX188" s="24"/>
      <c r="AY188" s="24">
        <f t="shared" si="156"/>
        <v>0</v>
      </c>
      <c r="AZ188" s="24"/>
      <c r="BA188" s="24">
        <f t="shared" si="157"/>
        <v>0</v>
      </c>
      <c r="BB188" s="24"/>
      <c r="BC188" s="24">
        <f t="shared" si="158"/>
        <v>0</v>
      </c>
      <c r="BD188" s="24"/>
      <c r="BE188" s="24">
        <f t="shared" si="159"/>
        <v>0</v>
      </c>
      <c r="BF188" s="24"/>
      <c r="BG188" s="24">
        <f t="shared" si="160"/>
        <v>0</v>
      </c>
      <c r="BH188" s="24">
        <v>32708.599999999999</v>
      </c>
      <c r="BI188" s="24"/>
      <c r="BJ188" s="24">
        <f t="shared" si="161"/>
        <v>32708.599999999999</v>
      </c>
      <c r="BK188" s="24"/>
      <c r="BL188" s="24">
        <f t="shared" si="162"/>
        <v>32708.599999999999</v>
      </c>
      <c r="BM188" s="24"/>
      <c r="BN188" s="24">
        <f t="shared" si="163"/>
        <v>32708.599999999999</v>
      </c>
      <c r="BO188" s="24"/>
      <c r="BP188" s="24">
        <f t="shared" si="164"/>
        <v>32708.599999999999</v>
      </c>
      <c r="BQ188" s="24"/>
      <c r="BR188" s="25">
        <f t="shared" si="165"/>
        <v>32708.599999999999</v>
      </c>
      <c r="BS188" s="24"/>
      <c r="BT188" s="24">
        <f t="shared" si="166"/>
        <v>32708.599999999999</v>
      </c>
      <c r="BU188" s="24"/>
      <c r="BV188" s="24">
        <f t="shared" si="167"/>
        <v>32708.599999999999</v>
      </c>
      <c r="BW188" s="24"/>
      <c r="BX188" s="24">
        <f t="shared" si="168"/>
        <v>32708.599999999999</v>
      </c>
      <c r="BY188" s="24"/>
      <c r="BZ188" s="24">
        <f t="shared" si="169"/>
        <v>32708.599999999999</v>
      </c>
      <c r="CA188" s="4" t="s">
        <v>271</v>
      </c>
      <c r="CC188" s="41"/>
    </row>
    <row r="189" s="1" customFormat="1" ht="17.25" customHeight="1">
      <c r="A189" s="20"/>
      <c r="B189" s="39" t="s">
        <v>272</v>
      </c>
      <c r="C189" s="39"/>
      <c r="D189" s="24">
        <f>D12+D70+D114+D125+D153+D165+D170+D183</f>
        <v>5567816.5999999996</v>
      </c>
      <c r="E189" s="24">
        <f>E12+E70+E114+E125+E153+E165+E170+E183</f>
        <v>-68981.171000000002</v>
      </c>
      <c r="F189" s="24">
        <f t="shared" si="170"/>
        <v>5498835.4289999995</v>
      </c>
      <c r="G189" s="24">
        <f>G12+G70+G114+G125+G153+G165+G170+G183+G163</f>
        <v>-626761.71999999986</v>
      </c>
      <c r="H189" s="24">
        <f t="shared" si="171"/>
        <v>4872073.7089999998</v>
      </c>
      <c r="I189" s="24">
        <f>I12+I70+I114+I125+I153+I165+I170+I183+I163</f>
        <v>29454.860000000001</v>
      </c>
      <c r="J189" s="24">
        <f t="shared" si="172"/>
        <v>4901528.5690000001</v>
      </c>
      <c r="K189" s="24">
        <f>K12+K70+K114+K125+K153+K165+K170+K183+K163</f>
        <v>327961.42799999996</v>
      </c>
      <c r="L189" s="24">
        <f t="shared" si="173"/>
        <v>5229489.9970000004</v>
      </c>
      <c r="M189" s="24">
        <f>M12+M70+M114+M125+M153+M165+M170+M183+M163</f>
        <v>465718.36399999994</v>
      </c>
      <c r="N189" s="24">
        <f t="shared" si="174"/>
        <v>5695208.3610000005</v>
      </c>
      <c r="O189" s="24">
        <f>O12+O70+O114+O125+O153+O165+O170+O183+O163</f>
        <v>23345.899000000001</v>
      </c>
      <c r="P189" s="24">
        <f t="shared" si="175"/>
        <v>5718554.2600000007</v>
      </c>
      <c r="Q189" s="24">
        <f>Q12+Q70+Q114+Q125+Q153+Q165+Q170+Q183+Q163</f>
        <v>594712.44099999999</v>
      </c>
      <c r="R189" s="24">
        <f t="shared" si="176"/>
        <v>6313266.7010000004</v>
      </c>
      <c r="S189" s="24">
        <f>S12+S70+S114+S125+S153+S165+S170+S183+S163</f>
        <v>324.98099999999999</v>
      </c>
      <c r="T189" s="24">
        <f t="shared" si="177"/>
        <v>6313591.682</v>
      </c>
      <c r="U189" s="24">
        <f>U12+U70+U114+U125+U153+U165+U170+U183+U163</f>
        <v>0</v>
      </c>
      <c r="V189" s="24">
        <f t="shared" si="178"/>
        <v>6313591.682</v>
      </c>
      <c r="W189" s="24">
        <f>W12+W70+W114+W125+W153+W165+W170+W183+W163</f>
        <v>1714.0159999999887</v>
      </c>
      <c r="X189" s="24">
        <f t="shared" si="179"/>
        <v>6315305.6979999999</v>
      </c>
      <c r="Y189" s="24">
        <f>Y12+Y70+Y114+Y125+Y153+Y165+Y170+Y183+Y163</f>
        <v>6019.2179999999998</v>
      </c>
      <c r="Z189" s="24">
        <f t="shared" si="180"/>
        <v>6321324.9160000002</v>
      </c>
      <c r="AA189" s="24">
        <f>AA12+AA70+AA114+AA125+AA153+AA165+AA170+AA183+AA163</f>
        <v>0</v>
      </c>
      <c r="AB189" s="24">
        <f t="shared" si="181"/>
        <v>6321324.9160000002</v>
      </c>
      <c r="AC189" s="24">
        <f>AC12+AC70+AC114+AC125+AC153+AC165+AC170+AC183+AC163</f>
        <v>123931.65499999997</v>
      </c>
      <c r="AD189" s="24">
        <f t="shared" si="146"/>
        <v>6445256.5710000005</v>
      </c>
      <c r="AE189" s="24">
        <f>AE12+AE70+AE114+AE125+AE153+AE165+AE170+AE183+AE163</f>
        <v>4785.6570000000002</v>
      </c>
      <c r="AF189" s="24">
        <f t="shared" si="147"/>
        <v>6450042.2280000001</v>
      </c>
      <c r="AG189" s="24">
        <f>AG12+AG70+AG114+AG125+AG153+AG165+AG170+AG183</f>
        <v>4489082.5</v>
      </c>
      <c r="AH189" s="24">
        <f>AH12+AH70+AH114+AH125+AH153+AH165+AH170+AH183</f>
        <v>4975.3069999999989</v>
      </c>
      <c r="AI189" s="24">
        <f t="shared" si="148"/>
        <v>4494057.807</v>
      </c>
      <c r="AJ189" s="24">
        <f>AJ12+AJ70+AJ114+AJ125+AJ153+AJ165+AJ170+AJ183+AJ163</f>
        <v>977618.13899999997</v>
      </c>
      <c r="AK189" s="24">
        <f t="shared" si="149"/>
        <v>5471675.9460000005</v>
      </c>
      <c r="AL189" s="24">
        <f>AL12+AL70+AL114+AL125+AL153+AL165+AL170+AL183+AL163</f>
        <v>11818.026999999973</v>
      </c>
      <c r="AM189" s="24">
        <f t="shared" si="150"/>
        <v>5483493.9730000002</v>
      </c>
      <c r="AN189" s="24">
        <f>AN12+AN70+AN114+AN125+AN153+AN165+AN170+AN183+AN163</f>
        <v>-4998.4359999999997</v>
      </c>
      <c r="AO189" s="24">
        <f t="shared" si="151"/>
        <v>5478495.5370000005</v>
      </c>
      <c r="AP189" s="24">
        <f>AP12+AP70+AP114+AP125+AP153+AP165+AP170+AP183+AP163</f>
        <v>156443.87800000003</v>
      </c>
      <c r="AQ189" s="24">
        <f t="shared" si="152"/>
        <v>5634939.415000001</v>
      </c>
      <c r="AR189" s="24">
        <f>AR12+AR70+AR114+AR125+AR153+AR165+AR170+AR183+AR163</f>
        <v>0</v>
      </c>
      <c r="AS189" s="24">
        <f t="shared" si="153"/>
        <v>5634939.415000001</v>
      </c>
      <c r="AT189" s="24">
        <f>AT12+AT70+AT114+AT125+AT153+AT165+AT170+AT183+AT163</f>
        <v>238150.53300000005</v>
      </c>
      <c r="AU189" s="24">
        <f t="shared" si="154"/>
        <v>5873089.9480000008</v>
      </c>
      <c r="AV189" s="24">
        <f>AV12+AV70+AV114+AV125+AV153+AV165+AV170+AV183+AV163</f>
        <v>-579.10000000000002</v>
      </c>
      <c r="AW189" s="24">
        <f t="shared" si="155"/>
        <v>5872510.8480000012</v>
      </c>
      <c r="AX189" s="24">
        <f>AX12+AX70+AX114+AX125+AX153+AX165+AX170+AX183+AX163</f>
        <v>0</v>
      </c>
      <c r="AY189" s="24">
        <f t="shared" si="156"/>
        <v>5872510.8480000012</v>
      </c>
      <c r="AZ189" s="24">
        <f>AZ12+AZ70+AZ114+AZ125+AZ153+AZ165+AZ170+AZ183+AZ163</f>
        <v>121585.44499999999</v>
      </c>
      <c r="BA189" s="24">
        <f t="shared" si="157"/>
        <v>5994096.2930000015</v>
      </c>
      <c r="BB189" s="24">
        <f>BB12+BB70+BB114+BB125+BB153+BB165+BB170+BB183+BB163</f>
        <v>513907.47700000001</v>
      </c>
      <c r="BC189" s="24">
        <f t="shared" si="158"/>
        <v>6508003.7700000014</v>
      </c>
      <c r="BD189" s="24">
        <f>BD12+BD70+BD114+BD125+BD153+BD165+BD170+BD183+BD163</f>
        <v>0</v>
      </c>
      <c r="BE189" s="24">
        <f t="shared" si="159"/>
        <v>6508003.7700000014</v>
      </c>
      <c r="BF189" s="24">
        <f>BF12+BF70+BF114+BF125+BF153+BF165+BF170+BF183+BF163</f>
        <v>0</v>
      </c>
      <c r="BG189" s="24">
        <f t="shared" si="160"/>
        <v>6508003.7700000014</v>
      </c>
      <c r="BH189" s="24">
        <f>BH12+BH70+BH114+BH125+BH153+BH165+BH170+BH183</f>
        <v>3929971.9999999995</v>
      </c>
      <c r="BI189" s="24">
        <f>BI12+BI70+BI114+BI125+BI153+BI165+BI170+BI183</f>
        <v>-70868.899999999994</v>
      </c>
      <c r="BJ189" s="24">
        <f t="shared" si="161"/>
        <v>3859103.0999999996</v>
      </c>
      <c r="BK189" s="24">
        <f>BK12+BK70+BK114+BK125+BK153+BK165+BK170+BK183+BK163</f>
        <v>380618.08399999997</v>
      </c>
      <c r="BL189" s="24">
        <f t="shared" si="162"/>
        <v>4239721.1839999994</v>
      </c>
      <c r="BM189" s="24">
        <f>BM12+BM70+BM114+BM125+BM153+BM165+BM170+BM183+BM163</f>
        <v>0</v>
      </c>
      <c r="BN189" s="24">
        <f t="shared" si="163"/>
        <v>4239721.1839999994</v>
      </c>
      <c r="BO189" s="24">
        <f>BO12+BO70+BO114+BO125+BO153+BO165+BO170+BO183+BO163</f>
        <v>250797.60000000001</v>
      </c>
      <c r="BP189" s="24">
        <f t="shared" si="164"/>
        <v>4490518.7839999991</v>
      </c>
      <c r="BQ189" s="24">
        <f>BQ12+BQ70+BQ114+BQ125+BQ153+BQ165+BQ170+BQ183+BQ163</f>
        <v>0</v>
      </c>
      <c r="BR189" s="25">
        <f t="shared" si="165"/>
        <v>4490518.7839999991</v>
      </c>
      <c r="BS189" s="24">
        <f>BS12+BS70+BS114+BS125+BS153+BS165+BS170+BS183+BS163</f>
        <v>960.19200000003912</v>
      </c>
      <c r="BT189" s="24">
        <f t="shared" si="166"/>
        <v>4491478.9759999989</v>
      </c>
      <c r="BU189" s="24">
        <f>BU12+BU70+BU114+BU125+BU153+BU165+BU170+BU183+BU163</f>
        <v>27554.688999999998</v>
      </c>
      <c r="BV189" s="24">
        <f t="shared" si="167"/>
        <v>4519033.6649999991</v>
      </c>
      <c r="BW189" s="24">
        <f>BW12+BW70+BW114+BW125+BW153+BW165+BW170+BW183+BW163</f>
        <v>693336.95799999998</v>
      </c>
      <c r="BX189" s="24">
        <f t="shared" si="168"/>
        <v>5212370.6229999987</v>
      </c>
      <c r="BY189" s="24">
        <f>BY12+BY70+BY114+BY125+BY153+BY165+BY170+BY183+BY163</f>
        <v>0</v>
      </c>
      <c r="BZ189" s="24">
        <f t="shared" si="169"/>
        <v>5212370.6229999987</v>
      </c>
      <c r="CC189" s="41"/>
    </row>
    <row r="190" ht="17.25" customHeight="1">
      <c r="A190" s="20"/>
      <c r="B190" s="39" t="s">
        <v>273</v>
      </c>
      <c r="C190" s="39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5"/>
      <c r="BS190" s="24"/>
      <c r="BT190" s="24"/>
      <c r="BU190" s="24"/>
      <c r="BV190" s="24"/>
      <c r="BW190" s="24"/>
      <c r="BX190" s="24"/>
      <c r="BY190" s="24"/>
      <c r="BZ190" s="24"/>
      <c r="CC190" s="41"/>
    </row>
    <row r="191" ht="17.25" customHeight="1">
      <c r="A191" s="20"/>
      <c r="B191" s="86" t="s">
        <v>160</v>
      </c>
      <c r="C191" s="86"/>
      <c r="D191" s="24">
        <f>D128</f>
        <v>14572.000000000002</v>
      </c>
      <c r="E191" s="24">
        <f>E128</f>
        <v>0</v>
      </c>
      <c r="F191" s="24">
        <f t="shared" si="170"/>
        <v>14572.000000000002</v>
      </c>
      <c r="G191" s="24">
        <f>G128</f>
        <v>0</v>
      </c>
      <c r="H191" s="24">
        <f t="shared" si="171"/>
        <v>14572.000000000002</v>
      </c>
      <c r="I191" s="24">
        <f>I128</f>
        <v>0</v>
      </c>
      <c r="J191" s="24">
        <f t="shared" si="172"/>
        <v>14572.000000000002</v>
      </c>
      <c r="K191" s="24">
        <f>K128</f>
        <v>0</v>
      </c>
      <c r="L191" s="24">
        <f t="shared" si="173"/>
        <v>14572.000000000002</v>
      </c>
      <c r="M191" s="24">
        <f>M128</f>
        <v>0</v>
      </c>
      <c r="N191" s="24">
        <f t="shared" si="174"/>
        <v>14572.000000000002</v>
      </c>
      <c r="O191" s="24">
        <f>O128</f>
        <v>0</v>
      </c>
      <c r="P191" s="24">
        <f t="shared" si="175"/>
        <v>14572.000000000002</v>
      </c>
      <c r="Q191" s="24">
        <f>Q128</f>
        <v>0</v>
      </c>
      <c r="R191" s="24">
        <f t="shared" si="176"/>
        <v>14572.000000000002</v>
      </c>
      <c r="S191" s="24">
        <f>S128</f>
        <v>0</v>
      </c>
      <c r="T191" s="24">
        <f t="shared" si="177"/>
        <v>14572.000000000002</v>
      </c>
      <c r="U191" s="24">
        <f>U128</f>
        <v>0</v>
      </c>
      <c r="V191" s="24">
        <f t="shared" si="178"/>
        <v>14572.000000000002</v>
      </c>
      <c r="W191" s="24">
        <f>W128</f>
        <v>0</v>
      </c>
      <c r="X191" s="24">
        <f t="shared" si="179"/>
        <v>14572.000000000002</v>
      </c>
      <c r="Y191" s="24">
        <f>Y128</f>
        <v>0</v>
      </c>
      <c r="Z191" s="24">
        <f t="shared" si="180"/>
        <v>14572.000000000002</v>
      </c>
      <c r="AA191" s="24">
        <f>AA128</f>
        <v>0</v>
      </c>
      <c r="AB191" s="24">
        <f t="shared" si="181"/>
        <v>14572.000000000002</v>
      </c>
      <c r="AC191" s="24">
        <f>AC128</f>
        <v>0</v>
      </c>
      <c r="AD191" s="24">
        <f t="shared" si="146"/>
        <v>14572.000000000002</v>
      </c>
      <c r="AE191" s="24">
        <f>AE128</f>
        <v>0</v>
      </c>
      <c r="AF191" s="24">
        <f t="shared" si="147"/>
        <v>14572.000000000002</v>
      </c>
      <c r="AG191" s="24">
        <f>AG128</f>
        <v>40592.799999999996</v>
      </c>
      <c r="AH191" s="24">
        <f>AH128</f>
        <v>0</v>
      </c>
      <c r="AI191" s="24">
        <f t="shared" si="148"/>
        <v>40592.799999999996</v>
      </c>
      <c r="AJ191" s="24">
        <f>AJ128</f>
        <v>0</v>
      </c>
      <c r="AK191" s="24">
        <f t="shared" si="149"/>
        <v>40592.799999999996</v>
      </c>
      <c r="AL191" s="24">
        <f>AL128</f>
        <v>0</v>
      </c>
      <c r="AM191" s="24">
        <f t="shared" si="150"/>
        <v>40592.799999999996</v>
      </c>
      <c r="AN191" s="24">
        <f>AN128</f>
        <v>0</v>
      </c>
      <c r="AO191" s="24">
        <f t="shared" si="151"/>
        <v>40592.799999999996</v>
      </c>
      <c r="AP191" s="24">
        <f>AP128</f>
        <v>0</v>
      </c>
      <c r="AQ191" s="24">
        <f t="shared" si="152"/>
        <v>40592.799999999996</v>
      </c>
      <c r="AR191" s="24">
        <f>AR128</f>
        <v>0</v>
      </c>
      <c r="AS191" s="24">
        <f t="shared" si="153"/>
        <v>40592.799999999996</v>
      </c>
      <c r="AT191" s="24">
        <f>AT128</f>
        <v>78652.098999999987</v>
      </c>
      <c r="AU191" s="24">
        <f t="shared" si="154"/>
        <v>119244.89899999998</v>
      </c>
      <c r="AV191" s="24">
        <f>AV128</f>
        <v>0</v>
      </c>
      <c r="AW191" s="24">
        <f t="shared" si="155"/>
        <v>119244.89899999998</v>
      </c>
      <c r="AX191" s="24">
        <f>AX128</f>
        <v>0</v>
      </c>
      <c r="AY191" s="24">
        <f t="shared" si="156"/>
        <v>119244.89899999998</v>
      </c>
      <c r="AZ191" s="24">
        <f>AZ128</f>
        <v>0</v>
      </c>
      <c r="BA191" s="24">
        <f t="shared" si="157"/>
        <v>119244.89899999998</v>
      </c>
      <c r="BB191" s="24">
        <f>BB128</f>
        <v>0</v>
      </c>
      <c r="BC191" s="24">
        <f t="shared" si="158"/>
        <v>119244.89899999998</v>
      </c>
      <c r="BD191" s="24">
        <f>BD128</f>
        <v>0</v>
      </c>
      <c r="BE191" s="24">
        <f t="shared" si="159"/>
        <v>119244.89899999998</v>
      </c>
      <c r="BF191" s="24">
        <f>BF128</f>
        <v>0</v>
      </c>
      <c r="BG191" s="24">
        <f t="shared" si="160"/>
        <v>119244.89899999998</v>
      </c>
      <c r="BH191" s="24">
        <f>BH128</f>
        <v>10393.299999999999</v>
      </c>
      <c r="BI191" s="24">
        <f>BI128</f>
        <v>0</v>
      </c>
      <c r="BJ191" s="24">
        <f t="shared" si="161"/>
        <v>10393.299999999999</v>
      </c>
      <c r="BK191" s="24">
        <f>BK128</f>
        <v>0</v>
      </c>
      <c r="BL191" s="24">
        <f t="shared" si="162"/>
        <v>10393.299999999999</v>
      </c>
      <c r="BM191" s="24">
        <f>BM128</f>
        <v>0</v>
      </c>
      <c r="BN191" s="24">
        <f t="shared" si="163"/>
        <v>10393.299999999999</v>
      </c>
      <c r="BO191" s="24">
        <f>BO128</f>
        <v>0</v>
      </c>
      <c r="BP191" s="24">
        <f t="shared" si="164"/>
        <v>10393.299999999999</v>
      </c>
      <c r="BQ191" s="24">
        <f>BQ128</f>
        <v>0</v>
      </c>
      <c r="BR191" s="25">
        <f t="shared" si="165"/>
        <v>10393.299999999999</v>
      </c>
      <c r="BS191" s="24">
        <f>BS128</f>
        <v>0</v>
      </c>
      <c r="BT191" s="24">
        <f t="shared" si="166"/>
        <v>10393.299999999999</v>
      </c>
      <c r="BU191" s="24">
        <f>BU128</f>
        <v>0</v>
      </c>
      <c r="BV191" s="24">
        <f t="shared" si="167"/>
        <v>10393.299999999999</v>
      </c>
      <c r="BW191" s="24">
        <f>BW128</f>
        <v>0</v>
      </c>
      <c r="BX191" s="24">
        <f t="shared" si="168"/>
        <v>10393.299999999999</v>
      </c>
      <c r="BY191" s="24">
        <f>BY128</f>
        <v>0</v>
      </c>
      <c r="BZ191" s="24">
        <f t="shared" si="169"/>
        <v>10393.299999999999</v>
      </c>
      <c r="CC191" s="41"/>
    </row>
    <row r="192" ht="17.25" customHeight="1">
      <c r="A192" s="20"/>
      <c r="B192" s="39" t="s">
        <v>34</v>
      </c>
      <c r="C192" s="39"/>
      <c r="D192" s="24">
        <f>D15+D73+D117+D156</f>
        <v>1249242.7</v>
      </c>
      <c r="E192" s="24">
        <f>E15+E73+E117+E156</f>
        <v>0</v>
      </c>
      <c r="F192" s="24">
        <f t="shared" si="170"/>
        <v>1249242.7</v>
      </c>
      <c r="G192" s="24">
        <f>G15+G73+G117+G156</f>
        <v>-96028.394</v>
      </c>
      <c r="H192" s="24">
        <f t="shared" si="171"/>
        <v>1153214.3059999999</v>
      </c>
      <c r="I192" s="24">
        <f>I15+I73+I117+I156</f>
        <v>0</v>
      </c>
      <c r="J192" s="24">
        <f t="shared" si="172"/>
        <v>1153214.3059999999</v>
      </c>
      <c r="K192" s="24">
        <f>K15+K73+K117+K156</f>
        <v>106161.625</v>
      </c>
      <c r="L192" s="24">
        <f t="shared" si="173"/>
        <v>1259375.9309999999</v>
      </c>
      <c r="M192" s="24">
        <f>M15+M73+M117+M156</f>
        <v>0</v>
      </c>
      <c r="N192" s="24">
        <f t="shared" si="174"/>
        <v>1259375.9309999999</v>
      </c>
      <c r="O192" s="24">
        <f>O15+O73+O117+O156</f>
        <v>0</v>
      </c>
      <c r="P192" s="24">
        <f t="shared" si="175"/>
        <v>1259375.9309999999</v>
      </c>
      <c r="Q192" s="24">
        <f>Q15+Q73+Q117+Q156</f>
        <v>23800</v>
      </c>
      <c r="R192" s="24">
        <f t="shared" si="176"/>
        <v>1283175.9309999999</v>
      </c>
      <c r="S192" s="24">
        <f>S15+S73+S117+S156</f>
        <v>0</v>
      </c>
      <c r="T192" s="24">
        <f t="shared" si="177"/>
        <v>1283175.9309999999</v>
      </c>
      <c r="U192" s="24">
        <f>U15+U73+U117+U156</f>
        <v>0</v>
      </c>
      <c r="V192" s="24">
        <f t="shared" si="178"/>
        <v>1283175.9309999999</v>
      </c>
      <c r="W192" s="24">
        <f>W15+W73+W117+W156</f>
        <v>9358.9300000000003</v>
      </c>
      <c r="X192" s="24">
        <f t="shared" si="179"/>
        <v>1292534.8609999998</v>
      </c>
      <c r="Y192" s="24">
        <f>Y15+Y73+Y117+Y156</f>
        <v>0</v>
      </c>
      <c r="Z192" s="24">
        <f t="shared" si="180"/>
        <v>1292534.8609999998</v>
      </c>
      <c r="AA192" s="24">
        <f>AA15+AA73+AA117+AA156</f>
        <v>0</v>
      </c>
      <c r="AB192" s="24">
        <f t="shared" si="181"/>
        <v>1292534.8609999998</v>
      </c>
      <c r="AC192" s="24">
        <f>AC15+AC73+AC117+AC156</f>
        <v>0</v>
      </c>
      <c r="AD192" s="24">
        <f t="shared" si="146"/>
        <v>1292534.8609999998</v>
      </c>
      <c r="AE192" s="24">
        <f>AE15+AE73+AE117+AE156</f>
        <v>0</v>
      </c>
      <c r="AF192" s="24">
        <f t="shared" si="147"/>
        <v>1292534.8609999998</v>
      </c>
      <c r="AG192" s="24">
        <f>AG15+AG73+AG117+AG156</f>
        <v>715222.20000000007</v>
      </c>
      <c r="AH192" s="24">
        <f>AH15+AH73+AH117+AH156</f>
        <v>0</v>
      </c>
      <c r="AI192" s="24">
        <f t="shared" si="148"/>
        <v>715222.20000000007</v>
      </c>
      <c r="AJ192" s="24">
        <f>AJ15+AJ73+AJ117+AJ156</f>
        <v>746029.62399999995</v>
      </c>
      <c r="AK192" s="24">
        <f t="shared" si="149"/>
        <v>1461251.824</v>
      </c>
      <c r="AL192" s="24">
        <f>AL15+AL73+AL117+AL156</f>
        <v>34761.445000000007</v>
      </c>
      <c r="AM192" s="24">
        <f t="shared" si="150"/>
        <v>1496013.2690000001</v>
      </c>
      <c r="AN192" s="24">
        <f>AN15+AN73+AN117+AN156</f>
        <v>0</v>
      </c>
      <c r="AO192" s="24">
        <f t="shared" si="151"/>
        <v>1496013.2690000001</v>
      </c>
      <c r="AP192" s="24">
        <f>AP15+AP73+AP117+AP156</f>
        <v>0</v>
      </c>
      <c r="AQ192" s="24">
        <f t="shared" si="152"/>
        <v>1496013.2690000001</v>
      </c>
      <c r="AR192" s="24">
        <f>AR15+AR73+AR117+AR156</f>
        <v>0</v>
      </c>
      <c r="AS192" s="24">
        <f t="shared" si="153"/>
        <v>1496013.2690000001</v>
      </c>
      <c r="AT192" s="24">
        <f>AT15+AT73+AT117+AT156</f>
        <v>0</v>
      </c>
      <c r="AU192" s="24">
        <f t="shared" si="154"/>
        <v>1496013.2690000001</v>
      </c>
      <c r="AV192" s="24">
        <f>AV15+AV73+AV117+AV156</f>
        <v>0</v>
      </c>
      <c r="AW192" s="24">
        <f t="shared" si="155"/>
        <v>1496013.2690000001</v>
      </c>
      <c r="AX192" s="24">
        <f>AX15+AX73+AX117+AX156</f>
        <v>0</v>
      </c>
      <c r="AY192" s="24">
        <f t="shared" si="156"/>
        <v>1496013.2690000001</v>
      </c>
      <c r="AZ192" s="24">
        <f>AZ15+AZ73+AZ117+AZ156</f>
        <v>43784.469999999994</v>
      </c>
      <c r="BA192" s="24">
        <f t="shared" si="157"/>
        <v>1539797.7390000001</v>
      </c>
      <c r="BB192" s="24">
        <f>BB15+BB73+BB117+BB156</f>
        <v>0</v>
      </c>
      <c r="BC192" s="24">
        <f t="shared" si="158"/>
        <v>1539797.7390000001</v>
      </c>
      <c r="BD192" s="24">
        <f>BD15+BD73+BD117+BD156</f>
        <v>0</v>
      </c>
      <c r="BE192" s="24">
        <f t="shared" si="159"/>
        <v>1539797.7390000001</v>
      </c>
      <c r="BF192" s="24">
        <f>BF15+BF73+BF117+BF156</f>
        <v>0</v>
      </c>
      <c r="BG192" s="24">
        <f t="shared" si="160"/>
        <v>1539797.7390000001</v>
      </c>
      <c r="BH192" s="24">
        <f>BH15+BH73+BH117+BH156</f>
        <v>241189.79999999999</v>
      </c>
      <c r="BI192" s="24">
        <f>BI15+BI73+BI117+BI156</f>
        <v>0</v>
      </c>
      <c r="BJ192" s="24">
        <f t="shared" si="161"/>
        <v>241189.79999999999</v>
      </c>
      <c r="BK192" s="24">
        <f>BK15+BK73+BK117+BK156</f>
        <v>0</v>
      </c>
      <c r="BL192" s="24">
        <f t="shared" si="162"/>
        <v>241189.79999999999</v>
      </c>
      <c r="BM192" s="24">
        <f>BM15+BM73+BM117+BM156</f>
        <v>0</v>
      </c>
      <c r="BN192" s="24">
        <f t="shared" si="163"/>
        <v>241189.79999999999</v>
      </c>
      <c r="BO192" s="24">
        <f>BO15+BO73+BO117+BO156</f>
        <v>0</v>
      </c>
      <c r="BP192" s="24">
        <f t="shared" si="164"/>
        <v>241189.79999999999</v>
      </c>
      <c r="BQ192" s="24">
        <f>BQ15+BQ73+BQ117+BQ156</f>
        <v>0</v>
      </c>
      <c r="BR192" s="25">
        <f t="shared" si="165"/>
        <v>241189.79999999999</v>
      </c>
      <c r="BS192" s="24">
        <f>BS15+BS73+BS117+BS156</f>
        <v>0</v>
      </c>
      <c r="BT192" s="24">
        <f t="shared" si="166"/>
        <v>241189.79999999999</v>
      </c>
      <c r="BU192" s="24">
        <f>BU15+BU73+BU117+BU156</f>
        <v>0</v>
      </c>
      <c r="BV192" s="24">
        <f t="shared" si="167"/>
        <v>241189.79999999999</v>
      </c>
      <c r="BW192" s="24">
        <f>BW15+BW73+BW117+BW156</f>
        <v>0</v>
      </c>
      <c r="BX192" s="24">
        <f t="shared" si="168"/>
        <v>241189.79999999999</v>
      </c>
      <c r="BY192" s="24">
        <f>BY15+BY73+BY117+BY156</f>
        <v>0</v>
      </c>
      <c r="BZ192" s="24">
        <f t="shared" si="169"/>
        <v>241189.79999999999</v>
      </c>
      <c r="CC192" s="41"/>
    </row>
    <row r="193" ht="17.25" customHeight="1">
      <c r="A193" s="20"/>
      <c r="B193" s="39" t="s">
        <v>55</v>
      </c>
      <c r="C193" s="39"/>
      <c r="D193" s="24">
        <f>D16+D74+D157</f>
        <v>2064318</v>
      </c>
      <c r="E193" s="24">
        <f>E16+E74+E157</f>
        <v>0</v>
      </c>
      <c r="F193" s="24">
        <f t="shared" si="170"/>
        <v>2064318</v>
      </c>
      <c r="G193" s="24">
        <f>G16+G74+G157</f>
        <v>-1344806.76</v>
      </c>
      <c r="H193" s="24">
        <f t="shared" si="171"/>
        <v>719511.23999999999</v>
      </c>
      <c r="I193" s="24">
        <f>I16+I74+I157</f>
        <v>0</v>
      </c>
      <c r="J193" s="24">
        <f t="shared" si="172"/>
        <v>719511.23999999999</v>
      </c>
      <c r="K193" s="24">
        <f>K16+K74+K157</f>
        <v>111172.70600000001</v>
      </c>
      <c r="L193" s="24">
        <f t="shared" si="173"/>
        <v>830683.946</v>
      </c>
      <c r="M193" s="24">
        <f>M16+M74+M157</f>
        <v>0</v>
      </c>
      <c r="N193" s="24">
        <f t="shared" si="174"/>
        <v>830683.946</v>
      </c>
      <c r="O193" s="24">
        <f>O16+O74+O157</f>
        <v>0</v>
      </c>
      <c r="P193" s="24">
        <f t="shared" si="175"/>
        <v>830683.946</v>
      </c>
      <c r="Q193" s="24">
        <f>Q16+Q74+Q157</f>
        <v>0</v>
      </c>
      <c r="R193" s="24">
        <f t="shared" si="176"/>
        <v>830683.946</v>
      </c>
      <c r="S193" s="24">
        <f>S16+S74+S157</f>
        <v>0</v>
      </c>
      <c r="T193" s="24">
        <f t="shared" si="177"/>
        <v>830683.946</v>
      </c>
      <c r="U193" s="24">
        <f>U16+U74+U157</f>
        <v>0</v>
      </c>
      <c r="V193" s="24">
        <f t="shared" si="178"/>
        <v>830683.946</v>
      </c>
      <c r="W193" s="24">
        <f>W16+W74+W157</f>
        <v>99276.915999999997</v>
      </c>
      <c r="X193" s="24">
        <f t="shared" si="179"/>
        <v>929960.86199999996</v>
      </c>
      <c r="Y193" s="24">
        <f>Y16+Y74+Y157</f>
        <v>0</v>
      </c>
      <c r="Z193" s="24">
        <f t="shared" si="180"/>
        <v>929960.86199999996</v>
      </c>
      <c r="AA193" s="24">
        <f>AA16+AA74+AA157</f>
        <v>0</v>
      </c>
      <c r="AB193" s="24">
        <f t="shared" si="181"/>
        <v>929960.86199999996</v>
      </c>
      <c r="AC193" s="24">
        <f>AC16+AC74+AC157</f>
        <v>0</v>
      </c>
      <c r="AD193" s="24">
        <f t="shared" si="146"/>
        <v>929960.86199999996</v>
      </c>
      <c r="AE193" s="24">
        <f>AE16+AE74+AE157</f>
        <v>0</v>
      </c>
      <c r="AF193" s="24">
        <f t="shared" si="147"/>
        <v>929960.86199999996</v>
      </c>
      <c r="AG193" s="24">
        <f>AG16+AG74+AG157</f>
        <v>550659.80000000005</v>
      </c>
      <c r="AH193" s="24">
        <f>AH16+AH74+AH157</f>
        <v>0</v>
      </c>
      <c r="AI193" s="24">
        <f t="shared" si="148"/>
        <v>550659.80000000005</v>
      </c>
      <c r="AJ193" s="24">
        <f>AJ16+AJ74+AJ157</f>
        <v>-352144.29999999999</v>
      </c>
      <c r="AK193" s="24">
        <f t="shared" si="149"/>
        <v>198515.50000000006</v>
      </c>
      <c r="AL193" s="24">
        <f>AL16+AL74+AL157</f>
        <v>0</v>
      </c>
      <c r="AM193" s="24">
        <f t="shared" si="150"/>
        <v>198515.50000000006</v>
      </c>
      <c r="AN193" s="24">
        <f>AN16+AN74+AN157</f>
        <v>0</v>
      </c>
      <c r="AO193" s="24">
        <f t="shared" si="151"/>
        <v>198515.50000000006</v>
      </c>
      <c r="AP193" s="24">
        <f>AP16+AP74+AP157</f>
        <v>0</v>
      </c>
      <c r="AQ193" s="24">
        <f t="shared" si="152"/>
        <v>198515.50000000006</v>
      </c>
      <c r="AR193" s="24">
        <f>AR16+AR74+AR157</f>
        <v>0</v>
      </c>
      <c r="AS193" s="24">
        <f t="shared" si="153"/>
        <v>198515.50000000006</v>
      </c>
      <c r="AT193" s="24">
        <f>AT16+AT74+AT157</f>
        <v>0</v>
      </c>
      <c r="AU193" s="24">
        <f t="shared" si="154"/>
        <v>198515.50000000006</v>
      </c>
      <c r="AV193" s="24">
        <f>AV16+AV74+AV157</f>
        <v>0</v>
      </c>
      <c r="AW193" s="24">
        <f t="shared" si="155"/>
        <v>198515.50000000006</v>
      </c>
      <c r="AX193" s="24">
        <f>AX16+AX74+AX157</f>
        <v>0</v>
      </c>
      <c r="AY193" s="24">
        <f t="shared" si="156"/>
        <v>198515.50000000006</v>
      </c>
      <c r="AZ193" s="24">
        <f>AZ16+AZ74+AZ157</f>
        <v>0</v>
      </c>
      <c r="BA193" s="24">
        <f t="shared" si="157"/>
        <v>198515.50000000006</v>
      </c>
      <c r="BB193" s="24">
        <f>BB16+BB74+BB157</f>
        <v>0</v>
      </c>
      <c r="BC193" s="24">
        <f t="shared" si="158"/>
        <v>198515.50000000006</v>
      </c>
      <c r="BD193" s="24">
        <f>BD16+BD74+BD157</f>
        <v>0</v>
      </c>
      <c r="BE193" s="24">
        <f t="shared" si="159"/>
        <v>198515.50000000006</v>
      </c>
      <c r="BF193" s="24">
        <f>BF16+BF74+BF157</f>
        <v>0</v>
      </c>
      <c r="BG193" s="24">
        <f t="shared" si="160"/>
        <v>198515.50000000006</v>
      </c>
      <c r="BH193" s="24">
        <f>BH16+BH74+BH157</f>
        <v>200913.79999999999</v>
      </c>
      <c r="BI193" s="24">
        <f>BI16+BI74+BI157</f>
        <v>0</v>
      </c>
      <c r="BJ193" s="24">
        <f t="shared" si="161"/>
        <v>200913.79999999999</v>
      </c>
      <c r="BK193" s="24">
        <f>BK16+BK74+BK157</f>
        <v>0</v>
      </c>
      <c r="BL193" s="24">
        <f t="shared" si="162"/>
        <v>200913.79999999999</v>
      </c>
      <c r="BM193" s="24">
        <f>BM16+BM74+BM157</f>
        <v>0</v>
      </c>
      <c r="BN193" s="24">
        <f t="shared" si="163"/>
        <v>200913.79999999999</v>
      </c>
      <c r="BO193" s="24">
        <f>BO16+BO74+BO157</f>
        <v>0</v>
      </c>
      <c r="BP193" s="24">
        <f t="shared" si="164"/>
        <v>200913.79999999999</v>
      </c>
      <c r="BQ193" s="24">
        <f>BQ16+BQ74+BQ157</f>
        <v>0</v>
      </c>
      <c r="BR193" s="25">
        <f t="shared" si="165"/>
        <v>200913.79999999999</v>
      </c>
      <c r="BS193" s="24">
        <f>BS16+BS74+BS157</f>
        <v>0</v>
      </c>
      <c r="BT193" s="24">
        <f t="shared" si="166"/>
        <v>200913.79999999999</v>
      </c>
      <c r="BU193" s="24">
        <f>BU16+BU74+BU157</f>
        <v>0</v>
      </c>
      <c r="BV193" s="24">
        <f t="shared" si="167"/>
        <v>200913.79999999999</v>
      </c>
      <c r="BW193" s="24">
        <f>BW16+BW74+BW157</f>
        <v>0</v>
      </c>
      <c r="BX193" s="24">
        <f t="shared" si="168"/>
        <v>200913.79999999999</v>
      </c>
      <c r="BY193" s="24">
        <f>BY16+BY74+BY157</f>
        <v>0</v>
      </c>
      <c r="BZ193" s="24">
        <f t="shared" si="169"/>
        <v>200913.79999999999</v>
      </c>
      <c r="CC193" s="41"/>
    </row>
    <row r="194" ht="17.25" customHeight="1">
      <c r="A194" s="20"/>
      <c r="B194" s="39" t="s">
        <v>36</v>
      </c>
      <c r="C194" s="39"/>
      <c r="D194" s="24"/>
      <c r="E194" s="24">
        <f>E17</f>
        <v>122807.7</v>
      </c>
      <c r="F194" s="24">
        <f t="shared" si="170"/>
        <v>122807.7</v>
      </c>
      <c r="G194" s="24">
        <f>G17</f>
        <v>545340.29700000002</v>
      </c>
      <c r="H194" s="24">
        <f t="shared" si="171"/>
        <v>668147.99699999997</v>
      </c>
      <c r="I194" s="24">
        <f>I17</f>
        <v>0</v>
      </c>
      <c r="J194" s="24">
        <f t="shared" si="172"/>
        <v>668147.99699999997</v>
      </c>
      <c r="K194" s="24">
        <f>K17</f>
        <v>184348.644</v>
      </c>
      <c r="L194" s="24">
        <f t="shared" si="173"/>
        <v>852496.64099999995</v>
      </c>
      <c r="M194" s="24">
        <f>M17</f>
        <v>281632.84299999999</v>
      </c>
      <c r="N194" s="24">
        <f t="shared" si="174"/>
        <v>1134129.4839999999</v>
      </c>
      <c r="O194" s="24">
        <f>O17</f>
        <v>0</v>
      </c>
      <c r="P194" s="24">
        <f t="shared" si="175"/>
        <v>1134129.4839999999</v>
      </c>
      <c r="Q194" s="24">
        <f>Q17</f>
        <v>407119.46299999999</v>
      </c>
      <c r="R194" s="24">
        <f t="shared" si="176"/>
        <v>1541248.9469999999</v>
      </c>
      <c r="S194" s="24">
        <f>S17</f>
        <v>0</v>
      </c>
      <c r="T194" s="24">
        <f t="shared" si="177"/>
        <v>1541248.9469999999</v>
      </c>
      <c r="U194" s="24">
        <f>U17</f>
        <v>0</v>
      </c>
      <c r="V194" s="24">
        <f t="shared" si="178"/>
        <v>1541248.9469999999</v>
      </c>
      <c r="W194" s="24">
        <f>W17</f>
        <v>0</v>
      </c>
      <c r="X194" s="24">
        <f t="shared" si="179"/>
        <v>1541248.9469999999</v>
      </c>
      <c r="Y194" s="24">
        <f>Y17</f>
        <v>0</v>
      </c>
      <c r="Z194" s="24">
        <f t="shared" si="180"/>
        <v>1541248.9469999999</v>
      </c>
      <c r="AA194" s="24">
        <f>AA17</f>
        <v>0</v>
      </c>
      <c r="AB194" s="24">
        <f t="shared" si="181"/>
        <v>1541248.9469999999</v>
      </c>
      <c r="AC194" s="24">
        <f>AC17</f>
        <v>0</v>
      </c>
      <c r="AD194" s="24">
        <f t="shared" si="146"/>
        <v>1541248.9469999999</v>
      </c>
      <c r="AE194" s="24">
        <f>AE17</f>
        <v>0</v>
      </c>
      <c r="AF194" s="24">
        <f t="shared" si="147"/>
        <v>1541248.9469999999</v>
      </c>
      <c r="AG194" s="24"/>
      <c r="AH194" s="24">
        <f>AH17</f>
        <v>0</v>
      </c>
      <c r="AI194" s="24">
        <f t="shared" si="148"/>
        <v>0</v>
      </c>
      <c r="AJ194" s="24">
        <f>AJ17</f>
        <v>0</v>
      </c>
      <c r="AK194" s="24">
        <f t="shared" si="149"/>
        <v>0</v>
      </c>
      <c r="AL194" s="24">
        <f>AL17</f>
        <v>0</v>
      </c>
      <c r="AM194" s="24">
        <f t="shared" si="150"/>
        <v>0</v>
      </c>
      <c r="AN194" s="24">
        <f>AN17</f>
        <v>0</v>
      </c>
      <c r="AO194" s="24">
        <f t="shared" si="151"/>
        <v>0</v>
      </c>
      <c r="AP194" s="24">
        <f>AP17</f>
        <v>0</v>
      </c>
      <c r="AQ194" s="24">
        <f t="shared" si="152"/>
        <v>0</v>
      </c>
      <c r="AR194" s="24">
        <f>AR17</f>
        <v>0</v>
      </c>
      <c r="AS194" s="24">
        <f t="shared" si="153"/>
        <v>0</v>
      </c>
      <c r="AT194" s="24">
        <f>AT17</f>
        <v>0</v>
      </c>
      <c r="AU194" s="24">
        <f t="shared" si="154"/>
        <v>0</v>
      </c>
      <c r="AV194" s="24">
        <f>AV17</f>
        <v>0</v>
      </c>
      <c r="AW194" s="24">
        <f t="shared" si="155"/>
        <v>0</v>
      </c>
      <c r="AX194" s="24">
        <f>AX17</f>
        <v>0</v>
      </c>
      <c r="AY194" s="24">
        <f t="shared" si="156"/>
        <v>0</v>
      </c>
      <c r="AZ194" s="24">
        <f>AZ17</f>
        <v>0</v>
      </c>
      <c r="BA194" s="24">
        <f t="shared" si="157"/>
        <v>0</v>
      </c>
      <c r="BB194" s="24">
        <f>BB17</f>
        <v>218442.43900000001</v>
      </c>
      <c r="BC194" s="24">
        <f t="shared" si="158"/>
        <v>218442.43900000001</v>
      </c>
      <c r="BD194" s="24">
        <f>BD17</f>
        <v>0</v>
      </c>
      <c r="BE194" s="24">
        <f t="shared" si="159"/>
        <v>218442.43900000001</v>
      </c>
      <c r="BF194" s="24">
        <f>BF17</f>
        <v>0</v>
      </c>
      <c r="BG194" s="24">
        <f t="shared" si="160"/>
        <v>218442.43900000001</v>
      </c>
      <c r="BH194" s="24"/>
      <c r="BI194" s="24">
        <f>BI17</f>
        <v>0</v>
      </c>
      <c r="BJ194" s="24">
        <f t="shared" si="161"/>
        <v>0</v>
      </c>
      <c r="BK194" s="24">
        <f>BK17</f>
        <v>0</v>
      </c>
      <c r="BL194" s="24">
        <f t="shared" si="162"/>
        <v>0</v>
      </c>
      <c r="BM194" s="24">
        <f>BM17</f>
        <v>0</v>
      </c>
      <c r="BN194" s="24">
        <f t="shared" si="163"/>
        <v>0</v>
      </c>
      <c r="BO194" s="24">
        <f>BO17</f>
        <v>0</v>
      </c>
      <c r="BP194" s="24">
        <f t="shared" si="164"/>
        <v>0</v>
      </c>
      <c r="BQ194" s="24">
        <f>BQ17</f>
        <v>0</v>
      </c>
      <c r="BR194" s="25">
        <f t="shared" si="165"/>
        <v>0</v>
      </c>
      <c r="BS194" s="24">
        <f>BS17</f>
        <v>0</v>
      </c>
      <c r="BT194" s="24">
        <f t="shared" si="166"/>
        <v>0</v>
      </c>
      <c r="BU194" s="24">
        <f>BU17</f>
        <v>0</v>
      </c>
      <c r="BV194" s="24">
        <f t="shared" si="167"/>
        <v>0</v>
      </c>
      <c r="BW194" s="24">
        <f>BW17</f>
        <v>0</v>
      </c>
      <c r="BX194" s="24">
        <f t="shared" si="168"/>
        <v>0</v>
      </c>
      <c r="BY194" s="24">
        <f>BY17</f>
        <v>0</v>
      </c>
      <c r="BZ194" s="24">
        <f t="shared" si="169"/>
        <v>0</v>
      </c>
      <c r="CC194" s="41"/>
    </row>
    <row r="195" ht="17.25" customHeight="1">
      <c r="A195" s="20"/>
      <c r="B195" s="39" t="s">
        <v>274</v>
      </c>
      <c r="C195" s="39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5"/>
      <c r="BS195" s="24"/>
      <c r="BT195" s="24"/>
      <c r="BU195" s="24"/>
      <c r="BV195" s="24"/>
      <c r="BW195" s="24"/>
      <c r="BX195" s="24"/>
      <c r="BY195" s="24"/>
      <c r="BZ195" s="24"/>
      <c r="CC195" s="41"/>
    </row>
    <row r="196">
      <c r="A196" s="20"/>
      <c r="B196" s="87" t="s">
        <v>275</v>
      </c>
      <c r="C196" s="87"/>
      <c r="D196" s="24">
        <f>D75+D76+D78+D83+D86+D171+D172+D173+D174+D175+D176+D177+D178+D179+D180+D181+D184+D185+D186+D187+D188+D99+D102+D105+D166+D167+D118+D18+D19+D21+D26+D35+D41+D46+D48+D50</f>
        <v>2897651.4000000004</v>
      </c>
      <c r="E196" s="24">
        <f>E75+E76+E78+E83+E86+E171+E172+E173+E174+E175+E176+E177+E178+E179+E180+E181+E184+E185+E186+E187+E188+E99+E102+E105+E166+E167+E118+E18+E19+E21+E26+E35+E41+E46+E48+E50</f>
        <v>-254.47299999999814</v>
      </c>
      <c r="F196" s="24">
        <f t="shared" si="170"/>
        <v>2897396.9270000001</v>
      </c>
      <c r="G196" s="24">
        <f>G75+G76+G78+G83+G86+G171+G172+G173+G174+G175+G176+G177+G178+G179+G180+G181+G184+G185+G186+G187+G188+G99+G102+G105+G166+G167+G118+G18+G19+G21+G26+G35+G41+G46+G48+G50+G52+G182+G56+G164+G168+G169+G124+G60</f>
        <v>502617.81699999998</v>
      </c>
      <c r="H196" s="24">
        <f t="shared" si="171"/>
        <v>3400014.7439999999</v>
      </c>
      <c r="I196" s="24">
        <f>I75+I76+I78+I83+I86+I171+I172+I173+I174+I175+I176+I177+I178+I179+I180+I181+I184+I185+I186+I187+I188+I99+I102+I105+I166+I167+I118+I18+I19+I21+I26+I35+I41+I46+I48+I50+I52+I182+I56+I164+I168+I169+I124+I60</f>
        <v>0</v>
      </c>
      <c r="J196" s="24">
        <f t="shared" si="172"/>
        <v>3400014.7439999999</v>
      </c>
      <c r="K196" s="24">
        <f>K75+K76+K78+K83+K86+K171+K172+K173+K174+K175+K176+K177+K178+K179+K180+K181+K184+K185+K186+K187+K188+K99+K102+K105+K166+K167+K118+K18+K19+K21+K26+K35+K41+K46+K48+K50+K52+K182+K56+K164+K168+K169+K124+K60+K111+K112</f>
        <v>2449.1629999999932</v>
      </c>
      <c r="L196" s="24">
        <f t="shared" si="173"/>
        <v>3402463.9070000001</v>
      </c>
      <c r="M196" s="24">
        <f>M75+M76+M78+M83+M86+M171+M172+M173+M174+M175+M176+M177+M178+M179+M180+M181+M184+M185+M186+M187+M188+M99+M102+M105+M166+M167+M118+M18+M19+M21+M26+M35+M41+M46+M48+M50+M52+M182+M56+M164+M168+M169+M124+M60+M111+M112</f>
        <v>211362.43100000001</v>
      </c>
      <c r="N196" s="24">
        <f t="shared" si="174"/>
        <v>3613826.338</v>
      </c>
      <c r="O196" s="24">
        <f>O75+O76+O78+O83+O86+O171+O172+O173+O174+O175+O176+O177+O178+O179+O180+O181+O184+O185+O186+O187+O188+O99+O102+O105+O166+O167+O118+O18+O19+O21+O26+O35+O41+O46+O48+O50+O52+O182+O56+O164+O168+O169+O124+O60+O111+O112</f>
        <v>0</v>
      </c>
      <c r="P196" s="24">
        <f t="shared" si="175"/>
        <v>3613826.338</v>
      </c>
      <c r="Q196" s="24">
        <f>Q75+Q76+Q78+Q83+Q86+Q171+Q172+Q173+Q174+Q175+Q176+Q177+Q178+Q179+Q180+Q181+Q184+Q185+Q186+Q187+Q188+Q99+Q102+Q105+Q166+Q167+Q118+Q18+Q19+Q21+Q26+Q35+Q41+Q46+Q48+Q50+Q52+Q182+Q56+Q164+Q168+Q169+Q124+Q60+Q111+Q112</f>
        <v>345760.96799999999</v>
      </c>
      <c r="R196" s="24">
        <f t="shared" si="176"/>
        <v>3959587.3059999999</v>
      </c>
      <c r="S196" s="24">
        <f>S75+S76+S78+S83+S86+S171+S172+S173+S174+S175+S176+S177+S178+S179+S180+S181+S184+S185+S186+S187+S188+S99+S102+S105+S166+S167+S118+S18+S19+S21+S26+S35+S41+S46+S48+S50+S52+S182+S56+S164+S168+S169+S124+S60+S111+S112</f>
        <v>0</v>
      </c>
      <c r="T196" s="24">
        <f t="shared" si="177"/>
        <v>3959587.3059999999</v>
      </c>
      <c r="U196" s="24">
        <f>U75+U76+U78+U83+U86+U171+U172+U173+U174+U175+U176+U177+U178+U179+U180+U181+U184+U185+U186+U187+U188+U99+U102+U105+U166+U167+U118+U18+U19+U21+U26+U35+U41+U46+U48+U50+U52+U182+U56+U164+U168+U169+U124+U60+U111+U112+U65</f>
        <v>0</v>
      </c>
      <c r="V196" s="24">
        <f t="shared" si="178"/>
        <v>3959587.3059999999</v>
      </c>
      <c r="W196" s="24">
        <f>W75+W76+W78+W83+W86+W171+W172+W173+W174+W175+W176+W177+W178+W179+W180+W181+W184+W185+W186+W187+W188+W99+W102+W105+W166+W167+W118+W18+W19+W21+W26+W35+W41+W46+W48+W50+W52+W182+W56+W164+W168+W169+W124+W60+W111+W112+W65</f>
        <v>-68210.71100000001</v>
      </c>
      <c r="X196" s="24">
        <f t="shared" si="179"/>
        <v>3891376.5949999997</v>
      </c>
      <c r="Y196" s="24">
        <f>Y75+Y76+Y78+Y83+Y86+Y171+Y172+Y173+Y174+Y175+Y176+Y177+Y178+Y179+Y180+Y181+Y184+Y185+Y186+Y187+Y188+Y99+Y102+Y105+Y166+Y167+Y118+Y18+Y19+Y21+Y26+Y35+Y41+Y46+Y48+Y50+Y52+Y182+Y56+Y164+Y168+Y169+Y124+Y60+Y111+Y112+Y65</f>
        <v>0</v>
      </c>
      <c r="Z196" s="24">
        <f t="shared" si="180"/>
        <v>3891376.5949999997</v>
      </c>
      <c r="AA196" s="24">
        <f>AA75+AA76+AA78+AA83+AA86+AA171+AA172+AA173+AA174+AA175+AA176+AA177+AA178+AA179+AA180+AA181+AA184+AA185+AA186+AA187+AA188+AA99+AA102+AA105+AA166+AA167+AA118+AA18+AA19+AA21+AA26+AA35+AA41+AA46+AA48+AA50+AA52+AA182+AA56+AA164+AA168+AA169+AA124+AA60+AA111+AA112+AA65+AA66</f>
        <v>0</v>
      </c>
      <c r="AB196" s="24">
        <f t="shared" si="181"/>
        <v>3891376.5949999997</v>
      </c>
      <c r="AC196" s="24">
        <f>AC75+AC76+AC78+AC83+AC86+AC171+AC172+AC173+AC174+AC175+AC176+AC177+AC178+AC179+AC180+AC181+AC184+AC185+AC186+AC187+AC188+AC99+AC102+AC105+AC166+AC167+AC118+AC18+AC19+AC21+AC26+AC35+AC41+AC46+AC48+AC50+AC52+AC182+AC56+AC164+AC168+AC169+AC124+AC60+AC111+AC112+AC65+AC66</f>
        <v>-43800.868000000002</v>
      </c>
      <c r="AD196" s="24">
        <f t="shared" si="146"/>
        <v>3847575.727</v>
      </c>
      <c r="AE196" s="24">
        <f>AE75+AE76+AE78+AE83+AE86+AE171+AE172+AE173+AE174+AE175+AE176+AE177+AE178+AE179+AE180+AE181+AE184+AE185+AE186+AE187+AE188+AE99+AE102+AE105+AE166+AE167+AE118+AE18+AE19+AE21+AE26+AE35+AE41+AE46+AE48+AE50+AE52+AE182+AE56+AE164+AE168+AE169+AE124+AE60+AE111+AE112+AE65+AE66</f>
        <v>0</v>
      </c>
      <c r="AF196" s="24">
        <f t="shared" si="147"/>
        <v>3847575.727</v>
      </c>
      <c r="AG196" s="24">
        <f>AG75+AG76+AG78+AG83+AG86+AG171+AG172+AG173+AG174+AG175+AG176+AG177+AG178+AG179+AG180+AG181+AG184+AG185+AG186+AG187+AG188+AG99+AG102+AG105+AG166+AG167+AG118+AG18+AG19+AG21+AG26+AG35+AG41+AG46+AG48+AG50</f>
        <v>2607969.8999999999</v>
      </c>
      <c r="AH196" s="24">
        <f>AH75+AH76+AH78+AH83+AH86+AH171+AH172+AH173+AH174+AH175+AH176+AH177+AH178+AH179+AH180+AH181+AH184+AH185+AH186+AH187+AH188+AH99+AH102+AH105+AH166+AH167+AH118+AH18+AH19+AH21+AH26+AH35+AH41+AH46+AH48+AH50</f>
        <v>-58456.699999999997</v>
      </c>
      <c r="AI196" s="24">
        <f t="shared" si="148"/>
        <v>2549513.1999999997</v>
      </c>
      <c r="AJ196" s="24">
        <f>AJ75+AJ76+AJ78+AJ83+AJ86+AJ171+AJ172+AJ173+AJ174+AJ175+AJ176+AJ177+AJ178+AJ179+AJ180+AJ181+AJ184+AJ185+AJ186+AJ187+AJ188+AJ99+AJ102+AJ105+AJ166+AJ167+AJ118+AJ18+AJ19+AJ21+AJ26+AJ35+AJ41+AJ46+AJ48+AJ50+AJ52+AJ182+AJ56+AJ164+AJ168+AJ169+AJ124+AJ60</f>
        <v>985514.01100000006</v>
      </c>
      <c r="AK196" s="24">
        <f t="shared" si="149"/>
        <v>3535027.2109999997</v>
      </c>
      <c r="AL196" s="24">
        <f>AL75+AL76+AL78+AL83+AL86+AL171+AL172+AL173+AL174+AL175+AL176+AL177+AL178+AL179+AL180+AL181+AL184+AL185+AL186+AL187+AL188+AL99+AL102+AL105+AL166+AL167+AL118+AL18+AL19+AL21+AL26+AL35+AL41+AL46+AL48+AL50+AL52+AL182+AL56+AL164+AL168+AL169+AL124+AL60+AL111+AL112</f>
        <v>231196.41700000002</v>
      </c>
      <c r="AM196" s="24">
        <f t="shared" si="150"/>
        <v>3766223.6279999996</v>
      </c>
      <c r="AN196" s="24">
        <f>AN75+AN76+AN78+AN83+AN86+AN171+AN172+AN173+AN174+AN175+AN176+AN177+AN178+AN179+AN180+AN181+AN184+AN185+AN186+AN187+AN188+AN99+AN102+AN105+AN166+AN167+AN118+AN18+AN19+AN21+AN26+AN35+AN41+AN46+AN48+AN50+AN52+AN182+AN56+AN164+AN168+AN169+AN124+AN60+AN111+AN112</f>
        <v>-4998.4359999999997</v>
      </c>
      <c r="AO196" s="24">
        <f t="shared" si="151"/>
        <v>3761225.1919999993</v>
      </c>
      <c r="AP196" s="24">
        <f>AP75+AP76+AP78+AP83+AP86+AP171+AP172+AP173+AP174+AP175+AP176+AP177+AP178+AP179+AP180+AP181+AP184+AP185+AP186+AP187+AP188+AP99+AP102+AP105+AP166+AP167+AP118+AP18+AP19+AP21+AP26+AP35+AP41+AP46+AP48+AP50+AP52+AP182+AP56+AP164+AP168+AP169+AP124+AP60+AP111+AP112</f>
        <v>187061.36600000001</v>
      </c>
      <c r="AQ196" s="24">
        <f t="shared" si="152"/>
        <v>3948286.5579999993</v>
      </c>
      <c r="AR196" s="24">
        <f>AR75+AR76+AR78+AR83+AR86+AR171+AR172+AR173+AR174+AR175+AR176+AR177+AR178+AR179+AR180+AR181+AR184+AR185+AR186+AR187+AR188+AR99+AR102+AR105+AR166+AR167+AR118+AR18+AR19+AR21+AR26+AR35+AR41+AR46+AR48+AR50+AR52+AR182+AR56+AR164+AR168+AR169+AR124+AR60+AR111+AR112</f>
        <v>0</v>
      </c>
      <c r="AS196" s="24">
        <f t="shared" si="153"/>
        <v>3948286.5579999993</v>
      </c>
      <c r="AT196" s="24">
        <f>AT75+AT76+AT78+AT83+AT86+AT171+AT172+AT173+AT174+AT175+AT176+AT177+AT178+AT179+AT180+AT181+AT184+AT185+AT186+AT187+AT188+AT99+AT102+AT105+AT166+AT167+AT118+AT18+AT19+AT21+AT26+AT35+AT41+AT46+AT48+AT50+AT52+AT182+AT56+AT164+AT168+AT169+AT124+AT60+AT111+AT112</f>
        <v>-309270.42800000001</v>
      </c>
      <c r="AU196" s="24">
        <f t="shared" si="154"/>
        <v>3639016.1299999994</v>
      </c>
      <c r="AV196" s="24">
        <f>AV75+AV76+AV78+AV83+AV86+AV171+AV172+AV173+AV174+AV175+AV176+AV177+AV178+AV179+AV180+AV181+AV184+AV185+AV186+AV187+AV188+AV99+AV102+AV105+AV166+AV167+AV118+AV18+AV19+AV21+AV26+AV35+AV41+AV46+AV48+AV50+AV52+AV182+AV56+AV164+AV168+AV169+AV124+AV60+AV111+AV112</f>
        <v>0</v>
      </c>
      <c r="AW196" s="24">
        <f t="shared" si="155"/>
        <v>3639016.1299999994</v>
      </c>
      <c r="AX196" s="88">
        <f>AX75+AX76+AX78+AX83+AX86+AX171+AX172+AX173+AX174+AX175+AX176+AX177+AX178+AX179+AX180+AX181+AX184+AX185+AX186+AX187+AX188+AX99+AX102+AX105+AX166+AX167+AX118+AX18+AX19+AX21+AX26+AX35+AX41+AX46+AX48+AX50+AX52+AX182+AX56+AX164+AX168+AX169+AX124+AX60+AX111+AX112+AX65</f>
        <v>0</v>
      </c>
      <c r="AY196" s="24">
        <f t="shared" si="156"/>
        <v>3639016.1299999994</v>
      </c>
      <c r="AZ196" s="24">
        <f>AZ75+AZ76+AZ78+AZ83+AZ86+AZ171+AZ172+AZ173+AZ174+AZ175+AZ176+AZ177+AZ178+AZ179+AZ180+AZ181+AZ184+AZ185+AZ186+AZ187+AZ188+AZ99+AZ102+AZ105+AZ166+AZ167+AZ118+AZ18+AZ19+AZ21+AZ26+AZ35+AZ41+AZ46+AZ48+AZ50+AZ52+AZ182+AZ56+AZ164+AZ168+AZ169+AZ124+AZ60+AZ111+AZ112+AZ65</f>
        <v>90025.309000000008</v>
      </c>
      <c r="BA196" s="24">
        <f t="shared" si="157"/>
        <v>3729041.4389999993</v>
      </c>
      <c r="BB196" s="24">
        <f>BB75+BB76+BB78+BB83+BB86+BB171+BB172+BB173+BB174+BB175+BB176+BB177+BB178+BB179+BB180+BB181+BB184+BB185+BB186+BB187+BB188+BB99+BB102+BB105+BB166+BB167+BB118+BB18+BB19+BB21+BB26+BB35+BB41+BB46+BB48+BB50+BB52+BB182+BB56+BB164+BB168+BB169+BB124+BB60+BB111+BB112+BB65+BB66</f>
        <v>513907.47700000001</v>
      </c>
      <c r="BC196" s="24">
        <f t="shared" si="158"/>
        <v>4242948.9159999993</v>
      </c>
      <c r="BD196" s="24">
        <f>BD75+BD76+BD78+BD83+BD86+BD171+BD172+BD173+BD174+BD175+BD176+BD177+BD178+BD179+BD180+BD181+BD184+BD185+BD186+BD187+BD188+BD99+BD102+BD105+BD166+BD167+BD118+BD18+BD19+BD21+BD26+BD35+BD41+BD46+BD48+BD50+BD52+BD182+BD56+BD164+BD168+BD169+BD124+BD60+BD111+BD112+BD65+BD66</f>
        <v>0</v>
      </c>
      <c r="BE196" s="24">
        <f t="shared" si="159"/>
        <v>4242948.9159999993</v>
      </c>
      <c r="BF196" s="24">
        <f>BF75+BF76+BF78+BF83+BF86+BF171+BF172+BF173+BF174+BF175+BF176+BF177+BF178+BF179+BF180+BF181+BF184+BF185+BF186+BF187+BF188+BF99+BF102+BF105+BF166+BF167+BF118+BF18+BF19+BF21+BF26+BF35+BF41+BF46+BF48+BF50+BF52+BF182+BF56+BF164+BF168+BF169+BF124+BF60+BF111+BF112+BF65+BF66</f>
        <v>0</v>
      </c>
      <c r="BG196" s="24">
        <f t="shared" si="160"/>
        <v>4242948.9159999993</v>
      </c>
      <c r="BH196" s="24">
        <f>BH75+BH76+BH78+BH83+BH86+BH171+BH172+BH173+BH174+BH175+BH176+BH177+BH178+BH179+BH180+BH181+BH184+BH185+BH186+BH187+BH188+BH99+BH102+BH105+BH166+BH167+BH118+BH18+BH19+BH21+BH26+BH35+BH41+BH46+BH48+BH50</f>
        <v>2622854.3999999994</v>
      </c>
      <c r="BI196" s="24">
        <f>BI75+BI76+BI78+BI83+BI86+BI171+BI172+BI173+BI174+BI175+BI176+BI177+BI178+BI179+BI180+BI181+BI184+BI185+BI186+BI187+BI188+BI99+BI102+BI105+BI166+BI167+BI118+BI18+BI19+BI21+BI26+BI35+BI41+BI46+BI48+BI50</f>
        <v>-70868.899999999994</v>
      </c>
      <c r="BJ196" s="24">
        <f t="shared" si="161"/>
        <v>2551985.4999999995</v>
      </c>
      <c r="BK196" s="24">
        <f>BK75+BK76+BK78+BK83+BK86+BK171+BK172+BK173+BK174+BK175+BK176+BK177+BK178+BK179+BK180+BK181+BK184+BK185+BK186+BK187+BK188+BK99+BK102+BK105+BK166+BK167+BK118+BK18+BK19+BK21+BK26+BK35+BK41+BK46+BK48+BK50+BK52+BK182+BK56+BK164+BK168+BK169+BK124+BK60</f>
        <v>380618.08399999997</v>
      </c>
      <c r="BL196" s="24">
        <f t="shared" si="162"/>
        <v>2932603.5839999993</v>
      </c>
      <c r="BM196" s="24">
        <f>BM75+BM76+BM78+BM83+BM86+BM171+BM172+BM173+BM174+BM175+BM176+BM177+BM178+BM179+BM180+BM181+BM184+BM185+BM186+BM187+BM188+BM99+BM102+BM105+BM166+BM167+BM118+BM18+BM19+BM21+BM26+BM35+BM41+BM46+BM48+BM50+BM52+BM182+BM56+BM164+BM168+BM169+BM124+BM60+BM111+BM112</f>
        <v>0</v>
      </c>
      <c r="BN196" s="24">
        <f t="shared" si="163"/>
        <v>2932603.5839999993</v>
      </c>
      <c r="BO196" s="24">
        <f>BO75+BO76+BO78+BO83+BO86+BO171+BO172+BO173+BO174+BO175+BO176+BO177+BO178+BO179+BO180+BO181+BO184+BO185+BO186+BO187+BO188+BO99+BO102+BO105+BO166+BO167+BO118+BO18+BO19+BO21+BO26+BO35+BO41+BO46+BO48+BO50+BO52+BO182+BO56+BO164+BO168+BO169+BO124+BO60+BO111+BO112</f>
        <v>250797.60000000001</v>
      </c>
      <c r="BP196" s="24">
        <f t="shared" si="164"/>
        <v>3183401.1839999994</v>
      </c>
      <c r="BQ196" s="24">
        <f>BQ75+BQ76+BQ78+BQ83+BQ86+BQ171+BQ172+BQ173+BQ174+BQ175+BQ176+BQ177+BQ178+BQ179+BQ180+BQ181+BQ184+BQ185+BQ186+BQ187+BQ188+BQ99+BQ102+BQ105+BQ166+BQ167+BQ118+BQ18+BQ19+BQ21+BQ26+BQ35+BQ41+BQ46+BQ48+BQ50+BQ52+BQ182+BQ56+BQ164+BQ168+BQ169+BQ124+BQ60+BQ111+BQ112</f>
        <v>0</v>
      </c>
      <c r="BR196" s="25">
        <f t="shared" si="165"/>
        <v>3183401.1839999994</v>
      </c>
      <c r="BS196" s="24">
        <f>BS75+BS76+BS78+BS83+BS86+BS171+BS172+BS173+BS174+BS175+BS176+BS177+BS178+BS179+BS180+BS181+BS184+BS185+BS186+BS187+BS188+BS99+BS102+BS105+BS166+BS167+BS118+BS18+BS19+BS21+BS26+BS35+BS41+BS46+BS48+BS50+BS52+BS182+BS56+BS164+BS168+BS169+BS124+BS60+BS111+BS112+BS65</f>
        <v>960.19200000003912</v>
      </c>
      <c r="BT196" s="23">
        <f t="shared" si="166"/>
        <v>3184361.3759999992</v>
      </c>
      <c r="BU196" s="24">
        <f>BU75+BU76+BU78+BU83+BU86+BU171+BU172+BU173+BU174+BU175+BU176+BU177+BU178+BU179+BU180+BU181+BU184+BU185+BU186+BU187+BU188+BU99+BU102+BU105+BU166+BU167+BU118+BU18+BU19+BU21+BU26+BU35+BU41+BU46+BU48+BU50+BU52+BU182+BU56+BU164+BU168+BU169+BU124+BU60+BU111+BU112+BU65</f>
        <v>0</v>
      </c>
      <c r="BV196" s="24">
        <f t="shared" si="167"/>
        <v>3184361.3759999992</v>
      </c>
      <c r="BW196" s="24">
        <f>BW75+BW76+BW78+BW83+BW86+BW171+BW172+BW173+BW174+BW175+BW176+BW177+BW178+BW179+BW180+BW181+BW184+BW185+BW186+BW187+BW188+BW99+BW102+BW105+BW166+BW167+BW118+BW18+BW19+BW21+BW26+BW35+BW41+BW46+BW48+BW50+BW52+BW182+BW56+BW164+BW168+BW169+BW124+BW60+BW111+BW112+BW65+BW66</f>
        <v>693336.95799999998</v>
      </c>
      <c r="BX196" s="24">
        <f t="shared" si="168"/>
        <v>3877698.3339999993</v>
      </c>
      <c r="BY196" s="24">
        <f>BY75+BY76+BY78+BY83+BY86+BY171+BY172+BY173+BY174+BY175+BY176+BY177+BY178+BY179+BY180+BY181+BY184+BY185+BY186+BY187+BY188+BY99+BY102+BY105+BY166+BY167+BY118+BY18+BY19+BY21+BY26+BY35+BY41+BY46+BY48+BY50+BY52+BY182+BY56+BY164+BY168+BY169+BY124+BY60+BY111+BY112+BY65+BY66</f>
        <v>0</v>
      </c>
      <c r="BZ196" s="24">
        <f t="shared" si="169"/>
        <v>3877698.3339999993</v>
      </c>
      <c r="CC196" s="41"/>
    </row>
    <row r="197">
      <c r="A197" s="20"/>
      <c r="B197" s="87" t="s">
        <v>45</v>
      </c>
      <c r="C197" s="87"/>
      <c r="D197" s="24">
        <f>D25+D31+D47+D49+D51+D20</f>
        <v>56532.900000000001</v>
      </c>
      <c r="E197" s="24">
        <f>E25+E31+E47+E49+E51+E20</f>
        <v>0</v>
      </c>
      <c r="F197" s="24">
        <f t="shared" si="170"/>
        <v>56532.900000000001</v>
      </c>
      <c r="G197" s="24">
        <f>G25+G31+G47+G49+G51+G20</f>
        <v>0</v>
      </c>
      <c r="H197" s="24">
        <f t="shared" si="171"/>
        <v>56532.900000000001</v>
      </c>
      <c r="I197" s="24">
        <f>I25+I31+I47+I49+I51+I20</f>
        <v>0</v>
      </c>
      <c r="J197" s="24">
        <f t="shared" si="172"/>
        <v>56532.900000000001</v>
      </c>
      <c r="K197" s="24">
        <f>K25+K31+K47+K49+K51+K20</f>
        <v>45436.972000000002</v>
      </c>
      <c r="L197" s="24">
        <f t="shared" si="173"/>
        <v>101969.872</v>
      </c>
      <c r="M197" s="24">
        <f>M25+M31+M47+M49+M51+M20</f>
        <v>0</v>
      </c>
      <c r="N197" s="24">
        <f t="shared" si="174"/>
        <v>101969.872</v>
      </c>
      <c r="O197" s="24">
        <f>O25+O31+O47+O49+O51+O20</f>
        <v>0</v>
      </c>
      <c r="P197" s="24">
        <f t="shared" si="175"/>
        <v>101969.872</v>
      </c>
      <c r="Q197" s="24">
        <f>Q25+Q31+Q47+Q49+Q51+Q20+Q61</f>
        <v>45918.050999999999</v>
      </c>
      <c r="R197" s="24">
        <f t="shared" si="176"/>
        <v>147887.92300000001</v>
      </c>
      <c r="S197" s="24">
        <f>S25+S31+S47+S49+S51+S20+S61</f>
        <v>0</v>
      </c>
      <c r="T197" s="24">
        <f t="shared" si="177"/>
        <v>147887.92300000001</v>
      </c>
      <c r="U197" s="24">
        <f>U25+U31+U47+U49+U51+U20+U61</f>
        <v>0</v>
      </c>
      <c r="V197" s="24">
        <f t="shared" si="178"/>
        <v>147887.92300000001</v>
      </c>
      <c r="W197" s="24">
        <f>W25+W31+W47+W49+W51+W20+W61</f>
        <v>11703.940000000001</v>
      </c>
      <c r="X197" s="24">
        <f t="shared" si="179"/>
        <v>159591.86300000001</v>
      </c>
      <c r="Y197" s="24">
        <f>Y25+Y31+Y47+Y49+Y51+Y20+Y61</f>
        <v>-2092.4110000000001</v>
      </c>
      <c r="Z197" s="24">
        <f t="shared" si="180"/>
        <v>157499.45200000002</v>
      </c>
      <c r="AA197" s="24">
        <f>AA25+AA31+AA47+AA49+AA51+AA20+AA61</f>
        <v>0</v>
      </c>
      <c r="AB197" s="24">
        <f t="shared" si="181"/>
        <v>157499.45200000002</v>
      </c>
      <c r="AC197" s="24">
        <f>AC25+AC31+AC47+AC49+AC51+AC20+AC61</f>
        <v>0</v>
      </c>
      <c r="AD197" s="24">
        <f t="shared" si="146"/>
        <v>157499.45200000002</v>
      </c>
      <c r="AE197" s="24">
        <f>AE25+AE31+AE47+AE49+AE51+AE20+AE61</f>
        <v>0</v>
      </c>
      <c r="AF197" s="24">
        <f t="shared" si="147"/>
        <v>157499.45200000002</v>
      </c>
      <c r="AG197" s="24">
        <f>AG25+AG31+AG47+AG49+AG51+AG20</f>
        <v>27420.299999999999</v>
      </c>
      <c r="AH197" s="24">
        <f>AH25+AH31+AH47+AH49+AH51+AH20</f>
        <v>0</v>
      </c>
      <c r="AI197" s="24">
        <f t="shared" si="148"/>
        <v>27420.299999999999</v>
      </c>
      <c r="AJ197" s="24">
        <f>AJ25+AJ31+AJ47+AJ49+AJ51+AJ20</f>
        <v>40308.101999999999</v>
      </c>
      <c r="AK197" s="24">
        <f t="shared" si="149"/>
        <v>67728.402000000002</v>
      </c>
      <c r="AL197" s="24">
        <f>AL25+AL31+AL47+AL49+AL51+AL20</f>
        <v>0</v>
      </c>
      <c r="AM197" s="24">
        <f t="shared" si="150"/>
        <v>67728.402000000002</v>
      </c>
      <c r="AN197" s="24">
        <f>AN25+AN31+AN47+AN49+AN51+AN20</f>
        <v>0</v>
      </c>
      <c r="AO197" s="24">
        <f t="shared" si="151"/>
        <v>67728.402000000002</v>
      </c>
      <c r="AP197" s="24">
        <f>AP25+AP31+AP47+AP49+AP51+AP20</f>
        <v>0</v>
      </c>
      <c r="AQ197" s="24">
        <f t="shared" si="152"/>
        <v>67728.402000000002</v>
      </c>
      <c r="AR197" s="24">
        <f>AR25+AR31+AR47+AR49+AR51+AR20</f>
        <v>0</v>
      </c>
      <c r="AS197" s="24">
        <f t="shared" si="153"/>
        <v>67728.402000000002</v>
      </c>
      <c r="AT197" s="24">
        <f>AT25+AT31+AT47+AT49+AT51+AT20+AT61</f>
        <v>0</v>
      </c>
      <c r="AU197" s="24">
        <f t="shared" si="154"/>
        <v>67728.402000000002</v>
      </c>
      <c r="AV197" s="24">
        <f>AV25+AV31+AV47+AV49+AV51+AV20+AV61</f>
        <v>0</v>
      </c>
      <c r="AW197" s="24">
        <f t="shared" si="155"/>
        <v>67728.402000000002</v>
      </c>
      <c r="AX197" s="24">
        <f>AX25+AX31+AX47+AX49+AX51+AX20+AX61</f>
        <v>0</v>
      </c>
      <c r="AY197" s="24">
        <f t="shared" si="156"/>
        <v>67728.402000000002</v>
      </c>
      <c r="AZ197" s="24">
        <f>AZ25+AZ31+AZ47+AZ49+AZ51+AZ20+AZ61</f>
        <v>0</v>
      </c>
      <c r="BA197" s="24">
        <f t="shared" si="157"/>
        <v>67728.402000000002</v>
      </c>
      <c r="BB197" s="24">
        <f>BB25+BB31+BB47+BB49+BB51+BB20+BB61</f>
        <v>0</v>
      </c>
      <c r="BC197" s="24">
        <f t="shared" si="158"/>
        <v>67728.402000000002</v>
      </c>
      <c r="BD197" s="24">
        <f>BD25+BD31+BD47+BD49+BD51+BD20+BD61</f>
        <v>0</v>
      </c>
      <c r="BE197" s="24">
        <f t="shared" si="159"/>
        <v>67728.402000000002</v>
      </c>
      <c r="BF197" s="24">
        <f>BF25+BF31+BF47+BF49+BF51+BF20+BF61</f>
        <v>0</v>
      </c>
      <c r="BG197" s="24">
        <f t="shared" si="160"/>
        <v>67728.402000000002</v>
      </c>
      <c r="BH197" s="24">
        <f>BH25+BH31+BH47+BH49+BH51+BH20</f>
        <v>54620.699999999997</v>
      </c>
      <c r="BI197" s="24">
        <f>BI25+BI31+BI47+BI49+BI51+BI20</f>
        <v>0</v>
      </c>
      <c r="BJ197" s="24">
        <f t="shared" si="161"/>
        <v>54620.699999999997</v>
      </c>
      <c r="BK197" s="24">
        <f>BK25+BK31+BK47+BK49+BK51+BK20</f>
        <v>0</v>
      </c>
      <c r="BL197" s="24">
        <f t="shared" si="162"/>
        <v>54620.699999999997</v>
      </c>
      <c r="BM197" s="24">
        <f>BM25+BM31+BM47+BM49+BM51+BM20</f>
        <v>0</v>
      </c>
      <c r="BN197" s="24">
        <f t="shared" si="163"/>
        <v>54620.699999999997</v>
      </c>
      <c r="BO197" s="24">
        <f>BO25+BO31+BO47+BO49+BO51+BO20</f>
        <v>0</v>
      </c>
      <c r="BP197" s="24">
        <f t="shared" si="164"/>
        <v>54620.699999999997</v>
      </c>
      <c r="BQ197" s="24">
        <f>BQ25+BQ31+BQ47+BQ49+BQ51+BQ20+BQ61</f>
        <v>0</v>
      </c>
      <c r="BR197" s="25">
        <f t="shared" si="165"/>
        <v>54620.699999999997</v>
      </c>
      <c r="BS197" s="26">
        <f>BS25+BS31+BS47+BS49+BS51+BS20+BS61</f>
        <v>0</v>
      </c>
      <c r="BT197" s="24">
        <f t="shared" si="166"/>
        <v>54620.699999999997</v>
      </c>
      <c r="BU197" s="24">
        <f>BU25+BU31+BU47+BU49+BU51+BU20+BU61</f>
        <v>0</v>
      </c>
      <c r="BV197" s="24">
        <f t="shared" si="167"/>
        <v>54620.699999999997</v>
      </c>
      <c r="BW197" s="24">
        <f>BW25+BW31+BW47+BW49+BW51+BW20+BW61</f>
        <v>0</v>
      </c>
      <c r="BX197" s="24">
        <f t="shared" si="168"/>
        <v>54620.699999999997</v>
      </c>
      <c r="BY197" s="24">
        <f>BY25+BY31+BY47+BY49+BY51+BY20+BY61</f>
        <v>0</v>
      </c>
      <c r="BZ197" s="24">
        <f t="shared" si="169"/>
        <v>54620.699999999997</v>
      </c>
      <c r="CC197" s="41"/>
    </row>
    <row r="198" ht="17.25" customHeight="1">
      <c r="A198" s="20"/>
      <c r="B198" s="39" t="s">
        <v>115</v>
      </c>
      <c r="C198" s="39"/>
      <c r="D198" s="24">
        <f>D87+D92+D95</f>
        <v>799449.80000000005</v>
      </c>
      <c r="E198" s="24">
        <f>E87+E92+E95</f>
        <v>0</v>
      </c>
      <c r="F198" s="24">
        <f t="shared" si="170"/>
        <v>799449.80000000005</v>
      </c>
      <c r="G198" s="24">
        <f>G87+G92+G95</f>
        <v>77205.544999999998</v>
      </c>
      <c r="H198" s="24">
        <f t="shared" si="171"/>
        <v>876655.34500000009</v>
      </c>
      <c r="I198" s="24">
        <f>I87+I92+I95</f>
        <v>29454.860000000001</v>
      </c>
      <c r="J198" s="24">
        <f t="shared" si="172"/>
        <v>906110.20500000007</v>
      </c>
      <c r="K198" s="24">
        <f>K87+K92+K95</f>
        <v>411929.23599999998</v>
      </c>
      <c r="L198" s="24">
        <f t="shared" si="173"/>
        <v>1318039.4410000001</v>
      </c>
      <c r="M198" s="24">
        <f>M87+M92+M95</f>
        <v>259694.75199999998</v>
      </c>
      <c r="N198" s="24">
        <f t="shared" si="174"/>
        <v>1577734.193</v>
      </c>
      <c r="O198" s="24">
        <f>O87+O92+O95</f>
        <v>23358.092000000001</v>
      </c>
      <c r="P198" s="24">
        <f t="shared" si="175"/>
        <v>1601092.2849999999</v>
      </c>
      <c r="Q198" s="24">
        <f>Q87+Q92+Q95</f>
        <v>189218.22500000001</v>
      </c>
      <c r="R198" s="24">
        <f t="shared" si="176"/>
        <v>1790310.51</v>
      </c>
      <c r="S198" s="24">
        <f>S87+S92+S95</f>
        <v>324.98099999999999</v>
      </c>
      <c r="T198" s="24">
        <f t="shared" si="177"/>
        <v>1790635.4909999999</v>
      </c>
      <c r="U198" s="24">
        <f>U87+U92+U95</f>
        <v>0</v>
      </c>
      <c r="V198" s="24">
        <f t="shared" si="178"/>
        <v>1790635.4909999999</v>
      </c>
      <c r="W198" s="24">
        <f>W87+W92+W95</f>
        <v>126607.587</v>
      </c>
      <c r="X198" s="24">
        <f t="shared" si="179"/>
        <v>1917243.078</v>
      </c>
      <c r="Y198" s="24">
        <f>Y87+Y92+Y95</f>
        <v>8111.6289999999999</v>
      </c>
      <c r="Z198" s="24">
        <f t="shared" si="180"/>
        <v>1925354.7069999999</v>
      </c>
      <c r="AA198" s="24">
        <f>AA87+AA92+AA95</f>
        <v>0</v>
      </c>
      <c r="AB198" s="24">
        <f t="shared" si="181"/>
        <v>1925354.7069999999</v>
      </c>
      <c r="AC198" s="24">
        <f>AC87+AC92+AC95</f>
        <v>172034.003</v>
      </c>
      <c r="AD198" s="24">
        <f t="shared" si="146"/>
        <v>2097388.71</v>
      </c>
      <c r="AE198" s="24">
        <f>AE87+AE92+AE95</f>
        <v>4785.6570000000002</v>
      </c>
      <c r="AF198" s="24">
        <f t="shared" si="147"/>
        <v>2102174.3670000001</v>
      </c>
      <c r="AG198" s="24">
        <f>AG87+AG92+AG95</f>
        <v>1350023</v>
      </c>
      <c r="AH198" s="24">
        <f>AH87+AH92+AH95</f>
        <v>0</v>
      </c>
      <c r="AI198" s="24">
        <f t="shared" si="148"/>
        <v>1350023</v>
      </c>
      <c r="AJ198" s="24">
        <f>AJ87+AJ92+AJ95</f>
        <v>122845.276</v>
      </c>
      <c r="AK198" s="24">
        <f t="shared" si="149"/>
        <v>1472868.2760000001</v>
      </c>
      <c r="AL198" s="24">
        <f>AL87+AL92+AL95</f>
        <v>-351891.95999999996</v>
      </c>
      <c r="AM198" s="24">
        <f t="shared" si="150"/>
        <v>1120976.3160000001</v>
      </c>
      <c r="AN198" s="24">
        <f>AN87+AN92+AN95</f>
        <v>0</v>
      </c>
      <c r="AO198" s="24">
        <f t="shared" si="151"/>
        <v>1120976.3160000001</v>
      </c>
      <c r="AP198" s="24">
        <f>AP87+AP92+AP95</f>
        <v>-32531.488000000012</v>
      </c>
      <c r="AQ198" s="24">
        <f t="shared" si="152"/>
        <v>1088444.8280000002</v>
      </c>
      <c r="AR198" s="24">
        <f>AR87+AR92+AR95</f>
        <v>0</v>
      </c>
      <c r="AS198" s="24">
        <f t="shared" si="153"/>
        <v>1088444.8280000002</v>
      </c>
      <c r="AT198" s="24">
        <f>AT87+AT92+AT95</f>
        <v>0</v>
      </c>
      <c r="AU198" s="24">
        <f t="shared" si="154"/>
        <v>1088444.8280000002</v>
      </c>
      <c r="AV198" s="24">
        <f>AV87+AV92+AV95</f>
        <v>0</v>
      </c>
      <c r="AW198" s="24">
        <f t="shared" si="155"/>
        <v>1088444.8280000002</v>
      </c>
      <c r="AX198" s="24">
        <f>AX87+AX92+AX95</f>
        <v>0</v>
      </c>
      <c r="AY198" s="24">
        <f t="shared" si="156"/>
        <v>1088444.8280000002</v>
      </c>
      <c r="AZ198" s="24">
        <f>AZ87+AZ92+AZ95</f>
        <v>-9271.9750000000058</v>
      </c>
      <c r="BA198" s="24">
        <f t="shared" si="157"/>
        <v>1079172.8530000001</v>
      </c>
      <c r="BB198" s="24">
        <f>BB87+BB92+BB95</f>
        <v>0</v>
      </c>
      <c r="BC198" s="24">
        <f t="shared" si="158"/>
        <v>1079172.8530000001</v>
      </c>
      <c r="BD198" s="24">
        <f>BD87+BD92+BD95</f>
        <v>0</v>
      </c>
      <c r="BE198" s="24">
        <f t="shared" si="159"/>
        <v>1079172.8530000001</v>
      </c>
      <c r="BF198" s="24">
        <f>BF87+BF92+BF95</f>
        <v>0</v>
      </c>
      <c r="BG198" s="24">
        <f t="shared" si="160"/>
        <v>1079172.8530000001</v>
      </c>
      <c r="BH198" s="24">
        <f>BH87+BH92+BH95</f>
        <v>1242103.6000000001</v>
      </c>
      <c r="BI198" s="24">
        <f>BI87+BI92+BI95</f>
        <v>0</v>
      </c>
      <c r="BJ198" s="24">
        <f t="shared" si="161"/>
        <v>1242103.6000000001</v>
      </c>
      <c r="BK198" s="24">
        <f>BK87+BK92+BK95</f>
        <v>0</v>
      </c>
      <c r="BL198" s="24">
        <f t="shared" si="162"/>
        <v>1242103.6000000001</v>
      </c>
      <c r="BM198" s="24">
        <f>BM87+BM92+BM95</f>
        <v>0</v>
      </c>
      <c r="BN198" s="24">
        <f t="shared" si="163"/>
        <v>1242103.6000000001</v>
      </c>
      <c r="BO198" s="24">
        <f>BO87+BO92+BO95</f>
        <v>0</v>
      </c>
      <c r="BP198" s="24">
        <f t="shared" si="164"/>
        <v>1242103.6000000001</v>
      </c>
      <c r="BQ198" s="24">
        <f>BQ87+BQ92+BQ95</f>
        <v>0</v>
      </c>
      <c r="BR198" s="25">
        <f t="shared" si="165"/>
        <v>1242103.6000000001</v>
      </c>
      <c r="BS198" s="24">
        <f>BS87+BS92+BS95</f>
        <v>0</v>
      </c>
      <c r="BT198" s="24">
        <f t="shared" si="166"/>
        <v>1242103.6000000001</v>
      </c>
      <c r="BU198" s="24">
        <f>BU87+BU92+BU95</f>
        <v>0</v>
      </c>
      <c r="BV198" s="24">
        <f t="shared" si="167"/>
        <v>1242103.6000000001</v>
      </c>
      <c r="BW198" s="24">
        <f>BW87+BW92+BW95</f>
        <v>0</v>
      </c>
      <c r="BX198" s="24">
        <f t="shared" si="168"/>
        <v>1242103.6000000001</v>
      </c>
      <c r="BY198" s="24">
        <f>BY87+BY92+BY95</f>
        <v>0</v>
      </c>
      <c r="BZ198" s="24">
        <f t="shared" si="169"/>
        <v>1242103.6000000001</v>
      </c>
      <c r="CC198" s="41"/>
    </row>
    <row r="199" ht="17.25" customHeight="1">
      <c r="A199" s="20"/>
      <c r="B199" s="39" t="s">
        <v>276</v>
      </c>
      <c r="C199" s="39"/>
      <c r="D199" s="24">
        <f>D119+D120+D129+D130+D131+D132+D133+D134+D138+D142</f>
        <v>715952.79999999993</v>
      </c>
      <c r="E199" s="24">
        <f>E119+E120+E129+E130+E131+E132+E133+E134+E138+E142</f>
        <v>-51425.779000000002</v>
      </c>
      <c r="F199" s="24">
        <f t="shared" si="170"/>
        <v>664527.02099999995</v>
      </c>
      <c r="G199" s="24">
        <f>G119+G120+G129+G130+G131+G132+G133+G134+G138+G142+G146+G147+G148</f>
        <v>-152281.30100000001</v>
      </c>
      <c r="H199" s="24">
        <f t="shared" si="171"/>
        <v>512245.71999999997</v>
      </c>
      <c r="I199" s="24">
        <f>I119+I120+I129+I130+I131+I132+I133+I134+I138+I142+I146+I147+I148</f>
        <v>0</v>
      </c>
      <c r="J199" s="24">
        <f t="shared" si="172"/>
        <v>512245.71999999997</v>
      </c>
      <c r="K199" s="24">
        <f>K119+K120+K129+K130+K131+K132+K133+K134+K138+K142+K146+K147+K148</f>
        <v>-122863.94300000001</v>
      </c>
      <c r="L199" s="24">
        <f t="shared" si="173"/>
        <v>389381.77699999994</v>
      </c>
      <c r="M199" s="24">
        <f>M119+M120+M129+M130+M131+M132+M133+M134+M138+M142+M146+M147+M148</f>
        <v>-5338.8189999999995</v>
      </c>
      <c r="N199" s="24">
        <f t="shared" si="174"/>
        <v>384042.95799999993</v>
      </c>
      <c r="O199" s="24">
        <f>O119+O120+O129+O130+O131+O132+O133+O134+O138+O142+O146+O147+O148</f>
        <v>-12.193</v>
      </c>
      <c r="P199" s="24">
        <f t="shared" si="175"/>
        <v>384030.7649999999</v>
      </c>
      <c r="Q199" s="24">
        <f>Q119+Q120+Q129+Q130+Q131+Q132+Q133+Q134+Q138+Q142+Q146+Q147+Q148+Q149</f>
        <v>-9784.8029999999999</v>
      </c>
      <c r="R199" s="24">
        <f t="shared" si="176"/>
        <v>374245.96199999988</v>
      </c>
      <c r="S199" s="24">
        <f>S119+S120+S129+S130+S131+S132+S133+S134+S138+S142+S146+S147+S148+S149</f>
        <v>0</v>
      </c>
      <c r="T199" s="24">
        <f t="shared" si="177"/>
        <v>374245.96199999988</v>
      </c>
      <c r="U199" s="24">
        <f>U119+U120+U129+U130+U131+U132+U133+U134+U138+U142+U146+U147+U148+U149</f>
        <v>0</v>
      </c>
      <c r="V199" s="24">
        <f t="shared" si="178"/>
        <v>374245.96199999988</v>
      </c>
      <c r="W199" s="24">
        <f>W119+W120+W129+W130+W131+W132+W133+W134+W138+W142+W146+W147+W148+W149</f>
        <v>-68386.800000000003</v>
      </c>
      <c r="X199" s="24">
        <f t="shared" si="179"/>
        <v>305859.16199999989</v>
      </c>
      <c r="Y199" s="24">
        <f>Y119+Y120+Y129+Y130+Y131+Y132+Y133+Y134+Y138+Y142+Y146+Y147+Y148+Y149</f>
        <v>0</v>
      </c>
      <c r="Z199" s="24">
        <f t="shared" si="180"/>
        <v>305859.16199999989</v>
      </c>
      <c r="AA199" s="24">
        <f>AA119+AA120+AA129+AA130+AA131+AA132+AA133+AA134+AA138+AA142+AA146+AA147+AA148+AA149</f>
        <v>0</v>
      </c>
      <c r="AB199" s="24">
        <f t="shared" si="181"/>
        <v>305859.16199999989</v>
      </c>
      <c r="AC199" s="24">
        <f>AC119+AC120+AC129+AC130+AC131+AC132+AC133+AC134+AC138+AC142+AC146+AC147+AC148+AC149</f>
        <v>0</v>
      </c>
      <c r="AD199" s="24">
        <f t="shared" si="146"/>
        <v>305859.16199999989</v>
      </c>
      <c r="AE199" s="24">
        <f>AE119+AE120+AE129+AE130+AE131+AE132+AE133+AE134+AE138+AE142+AE146+AE147+AE148+AE149</f>
        <v>0</v>
      </c>
      <c r="AF199" s="24">
        <f t="shared" si="147"/>
        <v>305859.16199999989</v>
      </c>
      <c r="AG199" s="24">
        <f>AG119+AG120+AG129+AG130+AG131+AG132+AG133+AG134+AG138+AG142</f>
        <v>128111.79999999999</v>
      </c>
      <c r="AH199" s="24">
        <f>AH119+AH120+AH129+AH130+AH131+AH132+AH133+AH134+AH138+AH142</f>
        <v>67940.256999999998</v>
      </c>
      <c r="AI199" s="24">
        <f t="shared" si="148"/>
        <v>196052.05699999997</v>
      </c>
      <c r="AJ199" s="24">
        <f>AJ119+AJ120+AJ129+AJ130+AJ131+AJ132+AJ133+AJ134+AJ138+AJ142+AJ146+AJ147+AJ148</f>
        <v>200000</v>
      </c>
      <c r="AK199" s="24">
        <f t="shared" si="149"/>
        <v>396052.05699999997</v>
      </c>
      <c r="AL199" s="24">
        <f>AL119+AL120+AL129+AL130+AL131+AL132+AL133+AL134+AL138+AL142+AL146+AL147+AL148</f>
        <v>123523.57000000001</v>
      </c>
      <c r="AM199" s="24">
        <f t="shared" si="150"/>
        <v>519575.62699999998</v>
      </c>
      <c r="AN199" s="24">
        <f>AN119+AN120+AN129+AN130+AN131+AN132+AN133+AN134+AN138+AN142+AN146+AN147+AN148</f>
        <v>0</v>
      </c>
      <c r="AO199" s="24">
        <f t="shared" si="151"/>
        <v>519575.62699999998</v>
      </c>
      <c r="AP199" s="24">
        <f>AP119+AP120+AP129+AP130+AP131+AP132+AP133+AP134+AP138+AP142+AP146+AP147+AP148</f>
        <v>1914</v>
      </c>
      <c r="AQ199" s="24">
        <f t="shared" si="152"/>
        <v>521489.62699999998</v>
      </c>
      <c r="AR199" s="24">
        <f>AR119+AR120+AR129+AR130+AR131+AR132+AR133+AR134+AR138+AR142+AR146+AR147+AR148</f>
        <v>0</v>
      </c>
      <c r="AS199" s="24">
        <f t="shared" si="153"/>
        <v>521489.62699999998</v>
      </c>
      <c r="AT199" s="24">
        <f>AT119+AT120+AT129+AT130+AT131+AT132+AT133+AT134+AT138+AT142+AT146+AT147+AT148+AT149</f>
        <v>547420.96100000001</v>
      </c>
      <c r="AU199" s="24">
        <f t="shared" si="154"/>
        <v>1068910.588</v>
      </c>
      <c r="AV199" s="24">
        <f>AV119+AV120+AV129+AV130+AV131+AV132+AV133+AV134+AV138+AV142+AV146+AV147+AV148+AV149</f>
        <v>-579.10000000000002</v>
      </c>
      <c r="AW199" s="24">
        <f t="shared" si="155"/>
        <v>1068331.4879999999</v>
      </c>
      <c r="AX199" s="24">
        <f>AX119+AX120+AX129+AX130+AX131+AX132+AX133+AX134+AX138+AX142+AX146+AX147+AX148+AX149</f>
        <v>0</v>
      </c>
      <c r="AY199" s="24">
        <f t="shared" si="156"/>
        <v>1068331.4879999999</v>
      </c>
      <c r="AZ199" s="24">
        <f>AZ119+AZ120+AZ129+AZ130+AZ131+AZ132+AZ133+AZ134+AZ138+AZ142+AZ146+AZ147+AZ148+AZ149</f>
        <v>40832.110999999997</v>
      </c>
      <c r="BA199" s="24">
        <f t="shared" si="157"/>
        <v>1109163.5989999999</v>
      </c>
      <c r="BB199" s="24">
        <f>BB119+BB120+BB129+BB130+BB131+BB132+BB133+BB134+BB138+BB142+BB146+BB147+BB148+BB149</f>
        <v>0</v>
      </c>
      <c r="BC199" s="24">
        <f t="shared" si="158"/>
        <v>1109163.5989999999</v>
      </c>
      <c r="BD199" s="24">
        <f>BD119+BD120+BD129+BD130+BD131+BD132+BD133+BD134+BD138+BD142+BD146+BD147+BD148+BD149</f>
        <v>0</v>
      </c>
      <c r="BE199" s="24">
        <f t="shared" si="159"/>
        <v>1109163.5989999999</v>
      </c>
      <c r="BF199" s="24">
        <f>BF119+BF120+BF129+BF130+BF131+BF132+BF133+BF134+BF138+BF142+BF146+BF147+BF148+BF149</f>
        <v>0</v>
      </c>
      <c r="BG199" s="24">
        <f t="shared" si="160"/>
        <v>1109163.5989999999</v>
      </c>
      <c r="BH199" s="24">
        <f>BH119+BH120+BH129+BH130+BH131+BH132+BH133+BH134+BH138+BH142</f>
        <v>10393.299999999999</v>
      </c>
      <c r="BI199" s="24">
        <f>BI119+BI120+BI129+BI130+BI131+BI132+BI133+BI134+BI138+BI142</f>
        <v>0</v>
      </c>
      <c r="BJ199" s="24">
        <f t="shared" si="161"/>
        <v>10393.299999999999</v>
      </c>
      <c r="BK199" s="24">
        <f>BK119+BK120+BK129+BK130+BK131+BK132+BK133+BK134+BK138+BK142+BK146+BK147+BK148</f>
        <v>0</v>
      </c>
      <c r="BL199" s="24">
        <f t="shared" si="162"/>
        <v>10393.299999999999</v>
      </c>
      <c r="BM199" s="24">
        <f>BM119+BM120+BM129+BM130+BM131+BM132+BM133+BM134+BM138+BM142+BM146+BM147+BM148</f>
        <v>0</v>
      </c>
      <c r="BN199" s="24">
        <f t="shared" si="163"/>
        <v>10393.299999999999</v>
      </c>
      <c r="BO199" s="24">
        <f>BO119+BO120+BO129+BO130+BO131+BO132+BO133+BO134+BO138+BO142+BO146+BO147+BO148</f>
        <v>0</v>
      </c>
      <c r="BP199" s="24">
        <f t="shared" si="164"/>
        <v>10393.299999999999</v>
      </c>
      <c r="BQ199" s="24">
        <f>BQ119+BQ120+BQ129+BQ130+BQ131+BQ132+BQ133+BQ134+BQ138+BQ142+BQ146+BQ147+BQ148+BQ149</f>
        <v>0</v>
      </c>
      <c r="BR199" s="25">
        <f t="shared" si="165"/>
        <v>10393.299999999999</v>
      </c>
      <c r="BS199" s="24">
        <f>BS119+BS120+BS129+BS130+BS131+BS132+BS133+BS134+BS138+BS142+BS146+BS147+BS148+BS149</f>
        <v>0</v>
      </c>
      <c r="BT199" s="24">
        <f t="shared" si="166"/>
        <v>10393.299999999999</v>
      </c>
      <c r="BU199" s="24">
        <f>BU119+BU120+BU129+BU130+BU131+BU132+BU133+BU134+BU138+BU142+BU146+BU147+BU148+BU149</f>
        <v>27554.688999999998</v>
      </c>
      <c r="BV199" s="24">
        <f t="shared" si="167"/>
        <v>37947.989000000001</v>
      </c>
      <c r="BW199" s="24">
        <f>BW119+BW120+BW129+BW130+BW131+BW132+BW133+BW134+BW138+BW142+BW146+BW147+BW148+BW149</f>
        <v>0</v>
      </c>
      <c r="BX199" s="24">
        <f t="shared" si="168"/>
        <v>37947.989000000001</v>
      </c>
      <c r="BY199" s="24">
        <f>BY119+BY120+BY129+BY130+BY131+BY132+BY133+BY134+BY138+BY142+BY146+BY147+BY148+BY149</f>
        <v>0</v>
      </c>
      <c r="BZ199" s="24">
        <f t="shared" si="169"/>
        <v>37947.989000000001</v>
      </c>
      <c r="CC199" s="41"/>
    </row>
    <row r="200" ht="12.75" hidden="1" customHeight="1">
      <c r="A200" s="43"/>
      <c r="B200" s="45" t="s">
        <v>200</v>
      </c>
      <c r="C200" s="45"/>
      <c r="D200" s="51">
        <f>D158</f>
        <v>1087961.7</v>
      </c>
      <c r="E200" s="48">
        <f>E158</f>
        <v>-17300.919000000002</v>
      </c>
      <c r="F200" s="48">
        <f t="shared" si="170"/>
        <v>1070660.781</v>
      </c>
      <c r="G200" s="48">
        <f>G158</f>
        <v>-1070660.781</v>
      </c>
      <c r="H200" s="48">
        <f t="shared" si="171"/>
        <v>0</v>
      </c>
      <c r="I200" s="48">
        <f>I158</f>
        <v>0</v>
      </c>
      <c r="J200" s="48">
        <f t="shared" si="172"/>
        <v>0</v>
      </c>
      <c r="K200" s="48">
        <f>K158</f>
        <v>0</v>
      </c>
      <c r="L200" s="48">
        <f t="shared" si="173"/>
        <v>0</v>
      </c>
      <c r="M200" s="48">
        <f>M158</f>
        <v>0</v>
      </c>
      <c r="N200" s="48">
        <f t="shared" si="174"/>
        <v>0</v>
      </c>
      <c r="O200" s="48">
        <f>O158</f>
        <v>0</v>
      </c>
      <c r="P200" s="48">
        <f t="shared" si="175"/>
        <v>0</v>
      </c>
      <c r="Q200" s="48">
        <f>Q158</f>
        <v>0</v>
      </c>
      <c r="R200" s="48">
        <f t="shared" si="176"/>
        <v>0</v>
      </c>
      <c r="S200" s="48">
        <f>S158</f>
        <v>0</v>
      </c>
      <c r="T200" s="48">
        <f t="shared" si="177"/>
        <v>0</v>
      </c>
      <c r="U200" s="48">
        <f>U158</f>
        <v>0</v>
      </c>
      <c r="V200" s="48">
        <f t="shared" si="178"/>
        <v>0</v>
      </c>
      <c r="W200" s="49">
        <f>W158</f>
        <v>0</v>
      </c>
      <c r="X200" s="48">
        <f t="shared" si="179"/>
        <v>0</v>
      </c>
      <c r="Y200" s="50">
        <f>Y158</f>
        <v>0</v>
      </c>
      <c r="Z200" s="48">
        <f t="shared" si="180"/>
        <v>0</v>
      </c>
      <c r="AA200" s="50">
        <f>AA158</f>
        <v>0</v>
      </c>
      <c r="AB200" s="48">
        <f t="shared" si="181"/>
        <v>0</v>
      </c>
      <c r="AC200" s="50">
        <f>AC158</f>
        <v>0</v>
      </c>
      <c r="AD200" s="48">
        <f t="shared" si="146"/>
        <v>0</v>
      </c>
      <c r="AE200" s="49">
        <f>AE158</f>
        <v>0</v>
      </c>
      <c r="AF200" s="48">
        <f t="shared" si="147"/>
        <v>0</v>
      </c>
      <c r="AG200" s="51">
        <f>AG158</f>
        <v>375557.5</v>
      </c>
      <c r="AH200" s="48">
        <f>AH158</f>
        <v>-4508.25</v>
      </c>
      <c r="AI200" s="48">
        <f t="shared" si="148"/>
        <v>371049.25</v>
      </c>
      <c r="AJ200" s="48">
        <f>AJ158</f>
        <v>-371049.25</v>
      </c>
      <c r="AK200" s="48">
        <f t="shared" si="149"/>
        <v>0</v>
      </c>
      <c r="AL200" s="48">
        <f>AL158</f>
        <v>0</v>
      </c>
      <c r="AM200" s="48">
        <f t="shared" si="150"/>
        <v>0</v>
      </c>
      <c r="AN200" s="48">
        <f>AN158</f>
        <v>0</v>
      </c>
      <c r="AO200" s="48">
        <f t="shared" si="151"/>
        <v>0</v>
      </c>
      <c r="AP200" s="48">
        <f>AP158</f>
        <v>0</v>
      </c>
      <c r="AQ200" s="48">
        <f t="shared" si="152"/>
        <v>0</v>
      </c>
      <c r="AR200" s="48">
        <f>AR158</f>
        <v>0</v>
      </c>
      <c r="AS200" s="48">
        <f t="shared" si="153"/>
        <v>0</v>
      </c>
      <c r="AT200" s="48">
        <f>AT158</f>
        <v>0</v>
      </c>
      <c r="AU200" s="48">
        <f t="shared" si="154"/>
        <v>0</v>
      </c>
      <c r="AV200" s="48">
        <f>AV158</f>
        <v>0</v>
      </c>
      <c r="AW200" s="48">
        <f t="shared" si="155"/>
        <v>0</v>
      </c>
      <c r="AX200" s="48">
        <f>AX158</f>
        <v>0</v>
      </c>
      <c r="AY200" s="48">
        <f t="shared" si="156"/>
        <v>0</v>
      </c>
      <c r="AZ200" s="49">
        <f>AZ158</f>
        <v>0</v>
      </c>
      <c r="BA200" s="48">
        <f t="shared" si="157"/>
        <v>0</v>
      </c>
      <c r="BB200" s="50">
        <f>BB158</f>
        <v>0</v>
      </c>
      <c r="BC200" s="48">
        <f t="shared" si="158"/>
        <v>0</v>
      </c>
      <c r="BD200" s="50">
        <f>BD158</f>
        <v>0</v>
      </c>
      <c r="BE200" s="48">
        <f t="shared" si="159"/>
        <v>0</v>
      </c>
      <c r="BF200" s="49">
        <f>BF158</f>
        <v>0</v>
      </c>
      <c r="BG200" s="48">
        <f t="shared" si="160"/>
        <v>0</v>
      </c>
      <c r="BH200" s="51">
        <f>BH158</f>
        <v>0</v>
      </c>
      <c r="BI200" s="51">
        <f>BI158</f>
        <v>0</v>
      </c>
      <c r="BJ200" s="48">
        <f t="shared" si="161"/>
        <v>0</v>
      </c>
      <c r="BK200" s="48">
        <f>BK158</f>
        <v>0</v>
      </c>
      <c r="BL200" s="48">
        <f t="shared" si="162"/>
        <v>0</v>
      </c>
      <c r="BM200" s="48">
        <f>BM158</f>
        <v>0</v>
      </c>
      <c r="BN200" s="48">
        <f t="shared" si="163"/>
        <v>0</v>
      </c>
      <c r="BO200" s="48">
        <f>BO158</f>
        <v>0</v>
      </c>
      <c r="BP200" s="48">
        <f t="shared" si="164"/>
        <v>0</v>
      </c>
      <c r="BQ200" s="48">
        <f>BQ158</f>
        <v>0</v>
      </c>
      <c r="BR200" s="52">
        <f t="shared" si="165"/>
        <v>0</v>
      </c>
      <c r="BS200" s="48">
        <f>BS158</f>
        <v>0</v>
      </c>
      <c r="BT200" s="48">
        <f t="shared" si="166"/>
        <v>0</v>
      </c>
      <c r="BU200" s="49">
        <f>BU158</f>
        <v>0</v>
      </c>
      <c r="BV200" s="48">
        <f t="shared" si="167"/>
        <v>0</v>
      </c>
      <c r="BW200" s="50">
        <f>BW158</f>
        <v>0</v>
      </c>
      <c r="BX200" s="48">
        <f t="shared" si="168"/>
        <v>0</v>
      </c>
      <c r="BY200" s="49">
        <f>BY158</f>
        <v>0</v>
      </c>
      <c r="BZ200" s="48">
        <f t="shared" si="169"/>
        <v>0</v>
      </c>
      <c r="CB200" s="54" t="s">
        <v>33</v>
      </c>
    </row>
    <row r="201">
      <c r="A201" s="20"/>
      <c r="B201" s="89" t="s">
        <v>95</v>
      </c>
      <c r="C201" s="89"/>
      <c r="D201" s="24">
        <f>D77+D84+D85</f>
        <v>10268</v>
      </c>
      <c r="E201" s="24">
        <f>E77+E84+E85</f>
        <v>0</v>
      </c>
      <c r="F201" s="24">
        <f t="shared" si="170"/>
        <v>10268</v>
      </c>
      <c r="G201" s="24">
        <f>G77+G84+G85+G123</f>
        <v>16357</v>
      </c>
      <c r="H201" s="24">
        <f t="shared" si="171"/>
        <v>26625</v>
      </c>
      <c r="I201" s="24">
        <f>I77+I84+I85+I123</f>
        <v>0</v>
      </c>
      <c r="J201" s="24">
        <f t="shared" si="172"/>
        <v>26625</v>
      </c>
      <c r="K201" s="24">
        <f>K77+K84+K85+K123</f>
        <v>-8990</v>
      </c>
      <c r="L201" s="24">
        <f t="shared" si="173"/>
        <v>17635</v>
      </c>
      <c r="M201" s="24">
        <f>M77+M84+M85+M123</f>
        <v>0</v>
      </c>
      <c r="N201" s="24">
        <f t="shared" si="174"/>
        <v>17635</v>
      </c>
      <c r="O201" s="24">
        <f>O77+O84+O85+O123</f>
        <v>0</v>
      </c>
      <c r="P201" s="24">
        <f t="shared" si="175"/>
        <v>17635</v>
      </c>
      <c r="Q201" s="24">
        <f>Q77+Q84+Q85+Q123+Q113</f>
        <v>23600</v>
      </c>
      <c r="R201" s="24">
        <f t="shared" si="176"/>
        <v>41235</v>
      </c>
      <c r="S201" s="24">
        <f>S77+S84+S85+S123+S113</f>
        <v>0</v>
      </c>
      <c r="T201" s="24">
        <f t="shared" si="177"/>
        <v>41235</v>
      </c>
      <c r="U201" s="24">
        <f>U77+U84+U85+U123+U113</f>
        <v>0</v>
      </c>
      <c r="V201" s="24">
        <f t="shared" si="178"/>
        <v>41235</v>
      </c>
      <c r="W201" s="24">
        <f>W77+W84+W85+W123+W113</f>
        <v>0</v>
      </c>
      <c r="X201" s="24">
        <f t="shared" si="179"/>
        <v>41235</v>
      </c>
      <c r="Y201" s="24">
        <f>Y77+Y84+Y85+Y123+Y113</f>
        <v>0</v>
      </c>
      <c r="Z201" s="24">
        <f t="shared" si="180"/>
        <v>41235</v>
      </c>
      <c r="AA201" s="24">
        <f>AA77+AA84+AA85+AA123+AA113</f>
        <v>0</v>
      </c>
      <c r="AB201" s="24">
        <f t="shared" si="181"/>
        <v>41235</v>
      </c>
      <c r="AC201" s="24">
        <f>AC77+AC84+AC85+AC123+AC113</f>
        <v>-4301.4799999999996</v>
      </c>
      <c r="AD201" s="24">
        <f t="shared" si="146"/>
        <v>36933.520000000004</v>
      </c>
      <c r="AE201" s="24">
        <f>AE77+AE84+AE85+AE123+AE113</f>
        <v>0</v>
      </c>
      <c r="AF201" s="24">
        <f t="shared" si="147"/>
        <v>36933.520000000004</v>
      </c>
      <c r="AG201" s="24">
        <f>AG77+AG84+AG85</f>
        <v>0</v>
      </c>
      <c r="AH201" s="24">
        <f>AH77+AH84+AH85</f>
        <v>0</v>
      </c>
      <c r="AI201" s="24">
        <f t="shared" si="148"/>
        <v>0</v>
      </c>
      <c r="AJ201" s="24">
        <f>AJ77+AJ84+AJ85+AJ123</f>
        <v>0</v>
      </c>
      <c r="AK201" s="24">
        <f t="shared" si="149"/>
        <v>0</v>
      </c>
      <c r="AL201" s="24">
        <f>AL77+AL84+AL85+AL123</f>
        <v>8990</v>
      </c>
      <c r="AM201" s="24">
        <f t="shared" si="150"/>
        <v>8990</v>
      </c>
      <c r="AN201" s="24">
        <f>AN77+AN84+AN85+AN123</f>
        <v>0</v>
      </c>
      <c r="AO201" s="24">
        <f t="shared" si="151"/>
        <v>8990</v>
      </c>
      <c r="AP201" s="24">
        <f>AP77+AP84+AP85+AP123</f>
        <v>0</v>
      </c>
      <c r="AQ201" s="24">
        <f t="shared" si="152"/>
        <v>8990</v>
      </c>
      <c r="AR201" s="24">
        <f>AR77+AR84+AR85+AR123</f>
        <v>0</v>
      </c>
      <c r="AS201" s="24">
        <f t="shared" si="153"/>
        <v>8990</v>
      </c>
      <c r="AT201" s="24">
        <f>AT77+AT84+AT85+AT123+AT113</f>
        <v>0</v>
      </c>
      <c r="AU201" s="24">
        <f t="shared" si="154"/>
        <v>8990</v>
      </c>
      <c r="AV201" s="24">
        <f>AV77+AV84+AV85+AV123+AV113</f>
        <v>0</v>
      </c>
      <c r="AW201" s="24">
        <f t="shared" si="155"/>
        <v>8990</v>
      </c>
      <c r="AX201" s="24">
        <f>AX77+AX84+AX85+AX123+AX113</f>
        <v>0</v>
      </c>
      <c r="AY201" s="24">
        <f t="shared" si="156"/>
        <v>8990</v>
      </c>
      <c r="AZ201" s="24">
        <f>AZ77+AZ84+AZ85+AZ123+AZ113</f>
        <v>0</v>
      </c>
      <c r="BA201" s="24">
        <f t="shared" si="157"/>
        <v>8990</v>
      </c>
      <c r="BB201" s="24">
        <f>BB77+BB84+BB85+BB123+BB113</f>
        <v>0</v>
      </c>
      <c r="BC201" s="24">
        <f t="shared" si="158"/>
        <v>8990</v>
      </c>
      <c r="BD201" s="24">
        <f>BD77+BD84+BD85+BD123+BD113</f>
        <v>0</v>
      </c>
      <c r="BE201" s="24">
        <f t="shared" si="159"/>
        <v>8990</v>
      </c>
      <c r="BF201" s="24">
        <f>BF77+BF84+BF85+BF123+BF113</f>
        <v>0</v>
      </c>
      <c r="BG201" s="24">
        <f t="shared" si="160"/>
        <v>8990</v>
      </c>
      <c r="BH201" s="24">
        <f>BH77+BH84+BH85</f>
        <v>0</v>
      </c>
      <c r="BI201" s="24">
        <f>BI77+BI84+BI85</f>
        <v>0</v>
      </c>
      <c r="BJ201" s="24">
        <f t="shared" si="161"/>
        <v>0</v>
      </c>
      <c r="BK201" s="24">
        <f>BK77+BK84+BK85+BK123</f>
        <v>0</v>
      </c>
      <c r="BL201" s="24">
        <f t="shared" si="162"/>
        <v>0</v>
      </c>
      <c r="BM201" s="24">
        <f>BM77+BM84+BM85+BM123</f>
        <v>0</v>
      </c>
      <c r="BN201" s="24">
        <f t="shared" si="163"/>
        <v>0</v>
      </c>
      <c r="BO201" s="24">
        <f>BO77+BO84+BO85+BO123</f>
        <v>0</v>
      </c>
      <c r="BP201" s="24">
        <f t="shared" si="164"/>
        <v>0</v>
      </c>
      <c r="BQ201" s="24">
        <f>BQ77+BQ84+BQ85+BQ123+BQ113</f>
        <v>0</v>
      </c>
      <c r="BR201" s="25">
        <f t="shared" si="165"/>
        <v>0</v>
      </c>
      <c r="BS201" s="24">
        <f>BS77+BS84+BS85+BS123+BS113</f>
        <v>0</v>
      </c>
      <c r="BT201" s="24">
        <f t="shared" si="166"/>
        <v>0</v>
      </c>
      <c r="BU201" s="24">
        <f>BU77+BU84+BU85+BU123+BU113</f>
        <v>0</v>
      </c>
      <c r="BV201" s="24">
        <f t="shared" si="167"/>
        <v>0</v>
      </c>
      <c r="BW201" s="24">
        <f>BW77+BW84+BW85+BW123+BW113</f>
        <v>0</v>
      </c>
      <c r="BX201" s="24">
        <f t="shared" si="168"/>
        <v>0</v>
      </c>
      <c r="BY201" s="24">
        <f>BY77+BY84+BY85+BY123+BY113</f>
        <v>0</v>
      </c>
      <c r="BZ201" s="24">
        <f t="shared" si="169"/>
        <v>0</v>
      </c>
    </row>
    <row r="202"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>
        <f>Q189-Q196-Q197-Q198-Q199-Q200-Q201</f>
        <v>-1.4551915228366852e-11</v>
      </c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0"/>
      <c r="BF202" s="90"/>
      <c r="BG202" s="90"/>
      <c r="BH202" s="90"/>
      <c r="BI202" s="90"/>
      <c r="BJ202" s="90"/>
      <c r="BK202" s="90"/>
      <c r="BL202" s="90"/>
      <c r="BM202" s="90"/>
      <c r="BN202" s="90"/>
      <c r="BO202" s="90"/>
      <c r="BP202" s="90"/>
      <c r="BQ202" s="90"/>
      <c r="BR202" s="90"/>
      <c r="BS202" s="90"/>
      <c r="BT202" s="90"/>
      <c r="BU202" s="90"/>
      <c r="BV202" s="90"/>
      <c r="BW202" s="90"/>
      <c r="BX202" s="90"/>
      <c r="BY202" s="90"/>
      <c r="BZ202" s="90"/>
    </row>
    <row r="203"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0"/>
      <c r="BF203" s="90"/>
      <c r="BG203" s="90"/>
      <c r="BH203" s="90"/>
      <c r="BI203" s="90"/>
      <c r="BJ203" s="90"/>
      <c r="BK203" s="90"/>
      <c r="BL203" s="90"/>
      <c r="BM203" s="90"/>
      <c r="BN203" s="90"/>
      <c r="BO203" s="90"/>
      <c r="BP203" s="90"/>
      <c r="BQ203" s="90"/>
      <c r="BR203" s="90"/>
      <c r="BS203" s="90"/>
      <c r="BT203" s="90"/>
      <c r="BU203" s="90"/>
      <c r="BV203" s="90"/>
      <c r="BW203" s="90"/>
      <c r="BX203" s="90"/>
      <c r="BY203" s="90"/>
      <c r="BZ203" s="90"/>
    </row>
    <row r="204" ht="12.75">
      <c r="D204" s="3"/>
      <c r="E204" s="3"/>
      <c r="G204" s="3"/>
      <c r="I204" s="3"/>
      <c r="K204" s="3"/>
      <c r="M204" s="3"/>
      <c r="O204" s="3"/>
      <c r="Q204" s="3"/>
      <c r="S204" s="3"/>
      <c r="U204" s="3"/>
      <c r="W204" s="3"/>
      <c r="Y204" s="3"/>
      <c r="AA204" s="3"/>
      <c r="AC204" s="3"/>
      <c r="AE204" s="3"/>
      <c r="AG204" s="3"/>
      <c r="AH204" s="3"/>
      <c r="AJ204" s="3"/>
      <c r="AL204" s="3"/>
      <c r="AN204" s="3"/>
      <c r="AP204" s="3"/>
      <c r="AR204" s="3"/>
      <c r="AT204" s="3"/>
      <c r="AV204" s="3"/>
      <c r="AX204" s="3"/>
      <c r="AZ204" s="3"/>
      <c r="BB204" s="3"/>
      <c r="BD204" s="3"/>
      <c r="BF204" s="3"/>
      <c r="BH204" s="3"/>
      <c r="BI204" s="3"/>
      <c r="BK204" s="3"/>
      <c r="BM204" s="3"/>
      <c r="BO204" s="3"/>
      <c r="BQ204" s="3"/>
      <c r="BS204" s="3"/>
      <c r="BU204" s="3"/>
      <c r="BW204" s="3"/>
      <c r="BY204" s="3"/>
    </row>
    <row r="205" ht="12.75">
      <c r="D205" s="3"/>
      <c r="E205" s="3"/>
      <c r="G205" s="3"/>
      <c r="I205" s="3"/>
      <c r="K205" s="3"/>
      <c r="M205" s="3"/>
      <c r="O205" s="3"/>
      <c r="Q205" s="3"/>
      <c r="S205" s="3"/>
      <c r="U205" s="3"/>
      <c r="W205" s="3"/>
      <c r="Y205" s="3"/>
      <c r="AA205" s="3"/>
      <c r="AC205" s="3"/>
      <c r="AE205" s="3"/>
      <c r="AG205" s="3"/>
      <c r="AH205" s="3"/>
      <c r="AJ205" s="3"/>
      <c r="AL205" s="3"/>
      <c r="AN205" s="3"/>
      <c r="AP205" s="3"/>
      <c r="AR205" s="3"/>
      <c r="AT205" s="3"/>
      <c r="AV205" s="3"/>
      <c r="AX205" s="3"/>
      <c r="AZ205" s="3"/>
      <c r="BB205" s="3"/>
      <c r="BD205" s="3"/>
      <c r="BF205" s="3"/>
      <c r="BH205" s="3"/>
      <c r="BI205" s="3"/>
      <c r="BK205" s="3"/>
      <c r="BM205" s="3"/>
      <c r="BO205" s="3"/>
      <c r="BQ205" s="3"/>
      <c r="BS205" s="3"/>
      <c r="BU205" s="3"/>
      <c r="BW205" s="3"/>
      <c r="BY205" s="3"/>
    </row>
    <row r="206">
      <c r="B206" s="2" t="s">
        <v>277</v>
      </c>
      <c r="Q206" s="3"/>
    </row>
  </sheetData>
  <autoFilter ref="A11:CC202">
    <filterColumn colId="79">
      <filters blank="1"/>
    </filterColumn>
  </autoFilter>
  <mergeCells count="104">
    <mergeCell ref="A6:BZ6"/>
    <mergeCell ref="A7:BZ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AM10:AM11"/>
    <mergeCell ref="AN10:AN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W10:AW11"/>
    <mergeCell ref="AX10:AX11"/>
    <mergeCell ref="AY10:AY11"/>
    <mergeCell ref="AZ10:AZ11"/>
    <mergeCell ref="BA10:BA11"/>
    <mergeCell ref="BB10:BB11"/>
    <mergeCell ref="BC10:BC11"/>
    <mergeCell ref="BD10:BD11"/>
    <mergeCell ref="BE10:BE11"/>
    <mergeCell ref="BF10:BF11"/>
    <mergeCell ref="BG10:BG11"/>
    <mergeCell ref="BH10:BH11"/>
    <mergeCell ref="BI10:BI11"/>
    <mergeCell ref="BJ10:BJ11"/>
    <mergeCell ref="BK10:BK11"/>
    <mergeCell ref="BL10:BL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  <mergeCell ref="BV10:BV11"/>
    <mergeCell ref="BW10:BW11"/>
    <mergeCell ref="BX10:BX11"/>
    <mergeCell ref="BY10:BY11"/>
    <mergeCell ref="BZ10:BZ11"/>
    <mergeCell ref="A20:A21"/>
    <mergeCell ref="B20:B21"/>
    <mergeCell ref="A25:A26"/>
    <mergeCell ref="B25:B26"/>
    <mergeCell ref="A31:A40"/>
    <mergeCell ref="A46:A47"/>
    <mergeCell ref="B46:B47"/>
    <mergeCell ref="A48:A49"/>
    <mergeCell ref="B48:B49"/>
    <mergeCell ref="A50:A51"/>
    <mergeCell ref="B50:B51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</mergeCells>
  <printOptions headings="0" gridLines="0"/>
  <pageMargins left="0.19685039370078738" right="0.19685039370078738" top="0.19685039370078738" bottom="0.47244094488188981" header="0.51181102362204689" footer="0.19652777777777802"/>
  <pageSetup paperSize="9" scale="63" fitToWidth="1" fitToHeight="0" pageOrder="downThenOver" orientation="portrait" usePrinterDefaults="1" blackAndWhite="0" draft="0" cellComments="none" useFirstPageNumber="1" errors="displayed" horizontalDpi="300" verticalDpi="3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Департамент финансов администрации г.Перми</Company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Катцина Анна Владиславовна</dc:creator>
  <dc:description/>
  <dc:language>ru-RU</dc:language>
  <cp:lastModifiedBy>ermolina-an</cp:lastModifiedBy>
  <cp:revision>48</cp:revision>
  <dcterms:created xsi:type="dcterms:W3CDTF">2014-02-04T08:37:28Z</dcterms:created>
  <dcterms:modified xsi:type="dcterms:W3CDTF">2024-12-18T11:50:40Z</dcterms:modified>
</cp:coreProperties>
</file>