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2024-2026" sheetId="1" r:id="rId1"/>
  </sheets>
  <definedNames>
    <definedName name="_xlnm._FilterDatabase" localSheetId="0" hidden="1">'2024-2026'!$A$12:$BC$198</definedName>
    <definedName name="Print_Titles" localSheetId="0">'2024-2026'!$11:$12</definedName>
    <definedName name="_xlnm.Print_Area" localSheetId="0">'2024-2026'!$A$1:$AZ$192</definedName>
  </definedNames>
  <calcPr calcId="145621"/>
</workbook>
</file>

<file path=xl/calcChain.xml><?xml version="1.0" encoding="utf-8"?>
<calcChain xmlns="http://schemas.openxmlformats.org/spreadsheetml/2006/main">
  <c r="AY197" i="1" l="1"/>
  <c r="AW197" i="1"/>
  <c r="AU197" i="1"/>
  <c r="AS197" i="1"/>
  <c r="AQ197" i="1"/>
  <c r="AO197" i="1"/>
  <c r="AN197" i="1"/>
  <c r="AL197" i="1"/>
  <c r="AJ197" i="1"/>
  <c r="AH197" i="1"/>
  <c r="AF197" i="1"/>
  <c r="AD197" i="1"/>
  <c r="AB197" i="1"/>
  <c r="Z197" i="1"/>
  <c r="X197" i="1"/>
  <c r="V197" i="1"/>
  <c r="U197" i="1"/>
  <c r="S197" i="1"/>
  <c r="Q197" i="1"/>
  <c r="O197" i="1"/>
  <c r="M197" i="1"/>
  <c r="K197" i="1"/>
  <c r="I197" i="1"/>
  <c r="G197" i="1"/>
  <c r="E197" i="1"/>
  <c r="D197" i="1"/>
  <c r="AO193" i="1"/>
  <c r="AN193" i="1"/>
  <c r="V193" i="1"/>
  <c r="U193" i="1"/>
  <c r="E193" i="1"/>
  <c r="D193" i="1"/>
  <c r="F193" i="1" s="1"/>
  <c r="AP184" i="1"/>
  <c r="AR184" i="1" s="1"/>
  <c r="AT184" i="1" s="1"/>
  <c r="AV184" i="1" s="1"/>
  <c r="AX184" i="1" s="1"/>
  <c r="AZ184" i="1" s="1"/>
  <c r="W184" i="1"/>
  <c r="Y184" i="1" s="1"/>
  <c r="AA184" i="1" s="1"/>
  <c r="AC184" i="1" s="1"/>
  <c r="AE184" i="1" s="1"/>
  <c r="AG184" i="1" s="1"/>
  <c r="AI184" i="1" s="1"/>
  <c r="AK184" i="1" s="1"/>
  <c r="AM184" i="1" s="1"/>
  <c r="F184" i="1"/>
  <c r="H184" i="1" s="1"/>
  <c r="J184" i="1" s="1"/>
  <c r="L184" i="1" s="1"/>
  <c r="N184" i="1" s="1"/>
  <c r="P184" i="1" s="1"/>
  <c r="R184" i="1" s="1"/>
  <c r="T184" i="1" s="1"/>
  <c r="AP183" i="1"/>
  <c r="AR183" i="1" s="1"/>
  <c r="AT183" i="1" s="1"/>
  <c r="AV183" i="1" s="1"/>
  <c r="AX183" i="1" s="1"/>
  <c r="AZ183" i="1" s="1"/>
  <c r="W183" i="1"/>
  <c r="Y183" i="1" s="1"/>
  <c r="AA183" i="1" s="1"/>
  <c r="AC183" i="1" s="1"/>
  <c r="AE183" i="1" s="1"/>
  <c r="AG183" i="1" s="1"/>
  <c r="AI183" i="1" s="1"/>
  <c r="AK183" i="1" s="1"/>
  <c r="AM183" i="1" s="1"/>
  <c r="J183" i="1"/>
  <c r="L183" i="1" s="1"/>
  <c r="N183" i="1" s="1"/>
  <c r="P183" i="1" s="1"/>
  <c r="R183" i="1" s="1"/>
  <c r="T183" i="1" s="1"/>
  <c r="F183" i="1"/>
  <c r="H183" i="1" s="1"/>
  <c r="AR182" i="1"/>
  <c r="AT182" i="1" s="1"/>
  <c r="AV182" i="1" s="1"/>
  <c r="AX182" i="1" s="1"/>
  <c r="AZ182" i="1" s="1"/>
  <c r="AP182" i="1"/>
  <c r="AC182" i="1"/>
  <c r="AE182" i="1" s="1"/>
  <c r="AG182" i="1" s="1"/>
  <c r="AI182" i="1" s="1"/>
  <c r="AK182" i="1" s="1"/>
  <c r="AM182" i="1" s="1"/>
  <c r="W182" i="1"/>
  <c r="Y182" i="1" s="1"/>
  <c r="AA182" i="1" s="1"/>
  <c r="H182" i="1"/>
  <c r="J182" i="1" s="1"/>
  <c r="L182" i="1" s="1"/>
  <c r="N182" i="1" s="1"/>
  <c r="P182" i="1" s="1"/>
  <c r="R182" i="1" s="1"/>
  <c r="T182" i="1" s="1"/>
  <c r="F182" i="1"/>
  <c r="AP181" i="1"/>
  <c r="AR181" i="1" s="1"/>
  <c r="AT181" i="1" s="1"/>
  <c r="AV181" i="1" s="1"/>
  <c r="AX181" i="1" s="1"/>
  <c r="AZ181" i="1" s="1"/>
  <c r="W181" i="1"/>
  <c r="Y181" i="1" s="1"/>
  <c r="AA181" i="1" s="1"/>
  <c r="AC181" i="1" s="1"/>
  <c r="AE181" i="1" s="1"/>
  <c r="AG181" i="1" s="1"/>
  <c r="AI181" i="1" s="1"/>
  <c r="AK181" i="1" s="1"/>
  <c r="AM181" i="1" s="1"/>
  <c r="F181" i="1"/>
  <c r="H181" i="1" s="1"/>
  <c r="J181" i="1" s="1"/>
  <c r="L181" i="1" s="1"/>
  <c r="N181" i="1" s="1"/>
  <c r="P181" i="1" s="1"/>
  <c r="R181" i="1" s="1"/>
  <c r="T181" i="1" s="1"/>
  <c r="AP180" i="1"/>
  <c r="AR180" i="1" s="1"/>
  <c r="AT180" i="1" s="1"/>
  <c r="AV180" i="1" s="1"/>
  <c r="AX180" i="1" s="1"/>
  <c r="AZ180" i="1" s="1"/>
  <c r="W180" i="1"/>
  <c r="Y180" i="1" s="1"/>
  <c r="AA180" i="1" s="1"/>
  <c r="AC180" i="1" s="1"/>
  <c r="AE180" i="1" s="1"/>
  <c r="AG180" i="1" s="1"/>
  <c r="AI180" i="1" s="1"/>
  <c r="AK180" i="1" s="1"/>
  <c r="AM180" i="1" s="1"/>
  <c r="F180" i="1"/>
  <c r="H180" i="1" s="1"/>
  <c r="J180" i="1" s="1"/>
  <c r="L180" i="1" s="1"/>
  <c r="N180" i="1" s="1"/>
  <c r="P180" i="1" s="1"/>
  <c r="R180" i="1" s="1"/>
  <c r="T180" i="1" s="1"/>
  <c r="AY179" i="1"/>
  <c r="AW179" i="1"/>
  <c r="AU179" i="1"/>
  <c r="AS179" i="1"/>
  <c r="AQ179" i="1"/>
  <c r="AO179" i="1"/>
  <c r="AN179" i="1"/>
  <c r="AL179" i="1"/>
  <c r="AJ179" i="1"/>
  <c r="AH179" i="1"/>
  <c r="AF179" i="1"/>
  <c r="AD179" i="1"/>
  <c r="AB179" i="1"/>
  <c r="Z179" i="1"/>
  <c r="X179" i="1"/>
  <c r="V179" i="1"/>
  <c r="U179" i="1"/>
  <c r="S179" i="1"/>
  <c r="Q179" i="1"/>
  <c r="O179" i="1"/>
  <c r="M179" i="1"/>
  <c r="K179" i="1"/>
  <c r="I179" i="1"/>
  <c r="G179" i="1"/>
  <c r="E179" i="1"/>
  <c r="D179" i="1"/>
  <c r="AR178" i="1"/>
  <c r="AT178" i="1" s="1"/>
  <c r="AV178" i="1" s="1"/>
  <c r="AX178" i="1" s="1"/>
  <c r="AZ178" i="1" s="1"/>
  <c r="Y178" i="1"/>
  <c r="AA178" i="1" s="1"/>
  <c r="AC178" i="1" s="1"/>
  <c r="AE178" i="1" s="1"/>
  <c r="AG178" i="1" s="1"/>
  <c r="AI178" i="1" s="1"/>
  <c r="AK178" i="1" s="1"/>
  <c r="AM178" i="1" s="1"/>
  <c r="H178" i="1"/>
  <c r="J178" i="1" s="1"/>
  <c r="L178" i="1" s="1"/>
  <c r="N178" i="1" s="1"/>
  <c r="P178" i="1" s="1"/>
  <c r="R178" i="1" s="1"/>
  <c r="T178" i="1" s="1"/>
  <c r="AP177" i="1"/>
  <c r="AR177" i="1" s="1"/>
  <c r="AT177" i="1" s="1"/>
  <c r="AV177" i="1" s="1"/>
  <c r="AX177" i="1" s="1"/>
  <c r="AZ177" i="1" s="1"/>
  <c r="W177" i="1"/>
  <c r="Y177" i="1" s="1"/>
  <c r="AA177" i="1" s="1"/>
  <c r="AC177" i="1" s="1"/>
  <c r="AE177" i="1" s="1"/>
  <c r="AG177" i="1" s="1"/>
  <c r="AI177" i="1" s="1"/>
  <c r="AK177" i="1" s="1"/>
  <c r="AM177" i="1" s="1"/>
  <c r="F177" i="1"/>
  <c r="H177" i="1" s="1"/>
  <c r="J177" i="1" s="1"/>
  <c r="L177" i="1" s="1"/>
  <c r="N177" i="1" s="1"/>
  <c r="P177" i="1" s="1"/>
  <c r="R177" i="1" s="1"/>
  <c r="T177" i="1" s="1"/>
  <c r="AP176" i="1"/>
  <c r="AR176" i="1" s="1"/>
  <c r="AT176" i="1" s="1"/>
  <c r="AV176" i="1" s="1"/>
  <c r="AX176" i="1" s="1"/>
  <c r="AZ176" i="1" s="1"/>
  <c r="W176" i="1"/>
  <c r="Y176" i="1" s="1"/>
  <c r="AA176" i="1" s="1"/>
  <c r="AC176" i="1" s="1"/>
  <c r="AE176" i="1" s="1"/>
  <c r="AG176" i="1" s="1"/>
  <c r="AI176" i="1" s="1"/>
  <c r="AK176" i="1" s="1"/>
  <c r="AM176" i="1" s="1"/>
  <c r="F176" i="1"/>
  <c r="H176" i="1" s="1"/>
  <c r="J176" i="1" s="1"/>
  <c r="L176" i="1" s="1"/>
  <c r="N176" i="1" s="1"/>
  <c r="P176" i="1" s="1"/>
  <c r="R176" i="1" s="1"/>
  <c r="T176" i="1" s="1"/>
  <c r="AP175" i="1"/>
  <c r="AR175" i="1" s="1"/>
  <c r="AT175" i="1" s="1"/>
  <c r="AV175" i="1" s="1"/>
  <c r="AX175" i="1" s="1"/>
  <c r="AZ175" i="1" s="1"/>
  <c r="AA175" i="1"/>
  <c r="AC175" i="1" s="1"/>
  <c r="AE175" i="1" s="1"/>
  <c r="AG175" i="1" s="1"/>
  <c r="AI175" i="1" s="1"/>
  <c r="AK175" i="1" s="1"/>
  <c r="AM175" i="1" s="1"/>
  <c r="W175" i="1"/>
  <c r="Y175" i="1" s="1"/>
  <c r="H175" i="1"/>
  <c r="J175" i="1" s="1"/>
  <c r="L175" i="1" s="1"/>
  <c r="N175" i="1" s="1"/>
  <c r="P175" i="1" s="1"/>
  <c r="R175" i="1" s="1"/>
  <c r="T175" i="1" s="1"/>
  <c r="F175" i="1"/>
  <c r="AR174" i="1"/>
  <c r="AT174" i="1" s="1"/>
  <c r="AV174" i="1" s="1"/>
  <c r="AX174" i="1" s="1"/>
  <c r="AZ174" i="1" s="1"/>
  <c r="AP174" i="1"/>
  <c r="W174" i="1"/>
  <c r="Y174" i="1" s="1"/>
  <c r="AA174" i="1" s="1"/>
  <c r="AC174" i="1" s="1"/>
  <c r="AE174" i="1" s="1"/>
  <c r="AG174" i="1" s="1"/>
  <c r="AI174" i="1" s="1"/>
  <c r="AK174" i="1" s="1"/>
  <c r="AM174" i="1" s="1"/>
  <c r="F174" i="1"/>
  <c r="H174" i="1" s="1"/>
  <c r="J174" i="1" s="1"/>
  <c r="L174" i="1" s="1"/>
  <c r="N174" i="1" s="1"/>
  <c r="P174" i="1" s="1"/>
  <c r="R174" i="1" s="1"/>
  <c r="T174" i="1" s="1"/>
  <c r="AP173" i="1"/>
  <c r="AR173" i="1" s="1"/>
  <c r="AT173" i="1" s="1"/>
  <c r="AV173" i="1" s="1"/>
  <c r="AX173" i="1" s="1"/>
  <c r="AZ173" i="1" s="1"/>
  <c r="W173" i="1"/>
  <c r="Y173" i="1" s="1"/>
  <c r="AA173" i="1" s="1"/>
  <c r="AC173" i="1" s="1"/>
  <c r="AE173" i="1" s="1"/>
  <c r="AG173" i="1" s="1"/>
  <c r="AI173" i="1" s="1"/>
  <c r="AK173" i="1" s="1"/>
  <c r="AM173" i="1" s="1"/>
  <c r="F173" i="1"/>
  <c r="H173" i="1" s="1"/>
  <c r="J173" i="1" s="1"/>
  <c r="L173" i="1" s="1"/>
  <c r="N173" i="1" s="1"/>
  <c r="P173" i="1" s="1"/>
  <c r="R173" i="1" s="1"/>
  <c r="T173" i="1" s="1"/>
  <c r="AP172" i="1"/>
  <c r="AR172" i="1" s="1"/>
  <c r="AT172" i="1" s="1"/>
  <c r="AV172" i="1" s="1"/>
  <c r="AX172" i="1" s="1"/>
  <c r="AZ172" i="1" s="1"/>
  <c r="W172" i="1"/>
  <c r="Y172" i="1" s="1"/>
  <c r="AA172" i="1" s="1"/>
  <c r="AC172" i="1" s="1"/>
  <c r="AE172" i="1" s="1"/>
  <c r="AG172" i="1" s="1"/>
  <c r="AI172" i="1" s="1"/>
  <c r="AK172" i="1" s="1"/>
  <c r="AM172" i="1" s="1"/>
  <c r="F172" i="1"/>
  <c r="H172" i="1" s="1"/>
  <c r="J172" i="1" s="1"/>
  <c r="L172" i="1" s="1"/>
  <c r="N172" i="1" s="1"/>
  <c r="P172" i="1" s="1"/>
  <c r="R172" i="1" s="1"/>
  <c r="T172" i="1" s="1"/>
  <c r="AP171" i="1"/>
  <c r="AR171" i="1" s="1"/>
  <c r="AT171" i="1" s="1"/>
  <c r="AV171" i="1" s="1"/>
  <c r="AX171" i="1" s="1"/>
  <c r="AZ171" i="1" s="1"/>
  <c r="W171" i="1"/>
  <c r="Y171" i="1" s="1"/>
  <c r="AA171" i="1" s="1"/>
  <c r="AC171" i="1" s="1"/>
  <c r="AE171" i="1" s="1"/>
  <c r="AG171" i="1" s="1"/>
  <c r="AI171" i="1" s="1"/>
  <c r="AK171" i="1" s="1"/>
  <c r="AM171" i="1" s="1"/>
  <c r="F171" i="1"/>
  <c r="H171" i="1" s="1"/>
  <c r="J171" i="1" s="1"/>
  <c r="L171" i="1" s="1"/>
  <c r="N171" i="1" s="1"/>
  <c r="P171" i="1" s="1"/>
  <c r="R171" i="1" s="1"/>
  <c r="T171" i="1" s="1"/>
  <c r="AP170" i="1"/>
  <c r="AR170" i="1" s="1"/>
  <c r="AT170" i="1" s="1"/>
  <c r="AV170" i="1" s="1"/>
  <c r="AX170" i="1" s="1"/>
  <c r="AZ170" i="1" s="1"/>
  <c r="W170" i="1"/>
  <c r="Y170" i="1" s="1"/>
  <c r="AA170" i="1" s="1"/>
  <c r="AC170" i="1" s="1"/>
  <c r="AE170" i="1" s="1"/>
  <c r="AG170" i="1" s="1"/>
  <c r="AI170" i="1" s="1"/>
  <c r="AK170" i="1" s="1"/>
  <c r="AM170" i="1" s="1"/>
  <c r="F170" i="1"/>
  <c r="H170" i="1" s="1"/>
  <c r="J170" i="1" s="1"/>
  <c r="L170" i="1" s="1"/>
  <c r="N170" i="1" s="1"/>
  <c r="P170" i="1" s="1"/>
  <c r="R170" i="1" s="1"/>
  <c r="T170" i="1" s="1"/>
  <c r="AP169" i="1"/>
  <c r="AR169" i="1" s="1"/>
  <c r="AT169" i="1" s="1"/>
  <c r="AV169" i="1" s="1"/>
  <c r="AX169" i="1" s="1"/>
  <c r="AZ169" i="1" s="1"/>
  <c r="W169" i="1"/>
  <c r="Y169" i="1" s="1"/>
  <c r="AA169" i="1" s="1"/>
  <c r="AC169" i="1" s="1"/>
  <c r="AE169" i="1" s="1"/>
  <c r="AG169" i="1" s="1"/>
  <c r="AI169" i="1" s="1"/>
  <c r="AK169" i="1" s="1"/>
  <c r="AM169" i="1" s="1"/>
  <c r="F169" i="1"/>
  <c r="H169" i="1" s="1"/>
  <c r="J169" i="1" s="1"/>
  <c r="L169" i="1" s="1"/>
  <c r="N169" i="1" s="1"/>
  <c r="P169" i="1" s="1"/>
  <c r="R169" i="1" s="1"/>
  <c r="T169" i="1" s="1"/>
  <c r="AP168" i="1"/>
  <c r="AR168" i="1" s="1"/>
  <c r="AT168" i="1" s="1"/>
  <c r="AV168" i="1" s="1"/>
  <c r="AX168" i="1" s="1"/>
  <c r="AZ168" i="1" s="1"/>
  <c r="W168" i="1"/>
  <c r="Y168" i="1" s="1"/>
  <c r="AA168" i="1" s="1"/>
  <c r="AC168" i="1" s="1"/>
  <c r="AE168" i="1" s="1"/>
  <c r="AG168" i="1" s="1"/>
  <c r="AI168" i="1" s="1"/>
  <c r="AK168" i="1" s="1"/>
  <c r="AM168" i="1" s="1"/>
  <c r="F168" i="1"/>
  <c r="H168" i="1" s="1"/>
  <c r="J168" i="1" s="1"/>
  <c r="L168" i="1" s="1"/>
  <c r="N168" i="1" s="1"/>
  <c r="P168" i="1" s="1"/>
  <c r="R168" i="1" s="1"/>
  <c r="T168" i="1" s="1"/>
  <c r="AP167" i="1"/>
  <c r="AR167" i="1" s="1"/>
  <c r="AT167" i="1" s="1"/>
  <c r="AV167" i="1" s="1"/>
  <c r="AX167" i="1" s="1"/>
  <c r="AZ167" i="1" s="1"/>
  <c r="W167" i="1"/>
  <c r="Y167" i="1" s="1"/>
  <c r="AA167" i="1" s="1"/>
  <c r="AC167" i="1" s="1"/>
  <c r="AE167" i="1" s="1"/>
  <c r="AG167" i="1" s="1"/>
  <c r="AI167" i="1" s="1"/>
  <c r="AK167" i="1" s="1"/>
  <c r="AM167" i="1" s="1"/>
  <c r="F167" i="1"/>
  <c r="H167" i="1" s="1"/>
  <c r="J167" i="1" s="1"/>
  <c r="L167" i="1" s="1"/>
  <c r="N167" i="1" s="1"/>
  <c r="P167" i="1" s="1"/>
  <c r="R167" i="1" s="1"/>
  <c r="T167" i="1" s="1"/>
  <c r="AY166" i="1"/>
  <c r="AW166" i="1"/>
  <c r="AU166" i="1"/>
  <c r="AS166" i="1"/>
  <c r="AQ166" i="1"/>
  <c r="AO166" i="1"/>
  <c r="AN166" i="1"/>
  <c r="AL166" i="1"/>
  <c r="AJ166" i="1"/>
  <c r="AH166" i="1"/>
  <c r="AF166" i="1"/>
  <c r="AD166" i="1"/>
  <c r="AB166" i="1"/>
  <c r="Z166" i="1"/>
  <c r="X166" i="1"/>
  <c r="V166" i="1"/>
  <c r="W166" i="1" s="1"/>
  <c r="U166" i="1"/>
  <c r="S166" i="1"/>
  <c r="Q166" i="1"/>
  <c r="O166" i="1"/>
  <c r="M166" i="1"/>
  <c r="K166" i="1"/>
  <c r="I166" i="1"/>
  <c r="G166" i="1"/>
  <c r="E166" i="1"/>
  <c r="D166" i="1"/>
  <c r="AR165" i="1"/>
  <c r="AT165" i="1" s="1"/>
  <c r="AV165" i="1" s="1"/>
  <c r="AX165" i="1" s="1"/>
  <c r="AZ165" i="1" s="1"/>
  <c r="Y165" i="1"/>
  <c r="AA165" i="1" s="1"/>
  <c r="AC165" i="1" s="1"/>
  <c r="AE165" i="1" s="1"/>
  <c r="AG165" i="1" s="1"/>
  <c r="AI165" i="1" s="1"/>
  <c r="AK165" i="1" s="1"/>
  <c r="AM165" i="1" s="1"/>
  <c r="H165" i="1"/>
  <c r="J165" i="1" s="1"/>
  <c r="L165" i="1" s="1"/>
  <c r="N165" i="1" s="1"/>
  <c r="P165" i="1" s="1"/>
  <c r="R165" i="1" s="1"/>
  <c r="T165" i="1" s="1"/>
  <c r="AT164" i="1"/>
  <c r="AV164" i="1" s="1"/>
  <c r="AX164" i="1" s="1"/>
  <c r="AZ164" i="1" s="1"/>
  <c r="AR164" i="1"/>
  <c r="AE164" i="1"/>
  <c r="AG164" i="1" s="1"/>
  <c r="AI164" i="1" s="1"/>
  <c r="AK164" i="1" s="1"/>
  <c r="AM164" i="1" s="1"/>
  <c r="Y164" i="1"/>
  <c r="AA164" i="1" s="1"/>
  <c r="AC164" i="1" s="1"/>
  <c r="N164" i="1"/>
  <c r="P164" i="1" s="1"/>
  <c r="R164" i="1" s="1"/>
  <c r="T164" i="1" s="1"/>
  <c r="H164" i="1"/>
  <c r="J164" i="1" s="1"/>
  <c r="L164" i="1" s="1"/>
  <c r="AP163" i="1"/>
  <c r="AR163" i="1" s="1"/>
  <c r="AT163" i="1" s="1"/>
  <c r="AV163" i="1" s="1"/>
  <c r="AX163" i="1" s="1"/>
  <c r="AZ163" i="1" s="1"/>
  <c r="W163" i="1"/>
  <c r="Y163" i="1" s="1"/>
  <c r="AA163" i="1" s="1"/>
  <c r="AC163" i="1" s="1"/>
  <c r="AE163" i="1" s="1"/>
  <c r="AG163" i="1" s="1"/>
  <c r="AI163" i="1" s="1"/>
  <c r="AK163" i="1" s="1"/>
  <c r="AM163" i="1" s="1"/>
  <c r="F163" i="1"/>
  <c r="H163" i="1" s="1"/>
  <c r="J163" i="1" s="1"/>
  <c r="L163" i="1" s="1"/>
  <c r="N163" i="1" s="1"/>
  <c r="P163" i="1" s="1"/>
  <c r="R163" i="1" s="1"/>
  <c r="T163" i="1" s="1"/>
  <c r="AP162" i="1"/>
  <c r="AR162" i="1" s="1"/>
  <c r="AT162" i="1" s="1"/>
  <c r="AV162" i="1" s="1"/>
  <c r="AX162" i="1" s="1"/>
  <c r="AZ162" i="1" s="1"/>
  <c r="Y162" i="1"/>
  <c r="AA162" i="1" s="1"/>
  <c r="AC162" i="1" s="1"/>
  <c r="AE162" i="1" s="1"/>
  <c r="AG162" i="1" s="1"/>
  <c r="AI162" i="1" s="1"/>
  <c r="AK162" i="1" s="1"/>
  <c r="AM162" i="1" s="1"/>
  <c r="W162" i="1"/>
  <c r="N162" i="1"/>
  <c r="P162" i="1" s="1"/>
  <c r="R162" i="1" s="1"/>
  <c r="T162" i="1" s="1"/>
  <c r="F162" i="1"/>
  <c r="H162" i="1" s="1"/>
  <c r="J162" i="1" s="1"/>
  <c r="L162" i="1" s="1"/>
  <c r="AY161" i="1"/>
  <c r="AW161" i="1"/>
  <c r="AU161" i="1"/>
  <c r="AS161" i="1"/>
  <c r="AQ161" i="1"/>
  <c r="AO161" i="1"/>
  <c r="AN161" i="1"/>
  <c r="AL161" i="1"/>
  <c r="AJ161" i="1"/>
  <c r="AH161" i="1"/>
  <c r="AF161" i="1"/>
  <c r="AD161" i="1"/>
  <c r="AB161" i="1"/>
  <c r="Z161" i="1"/>
  <c r="X161" i="1"/>
  <c r="V161" i="1"/>
  <c r="U161" i="1"/>
  <c r="W161" i="1" s="1"/>
  <c r="S161" i="1"/>
  <c r="Q161" i="1"/>
  <c r="O161" i="1"/>
  <c r="M161" i="1"/>
  <c r="K161" i="1"/>
  <c r="I161" i="1"/>
  <c r="G161" i="1"/>
  <c r="E161" i="1"/>
  <c r="D161" i="1"/>
  <c r="AR160" i="1"/>
  <c r="AT160" i="1" s="1"/>
  <c r="AV160" i="1" s="1"/>
  <c r="AX160" i="1" s="1"/>
  <c r="AZ160" i="1" s="1"/>
  <c r="Y160" i="1"/>
  <c r="AA160" i="1" s="1"/>
  <c r="AC160" i="1" s="1"/>
  <c r="AE160" i="1" s="1"/>
  <c r="AG160" i="1" s="1"/>
  <c r="AI160" i="1" s="1"/>
  <c r="AK160" i="1" s="1"/>
  <c r="AM160" i="1" s="1"/>
  <c r="H160" i="1"/>
  <c r="J160" i="1" s="1"/>
  <c r="L160" i="1" s="1"/>
  <c r="N160" i="1" s="1"/>
  <c r="P160" i="1" s="1"/>
  <c r="R160" i="1" s="1"/>
  <c r="T160" i="1" s="1"/>
  <c r="AY159" i="1"/>
  <c r="AW159" i="1"/>
  <c r="AU159" i="1"/>
  <c r="AS159" i="1"/>
  <c r="AQ159" i="1"/>
  <c r="AR159" i="1" s="1"/>
  <c r="AL159" i="1"/>
  <c r="AJ159" i="1"/>
  <c r="AH159" i="1"/>
  <c r="AF159" i="1"/>
  <c r="AD159" i="1"/>
  <c r="AB159" i="1"/>
  <c r="Z159" i="1"/>
  <c r="X159" i="1"/>
  <c r="Y159" i="1" s="1"/>
  <c r="S159" i="1"/>
  <c r="Q159" i="1"/>
  <c r="O159" i="1"/>
  <c r="M159" i="1"/>
  <c r="K159" i="1"/>
  <c r="I159" i="1"/>
  <c r="G159" i="1"/>
  <c r="H159" i="1" s="1"/>
  <c r="AP158" i="1"/>
  <c r="AR158" i="1" s="1"/>
  <c r="AT158" i="1" s="1"/>
  <c r="AV158" i="1" s="1"/>
  <c r="AX158" i="1" s="1"/>
  <c r="AZ158" i="1" s="1"/>
  <c r="W158" i="1"/>
  <c r="Y158" i="1" s="1"/>
  <c r="AA158" i="1" s="1"/>
  <c r="AC158" i="1" s="1"/>
  <c r="AE158" i="1" s="1"/>
  <c r="AG158" i="1" s="1"/>
  <c r="AI158" i="1" s="1"/>
  <c r="AK158" i="1" s="1"/>
  <c r="AM158" i="1" s="1"/>
  <c r="F158" i="1"/>
  <c r="H158" i="1" s="1"/>
  <c r="J158" i="1" s="1"/>
  <c r="L158" i="1" s="1"/>
  <c r="N158" i="1" s="1"/>
  <c r="P158" i="1" s="1"/>
  <c r="R158" i="1" s="1"/>
  <c r="T158" i="1" s="1"/>
  <c r="AP157" i="1"/>
  <c r="AR157" i="1" s="1"/>
  <c r="AT157" i="1" s="1"/>
  <c r="AV157" i="1" s="1"/>
  <c r="AX157" i="1" s="1"/>
  <c r="AZ157" i="1" s="1"/>
  <c r="W157" i="1"/>
  <c r="Y157" i="1" s="1"/>
  <c r="AA157" i="1" s="1"/>
  <c r="AC157" i="1" s="1"/>
  <c r="AE157" i="1" s="1"/>
  <c r="AG157" i="1" s="1"/>
  <c r="AI157" i="1" s="1"/>
  <c r="AK157" i="1" s="1"/>
  <c r="AM157" i="1" s="1"/>
  <c r="F157" i="1"/>
  <c r="H157" i="1" s="1"/>
  <c r="J157" i="1" s="1"/>
  <c r="L157" i="1" s="1"/>
  <c r="N157" i="1" s="1"/>
  <c r="P157" i="1" s="1"/>
  <c r="R157" i="1" s="1"/>
  <c r="T157" i="1" s="1"/>
  <c r="AP156" i="1"/>
  <c r="AR156" i="1" s="1"/>
  <c r="AT156" i="1" s="1"/>
  <c r="AV156" i="1" s="1"/>
  <c r="AX156" i="1" s="1"/>
  <c r="AZ156" i="1" s="1"/>
  <c r="W156" i="1"/>
  <c r="Y156" i="1" s="1"/>
  <c r="AA156" i="1" s="1"/>
  <c r="AC156" i="1" s="1"/>
  <c r="AE156" i="1" s="1"/>
  <c r="AG156" i="1" s="1"/>
  <c r="AI156" i="1" s="1"/>
  <c r="AK156" i="1" s="1"/>
  <c r="AM156" i="1" s="1"/>
  <c r="F156" i="1"/>
  <c r="H156" i="1" s="1"/>
  <c r="J156" i="1" s="1"/>
  <c r="L156" i="1" s="1"/>
  <c r="N156" i="1" s="1"/>
  <c r="P156" i="1" s="1"/>
  <c r="R156" i="1" s="1"/>
  <c r="T156" i="1" s="1"/>
  <c r="AY154" i="1"/>
  <c r="AW154" i="1"/>
  <c r="AU154" i="1"/>
  <c r="AU196" i="1" s="1"/>
  <c r="AS154" i="1"/>
  <c r="AQ154" i="1"/>
  <c r="AQ196" i="1" s="1"/>
  <c r="AO154" i="1"/>
  <c r="AN154" i="1"/>
  <c r="AL154" i="1"/>
  <c r="AL196" i="1" s="1"/>
  <c r="AJ154" i="1"/>
  <c r="AH154" i="1"/>
  <c r="AF154" i="1"/>
  <c r="AD154" i="1"/>
  <c r="AD196" i="1" s="1"/>
  <c r="AB154" i="1"/>
  <c r="Z154" i="1"/>
  <c r="X154" i="1"/>
  <c r="V154" i="1"/>
  <c r="V196" i="1" s="1"/>
  <c r="U154" i="1"/>
  <c r="S154" i="1"/>
  <c r="Q154" i="1"/>
  <c r="Q196" i="1" s="1"/>
  <c r="O154" i="1"/>
  <c r="O196" i="1" s="1"/>
  <c r="M154" i="1"/>
  <c r="M196" i="1" s="1"/>
  <c r="K154" i="1"/>
  <c r="I154" i="1"/>
  <c r="I196" i="1" s="1"/>
  <c r="G154" i="1"/>
  <c r="G196" i="1" s="1"/>
  <c r="E154" i="1"/>
  <c r="E196" i="1" s="1"/>
  <c r="D154" i="1"/>
  <c r="AY153" i="1"/>
  <c r="AW153" i="1"/>
  <c r="AU153" i="1"/>
  <c r="AS153" i="1"/>
  <c r="AQ153" i="1"/>
  <c r="AO153" i="1"/>
  <c r="AN153" i="1"/>
  <c r="AL153" i="1"/>
  <c r="AJ153" i="1"/>
  <c r="AH153" i="1"/>
  <c r="AF153" i="1"/>
  <c r="AD153" i="1"/>
  <c r="AB153" i="1"/>
  <c r="Z153" i="1"/>
  <c r="X153" i="1"/>
  <c r="V153" i="1"/>
  <c r="U153" i="1"/>
  <c r="S153" i="1"/>
  <c r="Q153" i="1"/>
  <c r="O153" i="1"/>
  <c r="M153" i="1"/>
  <c r="K153" i="1"/>
  <c r="I153" i="1"/>
  <c r="G153" i="1"/>
  <c r="E153" i="1"/>
  <c r="D153" i="1"/>
  <c r="AY152" i="1"/>
  <c r="AW152" i="1"/>
  <c r="AU152" i="1"/>
  <c r="AS152" i="1"/>
  <c r="AQ152" i="1"/>
  <c r="AO152" i="1"/>
  <c r="AN152" i="1"/>
  <c r="AL152" i="1"/>
  <c r="AJ152" i="1"/>
  <c r="AH152" i="1"/>
  <c r="AF152" i="1"/>
  <c r="AD152" i="1"/>
  <c r="AB152" i="1"/>
  <c r="Z152" i="1"/>
  <c r="X152" i="1"/>
  <c r="V152" i="1"/>
  <c r="U152" i="1"/>
  <c r="S152" i="1"/>
  <c r="Q152" i="1"/>
  <c r="O152" i="1"/>
  <c r="M152" i="1"/>
  <c r="K152" i="1"/>
  <c r="I152" i="1"/>
  <c r="G152" i="1"/>
  <c r="E152" i="1"/>
  <c r="D152" i="1"/>
  <c r="AY151" i="1"/>
  <c r="AW151" i="1"/>
  <c r="AU151" i="1"/>
  <c r="AS151" i="1"/>
  <c r="AQ151" i="1"/>
  <c r="AO151" i="1"/>
  <c r="AN151" i="1"/>
  <c r="AL151" i="1"/>
  <c r="AJ151" i="1"/>
  <c r="AH151" i="1"/>
  <c r="AF151" i="1"/>
  <c r="AD151" i="1"/>
  <c r="AB151" i="1"/>
  <c r="Z151" i="1"/>
  <c r="X151" i="1"/>
  <c r="V151" i="1"/>
  <c r="U151" i="1"/>
  <c r="S151" i="1"/>
  <c r="Q151" i="1"/>
  <c r="O151" i="1"/>
  <c r="M151" i="1"/>
  <c r="K151" i="1"/>
  <c r="I151" i="1"/>
  <c r="G151" i="1"/>
  <c r="E151" i="1"/>
  <c r="D151" i="1"/>
  <c r="AQ149" i="1"/>
  <c r="AD149" i="1"/>
  <c r="V149" i="1"/>
  <c r="AZ148" i="1"/>
  <c r="AX148" i="1"/>
  <c r="AI148" i="1"/>
  <c r="AK148" i="1" s="1"/>
  <c r="AM148" i="1" s="1"/>
  <c r="R148" i="1"/>
  <c r="T148" i="1" s="1"/>
  <c r="AX147" i="1"/>
  <c r="AZ147" i="1" s="1"/>
  <c r="AI147" i="1"/>
  <c r="AK147" i="1" s="1"/>
  <c r="AM147" i="1" s="1"/>
  <c r="R147" i="1"/>
  <c r="T147" i="1" s="1"/>
  <c r="AY145" i="1"/>
  <c r="AW145" i="1"/>
  <c r="AX145" i="1" s="1"/>
  <c r="AL145" i="1"/>
  <c r="AJ145" i="1"/>
  <c r="AH145" i="1"/>
  <c r="AI145" i="1" s="1"/>
  <c r="S145" i="1"/>
  <c r="Q145" i="1"/>
  <c r="R145" i="1" s="1"/>
  <c r="AR144" i="1"/>
  <c r="AT144" i="1" s="1"/>
  <c r="AV144" i="1" s="1"/>
  <c r="AX144" i="1" s="1"/>
  <c r="AZ144" i="1" s="1"/>
  <c r="Y144" i="1"/>
  <c r="AA144" i="1" s="1"/>
  <c r="AC144" i="1" s="1"/>
  <c r="AE144" i="1" s="1"/>
  <c r="AG144" i="1" s="1"/>
  <c r="AI144" i="1" s="1"/>
  <c r="AK144" i="1" s="1"/>
  <c r="AM144" i="1" s="1"/>
  <c r="M144" i="1"/>
  <c r="M123" i="1" s="1"/>
  <c r="H144" i="1"/>
  <c r="J144" i="1" s="1"/>
  <c r="L144" i="1" s="1"/>
  <c r="AR143" i="1"/>
  <c r="AT143" i="1" s="1"/>
  <c r="AV143" i="1" s="1"/>
  <c r="AX143" i="1" s="1"/>
  <c r="AZ143" i="1" s="1"/>
  <c r="Y143" i="1"/>
  <c r="AA143" i="1" s="1"/>
  <c r="AC143" i="1" s="1"/>
  <c r="AE143" i="1" s="1"/>
  <c r="AG143" i="1" s="1"/>
  <c r="AI143" i="1" s="1"/>
  <c r="AK143" i="1" s="1"/>
  <c r="AM143" i="1" s="1"/>
  <c r="H143" i="1"/>
  <c r="J143" i="1" s="1"/>
  <c r="L143" i="1" s="1"/>
  <c r="N143" i="1" s="1"/>
  <c r="P143" i="1" s="1"/>
  <c r="R143" i="1" s="1"/>
  <c r="T143" i="1" s="1"/>
  <c r="AR142" i="1"/>
  <c r="AT142" i="1" s="1"/>
  <c r="AV142" i="1" s="1"/>
  <c r="AX142" i="1" s="1"/>
  <c r="AZ142" i="1" s="1"/>
  <c r="Y142" i="1"/>
  <c r="AA142" i="1" s="1"/>
  <c r="AC142" i="1" s="1"/>
  <c r="AE142" i="1" s="1"/>
  <c r="AG142" i="1" s="1"/>
  <c r="AI142" i="1" s="1"/>
  <c r="AK142" i="1" s="1"/>
  <c r="AM142" i="1" s="1"/>
  <c r="H142" i="1"/>
  <c r="J142" i="1" s="1"/>
  <c r="L142" i="1" s="1"/>
  <c r="N142" i="1" s="1"/>
  <c r="P142" i="1" s="1"/>
  <c r="R142" i="1" s="1"/>
  <c r="T142" i="1" s="1"/>
  <c r="AP141" i="1"/>
  <c r="AR141" i="1" s="1"/>
  <c r="AT141" i="1" s="1"/>
  <c r="AV141" i="1" s="1"/>
  <c r="AX141" i="1" s="1"/>
  <c r="AZ141" i="1" s="1"/>
  <c r="W141" i="1"/>
  <c r="Y141" i="1" s="1"/>
  <c r="AA141" i="1" s="1"/>
  <c r="AC141" i="1" s="1"/>
  <c r="AE141" i="1" s="1"/>
  <c r="AG141" i="1" s="1"/>
  <c r="AI141" i="1" s="1"/>
  <c r="AK141" i="1" s="1"/>
  <c r="AM141" i="1" s="1"/>
  <c r="F141" i="1"/>
  <c r="H141" i="1" s="1"/>
  <c r="J141" i="1" s="1"/>
  <c r="L141" i="1" s="1"/>
  <c r="N141" i="1" s="1"/>
  <c r="P141" i="1" s="1"/>
  <c r="R141" i="1" s="1"/>
  <c r="T141" i="1" s="1"/>
  <c r="AP140" i="1"/>
  <c r="AR140" i="1" s="1"/>
  <c r="AT140" i="1" s="1"/>
  <c r="AV140" i="1" s="1"/>
  <c r="AX140" i="1" s="1"/>
  <c r="AZ140" i="1" s="1"/>
  <c r="W140" i="1"/>
  <c r="Y140" i="1" s="1"/>
  <c r="AA140" i="1" s="1"/>
  <c r="AC140" i="1" s="1"/>
  <c r="AE140" i="1" s="1"/>
  <c r="AG140" i="1" s="1"/>
  <c r="AI140" i="1" s="1"/>
  <c r="AK140" i="1" s="1"/>
  <c r="AM140" i="1" s="1"/>
  <c r="F140" i="1"/>
  <c r="H140" i="1" s="1"/>
  <c r="J140" i="1" s="1"/>
  <c r="L140" i="1" s="1"/>
  <c r="N140" i="1" s="1"/>
  <c r="P140" i="1" s="1"/>
  <c r="R140" i="1" s="1"/>
  <c r="T140" i="1" s="1"/>
  <c r="AY138" i="1"/>
  <c r="AW138" i="1"/>
  <c r="AU138" i="1"/>
  <c r="AS138" i="1"/>
  <c r="AQ138" i="1"/>
  <c r="AO138" i="1"/>
  <c r="AN138" i="1"/>
  <c r="AL138" i="1"/>
  <c r="AJ138" i="1"/>
  <c r="AH138" i="1"/>
  <c r="AF138" i="1"/>
  <c r="AD138" i="1"/>
  <c r="AB138" i="1"/>
  <c r="Z138" i="1"/>
  <c r="X138" i="1"/>
  <c r="V138" i="1"/>
  <c r="U138" i="1"/>
  <c r="W138" i="1" s="1"/>
  <c r="Y138" i="1" s="1"/>
  <c r="AA138" i="1" s="1"/>
  <c r="S138" i="1"/>
  <c r="Q138" i="1"/>
  <c r="O138" i="1"/>
  <c r="M138" i="1"/>
  <c r="K138" i="1"/>
  <c r="I138" i="1"/>
  <c r="G138" i="1"/>
  <c r="E138" i="1"/>
  <c r="D138" i="1"/>
  <c r="AP137" i="1"/>
  <c r="AR137" i="1" s="1"/>
  <c r="AT137" i="1" s="1"/>
  <c r="AV137" i="1" s="1"/>
  <c r="AX137" i="1" s="1"/>
  <c r="AZ137" i="1" s="1"/>
  <c r="W137" i="1"/>
  <c r="Y137" i="1" s="1"/>
  <c r="AA137" i="1" s="1"/>
  <c r="AC137" i="1" s="1"/>
  <c r="AE137" i="1" s="1"/>
  <c r="AG137" i="1" s="1"/>
  <c r="AI137" i="1" s="1"/>
  <c r="AK137" i="1" s="1"/>
  <c r="AM137" i="1" s="1"/>
  <c r="F137" i="1"/>
  <c r="H137" i="1" s="1"/>
  <c r="J137" i="1" s="1"/>
  <c r="L137" i="1" s="1"/>
  <c r="N137" i="1" s="1"/>
  <c r="P137" i="1" s="1"/>
  <c r="R137" i="1" s="1"/>
  <c r="T137" i="1" s="1"/>
  <c r="AP136" i="1"/>
  <c r="AR136" i="1" s="1"/>
  <c r="AT136" i="1" s="1"/>
  <c r="AV136" i="1" s="1"/>
  <c r="AX136" i="1" s="1"/>
  <c r="AZ136" i="1" s="1"/>
  <c r="W136" i="1"/>
  <c r="Y136" i="1" s="1"/>
  <c r="AA136" i="1" s="1"/>
  <c r="AC136" i="1" s="1"/>
  <c r="AE136" i="1" s="1"/>
  <c r="AG136" i="1" s="1"/>
  <c r="AI136" i="1" s="1"/>
  <c r="AK136" i="1" s="1"/>
  <c r="AM136" i="1" s="1"/>
  <c r="F136" i="1"/>
  <c r="H136" i="1" s="1"/>
  <c r="J136" i="1" s="1"/>
  <c r="L136" i="1" s="1"/>
  <c r="N136" i="1" s="1"/>
  <c r="P136" i="1" s="1"/>
  <c r="R136" i="1" s="1"/>
  <c r="T136" i="1" s="1"/>
  <c r="AY134" i="1"/>
  <c r="AW134" i="1"/>
  <c r="AU134" i="1"/>
  <c r="AS134" i="1"/>
  <c r="AQ134" i="1"/>
  <c r="AO134" i="1"/>
  <c r="AN134" i="1"/>
  <c r="AL134" i="1"/>
  <c r="AJ134" i="1"/>
  <c r="AH134" i="1"/>
  <c r="AF134" i="1"/>
  <c r="AD134" i="1"/>
  <c r="AB134" i="1"/>
  <c r="Z134" i="1"/>
  <c r="X134" i="1"/>
  <c r="V134" i="1"/>
  <c r="U134" i="1"/>
  <c r="S134" i="1"/>
  <c r="Q134" i="1"/>
  <c r="O134" i="1"/>
  <c r="M134" i="1"/>
  <c r="K134" i="1"/>
  <c r="I134" i="1"/>
  <c r="G134" i="1"/>
  <c r="E134" i="1"/>
  <c r="F134" i="1" s="1"/>
  <c r="D134" i="1"/>
  <c r="AP133" i="1"/>
  <c r="AR133" i="1" s="1"/>
  <c r="AT133" i="1" s="1"/>
  <c r="AV133" i="1" s="1"/>
  <c r="AX133" i="1" s="1"/>
  <c r="AZ133" i="1" s="1"/>
  <c r="W133" i="1"/>
  <c r="Y133" i="1" s="1"/>
  <c r="AA133" i="1" s="1"/>
  <c r="AC133" i="1" s="1"/>
  <c r="AE133" i="1" s="1"/>
  <c r="AG133" i="1" s="1"/>
  <c r="AI133" i="1" s="1"/>
  <c r="AK133" i="1" s="1"/>
  <c r="AM133" i="1" s="1"/>
  <c r="F133" i="1"/>
  <c r="H133" i="1" s="1"/>
  <c r="J133" i="1" s="1"/>
  <c r="L133" i="1" s="1"/>
  <c r="N133" i="1" s="1"/>
  <c r="P133" i="1" s="1"/>
  <c r="R133" i="1" s="1"/>
  <c r="T133" i="1" s="1"/>
  <c r="AP132" i="1"/>
  <c r="AR132" i="1" s="1"/>
  <c r="AT132" i="1" s="1"/>
  <c r="AV132" i="1" s="1"/>
  <c r="AX132" i="1" s="1"/>
  <c r="AZ132" i="1" s="1"/>
  <c r="W132" i="1"/>
  <c r="Y132" i="1" s="1"/>
  <c r="AA132" i="1" s="1"/>
  <c r="AC132" i="1" s="1"/>
  <c r="AE132" i="1" s="1"/>
  <c r="AG132" i="1" s="1"/>
  <c r="AI132" i="1" s="1"/>
  <c r="AK132" i="1" s="1"/>
  <c r="AM132" i="1" s="1"/>
  <c r="F132" i="1"/>
  <c r="H132" i="1" s="1"/>
  <c r="J132" i="1" s="1"/>
  <c r="L132" i="1" s="1"/>
  <c r="N132" i="1" s="1"/>
  <c r="P132" i="1" s="1"/>
  <c r="R132" i="1" s="1"/>
  <c r="T132" i="1" s="1"/>
  <c r="AY130" i="1"/>
  <c r="AW130" i="1"/>
  <c r="AU130" i="1"/>
  <c r="AS130" i="1"/>
  <c r="AQ130" i="1"/>
  <c r="AO130" i="1"/>
  <c r="AN130" i="1"/>
  <c r="AL130" i="1"/>
  <c r="AJ130" i="1"/>
  <c r="AH130" i="1"/>
  <c r="AH121" i="1" s="1"/>
  <c r="AF130" i="1"/>
  <c r="AD130" i="1"/>
  <c r="AB130" i="1"/>
  <c r="Z130" i="1"/>
  <c r="X130" i="1"/>
  <c r="V130" i="1"/>
  <c r="U130" i="1"/>
  <c r="S130" i="1"/>
  <c r="Q130" i="1"/>
  <c r="O130" i="1"/>
  <c r="M130" i="1"/>
  <c r="K130" i="1"/>
  <c r="K121" i="1" s="1"/>
  <c r="I130" i="1"/>
  <c r="G130" i="1"/>
  <c r="E130" i="1"/>
  <c r="D130" i="1"/>
  <c r="AP129" i="1"/>
  <c r="AR129" i="1" s="1"/>
  <c r="AT129" i="1" s="1"/>
  <c r="AV129" i="1" s="1"/>
  <c r="AX129" i="1" s="1"/>
  <c r="AZ129" i="1" s="1"/>
  <c r="W129" i="1"/>
  <c r="Y129" i="1" s="1"/>
  <c r="AA129" i="1" s="1"/>
  <c r="AC129" i="1" s="1"/>
  <c r="AE129" i="1" s="1"/>
  <c r="AG129" i="1" s="1"/>
  <c r="AI129" i="1" s="1"/>
  <c r="AK129" i="1" s="1"/>
  <c r="AM129" i="1" s="1"/>
  <c r="F129" i="1"/>
  <c r="H129" i="1" s="1"/>
  <c r="J129" i="1" s="1"/>
  <c r="L129" i="1" s="1"/>
  <c r="N129" i="1" s="1"/>
  <c r="P129" i="1" s="1"/>
  <c r="R129" i="1" s="1"/>
  <c r="T129" i="1" s="1"/>
  <c r="AP128" i="1"/>
  <c r="AR128" i="1" s="1"/>
  <c r="AT128" i="1" s="1"/>
  <c r="AV128" i="1" s="1"/>
  <c r="AX128" i="1" s="1"/>
  <c r="AZ128" i="1" s="1"/>
  <c r="W128" i="1"/>
  <c r="Y128" i="1" s="1"/>
  <c r="AA128" i="1" s="1"/>
  <c r="AC128" i="1" s="1"/>
  <c r="AE128" i="1" s="1"/>
  <c r="AG128" i="1" s="1"/>
  <c r="AI128" i="1" s="1"/>
  <c r="AK128" i="1" s="1"/>
  <c r="AM128" i="1" s="1"/>
  <c r="F128" i="1"/>
  <c r="H128" i="1" s="1"/>
  <c r="J128" i="1" s="1"/>
  <c r="L128" i="1" s="1"/>
  <c r="N128" i="1" s="1"/>
  <c r="P128" i="1" s="1"/>
  <c r="R128" i="1" s="1"/>
  <c r="T128" i="1" s="1"/>
  <c r="AP127" i="1"/>
  <c r="AR127" i="1" s="1"/>
  <c r="AT127" i="1" s="1"/>
  <c r="AV127" i="1" s="1"/>
  <c r="AX127" i="1" s="1"/>
  <c r="AZ127" i="1" s="1"/>
  <c r="W127" i="1"/>
  <c r="Y127" i="1" s="1"/>
  <c r="AA127" i="1" s="1"/>
  <c r="AC127" i="1" s="1"/>
  <c r="AE127" i="1" s="1"/>
  <c r="AG127" i="1" s="1"/>
  <c r="AI127" i="1" s="1"/>
  <c r="AK127" i="1" s="1"/>
  <c r="AM127" i="1" s="1"/>
  <c r="F127" i="1"/>
  <c r="H127" i="1" s="1"/>
  <c r="J127" i="1" s="1"/>
  <c r="L127" i="1" s="1"/>
  <c r="N127" i="1" s="1"/>
  <c r="P127" i="1" s="1"/>
  <c r="R127" i="1" s="1"/>
  <c r="T127" i="1" s="1"/>
  <c r="AP126" i="1"/>
  <c r="AR126" i="1" s="1"/>
  <c r="AT126" i="1" s="1"/>
  <c r="AV126" i="1" s="1"/>
  <c r="AX126" i="1" s="1"/>
  <c r="AZ126" i="1" s="1"/>
  <c r="W126" i="1"/>
  <c r="Y126" i="1" s="1"/>
  <c r="AA126" i="1" s="1"/>
  <c r="AC126" i="1" s="1"/>
  <c r="AE126" i="1" s="1"/>
  <c r="AG126" i="1" s="1"/>
  <c r="AI126" i="1" s="1"/>
  <c r="AK126" i="1" s="1"/>
  <c r="AM126" i="1" s="1"/>
  <c r="F126" i="1"/>
  <c r="H126" i="1" s="1"/>
  <c r="J126" i="1" s="1"/>
  <c r="L126" i="1" s="1"/>
  <c r="N126" i="1" s="1"/>
  <c r="P126" i="1" s="1"/>
  <c r="R126" i="1" s="1"/>
  <c r="T126" i="1" s="1"/>
  <c r="AP125" i="1"/>
  <c r="AR125" i="1" s="1"/>
  <c r="AT125" i="1" s="1"/>
  <c r="AV125" i="1" s="1"/>
  <c r="AX125" i="1" s="1"/>
  <c r="AZ125" i="1" s="1"/>
  <c r="W125" i="1"/>
  <c r="Y125" i="1" s="1"/>
  <c r="AA125" i="1" s="1"/>
  <c r="AC125" i="1" s="1"/>
  <c r="AE125" i="1" s="1"/>
  <c r="AG125" i="1" s="1"/>
  <c r="AI125" i="1" s="1"/>
  <c r="AK125" i="1" s="1"/>
  <c r="AM125" i="1" s="1"/>
  <c r="F125" i="1"/>
  <c r="H125" i="1" s="1"/>
  <c r="J125" i="1" s="1"/>
  <c r="L125" i="1" s="1"/>
  <c r="N125" i="1" s="1"/>
  <c r="P125" i="1" s="1"/>
  <c r="R125" i="1" s="1"/>
  <c r="T125" i="1" s="1"/>
  <c r="AY124" i="1"/>
  <c r="AY187" i="1" s="1"/>
  <c r="AW124" i="1"/>
  <c r="AW187" i="1" s="1"/>
  <c r="AU124" i="1"/>
  <c r="AU187" i="1" s="1"/>
  <c r="AS124" i="1"/>
  <c r="AS187" i="1" s="1"/>
  <c r="AQ124" i="1"/>
  <c r="AQ187" i="1" s="1"/>
  <c r="AO124" i="1"/>
  <c r="AO187" i="1" s="1"/>
  <c r="AN124" i="1"/>
  <c r="AL124" i="1"/>
  <c r="AL187" i="1" s="1"/>
  <c r="AJ124" i="1"/>
  <c r="AJ187" i="1" s="1"/>
  <c r="AH124" i="1"/>
  <c r="AH187" i="1" s="1"/>
  <c r="AF124" i="1"/>
  <c r="AF187" i="1" s="1"/>
  <c r="AD124" i="1"/>
  <c r="AD187" i="1" s="1"/>
  <c r="AB124" i="1"/>
  <c r="AB187" i="1" s="1"/>
  <c r="Z124" i="1"/>
  <c r="Z187" i="1" s="1"/>
  <c r="X124" i="1"/>
  <c r="X187" i="1" s="1"/>
  <c r="V124" i="1"/>
  <c r="V187" i="1" s="1"/>
  <c r="U124" i="1"/>
  <c r="S124" i="1"/>
  <c r="S187" i="1" s="1"/>
  <c r="Q124" i="1"/>
  <c r="Q187" i="1" s="1"/>
  <c r="O124" i="1"/>
  <c r="O187" i="1" s="1"/>
  <c r="M124" i="1"/>
  <c r="M187" i="1" s="1"/>
  <c r="K124" i="1"/>
  <c r="K187" i="1" s="1"/>
  <c r="I124" i="1"/>
  <c r="I187" i="1" s="1"/>
  <c r="G124" i="1"/>
  <c r="G187" i="1" s="1"/>
  <c r="E124" i="1"/>
  <c r="E187" i="1" s="1"/>
  <c r="D124" i="1"/>
  <c r="AY123" i="1"/>
  <c r="AW123" i="1"/>
  <c r="AU123" i="1"/>
  <c r="AS123" i="1"/>
  <c r="AQ123" i="1"/>
  <c r="AO123" i="1"/>
  <c r="AN123" i="1"/>
  <c r="AL123" i="1"/>
  <c r="AJ123" i="1"/>
  <c r="AH123" i="1"/>
  <c r="AF123" i="1"/>
  <c r="AD123" i="1"/>
  <c r="AB123" i="1"/>
  <c r="Z123" i="1"/>
  <c r="X123" i="1"/>
  <c r="V123" i="1"/>
  <c r="U123" i="1"/>
  <c r="S123" i="1"/>
  <c r="Q123" i="1"/>
  <c r="O123" i="1"/>
  <c r="K123" i="1"/>
  <c r="I123" i="1"/>
  <c r="G123" i="1"/>
  <c r="E123" i="1"/>
  <c r="D123" i="1"/>
  <c r="V121" i="1"/>
  <c r="AR120" i="1"/>
  <c r="AT120" i="1" s="1"/>
  <c r="AV120" i="1" s="1"/>
  <c r="AX120" i="1" s="1"/>
  <c r="AZ120" i="1" s="1"/>
  <c r="Y120" i="1"/>
  <c r="AA120" i="1" s="1"/>
  <c r="AC120" i="1" s="1"/>
  <c r="AE120" i="1" s="1"/>
  <c r="AG120" i="1" s="1"/>
  <c r="AI120" i="1" s="1"/>
  <c r="AK120" i="1" s="1"/>
  <c r="AM120" i="1" s="1"/>
  <c r="H120" i="1"/>
  <c r="J120" i="1" s="1"/>
  <c r="L120" i="1" s="1"/>
  <c r="N120" i="1" s="1"/>
  <c r="P120" i="1" s="1"/>
  <c r="R120" i="1" s="1"/>
  <c r="T120" i="1" s="1"/>
  <c r="AT119" i="1"/>
  <c r="AV119" i="1" s="1"/>
  <c r="AX119" i="1" s="1"/>
  <c r="AZ119" i="1" s="1"/>
  <c r="AR119" i="1"/>
  <c r="Y119" i="1"/>
  <c r="AA119" i="1" s="1"/>
  <c r="AC119" i="1" s="1"/>
  <c r="AE119" i="1" s="1"/>
  <c r="AG119" i="1" s="1"/>
  <c r="AI119" i="1" s="1"/>
  <c r="AK119" i="1" s="1"/>
  <c r="AM119" i="1" s="1"/>
  <c r="H119" i="1"/>
  <c r="J119" i="1" s="1"/>
  <c r="L119" i="1" s="1"/>
  <c r="N119" i="1" s="1"/>
  <c r="P119" i="1" s="1"/>
  <c r="R119" i="1" s="1"/>
  <c r="T119" i="1" s="1"/>
  <c r="AP118" i="1"/>
  <c r="AR118" i="1" s="1"/>
  <c r="AT118" i="1" s="1"/>
  <c r="AV118" i="1" s="1"/>
  <c r="AX118" i="1" s="1"/>
  <c r="AZ118" i="1" s="1"/>
  <c r="W118" i="1"/>
  <c r="Y118" i="1" s="1"/>
  <c r="AA118" i="1" s="1"/>
  <c r="AC118" i="1" s="1"/>
  <c r="AE118" i="1" s="1"/>
  <c r="AG118" i="1" s="1"/>
  <c r="AI118" i="1" s="1"/>
  <c r="AK118" i="1" s="1"/>
  <c r="AM118" i="1" s="1"/>
  <c r="F118" i="1"/>
  <c r="H118" i="1" s="1"/>
  <c r="J118" i="1" s="1"/>
  <c r="L118" i="1" s="1"/>
  <c r="N118" i="1" s="1"/>
  <c r="P118" i="1" s="1"/>
  <c r="R118" i="1" s="1"/>
  <c r="T118" i="1" s="1"/>
  <c r="AY116" i="1"/>
  <c r="AW116" i="1"/>
  <c r="AW110" i="1" s="1"/>
  <c r="AU116" i="1"/>
  <c r="AU110" i="1" s="1"/>
  <c r="AS116" i="1"/>
  <c r="AQ116" i="1"/>
  <c r="AO116" i="1"/>
  <c r="AN116" i="1"/>
  <c r="AL116" i="1"/>
  <c r="AJ116" i="1"/>
  <c r="AH116" i="1"/>
  <c r="AF116" i="1"/>
  <c r="AF110" i="1" s="1"/>
  <c r="AD116" i="1"/>
  <c r="AB116" i="1"/>
  <c r="Z116" i="1"/>
  <c r="X116" i="1"/>
  <c r="V116" i="1"/>
  <c r="U116" i="1"/>
  <c r="S116" i="1"/>
  <c r="Q116" i="1"/>
  <c r="Q110" i="1" s="1"/>
  <c r="O116" i="1"/>
  <c r="M116" i="1"/>
  <c r="K116" i="1"/>
  <c r="I116" i="1"/>
  <c r="G116" i="1"/>
  <c r="E116" i="1"/>
  <c r="D116" i="1"/>
  <c r="F116" i="1" s="1"/>
  <c r="AP115" i="1"/>
  <c r="AR115" i="1" s="1"/>
  <c r="AT115" i="1" s="1"/>
  <c r="AV115" i="1" s="1"/>
  <c r="AX115" i="1" s="1"/>
  <c r="AZ115" i="1" s="1"/>
  <c r="Y115" i="1"/>
  <c r="AA115" i="1" s="1"/>
  <c r="AC115" i="1" s="1"/>
  <c r="AE115" i="1" s="1"/>
  <c r="AG115" i="1" s="1"/>
  <c r="AI115" i="1" s="1"/>
  <c r="AK115" i="1" s="1"/>
  <c r="AM115" i="1" s="1"/>
  <c r="W115" i="1"/>
  <c r="G115" i="1"/>
  <c r="G112" i="1" s="1"/>
  <c r="F115" i="1"/>
  <c r="AP114" i="1"/>
  <c r="AR114" i="1" s="1"/>
  <c r="AT114" i="1" s="1"/>
  <c r="AV114" i="1" s="1"/>
  <c r="AX114" i="1" s="1"/>
  <c r="AZ114" i="1" s="1"/>
  <c r="W114" i="1"/>
  <c r="Y114" i="1" s="1"/>
  <c r="AA114" i="1" s="1"/>
  <c r="AC114" i="1" s="1"/>
  <c r="AE114" i="1" s="1"/>
  <c r="AG114" i="1" s="1"/>
  <c r="AI114" i="1" s="1"/>
  <c r="AK114" i="1" s="1"/>
  <c r="AM114" i="1" s="1"/>
  <c r="F114" i="1"/>
  <c r="H114" i="1" s="1"/>
  <c r="J114" i="1" s="1"/>
  <c r="L114" i="1" s="1"/>
  <c r="N114" i="1" s="1"/>
  <c r="P114" i="1" s="1"/>
  <c r="R114" i="1" s="1"/>
  <c r="T114" i="1" s="1"/>
  <c r="AY113" i="1"/>
  <c r="AW113" i="1"/>
  <c r="AU113" i="1"/>
  <c r="AS113" i="1"/>
  <c r="AQ113" i="1"/>
  <c r="AO113" i="1"/>
  <c r="AN113" i="1"/>
  <c r="AL113" i="1"/>
  <c r="AJ113" i="1"/>
  <c r="AH113" i="1"/>
  <c r="AF113" i="1"/>
  <c r="AD113" i="1"/>
  <c r="AB113" i="1"/>
  <c r="Z113" i="1"/>
  <c r="X113" i="1"/>
  <c r="V113" i="1"/>
  <c r="U113" i="1"/>
  <c r="S113" i="1"/>
  <c r="Q113" i="1"/>
  <c r="O113" i="1"/>
  <c r="M113" i="1"/>
  <c r="K113" i="1"/>
  <c r="I113" i="1"/>
  <c r="G113" i="1"/>
  <c r="E113" i="1"/>
  <c r="F113" i="1" s="1"/>
  <c r="D113" i="1"/>
  <c r="AY112" i="1"/>
  <c r="AW112" i="1"/>
  <c r="AU112" i="1"/>
  <c r="AS112" i="1"/>
  <c r="AQ112" i="1"/>
  <c r="AO112" i="1"/>
  <c r="AN112" i="1"/>
  <c r="AL112" i="1"/>
  <c r="AJ112" i="1"/>
  <c r="AH112" i="1"/>
  <c r="AF112" i="1"/>
  <c r="AD112" i="1"/>
  <c r="AB112" i="1"/>
  <c r="Z112" i="1"/>
  <c r="X112" i="1"/>
  <c r="V112" i="1"/>
  <c r="U112" i="1"/>
  <c r="S112" i="1"/>
  <c r="Q112" i="1"/>
  <c r="O112" i="1"/>
  <c r="M112" i="1"/>
  <c r="K112" i="1"/>
  <c r="I112" i="1"/>
  <c r="E112" i="1"/>
  <c r="D112" i="1"/>
  <c r="AY110" i="1"/>
  <c r="AQ110" i="1"/>
  <c r="AN110" i="1"/>
  <c r="AJ110" i="1"/>
  <c r="AB110" i="1"/>
  <c r="X110" i="1"/>
  <c r="U110" i="1"/>
  <c r="M110" i="1"/>
  <c r="I110" i="1"/>
  <c r="AX109" i="1"/>
  <c r="AZ109" i="1" s="1"/>
  <c r="AK109" i="1"/>
  <c r="AM109" i="1" s="1"/>
  <c r="AI109" i="1"/>
  <c r="R109" i="1"/>
  <c r="T109" i="1" s="1"/>
  <c r="AT108" i="1"/>
  <c r="AV108" i="1" s="1"/>
  <c r="AX108" i="1" s="1"/>
  <c r="AZ108" i="1" s="1"/>
  <c r="AA108" i="1"/>
  <c r="AC108" i="1" s="1"/>
  <c r="AE108" i="1" s="1"/>
  <c r="AG108" i="1" s="1"/>
  <c r="AI108" i="1" s="1"/>
  <c r="AK108" i="1" s="1"/>
  <c r="AM108" i="1" s="1"/>
  <c r="L108" i="1"/>
  <c r="N108" i="1" s="1"/>
  <c r="P108" i="1" s="1"/>
  <c r="R108" i="1" s="1"/>
  <c r="T108" i="1" s="1"/>
  <c r="AT107" i="1"/>
  <c r="AV107" i="1" s="1"/>
  <c r="AX107" i="1" s="1"/>
  <c r="AZ107" i="1" s="1"/>
  <c r="AA107" i="1"/>
  <c r="AC107" i="1" s="1"/>
  <c r="AE107" i="1" s="1"/>
  <c r="AG107" i="1" s="1"/>
  <c r="AI107" i="1" s="1"/>
  <c r="AK107" i="1" s="1"/>
  <c r="AM107" i="1" s="1"/>
  <c r="L107" i="1"/>
  <c r="N107" i="1" s="1"/>
  <c r="P107" i="1" s="1"/>
  <c r="R107" i="1" s="1"/>
  <c r="T107" i="1" s="1"/>
  <c r="AR106" i="1"/>
  <c r="AT106" i="1" s="1"/>
  <c r="AV106" i="1" s="1"/>
  <c r="AX106" i="1" s="1"/>
  <c r="AZ106" i="1" s="1"/>
  <c r="Y106" i="1"/>
  <c r="AA106" i="1" s="1"/>
  <c r="AC106" i="1" s="1"/>
  <c r="AE106" i="1" s="1"/>
  <c r="AG106" i="1" s="1"/>
  <c r="AI106" i="1" s="1"/>
  <c r="AK106" i="1" s="1"/>
  <c r="AM106" i="1" s="1"/>
  <c r="H106" i="1"/>
  <c r="J106" i="1" s="1"/>
  <c r="L106" i="1" s="1"/>
  <c r="N106" i="1" s="1"/>
  <c r="P106" i="1" s="1"/>
  <c r="R106" i="1" s="1"/>
  <c r="T106" i="1" s="1"/>
  <c r="AR105" i="1"/>
  <c r="AT105" i="1" s="1"/>
  <c r="AV105" i="1" s="1"/>
  <c r="AX105" i="1" s="1"/>
  <c r="AZ105" i="1" s="1"/>
  <c r="AP105" i="1"/>
  <c r="W105" i="1"/>
  <c r="Y105" i="1" s="1"/>
  <c r="AA105" i="1" s="1"/>
  <c r="AC105" i="1" s="1"/>
  <c r="AE105" i="1" s="1"/>
  <c r="AG105" i="1" s="1"/>
  <c r="AI105" i="1" s="1"/>
  <c r="AK105" i="1" s="1"/>
  <c r="AM105" i="1" s="1"/>
  <c r="F105" i="1"/>
  <c r="H105" i="1" s="1"/>
  <c r="J105" i="1" s="1"/>
  <c r="L105" i="1" s="1"/>
  <c r="N105" i="1" s="1"/>
  <c r="P105" i="1" s="1"/>
  <c r="R105" i="1" s="1"/>
  <c r="T105" i="1" s="1"/>
  <c r="AT104" i="1"/>
  <c r="AV104" i="1" s="1"/>
  <c r="AX104" i="1" s="1"/>
  <c r="AZ104" i="1" s="1"/>
  <c r="AD104" i="1"/>
  <c r="AD101" i="1" s="1"/>
  <c r="Y104" i="1"/>
  <c r="AA104" i="1" s="1"/>
  <c r="AC104" i="1" s="1"/>
  <c r="F104" i="1"/>
  <c r="H104" i="1" s="1"/>
  <c r="J104" i="1" s="1"/>
  <c r="L104" i="1" s="1"/>
  <c r="N104" i="1" s="1"/>
  <c r="P104" i="1" s="1"/>
  <c r="R104" i="1" s="1"/>
  <c r="T104" i="1" s="1"/>
  <c r="AV103" i="1"/>
  <c r="AX103" i="1" s="1"/>
  <c r="AZ103" i="1" s="1"/>
  <c r="AE103" i="1"/>
  <c r="AG103" i="1" s="1"/>
  <c r="AI103" i="1" s="1"/>
  <c r="AK103" i="1" s="1"/>
  <c r="AM103" i="1" s="1"/>
  <c r="N103" i="1"/>
  <c r="P103" i="1" s="1"/>
  <c r="R103" i="1" s="1"/>
  <c r="T103" i="1" s="1"/>
  <c r="AY101" i="1"/>
  <c r="AW101" i="1"/>
  <c r="AU101" i="1"/>
  <c r="AS101" i="1"/>
  <c r="AQ101" i="1"/>
  <c r="AO101" i="1"/>
  <c r="AN101" i="1"/>
  <c r="AL101" i="1"/>
  <c r="AJ101" i="1"/>
  <c r="AH101" i="1"/>
  <c r="AF101" i="1"/>
  <c r="AB101" i="1"/>
  <c r="Z101" i="1"/>
  <c r="X101" i="1"/>
  <c r="V101" i="1"/>
  <c r="U101" i="1"/>
  <c r="W101" i="1" s="1"/>
  <c r="S101" i="1"/>
  <c r="Q101" i="1"/>
  <c r="O101" i="1"/>
  <c r="M101" i="1"/>
  <c r="K101" i="1"/>
  <c r="I101" i="1"/>
  <c r="G101" i="1"/>
  <c r="E101" i="1"/>
  <c r="D101" i="1"/>
  <c r="AP100" i="1"/>
  <c r="AR100" i="1" s="1"/>
  <c r="AT100" i="1" s="1"/>
  <c r="AV100" i="1" s="1"/>
  <c r="AX100" i="1" s="1"/>
  <c r="AZ100" i="1" s="1"/>
  <c r="W100" i="1"/>
  <c r="Y100" i="1" s="1"/>
  <c r="AA100" i="1" s="1"/>
  <c r="AC100" i="1" s="1"/>
  <c r="AE100" i="1" s="1"/>
  <c r="AG100" i="1" s="1"/>
  <c r="AI100" i="1" s="1"/>
  <c r="AK100" i="1" s="1"/>
  <c r="AM100" i="1" s="1"/>
  <c r="F100" i="1"/>
  <c r="H100" i="1" s="1"/>
  <c r="J100" i="1" s="1"/>
  <c r="L100" i="1" s="1"/>
  <c r="N100" i="1" s="1"/>
  <c r="P100" i="1" s="1"/>
  <c r="R100" i="1" s="1"/>
  <c r="T100" i="1" s="1"/>
  <c r="AY98" i="1"/>
  <c r="AW98" i="1"/>
  <c r="AU98" i="1"/>
  <c r="AS98" i="1"/>
  <c r="AQ98" i="1"/>
  <c r="AO98" i="1"/>
  <c r="AN98" i="1"/>
  <c r="AL98" i="1"/>
  <c r="AJ98" i="1"/>
  <c r="AH98" i="1"/>
  <c r="AF98" i="1"/>
  <c r="AD98" i="1"/>
  <c r="AB98" i="1"/>
  <c r="Z98" i="1"/>
  <c r="X98" i="1"/>
  <c r="V98" i="1"/>
  <c r="U98" i="1"/>
  <c r="S98" i="1"/>
  <c r="Q98" i="1"/>
  <c r="O98" i="1"/>
  <c r="M98" i="1"/>
  <c r="K98" i="1"/>
  <c r="I98" i="1"/>
  <c r="G98" i="1"/>
  <c r="E98" i="1"/>
  <c r="D98" i="1"/>
  <c r="AP97" i="1"/>
  <c r="AR97" i="1" s="1"/>
  <c r="AT97" i="1" s="1"/>
  <c r="AV97" i="1" s="1"/>
  <c r="AX97" i="1" s="1"/>
  <c r="AZ97" i="1" s="1"/>
  <c r="W97" i="1"/>
  <c r="Y97" i="1" s="1"/>
  <c r="AA97" i="1" s="1"/>
  <c r="AC97" i="1" s="1"/>
  <c r="AE97" i="1" s="1"/>
  <c r="AG97" i="1" s="1"/>
  <c r="AI97" i="1" s="1"/>
  <c r="AK97" i="1" s="1"/>
  <c r="AM97" i="1" s="1"/>
  <c r="F97" i="1"/>
  <c r="H97" i="1" s="1"/>
  <c r="J97" i="1" s="1"/>
  <c r="L97" i="1" s="1"/>
  <c r="N97" i="1" s="1"/>
  <c r="P97" i="1" s="1"/>
  <c r="R97" i="1" s="1"/>
  <c r="T97" i="1" s="1"/>
  <c r="AY95" i="1"/>
  <c r="AW95" i="1"/>
  <c r="AU95" i="1"/>
  <c r="AS95" i="1"/>
  <c r="AQ95" i="1"/>
  <c r="AO95" i="1"/>
  <c r="AN95" i="1"/>
  <c r="AL95" i="1"/>
  <c r="AJ95" i="1"/>
  <c r="AH95" i="1"/>
  <c r="AF95" i="1"/>
  <c r="AD95" i="1"/>
  <c r="AB95" i="1"/>
  <c r="Z95" i="1"/>
  <c r="X95" i="1"/>
  <c r="V95" i="1"/>
  <c r="U95" i="1"/>
  <c r="S95" i="1"/>
  <c r="Q95" i="1"/>
  <c r="O95" i="1"/>
  <c r="M95" i="1"/>
  <c r="K95" i="1"/>
  <c r="I95" i="1"/>
  <c r="G95" i="1"/>
  <c r="E95" i="1"/>
  <c r="D95" i="1"/>
  <c r="AP94" i="1"/>
  <c r="AR94" i="1" s="1"/>
  <c r="AT94" i="1" s="1"/>
  <c r="AV94" i="1" s="1"/>
  <c r="AX94" i="1" s="1"/>
  <c r="AZ94" i="1" s="1"/>
  <c r="W94" i="1"/>
  <c r="Y94" i="1" s="1"/>
  <c r="AA94" i="1" s="1"/>
  <c r="AC94" i="1" s="1"/>
  <c r="AE94" i="1" s="1"/>
  <c r="AG94" i="1" s="1"/>
  <c r="AI94" i="1" s="1"/>
  <c r="AK94" i="1" s="1"/>
  <c r="AM94" i="1" s="1"/>
  <c r="F94" i="1"/>
  <c r="H94" i="1" s="1"/>
  <c r="J94" i="1" s="1"/>
  <c r="L94" i="1" s="1"/>
  <c r="N94" i="1" s="1"/>
  <c r="P94" i="1" s="1"/>
  <c r="R94" i="1" s="1"/>
  <c r="T94" i="1" s="1"/>
  <c r="AP93" i="1"/>
  <c r="AR93" i="1" s="1"/>
  <c r="AT93" i="1" s="1"/>
  <c r="AV93" i="1" s="1"/>
  <c r="AX93" i="1" s="1"/>
  <c r="AZ93" i="1" s="1"/>
  <c r="W93" i="1"/>
  <c r="Y93" i="1" s="1"/>
  <c r="AA93" i="1" s="1"/>
  <c r="AC93" i="1" s="1"/>
  <c r="AE93" i="1" s="1"/>
  <c r="AG93" i="1" s="1"/>
  <c r="AI93" i="1" s="1"/>
  <c r="AK93" i="1" s="1"/>
  <c r="AM93" i="1" s="1"/>
  <c r="F93" i="1"/>
  <c r="H93" i="1" s="1"/>
  <c r="J93" i="1" s="1"/>
  <c r="L93" i="1" s="1"/>
  <c r="N93" i="1" s="1"/>
  <c r="P93" i="1" s="1"/>
  <c r="R93" i="1" s="1"/>
  <c r="T93" i="1" s="1"/>
  <c r="AY91" i="1"/>
  <c r="AW91" i="1"/>
  <c r="AU91" i="1"/>
  <c r="AS91" i="1"/>
  <c r="AQ91" i="1"/>
  <c r="AO91" i="1"/>
  <c r="AN91" i="1"/>
  <c r="AL91" i="1"/>
  <c r="AJ91" i="1"/>
  <c r="AH91" i="1"/>
  <c r="AF91" i="1"/>
  <c r="AD91" i="1"/>
  <c r="AB91" i="1"/>
  <c r="Z91" i="1"/>
  <c r="X91" i="1"/>
  <c r="V91" i="1"/>
  <c r="U91" i="1"/>
  <c r="S91" i="1"/>
  <c r="Q91" i="1"/>
  <c r="O91" i="1"/>
  <c r="M91" i="1"/>
  <c r="K91" i="1"/>
  <c r="I91" i="1"/>
  <c r="G91" i="1"/>
  <c r="E91" i="1"/>
  <c r="D91" i="1"/>
  <c r="AP90" i="1"/>
  <c r="AR90" i="1" s="1"/>
  <c r="AT90" i="1" s="1"/>
  <c r="AV90" i="1" s="1"/>
  <c r="AX90" i="1" s="1"/>
  <c r="AZ90" i="1" s="1"/>
  <c r="W90" i="1"/>
  <c r="Y90" i="1" s="1"/>
  <c r="AA90" i="1" s="1"/>
  <c r="AC90" i="1" s="1"/>
  <c r="AE90" i="1" s="1"/>
  <c r="AG90" i="1" s="1"/>
  <c r="AI90" i="1" s="1"/>
  <c r="AK90" i="1" s="1"/>
  <c r="AM90" i="1" s="1"/>
  <c r="F90" i="1"/>
  <c r="H90" i="1" s="1"/>
  <c r="J90" i="1" s="1"/>
  <c r="L90" i="1" s="1"/>
  <c r="N90" i="1" s="1"/>
  <c r="P90" i="1" s="1"/>
  <c r="R90" i="1" s="1"/>
  <c r="T90" i="1" s="1"/>
  <c r="AY88" i="1"/>
  <c r="AW88" i="1"/>
  <c r="AU88" i="1"/>
  <c r="AS88" i="1"/>
  <c r="AQ88" i="1"/>
  <c r="AO88" i="1"/>
  <c r="AN88" i="1"/>
  <c r="AL88" i="1"/>
  <c r="AJ88" i="1"/>
  <c r="AH88" i="1"/>
  <c r="AF88" i="1"/>
  <c r="AD88" i="1"/>
  <c r="AB88" i="1"/>
  <c r="Z88" i="1"/>
  <c r="X88" i="1"/>
  <c r="V88" i="1"/>
  <c r="U88" i="1"/>
  <c r="S88" i="1"/>
  <c r="Q88" i="1"/>
  <c r="O88" i="1"/>
  <c r="M88" i="1"/>
  <c r="K88" i="1"/>
  <c r="I88" i="1"/>
  <c r="G88" i="1"/>
  <c r="E88" i="1"/>
  <c r="D88" i="1"/>
  <c r="AT87" i="1"/>
  <c r="AV87" i="1" s="1"/>
  <c r="AX87" i="1" s="1"/>
  <c r="AZ87" i="1" s="1"/>
  <c r="AE87" i="1"/>
  <c r="AG87" i="1" s="1"/>
  <c r="AI87" i="1" s="1"/>
  <c r="AK87" i="1" s="1"/>
  <c r="AM87" i="1" s="1"/>
  <c r="AA87" i="1"/>
  <c r="AC87" i="1" s="1"/>
  <c r="L87" i="1"/>
  <c r="N87" i="1" s="1"/>
  <c r="P87" i="1" s="1"/>
  <c r="R87" i="1" s="1"/>
  <c r="T87" i="1" s="1"/>
  <c r="AP86" i="1"/>
  <c r="AR86" i="1" s="1"/>
  <c r="AT86" i="1" s="1"/>
  <c r="AV86" i="1" s="1"/>
  <c r="AX86" i="1" s="1"/>
  <c r="AZ86" i="1" s="1"/>
  <c r="AD86" i="1"/>
  <c r="AD69" i="1" s="1"/>
  <c r="W86" i="1"/>
  <c r="Y86" i="1" s="1"/>
  <c r="AA86" i="1" s="1"/>
  <c r="AC86" i="1" s="1"/>
  <c r="M86" i="1"/>
  <c r="F86" i="1"/>
  <c r="H86" i="1" s="1"/>
  <c r="J86" i="1" s="1"/>
  <c r="L86" i="1" s="1"/>
  <c r="AP85" i="1"/>
  <c r="AR85" i="1" s="1"/>
  <c r="AT85" i="1" s="1"/>
  <c r="AV85" i="1" s="1"/>
  <c r="AX85" i="1" s="1"/>
  <c r="AZ85" i="1" s="1"/>
  <c r="W85" i="1"/>
  <c r="Y85" i="1" s="1"/>
  <c r="AA85" i="1" s="1"/>
  <c r="AC85" i="1" s="1"/>
  <c r="AE85" i="1" s="1"/>
  <c r="AG85" i="1" s="1"/>
  <c r="AI85" i="1" s="1"/>
  <c r="AK85" i="1" s="1"/>
  <c r="AM85" i="1" s="1"/>
  <c r="M85" i="1"/>
  <c r="M68" i="1" s="1"/>
  <c r="F85" i="1"/>
  <c r="H85" i="1" s="1"/>
  <c r="J85" i="1" s="1"/>
  <c r="L85" i="1" s="1"/>
  <c r="AY83" i="1"/>
  <c r="AW83" i="1"/>
  <c r="AU83" i="1"/>
  <c r="AS83" i="1"/>
  <c r="AQ83" i="1"/>
  <c r="AO83" i="1"/>
  <c r="AN83" i="1"/>
  <c r="AL83" i="1"/>
  <c r="AJ83" i="1"/>
  <c r="AH83" i="1"/>
  <c r="AF83" i="1"/>
  <c r="AB83" i="1"/>
  <c r="Z83" i="1"/>
  <c r="X83" i="1"/>
  <c r="V83" i="1"/>
  <c r="U83" i="1"/>
  <c r="S83" i="1"/>
  <c r="Q83" i="1"/>
  <c r="O83" i="1"/>
  <c r="K83" i="1"/>
  <c r="I83" i="1"/>
  <c r="G83" i="1"/>
  <c r="E83" i="1"/>
  <c r="D83" i="1"/>
  <c r="AP82" i="1"/>
  <c r="AR82" i="1" s="1"/>
  <c r="AT82" i="1" s="1"/>
  <c r="AV82" i="1" s="1"/>
  <c r="AX82" i="1" s="1"/>
  <c r="AZ82" i="1" s="1"/>
  <c r="W82" i="1"/>
  <c r="Y82" i="1" s="1"/>
  <c r="AA82" i="1" s="1"/>
  <c r="AC82" i="1" s="1"/>
  <c r="AE82" i="1" s="1"/>
  <c r="AG82" i="1" s="1"/>
  <c r="AI82" i="1" s="1"/>
  <c r="AK82" i="1" s="1"/>
  <c r="AM82" i="1" s="1"/>
  <c r="F82" i="1"/>
  <c r="H82" i="1" s="1"/>
  <c r="J82" i="1" s="1"/>
  <c r="L82" i="1" s="1"/>
  <c r="N82" i="1" s="1"/>
  <c r="P82" i="1" s="1"/>
  <c r="R82" i="1" s="1"/>
  <c r="T82" i="1" s="1"/>
  <c r="AP81" i="1"/>
  <c r="AR81" i="1" s="1"/>
  <c r="AT81" i="1" s="1"/>
  <c r="AV81" i="1" s="1"/>
  <c r="AX81" i="1" s="1"/>
  <c r="AZ81" i="1" s="1"/>
  <c r="W81" i="1"/>
  <c r="Y81" i="1" s="1"/>
  <c r="AA81" i="1" s="1"/>
  <c r="AC81" i="1" s="1"/>
  <c r="AE81" i="1" s="1"/>
  <c r="AG81" i="1" s="1"/>
  <c r="AI81" i="1" s="1"/>
  <c r="AK81" i="1" s="1"/>
  <c r="AM81" i="1" s="1"/>
  <c r="F81" i="1"/>
  <c r="H81" i="1" s="1"/>
  <c r="J81" i="1" s="1"/>
  <c r="L81" i="1" s="1"/>
  <c r="N81" i="1" s="1"/>
  <c r="P81" i="1" s="1"/>
  <c r="R81" i="1" s="1"/>
  <c r="T81" i="1" s="1"/>
  <c r="AP80" i="1"/>
  <c r="AR80" i="1" s="1"/>
  <c r="AT80" i="1" s="1"/>
  <c r="AV80" i="1" s="1"/>
  <c r="AX80" i="1" s="1"/>
  <c r="AZ80" i="1" s="1"/>
  <c r="W80" i="1"/>
  <c r="Y80" i="1" s="1"/>
  <c r="AA80" i="1" s="1"/>
  <c r="AC80" i="1" s="1"/>
  <c r="AE80" i="1" s="1"/>
  <c r="AG80" i="1" s="1"/>
  <c r="AI80" i="1" s="1"/>
  <c r="AK80" i="1" s="1"/>
  <c r="AM80" i="1" s="1"/>
  <c r="F80" i="1"/>
  <c r="H80" i="1" s="1"/>
  <c r="J80" i="1" s="1"/>
  <c r="L80" i="1" s="1"/>
  <c r="N80" i="1" s="1"/>
  <c r="P80" i="1" s="1"/>
  <c r="R80" i="1" s="1"/>
  <c r="T80" i="1" s="1"/>
  <c r="AP79" i="1"/>
  <c r="AR79" i="1" s="1"/>
  <c r="AT79" i="1" s="1"/>
  <c r="AV79" i="1" s="1"/>
  <c r="AX79" i="1" s="1"/>
  <c r="AZ79" i="1" s="1"/>
  <c r="W79" i="1"/>
  <c r="Y79" i="1" s="1"/>
  <c r="AA79" i="1" s="1"/>
  <c r="AC79" i="1" s="1"/>
  <c r="AE79" i="1" s="1"/>
  <c r="AG79" i="1" s="1"/>
  <c r="AI79" i="1" s="1"/>
  <c r="AK79" i="1" s="1"/>
  <c r="AM79" i="1" s="1"/>
  <c r="F79" i="1"/>
  <c r="H79" i="1" s="1"/>
  <c r="J79" i="1" s="1"/>
  <c r="L79" i="1" s="1"/>
  <c r="N79" i="1" s="1"/>
  <c r="P79" i="1" s="1"/>
  <c r="R79" i="1" s="1"/>
  <c r="T79" i="1" s="1"/>
  <c r="AP78" i="1"/>
  <c r="AR78" i="1" s="1"/>
  <c r="AT78" i="1" s="1"/>
  <c r="AV78" i="1" s="1"/>
  <c r="AX78" i="1" s="1"/>
  <c r="AZ78" i="1" s="1"/>
  <c r="W78" i="1"/>
  <c r="Y78" i="1" s="1"/>
  <c r="AA78" i="1" s="1"/>
  <c r="AC78" i="1" s="1"/>
  <c r="AE78" i="1" s="1"/>
  <c r="AG78" i="1" s="1"/>
  <c r="AI78" i="1" s="1"/>
  <c r="AK78" i="1" s="1"/>
  <c r="AM78" i="1" s="1"/>
  <c r="F78" i="1"/>
  <c r="H78" i="1" s="1"/>
  <c r="J78" i="1" s="1"/>
  <c r="L78" i="1" s="1"/>
  <c r="N78" i="1" s="1"/>
  <c r="P78" i="1" s="1"/>
  <c r="R78" i="1" s="1"/>
  <c r="T78" i="1" s="1"/>
  <c r="AR77" i="1"/>
  <c r="AT77" i="1" s="1"/>
  <c r="AV77" i="1" s="1"/>
  <c r="AX77" i="1" s="1"/>
  <c r="AZ77" i="1" s="1"/>
  <c r="Y77" i="1"/>
  <c r="AA77" i="1" s="1"/>
  <c r="AC77" i="1" s="1"/>
  <c r="AE77" i="1" s="1"/>
  <c r="AG77" i="1" s="1"/>
  <c r="AI77" i="1" s="1"/>
  <c r="AK77" i="1" s="1"/>
  <c r="AM77" i="1" s="1"/>
  <c r="F77" i="1"/>
  <c r="H77" i="1" s="1"/>
  <c r="J77" i="1" s="1"/>
  <c r="L77" i="1" s="1"/>
  <c r="N77" i="1" s="1"/>
  <c r="P77" i="1" s="1"/>
  <c r="R77" i="1" s="1"/>
  <c r="T77" i="1" s="1"/>
  <c r="AP76" i="1"/>
  <c r="AR76" i="1" s="1"/>
  <c r="AT76" i="1" s="1"/>
  <c r="AV76" i="1" s="1"/>
  <c r="AX76" i="1" s="1"/>
  <c r="AZ76" i="1" s="1"/>
  <c r="W76" i="1"/>
  <c r="Y76" i="1" s="1"/>
  <c r="AA76" i="1" s="1"/>
  <c r="AC76" i="1" s="1"/>
  <c r="AE76" i="1" s="1"/>
  <c r="AG76" i="1" s="1"/>
  <c r="AI76" i="1" s="1"/>
  <c r="AK76" i="1" s="1"/>
  <c r="AM76" i="1" s="1"/>
  <c r="F76" i="1"/>
  <c r="H76" i="1" s="1"/>
  <c r="J76" i="1" s="1"/>
  <c r="L76" i="1" s="1"/>
  <c r="N76" i="1" s="1"/>
  <c r="P76" i="1" s="1"/>
  <c r="R76" i="1" s="1"/>
  <c r="T76" i="1" s="1"/>
  <c r="AY74" i="1"/>
  <c r="AW74" i="1"/>
  <c r="AU74" i="1"/>
  <c r="AS74" i="1"/>
  <c r="AQ74" i="1"/>
  <c r="AP74" i="1"/>
  <c r="AL74" i="1"/>
  <c r="AJ74" i="1"/>
  <c r="AH74" i="1"/>
  <c r="AF74" i="1"/>
  <c r="AD74" i="1"/>
  <c r="AB74" i="1"/>
  <c r="Z74" i="1"/>
  <c r="X74" i="1"/>
  <c r="W74" i="1"/>
  <c r="S74" i="1"/>
  <c r="Q74" i="1"/>
  <c r="O74" i="1"/>
  <c r="M74" i="1"/>
  <c r="K74" i="1"/>
  <c r="I74" i="1"/>
  <c r="G74" i="1"/>
  <c r="D74" i="1"/>
  <c r="AP73" i="1"/>
  <c r="AR73" i="1" s="1"/>
  <c r="AT73" i="1" s="1"/>
  <c r="AV73" i="1" s="1"/>
  <c r="AX73" i="1" s="1"/>
  <c r="AZ73" i="1" s="1"/>
  <c r="W73" i="1"/>
  <c r="Y73" i="1" s="1"/>
  <c r="AA73" i="1" s="1"/>
  <c r="AC73" i="1" s="1"/>
  <c r="AE73" i="1" s="1"/>
  <c r="AG73" i="1" s="1"/>
  <c r="AI73" i="1" s="1"/>
  <c r="AK73" i="1" s="1"/>
  <c r="AM73" i="1" s="1"/>
  <c r="F73" i="1"/>
  <c r="H73" i="1" s="1"/>
  <c r="J73" i="1" s="1"/>
  <c r="L73" i="1" s="1"/>
  <c r="N73" i="1" s="1"/>
  <c r="P73" i="1" s="1"/>
  <c r="R73" i="1" s="1"/>
  <c r="T73" i="1" s="1"/>
  <c r="AP72" i="1"/>
  <c r="AR72" i="1" s="1"/>
  <c r="AT72" i="1" s="1"/>
  <c r="AV72" i="1" s="1"/>
  <c r="AX72" i="1" s="1"/>
  <c r="AZ72" i="1" s="1"/>
  <c r="W72" i="1"/>
  <c r="Y72" i="1" s="1"/>
  <c r="AA72" i="1" s="1"/>
  <c r="AC72" i="1" s="1"/>
  <c r="AE72" i="1" s="1"/>
  <c r="AG72" i="1" s="1"/>
  <c r="AI72" i="1" s="1"/>
  <c r="AK72" i="1" s="1"/>
  <c r="AM72" i="1" s="1"/>
  <c r="F72" i="1"/>
  <c r="H72" i="1" s="1"/>
  <c r="J72" i="1" s="1"/>
  <c r="L72" i="1" s="1"/>
  <c r="N72" i="1" s="1"/>
  <c r="P72" i="1" s="1"/>
  <c r="R72" i="1" s="1"/>
  <c r="T72" i="1" s="1"/>
  <c r="AP71" i="1"/>
  <c r="AR71" i="1" s="1"/>
  <c r="AT71" i="1" s="1"/>
  <c r="AV71" i="1" s="1"/>
  <c r="AX71" i="1" s="1"/>
  <c r="AZ71" i="1" s="1"/>
  <c r="W71" i="1"/>
  <c r="Y71" i="1" s="1"/>
  <c r="AA71" i="1" s="1"/>
  <c r="AC71" i="1" s="1"/>
  <c r="AE71" i="1" s="1"/>
  <c r="AG71" i="1" s="1"/>
  <c r="AI71" i="1" s="1"/>
  <c r="AK71" i="1" s="1"/>
  <c r="AM71" i="1" s="1"/>
  <c r="F71" i="1"/>
  <c r="H71" i="1" s="1"/>
  <c r="J71" i="1" s="1"/>
  <c r="L71" i="1" s="1"/>
  <c r="N71" i="1" s="1"/>
  <c r="P71" i="1" s="1"/>
  <c r="R71" i="1" s="1"/>
  <c r="T71" i="1" s="1"/>
  <c r="AY70" i="1"/>
  <c r="AW70" i="1"/>
  <c r="AU70" i="1"/>
  <c r="AS70" i="1"/>
  <c r="AQ70" i="1"/>
  <c r="AO70" i="1"/>
  <c r="AN70" i="1"/>
  <c r="AL70" i="1"/>
  <c r="AJ70" i="1"/>
  <c r="AH70" i="1"/>
  <c r="AF70" i="1"/>
  <c r="AD70" i="1"/>
  <c r="AB70" i="1"/>
  <c r="Z70" i="1"/>
  <c r="X70" i="1"/>
  <c r="V70" i="1"/>
  <c r="U70" i="1"/>
  <c r="S70" i="1"/>
  <c r="Q70" i="1"/>
  <c r="O70" i="1"/>
  <c r="M70" i="1"/>
  <c r="K70" i="1"/>
  <c r="I70" i="1"/>
  <c r="G70" i="1"/>
  <c r="E70" i="1"/>
  <c r="D70" i="1"/>
  <c r="AY69" i="1"/>
  <c r="AW69" i="1"/>
  <c r="AU69" i="1"/>
  <c r="AS69" i="1"/>
  <c r="AQ69" i="1"/>
  <c r="AO69" i="1"/>
  <c r="AN69" i="1"/>
  <c r="AL69" i="1"/>
  <c r="AJ69" i="1"/>
  <c r="AH69" i="1"/>
  <c r="AF69" i="1"/>
  <c r="AB69" i="1"/>
  <c r="Z69" i="1"/>
  <c r="X69" i="1"/>
  <c r="V69" i="1"/>
  <c r="U69" i="1"/>
  <c r="S69" i="1"/>
  <c r="Q69" i="1"/>
  <c r="O69" i="1"/>
  <c r="K69" i="1"/>
  <c r="I69" i="1"/>
  <c r="G69" i="1"/>
  <c r="E69" i="1"/>
  <c r="D69" i="1"/>
  <c r="AY68" i="1"/>
  <c r="AW68" i="1"/>
  <c r="AU68" i="1"/>
  <c r="AS68" i="1"/>
  <c r="AQ68" i="1"/>
  <c r="AO68" i="1"/>
  <c r="AN68" i="1"/>
  <c r="AL68" i="1"/>
  <c r="AJ68" i="1"/>
  <c r="AH68" i="1"/>
  <c r="AF68" i="1"/>
  <c r="AD68" i="1"/>
  <c r="AB68" i="1"/>
  <c r="Z68" i="1"/>
  <c r="X68" i="1"/>
  <c r="V68" i="1"/>
  <c r="U68" i="1"/>
  <c r="S68" i="1"/>
  <c r="Q68" i="1"/>
  <c r="O68" i="1"/>
  <c r="K68" i="1"/>
  <c r="I68" i="1"/>
  <c r="G68" i="1"/>
  <c r="E68" i="1"/>
  <c r="D68" i="1"/>
  <c r="AX65" i="1"/>
  <c r="AZ65" i="1" s="1"/>
  <c r="AI65" i="1"/>
  <c r="AK65" i="1" s="1"/>
  <c r="AM65" i="1" s="1"/>
  <c r="R65" i="1"/>
  <c r="T65" i="1" s="1"/>
  <c r="AX64" i="1"/>
  <c r="AZ64" i="1" s="1"/>
  <c r="AI64" i="1"/>
  <c r="AK64" i="1" s="1"/>
  <c r="AM64" i="1" s="1"/>
  <c r="R64" i="1"/>
  <c r="T64" i="1" s="1"/>
  <c r="AX62" i="1"/>
  <c r="AZ62" i="1" s="1"/>
  <c r="AI62" i="1"/>
  <c r="AK62" i="1" s="1"/>
  <c r="AM62" i="1" s="1"/>
  <c r="S62" i="1"/>
  <c r="Q62" i="1"/>
  <c r="R62" i="1" s="1"/>
  <c r="AR61" i="1"/>
  <c r="AT61" i="1" s="1"/>
  <c r="AV61" i="1" s="1"/>
  <c r="AX61" i="1" s="1"/>
  <c r="AZ61" i="1" s="1"/>
  <c r="Y61" i="1"/>
  <c r="AA61" i="1" s="1"/>
  <c r="AC61" i="1" s="1"/>
  <c r="AE61" i="1" s="1"/>
  <c r="AG61" i="1" s="1"/>
  <c r="AI61" i="1" s="1"/>
  <c r="AK61" i="1" s="1"/>
  <c r="AM61" i="1" s="1"/>
  <c r="H61" i="1"/>
  <c r="J61" i="1" s="1"/>
  <c r="L61" i="1" s="1"/>
  <c r="N61" i="1" s="1"/>
  <c r="P61" i="1" s="1"/>
  <c r="R61" i="1" s="1"/>
  <c r="T61" i="1" s="1"/>
  <c r="AR60" i="1"/>
  <c r="AT60" i="1" s="1"/>
  <c r="AV60" i="1" s="1"/>
  <c r="AX60" i="1" s="1"/>
  <c r="AZ60" i="1" s="1"/>
  <c r="Y60" i="1"/>
  <c r="AA60" i="1" s="1"/>
  <c r="AC60" i="1" s="1"/>
  <c r="AE60" i="1" s="1"/>
  <c r="AG60" i="1" s="1"/>
  <c r="AI60" i="1" s="1"/>
  <c r="AK60" i="1" s="1"/>
  <c r="AM60" i="1" s="1"/>
  <c r="H60" i="1"/>
  <c r="J60" i="1" s="1"/>
  <c r="L60" i="1" s="1"/>
  <c r="N60" i="1" s="1"/>
  <c r="P60" i="1" s="1"/>
  <c r="R60" i="1" s="1"/>
  <c r="T60" i="1" s="1"/>
  <c r="AR59" i="1"/>
  <c r="AT59" i="1" s="1"/>
  <c r="AV59" i="1" s="1"/>
  <c r="AX59" i="1" s="1"/>
  <c r="AZ59" i="1" s="1"/>
  <c r="Y59" i="1"/>
  <c r="AA59" i="1" s="1"/>
  <c r="AC59" i="1" s="1"/>
  <c r="AE59" i="1" s="1"/>
  <c r="AG59" i="1" s="1"/>
  <c r="AI59" i="1" s="1"/>
  <c r="AK59" i="1" s="1"/>
  <c r="AM59" i="1" s="1"/>
  <c r="H59" i="1"/>
  <c r="J59" i="1" s="1"/>
  <c r="L59" i="1" s="1"/>
  <c r="N59" i="1" s="1"/>
  <c r="P59" i="1" s="1"/>
  <c r="R59" i="1" s="1"/>
  <c r="T59" i="1" s="1"/>
  <c r="AR57" i="1"/>
  <c r="AT57" i="1" s="1"/>
  <c r="AV57" i="1" s="1"/>
  <c r="AX57" i="1" s="1"/>
  <c r="AZ57" i="1" s="1"/>
  <c r="Y57" i="1"/>
  <c r="AA57" i="1" s="1"/>
  <c r="AC57" i="1" s="1"/>
  <c r="AE57" i="1" s="1"/>
  <c r="AG57" i="1" s="1"/>
  <c r="AI57" i="1" s="1"/>
  <c r="AK57" i="1" s="1"/>
  <c r="AM57" i="1" s="1"/>
  <c r="S57" i="1"/>
  <c r="Q57" i="1"/>
  <c r="O57" i="1"/>
  <c r="M57" i="1"/>
  <c r="K57" i="1"/>
  <c r="I57" i="1"/>
  <c r="G57" i="1"/>
  <c r="H57" i="1" s="1"/>
  <c r="AR56" i="1"/>
  <c r="AT56" i="1" s="1"/>
  <c r="AV56" i="1" s="1"/>
  <c r="AX56" i="1" s="1"/>
  <c r="AZ56" i="1" s="1"/>
  <c r="Y56" i="1"/>
  <c r="AA56" i="1" s="1"/>
  <c r="AC56" i="1" s="1"/>
  <c r="AE56" i="1" s="1"/>
  <c r="AG56" i="1" s="1"/>
  <c r="AI56" i="1" s="1"/>
  <c r="AK56" i="1" s="1"/>
  <c r="AM56" i="1" s="1"/>
  <c r="H56" i="1"/>
  <c r="J56" i="1" s="1"/>
  <c r="L56" i="1" s="1"/>
  <c r="N56" i="1" s="1"/>
  <c r="P56" i="1" s="1"/>
  <c r="R56" i="1" s="1"/>
  <c r="T56" i="1" s="1"/>
  <c r="AR55" i="1"/>
  <c r="AT55" i="1" s="1"/>
  <c r="AV55" i="1" s="1"/>
  <c r="AX55" i="1" s="1"/>
  <c r="AZ55" i="1" s="1"/>
  <c r="Y55" i="1"/>
  <c r="AA55" i="1" s="1"/>
  <c r="AC55" i="1" s="1"/>
  <c r="AE55" i="1" s="1"/>
  <c r="AG55" i="1" s="1"/>
  <c r="AI55" i="1" s="1"/>
  <c r="AK55" i="1" s="1"/>
  <c r="AM55" i="1" s="1"/>
  <c r="H55" i="1"/>
  <c r="J55" i="1" s="1"/>
  <c r="L55" i="1" s="1"/>
  <c r="N55" i="1" s="1"/>
  <c r="P55" i="1" s="1"/>
  <c r="R55" i="1" s="1"/>
  <c r="T55" i="1" s="1"/>
  <c r="AR53" i="1"/>
  <c r="AT53" i="1" s="1"/>
  <c r="AV53" i="1" s="1"/>
  <c r="AX53" i="1" s="1"/>
  <c r="AZ53" i="1" s="1"/>
  <c r="Y53" i="1"/>
  <c r="AA53" i="1" s="1"/>
  <c r="AC53" i="1" s="1"/>
  <c r="AE53" i="1" s="1"/>
  <c r="AG53" i="1" s="1"/>
  <c r="AI53" i="1" s="1"/>
  <c r="AK53" i="1" s="1"/>
  <c r="AM53" i="1" s="1"/>
  <c r="S53" i="1"/>
  <c r="Q53" i="1"/>
  <c r="O53" i="1"/>
  <c r="M53" i="1"/>
  <c r="K53" i="1"/>
  <c r="I53" i="1"/>
  <c r="G53" i="1"/>
  <c r="H53" i="1" s="1"/>
  <c r="AP52" i="1"/>
  <c r="AR52" i="1" s="1"/>
  <c r="AT52" i="1" s="1"/>
  <c r="AV52" i="1" s="1"/>
  <c r="AX52" i="1" s="1"/>
  <c r="AZ52" i="1" s="1"/>
  <c r="W52" i="1"/>
  <c r="Y52" i="1" s="1"/>
  <c r="AA52" i="1" s="1"/>
  <c r="AC52" i="1" s="1"/>
  <c r="AE52" i="1" s="1"/>
  <c r="AG52" i="1" s="1"/>
  <c r="AI52" i="1" s="1"/>
  <c r="AK52" i="1" s="1"/>
  <c r="AM52" i="1" s="1"/>
  <c r="F52" i="1"/>
  <c r="H52" i="1" s="1"/>
  <c r="J52" i="1" s="1"/>
  <c r="L52" i="1" s="1"/>
  <c r="N52" i="1" s="1"/>
  <c r="P52" i="1" s="1"/>
  <c r="R52" i="1" s="1"/>
  <c r="T52" i="1" s="1"/>
  <c r="AP51" i="1"/>
  <c r="AR51" i="1" s="1"/>
  <c r="AT51" i="1" s="1"/>
  <c r="AV51" i="1" s="1"/>
  <c r="AX51" i="1" s="1"/>
  <c r="AZ51" i="1" s="1"/>
  <c r="W51" i="1"/>
  <c r="Y51" i="1" s="1"/>
  <c r="AA51" i="1" s="1"/>
  <c r="AC51" i="1" s="1"/>
  <c r="AE51" i="1" s="1"/>
  <c r="AG51" i="1" s="1"/>
  <c r="AI51" i="1" s="1"/>
  <c r="AK51" i="1" s="1"/>
  <c r="AM51" i="1" s="1"/>
  <c r="F51" i="1"/>
  <c r="H51" i="1" s="1"/>
  <c r="J51" i="1" s="1"/>
  <c r="L51" i="1" s="1"/>
  <c r="N51" i="1" s="1"/>
  <c r="P51" i="1" s="1"/>
  <c r="R51" i="1" s="1"/>
  <c r="T51" i="1" s="1"/>
  <c r="AP50" i="1"/>
  <c r="AR50" i="1" s="1"/>
  <c r="AT50" i="1" s="1"/>
  <c r="AV50" i="1" s="1"/>
  <c r="AX50" i="1" s="1"/>
  <c r="AZ50" i="1" s="1"/>
  <c r="W50" i="1"/>
  <c r="Y50" i="1" s="1"/>
  <c r="AA50" i="1" s="1"/>
  <c r="AC50" i="1" s="1"/>
  <c r="AE50" i="1" s="1"/>
  <c r="AG50" i="1" s="1"/>
  <c r="AI50" i="1" s="1"/>
  <c r="AK50" i="1" s="1"/>
  <c r="AM50" i="1" s="1"/>
  <c r="F50" i="1"/>
  <c r="H50" i="1" s="1"/>
  <c r="J50" i="1" s="1"/>
  <c r="L50" i="1" s="1"/>
  <c r="N50" i="1" s="1"/>
  <c r="P50" i="1" s="1"/>
  <c r="R50" i="1" s="1"/>
  <c r="T50" i="1" s="1"/>
  <c r="AP49" i="1"/>
  <c r="AR49" i="1" s="1"/>
  <c r="AT49" i="1" s="1"/>
  <c r="AV49" i="1" s="1"/>
  <c r="AX49" i="1" s="1"/>
  <c r="AZ49" i="1" s="1"/>
  <c r="W49" i="1"/>
  <c r="Y49" i="1" s="1"/>
  <c r="AA49" i="1" s="1"/>
  <c r="AC49" i="1" s="1"/>
  <c r="AE49" i="1" s="1"/>
  <c r="AG49" i="1" s="1"/>
  <c r="AI49" i="1" s="1"/>
  <c r="AK49" i="1" s="1"/>
  <c r="AM49" i="1" s="1"/>
  <c r="L49" i="1"/>
  <c r="N49" i="1" s="1"/>
  <c r="P49" i="1" s="1"/>
  <c r="R49" i="1" s="1"/>
  <c r="T49" i="1" s="1"/>
  <c r="F49" i="1"/>
  <c r="H49" i="1" s="1"/>
  <c r="J49" i="1" s="1"/>
  <c r="AP48" i="1"/>
  <c r="AR48" i="1" s="1"/>
  <c r="AT48" i="1" s="1"/>
  <c r="AV48" i="1" s="1"/>
  <c r="AX48" i="1" s="1"/>
  <c r="AZ48" i="1" s="1"/>
  <c r="W48" i="1"/>
  <c r="Y48" i="1" s="1"/>
  <c r="AA48" i="1" s="1"/>
  <c r="AC48" i="1" s="1"/>
  <c r="AE48" i="1" s="1"/>
  <c r="AG48" i="1" s="1"/>
  <c r="AI48" i="1" s="1"/>
  <c r="AK48" i="1" s="1"/>
  <c r="AM48" i="1" s="1"/>
  <c r="F48" i="1"/>
  <c r="H48" i="1" s="1"/>
  <c r="J48" i="1" s="1"/>
  <c r="L48" i="1" s="1"/>
  <c r="N48" i="1" s="1"/>
  <c r="P48" i="1" s="1"/>
  <c r="R48" i="1" s="1"/>
  <c r="T48" i="1" s="1"/>
  <c r="AP47" i="1"/>
  <c r="AR47" i="1" s="1"/>
  <c r="AT47" i="1" s="1"/>
  <c r="AV47" i="1" s="1"/>
  <c r="AX47" i="1" s="1"/>
  <c r="AZ47" i="1" s="1"/>
  <c r="W47" i="1"/>
  <c r="Y47" i="1" s="1"/>
  <c r="AA47" i="1" s="1"/>
  <c r="AC47" i="1" s="1"/>
  <c r="AE47" i="1" s="1"/>
  <c r="AG47" i="1" s="1"/>
  <c r="AI47" i="1" s="1"/>
  <c r="AK47" i="1" s="1"/>
  <c r="AM47" i="1" s="1"/>
  <c r="F47" i="1"/>
  <c r="H47" i="1" s="1"/>
  <c r="J47" i="1" s="1"/>
  <c r="L47" i="1" s="1"/>
  <c r="N47" i="1" s="1"/>
  <c r="P47" i="1" s="1"/>
  <c r="R47" i="1" s="1"/>
  <c r="T47" i="1" s="1"/>
  <c r="AR46" i="1"/>
  <c r="AT46" i="1" s="1"/>
  <c r="AV46" i="1" s="1"/>
  <c r="AX46" i="1" s="1"/>
  <c r="AZ46" i="1" s="1"/>
  <c r="Y46" i="1"/>
  <c r="AA46" i="1" s="1"/>
  <c r="AC46" i="1" s="1"/>
  <c r="AE46" i="1" s="1"/>
  <c r="AG46" i="1" s="1"/>
  <c r="AI46" i="1" s="1"/>
  <c r="AK46" i="1" s="1"/>
  <c r="AM46" i="1" s="1"/>
  <c r="H46" i="1"/>
  <c r="J46" i="1" s="1"/>
  <c r="L46" i="1" s="1"/>
  <c r="N46" i="1" s="1"/>
  <c r="P46" i="1" s="1"/>
  <c r="R46" i="1" s="1"/>
  <c r="T46" i="1" s="1"/>
  <c r="AT45" i="1"/>
  <c r="AV45" i="1" s="1"/>
  <c r="AX45" i="1" s="1"/>
  <c r="AZ45" i="1" s="1"/>
  <c r="AA45" i="1"/>
  <c r="AC45" i="1" s="1"/>
  <c r="AE45" i="1" s="1"/>
  <c r="AG45" i="1" s="1"/>
  <c r="AI45" i="1" s="1"/>
  <c r="AK45" i="1" s="1"/>
  <c r="AM45" i="1" s="1"/>
  <c r="L45" i="1"/>
  <c r="N45" i="1" s="1"/>
  <c r="P45" i="1" s="1"/>
  <c r="R45" i="1" s="1"/>
  <c r="T45" i="1" s="1"/>
  <c r="AR44" i="1"/>
  <c r="AT44" i="1" s="1"/>
  <c r="AV44" i="1" s="1"/>
  <c r="AX44" i="1" s="1"/>
  <c r="AZ44" i="1" s="1"/>
  <c r="Z44" i="1"/>
  <c r="Z42" i="1" s="1"/>
  <c r="Y44" i="1"/>
  <c r="H44" i="1"/>
  <c r="J44" i="1" s="1"/>
  <c r="L44" i="1" s="1"/>
  <c r="N44" i="1" s="1"/>
  <c r="P44" i="1" s="1"/>
  <c r="R44" i="1" s="1"/>
  <c r="T44" i="1" s="1"/>
  <c r="AY42" i="1"/>
  <c r="AW42" i="1"/>
  <c r="AU42" i="1"/>
  <c r="AS42" i="1"/>
  <c r="AQ42" i="1"/>
  <c r="AP42" i="1"/>
  <c r="AL42" i="1"/>
  <c r="AJ42" i="1"/>
  <c r="AH42" i="1"/>
  <c r="AF42" i="1"/>
  <c r="AD42" i="1"/>
  <c r="AB42" i="1"/>
  <c r="X42" i="1"/>
  <c r="Y42" i="1" s="1"/>
  <c r="W42" i="1"/>
  <c r="S42" i="1"/>
  <c r="Q42" i="1"/>
  <c r="O42" i="1"/>
  <c r="M42" i="1"/>
  <c r="K42" i="1"/>
  <c r="I42" i="1"/>
  <c r="G42" i="1"/>
  <c r="H42" i="1" s="1"/>
  <c r="J42" i="1" s="1"/>
  <c r="F42" i="1"/>
  <c r="AR41" i="1"/>
  <c r="AT41" i="1" s="1"/>
  <c r="AV41" i="1" s="1"/>
  <c r="AX41" i="1" s="1"/>
  <c r="AZ41" i="1" s="1"/>
  <c r="Y41" i="1"/>
  <c r="AA41" i="1" s="1"/>
  <c r="AC41" i="1" s="1"/>
  <c r="AE41" i="1" s="1"/>
  <c r="AG41" i="1" s="1"/>
  <c r="AI41" i="1" s="1"/>
  <c r="AK41" i="1" s="1"/>
  <c r="AM41" i="1" s="1"/>
  <c r="J41" i="1"/>
  <c r="L41" i="1" s="1"/>
  <c r="N41" i="1" s="1"/>
  <c r="P41" i="1" s="1"/>
  <c r="R41" i="1" s="1"/>
  <c r="T41" i="1" s="1"/>
  <c r="H41" i="1"/>
  <c r="AP40" i="1"/>
  <c r="AR40" i="1" s="1"/>
  <c r="AT40" i="1" s="1"/>
  <c r="AV40" i="1" s="1"/>
  <c r="AX40" i="1" s="1"/>
  <c r="AZ40" i="1" s="1"/>
  <c r="W40" i="1"/>
  <c r="Y40" i="1" s="1"/>
  <c r="AA40" i="1" s="1"/>
  <c r="AC40" i="1" s="1"/>
  <c r="AE40" i="1" s="1"/>
  <c r="AG40" i="1" s="1"/>
  <c r="AI40" i="1" s="1"/>
  <c r="AK40" i="1" s="1"/>
  <c r="AM40" i="1" s="1"/>
  <c r="F40" i="1"/>
  <c r="H40" i="1" s="1"/>
  <c r="J40" i="1" s="1"/>
  <c r="L40" i="1" s="1"/>
  <c r="N40" i="1" s="1"/>
  <c r="P40" i="1" s="1"/>
  <c r="R40" i="1" s="1"/>
  <c r="T40" i="1" s="1"/>
  <c r="AP39" i="1"/>
  <c r="AR39" i="1" s="1"/>
  <c r="AT39" i="1" s="1"/>
  <c r="AV39" i="1" s="1"/>
  <c r="AX39" i="1" s="1"/>
  <c r="AZ39" i="1" s="1"/>
  <c r="W39" i="1"/>
  <c r="Y39" i="1" s="1"/>
  <c r="AA39" i="1" s="1"/>
  <c r="AC39" i="1" s="1"/>
  <c r="AE39" i="1" s="1"/>
  <c r="AG39" i="1" s="1"/>
  <c r="AI39" i="1" s="1"/>
  <c r="AK39" i="1" s="1"/>
  <c r="AM39" i="1" s="1"/>
  <c r="G39" i="1"/>
  <c r="F39" i="1"/>
  <c r="AP38" i="1"/>
  <c r="AR38" i="1" s="1"/>
  <c r="AT38" i="1" s="1"/>
  <c r="AV38" i="1" s="1"/>
  <c r="AX38" i="1" s="1"/>
  <c r="AZ38" i="1" s="1"/>
  <c r="W38" i="1"/>
  <c r="Y38" i="1" s="1"/>
  <c r="AA38" i="1" s="1"/>
  <c r="AC38" i="1" s="1"/>
  <c r="AE38" i="1" s="1"/>
  <c r="AG38" i="1" s="1"/>
  <c r="AI38" i="1" s="1"/>
  <c r="AK38" i="1" s="1"/>
  <c r="AM38" i="1" s="1"/>
  <c r="F38" i="1"/>
  <c r="H38" i="1" s="1"/>
  <c r="J38" i="1" s="1"/>
  <c r="L38" i="1" s="1"/>
  <c r="N38" i="1" s="1"/>
  <c r="P38" i="1" s="1"/>
  <c r="R38" i="1" s="1"/>
  <c r="T38" i="1" s="1"/>
  <c r="AY36" i="1"/>
  <c r="AW36" i="1"/>
  <c r="AU36" i="1"/>
  <c r="AS36" i="1"/>
  <c r="AQ36" i="1"/>
  <c r="AO36" i="1"/>
  <c r="AN36" i="1"/>
  <c r="AL36" i="1"/>
  <c r="AJ36" i="1"/>
  <c r="AH36" i="1"/>
  <c r="AF36" i="1"/>
  <c r="AD36" i="1"/>
  <c r="AB36" i="1"/>
  <c r="Z36" i="1"/>
  <c r="X36" i="1"/>
  <c r="V36" i="1"/>
  <c r="U36" i="1"/>
  <c r="S36" i="1"/>
  <c r="Q36" i="1"/>
  <c r="O36" i="1"/>
  <c r="M36" i="1"/>
  <c r="K36" i="1"/>
  <c r="I36" i="1"/>
  <c r="E36" i="1"/>
  <c r="D36" i="1"/>
  <c r="AR35" i="1"/>
  <c r="AT35" i="1" s="1"/>
  <c r="AV35" i="1" s="1"/>
  <c r="AX35" i="1" s="1"/>
  <c r="AZ35" i="1" s="1"/>
  <c r="Y35" i="1"/>
  <c r="AA35" i="1" s="1"/>
  <c r="AC35" i="1" s="1"/>
  <c r="AE35" i="1" s="1"/>
  <c r="AG35" i="1" s="1"/>
  <c r="AI35" i="1" s="1"/>
  <c r="AK35" i="1" s="1"/>
  <c r="AM35" i="1" s="1"/>
  <c r="H35" i="1"/>
  <c r="J35" i="1" s="1"/>
  <c r="L35" i="1" s="1"/>
  <c r="N35" i="1" s="1"/>
  <c r="P35" i="1" s="1"/>
  <c r="R35" i="1" s="1"/>
  <c r="T35" i="1" s="1"/>
  <c r="AR34" i="1"/>
  <c r="AT34" i="1" s="1"/>
  <c r="AV34" i="1" s="1"/>
  <c r="AX34" i="1" s="1"/>
  <c r="AZ34" i="1" s="1"/>
  <c r="Y34" i="1"/>
  <c r="AA34" i="1" s="1"/>
  <c r="AC34" i="1" s="1"/>
  <c r="AE34" i="1" s="1"/>
  <c r="AG34" i="1" s="1"/>
  <c r="AI34" i="1" s="1"/>
  <c r="AK34" i="1" s="1"/>
  <c r="AM34" i="1" s="1"/>
  <c r="H34" i="1"/>
  <c r="J34" i="1" s="1"/>
  <c r="L34" i="1" s="1"/>
  <c r="N34" i="1" s="1"/>
  <c r="P34" i="1" s="1"/>
  <c r="R34" i="1" s="1"/>
  <c r="T34" i="1" s="1"/>
  <c r="AY32" i="1"/>
  <c r="AY193" i="1" s="1"/>
  <c r="AW32" i="1"/>
  <c r="AW193" i="1" s="1"/>
  <c r="AU32" i="1"/>
  <c r="AU193" i="1" s="1"/>
  <c r="AS32" i="1"/>
  <c r="AS193" i="1" s="1"/>
  <c r="AQ32" i="1"/>
  <c r="AQ193" i="1" s="1"/>
  <c r="AP32" i="1"/>
  <c r="AL32" i="1"/>
  <c r="AL193" i="1" s="1"/>
  <c r="AJ32" i="1"/>
  <c r="AJ193" i="1" s="1"/>
  <c r="AH32" i="1"/>
  <c r="AH193" i="1" s="1"/>
  <c r="AF32" i="1"/>
  <c r="AF193" i="1" s="1"/>
  <c r="AD32" i="1"/>
  <c r="AD193" i="1" s="1"/>
  <c r="AB32" i="1"/>
  <c r="AB193" i="1" s="1"/>
  <c r="Z32" i="1"/>
  <c r="Z193" i="1" s="1"/>
  <c r="X32" i="1"/>
  <c r="X193" i="1" s="1"/>
  <c r="W32" i="1"/>
  <c r="S32" i="1"/>
  <c r="Q32" i="1"/>
  <c r="O32" i="1"/>
  <c r="O193" i="1" s="1"/>
  <c r="M32" i="1"/>
  <c r="M193" i="1" s="1"/>
  <c r="K32" i="1"/>
  <c r="K193" i="1" s="1"/>
  <c r="I32" i="1"/>
  <c r="I193" i="1" s="1"/>
  <c r="G32" i="1"/>
  <c r="G193" i="1" s="1"/>
  <c r="F32" i="1"/>
  <c r="AP31" i="1"/>
  <c r="AR31" i="1" s="1"/>
  <c r="AT31" i="1" s="1"/>
  <c r="AV31" i="1" s="1"/>
  <c r="AX31" i="1" s="1"/>
  <c r="AZ31" i="1" s="1"/>
  <c r="W31" i="1"/>
  <c r="Y31" i="1" s="1"/>
  <c r="AA31" i="1" s="1"/>
  <c r="AC31" i="1" s="1"/>
  <c r="AE31" i="1" s="1"/>
  <c r="AG31" i="1" s="1"/>
  <c r="AI31" i="1" s="1"/>
  <c r="AK31" i="1" s="1"/>
  <c r="AM31" i="1" s="1"/>
  <c r="F31" i="1"/>
  <c r="H31" i="1" s="1"/>
  <c r="J31" i="1" s="1"/>
  <c r="L31" i="1" s="1"/>
  <c r="N31" i="1" s="1"/>
  <c r="P31" i="1" s="1"/>
  <c r="R31" i="1" s="1"/>
  <c r="T31" i="1" s="1"/>
  <c r="AP30" i="1"/>
  <c r="AR30" i="1" s="1"/>
  <c r="AT30" i="1" s="1"/>
  <c r="AV30" i="1" s="1"/>
  <c r="AX30" i="1" s="1"/>
  <c r="AZ30" i="1" s="1"/>
  <c r="W30" i="1"/>
  <c r="Y30" i="1" s="1"/>
  <c r="AA30" i="1" s="1"/>
  <c r="AC30" i="1" s="1"/>
  <c r="AE30" i="1" s="1"/>
  <c r="AG30" i="1" s="1"/>
  <c r="AI30" i="1" s="1"/>
  <c r="AK30" i="1" s="1"/>
  <c r="AM30" i="1" s="1"/>
  <c r="F30" i="1"/>
  <c r="H30" i="1" s="1"/>
  <c r="J30" i="1" s="1"/>
  <c r="L30" i="1" s="1"/>
  <c r="N30" i="1" s="1"/>
  <c r="P30" i="1" s="1"/>
  <c r="R30" i="1" s="1"/>
  <c r="T30" i="1" s="1"/>
  <c r="AP29" i="1"/>
  <c r="AR29" i="1" s="1"/>
  <c r="AT29" i="1" s="1"/>
  <c r="AV29" i="1" s="1"/>
  <c r="AX29" i="1" s="1"/>
  <c r="AZ29" i="1" s="1"/>
  <c r="W29" i="1"/>
  <c r="Y29" i="1" s="1"/>
  <c r="AA29" i="1" s="1"/>
  <c r="AC29" i="1" s="1"/>
  <c r="AE29" i="1" s="1"/>
  <c r="AG29" i="1" s="1"/>
  <c r="AI29" i="1" s="1"/>
  <c r="AK29" i="1" s="1"/>
  <c r="AM29" i="1" s="1"/>
  <c r="H29" i="1"/>
  <c r="J29" i="1" s="1"/>
  <c r="L29" i="1" s="1"/>
  <c r="N29" i="1" s="1"/>
  <c r="P29" i="1" s="1"/>
  <c r="R29" i="1" s="1"/>
  <c r="T29" i="1" s="1"/>
  <c r="F29" i="1"/>
  <c r="AY27" i="1"/>
  <c r="AW27" i="1"/>
  <c r="AU27" i="1"/>
  <c r="AS27" i="1"/>
  <c r="AQ27" i="1"/>
  <c r="AO27" i="1"/>
  <c r="AN27" i="1"/>
  <c r="AL27" i="1"/>
  <c r="AJ27" i="1"/>
  <c r="AH27" i="1"/>
  <c r="AF27" i="1"/>
  <c r="AD27" i="1"/>
  <c r="AB27" i="1"/>
  <c r="Z27" i="1"/>
  <c r="X27" i="1"/>
  <c r="V27" i="1"/>
  <c r="U27" i="1"/>
  <c r="S27" i="1"/>
  <c r="Q27" i="1"/>
  <c r="O27" i="1"/>
  <c r="M27" i="1"/>
  <c r="K27" i="1"/>
  <c r="I27" i="1"/>
  <c r="G27" i="1"/>
  <c r="E27" i="1"/>
  <c r="D27" i="1"/>
  <c r="AV26" i="1"/>
  <c r="AX26" i="1" s="1"/>
  <c r="AZ26" i="1" s="1"/>
  <c r="AP26" i="1"/>
  <c r="AR26" i="1" s="1"/>
  <c r="AT26" i="1" s="1"/>
  <c r="W26" i="1"/>
  <c r="Y26" i="1" s="1"/>
  <c r="AA26" i="1" s="1"/>
  <c r="AC26" i="1" s="1"/>
  <c r="AE26" i="1" s="1"/>
  <c r="AG26" i="1" s="1"/>
  <c r="AI26" i="1" s="1"/>
  <c r="AK26" i="1" s="1"/>
  <c r="AM26" i="1" s="1"/>
  <c r="F26" i="1"/>
  <c r="H26" i="1" s="1"/>
  <c r="J26" i="1" s="1"/>
  <c r="L26" i="1" s="1"/>
  <c r="N26" i="1" s="1"/>
  <c r="P26" i="1" s="1"/>
  <c r="R26" i="1" s="1"/>
  <c r="T26" i="1" s="1"/>
  <c r="AV25" i="1"/>
  <c r="AX25" i="1" s="1"/>
  <c r="AZ25" i="1" s="1"/>
  <c r="AE25" i="1"/>
  <c r="AG25" i="1" s="1"/>
  <c r="AI25" i="1" s="1"/>
  <c r="AK25" i="1" s="1"/>
  <c r="AM25" i="1" s="1"/>
  <c r="F25" i="1"/>
  <c r="H25" i="1" s="1"/>
  <c r="J25" i="1" s="1"/>
  <c r="L25" i="1" s="1"/>
  <c r="N25" i="1" s="1"/>
  <c r="P25" i="1" s="1"/>
  <c r="R25" i="1" s="1"/>
  <c r="T25" i="1" s="1"/>
  <c r="AP24" i="1"/>
  <c r="AR24" i="1" s="1"/>
  <c r="AT24" i="1" s="1"/>
  <c r="AV24" i="1" s="1"/>
  <c r="AX24" i="1" s="1"/>
  <c r="AZ24" i="1" s="1"/>
  <c r="W24" i="1"/>
  <c r="Y24" i="1" s="1"/>
  <c r="AA24" i="1" s="1"/>
  <c r="AC24" i="1" s="1"/>
  <c r="AE24" i="1" s="1"/>
  <c r="AG24" i="1" s="1"/>
  <c r="AI24" i="1" s="1"/>
  <c r="AK24" i="1" s="1"/>
  <c r="AM24" i="1" s="1"/>
  <c r="F24" i="1"/>
  <c r="H24" i="1" s="1"/>
  <c r="AY22" i="1"/>
  <c r="AY15" i="1" s="1"/>
  <c r="AW22" i="1"/>
  <c r="AU22" i="1"/>
  <c r="AU15" i="1" s="1"/>
  <c r="AO22" i="1"/>
  <c r="AO15" i="1" s="1"/>
  <c r="AP15" i="1" s="1"/>
  <c r="AL22" i="1"/>
  <c r="AJ22" i="1"/>
  <c r="AH22" i="1"/>
  <c r="AF22" i="1"/>
  <c r="AF15" i="1" s="1"/>
  <c r="AD22" i="1"/>
  <c r="AD15" i="1" s="1"/>
  <c r="W22" i="1"/>
  <c r="Y22" i="1" s="1"/>
  <c r="AA22" i="1" s="1"/>
  <c r="AC22" i="1" s="1"/>
  <c r="S22" i="1"/>
  <c r="Q22" i="1"/>
  <c r="O22" i="1"/>
  <c r="O15" i="1" s="1"/>
  <c r="M22" i="1"/>
  <c r="D22" i="1"/>
  <c r="D15" i="1" s="1"/>
  <c r="AP21" i="1"/>
  <c r="AR21" i="1" s="1"/>
  <c r="AT21" i="1" s="1"/>
  <c r="AV21" i="1" s="1"/>
  <c r="AX21" i="1" s="1"/>
  <c r="AZ21" i="1" s="1"/>
  <c r="W21" i="1"/>
  <c r="Y21" i="1" s="1"/>
  <c r="AA21" i="1" s="1"/>
  <c r="AC21" i="1" s="1"/>
  <c r="AE21" i="1" s="1"/>
  <c r="AG21" i="1" s="1"/>
  <c r="AI21" i="1" s="1"/>
  <c r="AK21" i="1" s="1"/>
  <c r="AM21" i="1" s="1"/>
  <c r="F21" i="1"/>
  <c r="H21" i="1" s="1"/>
  <c r="J21" i="1" s="1"/>
  <c r="L21" i="1" s="1"/>
  <c r="N21" i="1" s="1"/>
  <c r="P21" i="1" s="1"/>
  <c r="R21" i="1" s="1"/>
  <c r="T21" i="1" s="1"/>
  <c r="AP20" i="1"/>
  <c r="AR20" i="1" s="1"/>
  <c r="AT20" i="1" s="1"/>
  <c r="AV20" i="1" s="1"/>
  <c r="AX20" i="1" s="1"/>
  <c r="AZ20" i="1" s="1"/>
  <c r="W20" i="1"/>
  <c r="Y20" i="1" s="1"/>
  <c r="AA20" i="1" s="1"/>
  <c r="AC20" i="1" s="1"/>
  <c r="AE20" i="1" s="1"/>
  <c r="AG20" i="1" s="1"/>
  <c r="AI20" i="1" s="1"/>
  <c r="AK20" i="1" s="1"/>
  <c r="AM20" i="1" s="1"/>
  <c r="F20" i="1"/>
  <c r="H20" i="1" s="1"/>
  <c r="J20" i="1" s="1"/>
  <c r="L20" i="1" s="1"/>
  <c r="N20" i="1" s="1"/>
  <c r="P20" i="1" s="1"/>
  <c r="R20" i="1" s="1"/>
  <c r="T20" i="1" s="1"/>
  <c r="AP19" i="1"/>
  <c r="AR19" i="1" s="1"/>
  <c r="AT19" i="1" s="1"/>
  <c r="AV19" i="1" s="1"/>
  <c r="AX19" i="1" s="1"/>
  <c r="AZ19" i="1" s="1"/>
  <c r="W19" i="1"/>
  <c r="Y19" i="1" s="1"/>
  <c r="AA19" i="1" s="1"/>
  <c r="AC19" i="1" s="1"/>
  <c r="AE19" i="1" s="1"/>
  <c r="AG19" i="1" s="1"/>
  <c r="AI19" i="1" s="1"/>
  <c r="AK19" i="1" s="1"/>
  <c r="AM19" i="1" s="1"/>
  <c r="F19" i="1"/>
  <c r="H19" i="1" s="1"/>
  <c r="J19" i="1" s="1"/>
  <c r="L19" i="1" s="1"/>
  <c r="N19" i="1" s="1"/>
  <c r="P19" i="1" s="1"/>
  <c r="R19" i="1" s="1"/>
  <c r="T19" i="1" s="1"/>
  <c r="AY18" i="1"/>
  <c r="AY190" i="1" s="1"/>
  <c r="AW18" i="1"/>
  <c r="AW190" i="1" s="1"/>
  <c r="AU18" i="1"/>
  <c r="AU190" i="1" s="1"/>
  <c r="AS18" i="1"/>
  <c r="AS190" i="1" s="1"/>
  <c r="AQ18" i="1"/>
  <c r="AQ190" i="1" s="1"/>
  <c r="AO18" i="1"/>
  <c r="AO190" i="1" s="1"/>
  <c r="AP190" i="1" s="1"/>
  <c r="AL18" i="1"/>
  <c r="AL190" i="1" s="1"/>
  <c r="AJ18" i="1"/>
  <c r="AJ190" i="1" s="1"/>
  <c r="AH18" i="1"/>
  <c r="AH190" i="1" s="1"/>
  <c r="AF18" i="1"/>
  <c r="AF190" i="1" s="1"/>
  <c r="AD18" i="1"/>
  <c r="AD190" i="1" s="1"/>
  <c r="AB18" i="1"/>
  <c r="AB190" i="1" s="1"/>
  <c r="Z18" i="1"/>
  <c r="Z190" i="1" s="1"/>
  <c r="X18" i="1"/>
  <c r="X190" i="1" s="1"/>
  <c r="V18" i="1"/>
  <c r="S18" i="1"/>
  <c r="S190" i="1" s="1"/>
  <c r="Q18" i="1"/>
  <c r="Q190" i="1" s="1"/>
  <c r="O18" i="1"/>
  <c r="O190" i="1" s="1"/>
  <c r="M18" i="1"/>
  <c r="M190" i="1" s="1"/>
  <c r="K18" i="1"/>
  <c r="K190" i="1" s="1"/>
  <c r="I18" i="1"/>
  <c r="I190" i="1" s="1"/>
  <c r="G18" i="1"/>
  <c r="G190" i="1" s="1"/>
  <c r="E18" i="1"/>
  <c r="AY17" i="1"/>
  <c r="AW17" i="1"/>
  <c r="AU17" i="1"/>
  <c r="AS17" i="1"/>
  <c r="AQ17" i="1"/>
  <c r="AO17" i="1"/>
  <c r="AN17" i="1"/>
  <c r="AL17" i="1"/>
  <c r="AJ17" i="1"/>
  <c r="AH17" i="1"/>
  <c r="AF17" i="1"/>
  <c r="AD17" i="1"/>
  <c r="AB17" i="1"/>
  <c r="Z17" i="1"/>
  <c r="X17" i="1"/>
  <c r="V17" i="1"/>
  <c r="U17" i="1"/>
  <c r="S17" i="1"/>
  <c r="Q17" i="1"/>
  <c r="O17" i="1"/>
  <c r="M17" i="1"/>
  <c r="K17" i="1"/>
  <c r="I17" i="1"/>
  <c r="G17" i="1"/>
  <c r="E17" i="1"/>
  <c r="D17" i="1"/>
  <c r="AY16" i="1"/>
  <c r="AW16" i="1"/>
  <c r="AU16" i="1"/>
  <c r="AS16" i="1"/>
  <c r="AQ16" i="1"/>
  <c r="AO16" i="1"/>
  <c r="AN16" i="1"/>
  <c r="AL16" i="1"/>
  <c r="AJ16" i="1"/>
  <c r="AH16" i="1"/>
  <c r="AF16" i="1"/>
  <c r="AD16" i="1"/>
  <c r="AB16" i="1"/>
  <c r="Z16" i="1"/>
  <c r="X16" i="1"/>
  <c r="X188" i="1" s="1"/>
  <c r="V16" i="1"/>
  <c r="U16" i="1"/>
  <c r="S16" i="1"/>
  <c r="Q16" i="1"/>
  <c r="Q188" i="1" s="1"/>
  <c r="O16" i="1"/>
  <c r="M16" i="1"/>
  <c r="K16" i="1"/>
  <c r="I16" i="1"/>
  <c r="I188" i="1" s="1"/>
  <c r="E16" i="1"/>
  <c r="D16" i="1"/>
  <c r="AS15" i="1"/>
  <c r="AQ15" i="1"/>
  <c r="AN15" i="1"/>
  <c r="AJ15" i="1"/>
  <c r="AB15" i="1"/>
  <c r="X15" i="1"/>
  <c r="V15" i="1"/>
  <c r="U15" i="1"/>
  <c r="S15" i="1"/>
  <c r="Q15" i="1"/>
  <c r="K15" i="1"/>
  <c r="I15" i="1"/>
  <c r="G15" i="1"/>
  <c r="E15" i="1"/>
  <c r="AH66" i="1" l="1"/>
  <c r="Q194" i="1"/>
  <c r="W112" i="1"/>
  <c r="Y112" i="1" s="1"/>
  <c r="AA112" i="1" s="1"/>
  <c r="AC112" i="1" s="1"/>
  <c r="AE112" i="1" s="1"/>
  <c r="AG112" i="1" s="1"/>
  <c r="AI112" i="1" s="1"/>
  <c r="AK112" i="1" s="1"/>
  <c r="AM112" i="1" s="1"/>
  <c r="AP153" i="1"/>
  <c r="D13" i="1"/>
  <c r="V188" i="1"/>
  <c r="AW189" i="1"/>
  <c r="AB13" i="1"/>
  <c r="AJ13" i="1"/>
  <c r="AQ13" i="1"/>
  <c r="AP16" i="1"/>
  <c r="AR16" i="1" s="1"/>
  <c r="AT16" i="1" s="1"/>
  <c r="AV16" i="1" s="1"/>
  <c r="AX16" i="1" s="1"/>
  <c r="AZ16" i="1" s="1"/>
  <c r="E189" i="1"/>
  <c r="M189" i="1"/>
  <c r="AB189" i="1"/>
  <c r="AJ189" i="1"/>
  <c r="AQ189" i="1"/>
  <c r="AR15" i="1"/>
  <c r="Q193" i="1"/>
  <c r="AP70" i="1"/>
  <c r="AR70" i="1" s="1"/>
  <c r="AT70" i="1" s="1"/>
  <c r="AV70" i="1" s="1"/>
  <c r="AX70" i="1" s="1"/>
  <c r="AZ70" i="1" s="1"/>
  <c r="AL66" i="1"/>
  <c r="H113" i="1"/>
  <c r="J113" i="1" s="1"/>
  <c r="W151" i="1"/>
  <c r="Y151" i="1" s="1"/>
  <c r="AA151" i="1" s="1"/>
  <c r="AC151" i="1" s="1"/>
  <c r="AE151" i="1" s="1"/>
  <c r="AG151" i="1" s="1"/>
  <c r="AI151" i="1" s="1"/>
  <c r="AK151" i="1" s="1"/>
  <c r="AM151" i="1" s="1"/>
  <c r="W153" i="1"/>
  <c r="Y153" i="1" s="1"/>
  <c r="AA153" i="1" s="1"/>
  <c r="AC153" i="1" s="1"/>
  <c r="AE153" i="1" s="1"/>
  <c r="AG153" i="1" s="1"/>
  <c r="AI153" i="1" s="1"/>
  <c r="AK153" i="1" s="1"/>
  <c r="AM153" i="1" s="1"/>
  <c r="F161" i="1"/>
  <c r="H161" i="1" s="1"/>
  <c r="J161" i="1" s="1"/>
  <c r="S188" i="1"/>
  <c r="Z188" i="1"/>
  <c r="AH188" i="1"/>
  <c r="AO188" i="1"/>
  <c r="AW188" i="1"/>
  <c r="AP22" i="1"/>
  <c r="AR22" i="1" s="1"/>
  <c r="AT22" i="1" s="1"/>
  <c r="AV22" i="1" s="1"/>
  <c r="AX22" i="1" s="1"/>
  <c r="AZ22" i="1" s="1"/>
  <c r="AR42" i="1"/>
  <c r="AT42" i="1" s="1"/>
  <c r="AV42" i="1" s="1"/>
  <c r="AX42" i="1" s="1"/>
  <c r="AZ42" i="1" s="1"/>
  <c r="F68" i="1"/>
  <c r="H68" i="1" s="1"/>
  <c r="J68" i="1" s="1"/>
  <c r="L68" i="1" s="1"/>
  <c r="N68" i="1" s="1"/>
  <c r="P68" i="1" s="1"/>
  <c r="R68" i="1" s="1"/>
  <c r="T68" i="1" s="1"/>
  <c r="F70" i="1"/>
  <c r="H70" i="1" s="1"/>
  <c r="J70" i="1" s="1"/>
  <c r="L70" i="1" s="1"/>
  <c r="N70" i="1" s="1"/>
  <c r="P70" i="1" s="1"/>
  <c r="R70" i="1" s="1"/>
  <c r="E194" i="1"/>
  <c r="V194" i="1"/>
  <c r="AD83" i="1"/>
  <c r="AD66" i="1" s="1"/>
  <c r="AL194" i="1"/>
  <c r="AS194" i="1"/>
  <c r="W91" i="1"/>
  <c r="Y91" i="1" s="1"/>
  <c r="AA91" i="1" s="1"/>
  <c r="AC91" i="1" s="1"/>
  <c r="AE91" i="1" s="1"/>
  <c r="AG91" i="1" s="1"/>
  <c r="AI91" i="1" s="1"/>
  <c r="AK91" i="1" s="1"/>
  <c r="AM91" i="1" s="1"/>
  <c r="X121" i="1"/>
  <c r="AF121" i="1"/>
  <c r="G149" i="1"/>
  <c r="AL149" i="1"/>
  <c r="AP193" i="1"/>
  <c r="AP197" i="1"/>
  <c r="AR197" i="1" s="1"/>
  <c r="AT197" i="1" s="1"/>
  <c r="AV197" i="1" s="1"/>
  <c r="AX197" i="1" s="1"/>
  <c r="AZ197" i="1" s="1"/>
  <c r="D110" i="1"/>
  <c r="G110" i="1"/>
  <c r="AS195" i="1"/>
  <c r="Z121" i="1"/>
  <c r="AD121" i="1"/>
  <c r="AL121" i="1"/>
  <c r="AS121" i="1"/>
  <c r="Q149" i="1"/>
  <c r="AR153" i="1"/>
  <c r="AT153" i="1" s="1"/>
  <c r="AV153" i="1" s="1"/>
  <c r="AX153" i="1" s="1"/>
  <c r="AZ153" i="1" s="1"/>
  <c r="Y161" i="1"/>
  <c r="AA161" i="1" s="1"/>
  <c r="AC161" i="1" s="1"/>
  <c r="AE161" i="1" s="1"/>
  <c r="AG161" i="1" s="1"/>
  <c r="AI161" i="1" s="1"/>
  <c r="AK161" i="1" s="1"/>
  <c r="AM161" i="1" s="1"/>
  <c r="F197" i="1"/>
  <c r="H197" i="1" s="1"/>
  <c r="J197" i="1" s="1"/>
  <c r="L197" i="1" s="1"/>
  <c r="N197" i="1" s="1"/>
  <c r="P197" i="1" s="1"/>
  <c r="R197" i="1" s="1"/>
  <c r="T197" i="1" s="1"/>
  <c r="AD188" i="1"/>
  <c r="AL13" i="1"/>
  <c r="H32" i="1"/>
  <c r="J32" i="1" s="1"/>
  <c r="L32" i="1" s="1"/>
  <c r="N32" i="1" s="1"/>
  <c r="P32" i="1" s="1"/>
  <c r="R32" i="1" s="1"/>
  <c r="T32" i="1" s="1"/>
  <c r="Y32" i="1"/>
  <c r="AA32" i="1" s="1"/>
  <c r="AC32" i="1" s="1"/>
  <c r="AE32" i="1" s="1"/>
  <c r="AG32" i="1" s="1"/>
  <c r="AI32" i="1" s="1"/>
  <c r="AK32" i="1" s="1"/>
  <c r="AM32" i="1" s="1"/>
  <c r="W70" i="1"/>
  <c r="Y70" i="1" s="1"/>
  <c r="AA70" i="1" s="1"/>
  <c r="AC70" i="1" s="1"/>
  <c r="AE70" i="1" s="1"/>
  <c r="AG70" i="1" s="1"/>
  <c r="AI70" i="1" s="1"/>
  <c r="AK70" i="1" s="1"/>
  <c r="AM70" i="1" s="1"/>
  <c r="I194" i="1"/>
  <c r="AE86" i="1"/>
  <c r="AG86" i="1" s="1"/>
  <c r="AI86" i="1" s="1"/>
  <c r="AK86" i="1" s="1"/>
  <c r="AM86" i="1" s="1"/>
  <c r="AW66" i="1"/>
  <c r="F95" i="1"/>
  <c r="AP98" i="1"/>
  <c r="AP101" i="1"/>
  <c r="AR101" i="1" s="1"/>
  <c r="AT101" i="1" s="1"/>
  <c r="AV101" i="1" s="1"/>
  <c r="AX101" i="1" s="1"/>
  <c r="AZ101" i="1" s="1"/>
  <c r="H115" i="1"/>
  <c r="J115" i="1" s="1"/>
  <c r="L115" i="1" s="1"/>
  <c r="N115" i="1" s="1"/>
  <c r="P115" i="1" s="1"/>
  <c r="R115" i="1" s="1"/>
  <c r="T115" i="1" s="1"/>
  <c r="W130" i="1"/>
  <c r="F179" i="1"/>
  <c r="H179" i="1" s="1"/>
  <c r="J179" i="1" s="1"/>
  <c r="L179" i="1" s="1"/>
  <c r="N179" i="1" s="1"/>
  <c r="P179" i="1" s="1"/>
  <c r="R179" i="1" s="1"/>
  <c r="T179" i="1" s="1"/>
  <c r="W197" i="1"/>
  <c r="Z15" i="1"/>
  <c r="V13" i="1"/>
  <c r="W36" i="1"/>
  <c r="J53" i="1"/>
  <c r="L53" i="1" s="1"/>
  <c r="N53" i="1" s="1"/>
  <c r="P53" i="1" s="1"/>
  <c r="R53" i="1" s="1"/>
  <c r="T53" i="1" s="1"/>
  <c r="AP68" i="1"/>
  <c r="AR68" i="1" s="1"/>
  <c r="AT68" i="1" s="1"/>
  <c r="AV68" i="1" s="1"/>
  <c r="AX68" i="1" s="1"/>
  <c r="AZ68" i="1" s="1"/>
  <c r="W69" i="1"/>
  <c r="Y69" i="1" s="1"/>
  <c r="AA69" i="1" s="1"/>
  <c r="AC69" i="1" s="1"/>
  <c r="AE69" i="1" s="1"/>
  <c r="AG69" i="1" s="1"/>
  <c r="AI69" i="1" s="1"/>
  <c r="AK69" i="1" s="1"/>
  <c r="AM69" i="1" s="1"/>
  <c r="AP69" i="1"/>
  <c r="AR69" i="1" s="1"/>
  <c r="AT69" i="1" s="1"/>
  <c r="AV69" i="1" s="1"/>
  <c r="AX69" i="1" s="1"/>
  <c r="AZ69" i="1" s="1"/>
  <c r="G66" i="1"/>
  <c r="AR74" i="1"/>
  <c r="AT74" i="1" s="1"/>
  <c r="AV74" i="1" s="1"/>
  <c r="AX74" i="1" s="1"/>
  <c r="AZ74" i="1" s="1"/>
  <c r="AS110" i="1"/>
  <c r="W113" i="1"/>
  <c r="Y113" i="1" s="1"/>
  <c r="AA113" i="1" s="1"/>
  <c r="AC113" i="1" s="1"/>
  <c r="AE113" i="1" s="1"/>
  <c r="AG113" i="1" s="1"/>
  <c r="AI113" i="1" s="1"/>
  <c r="AK113" i="1" s="1"/>
  <c r="AM113" i="1" s="1"/>
  <c r="X195" i="1"/>
  <c r="F138" i="1"/>
  <c r="AP138" i="1"/>
  <c r="AK145" i="1"/>
  <c r="AM145" i="1" s="1"/>
  <c r="E149" i="1"/>
  <c r="W152" i="1"/>
  <c r="Y152" i="1" s="1"/>
  <c r="AA152" i="1" s="1"/>
  <c r="AC152" i="1" s="1"/>
  <c r="AE152" i="1" s="1"/>
  <c r="AG152" i="1" s="1"/>
  <c r="AI152" i="1" s="1"/>
  <c r="AK152" i="1" s="1"/>
  <c r="AM152" i="1" s="1"/>
  <c r="Q121" i="1"/>
  <c r="Q189" i="1"/>
  <c r="AF189" i="1"/>
  <c r="K13" i="1"/>
  <c r="H95" i="1"/>
  <c r="J95" i="1" s="1"/>
  <c r="L95" i="1" s="1"/>
  <c r="N95" i="1" s="1"/>
  <c r="P95" i="1" s="1"/>
  <c r="R95" i="1" s="1"/>
  <c r="T95" i="1" s="1"/>
  <c r="AR98" i="1"/>
  <c r="H116" i="1"/>
  <c r="J116" i="1" s="1"/>
  <c r="E121" i="1"/>
  <c r="Y130" i="1"/>
  <c r="AQ121" i="1"/>
  <c r="Y166" i="1"/>
  <c r="AA166" i="1" s="1"/>
  <c r="AC166" i="1" s="1"/>
  <c r="AE166" i="1" s="1"/>
  <c r="AG166" i="1" s="1"/>
  <c r="AI166" i="1" s="1"/>
  <c r="AK166" i="1" s="1"/>
  <c r="AM166" i="1" s="1"/>
  <c r="Y197" i="1"/>
  <c r="AA197" i="1" s="1"/>
  <c r="AC197" i="1" s="1"/>
  <c r="AE197" i="1" s="1"/>
  <c r="AG197" i="1" s="1"/>
  <c r="AI197" i="1" s="1"/>
  <c r="AK197" i="1" s="1"/>
  <c r="AM197" i="1" s="1"/>
  <c r="S13" i="1"/>
  <c r="I121" i="1"/>
  <c r="AT15" i="1"/>
  <c r="AV15" i="1" s="1"/>
  <c r="I189" i="1"/>
  <c r="X189" i="1"/>
  <c r="W15" i="1"/>
  <c r="Y15" i="1" s="1"/>
  <c r="E188" i="1"/>
  <c r="AL188" i="1"/>
  <c r="AS188" i="1"/>
  <c r="AH189" i="1"/>
  <c r="AO189" i="1"/>
  <c r="F27" i="1"/>
  <c r="H27" i="1" s="1"/>
  <c r="J27" i="1" s="1"/>
  <c r="L27" i="1" s="1"/>
  <c r="N27" i="1" s="1"/>
  <c r="P27" i="1" s="1"/>
  <c r="R27" i="1" s="1"/>
  <c r="T27" i="1" s="1"/>
  <c r="AR32" i="1"/>
  <c r="AT32" i="1" s="1"/>
  <c r="AV32" i="1" s="1"/>
  <c r="AX32" i="1" s="1"/>
  <c r="AZ32" i="1" s="1"/>
  <c r="AP36" i="1"/>
  <c r="AR36" i="1" s="1"/>
  <c r="AT36" i="1" s="1"/>
  <c r="AV36" i="1" s="1"/>
  <c r="AX36" i="1" s="1"/>
  <c r="AZ36" i="1" s="1"/>
  <c r="V66" i="1"/>
  <c r="W68" i="1"/>
  <c r="Y68" i="1" s="1"/>
  <c r="AA68" i="1" s="1"/>
  <c r="AC68" i="1" s="1"/>
  <c r="AE68" i="1" s="1"/>
  <c r="AG68" i="1" s="1"/>
  <c r="AI68" i="1" s="1"/>
  <c r="AK68" i="1" s="1"/>
  <c r="AM68" i="1" s="1"/>
  <c r="K66" i="1"/>
  <c r="W88" i="1"/>
  <c r="AP91" i="1"/>
  <c r="AR91" i="1" s="1"/>
  <c r="AT91" i="1" s="1"/>
  <c r="AV91" i="1" s="1"/>
  <c r="AX91" i="1" s="1"/>
  <c r="AZ91" i="1" s="1"/>
  <c r="AQ66" i="1"/>
  <c r="AQ185" i="1" s="1"/>
  <c r="F98" i="1"/>
  <c r="H98" i="1" s="1"/>
  <c r="J98" i="1" s="1"/>
  <c r="L98" i="1" s="1"/>
  <c r="N98" i="1" s="1"/>
  <c r="P98" i="1" s="1"/>
  <c r="R98" i="1" s="1"/>
  <c r="T98" i="1" s="1"/>
  <c r="AP112" i="1"/>
  <c r="AR112" i="1" s="1"/>
  <c r="AT112" i="1" s="1"/>
  <c r="AV112" i="1" s="1"/>
  <c r="AX112" i="1" s="1"/>
  <c r="AZ112" i="1" s="1"/>
  <c r="F123" i="1"/>
  <c r="H123" i="1" s="1"/>
  <c r="J123" i="1" s="1"/>
  <c r="L123" i="1" s="1"/>
  <c r="N123" i="1" s="1"/>
  <c r="P123" i="1" s="1"/>
  <c r="R123" i="1" s="1"/>
  <c r="T123" i="1" s="1"/>
  <c r="W123" i="1"/>
  <c r="Y123" i="1" s="1"/>
  <c r="AA123" i="1" s="1"/>
  <c r="AC123" i="1" s="1"/>
  <c r="AE123" i="1" s="1"/>
  <c r="AG123" i="1" s="1"/>
  <c r="AI123" i="1" s="1"/>
  <c r="AK123" i="1" s="1"/>
  <c r="AM123" i="1" s="1"/>
  <c r="AO121" i="1"/>
  <c r="AZ145" i="1"/>
  <c r="M149" i="1"/>
  <c r="F152" i="1"/>
  <c r="AP152" i="1"/>
  <c r="AR152" i="1" s="1"/>
  <c r="AT152" i="1" s="1"/>
  <c r="AV152" i="1" s="1"/>
  <c r="AX152" i="1" s="1"/>
  <c r="AZ152" i="1" s="1"/>
  <c r="AA159" i="1"/>
  <c r="AT159" i="1"/>
  <c r="AV159" i="1" s="1"/>
  <c r="AX159" i="1" s="1"/>
  <c r="AZ159" i="1" s="1"/>
  <c r="AP166" i="1"/>
  <c r="AR166" i="1" s="1"/>
  <c r="AT166" i="1" s="1"/>
  <c r="AV166" i="1" s="1"/>
  <c r="AX166" i="1" s="1"/>
  <c r="AZ166" i="1" s="1"/>
  <c r="AP179" i="1"/>
  <c r="AR179" i="1" s="1"/>
  <c r="AT179" i="1" s="1"/>
  <c r="AV179" i="1" s="1"/>
  <c r="AX179" i="1" s="1"/>
  <c r="AZ179" i="1" s="1"/>
  <c r="W193" i="1"/>
  <c r="X13" i="1"/>
  <c r="AU66" i="1"/>
  <c r="AO195" i="1"/>
  <c r="AO110" i="1"/>
  <c r="S196" i="1"/>
  <c r="S149" i="1"/>
  <c r="Z196" i="1"/>
  <c r="Z149" i="1"/>
  <c r="AH196" i="1"/>
  <c r="AH149" i="1"/>
  <c r="AO196" i="1"/>
  <c r="AO149" i="1"/>
  <c r="AW196" i="1"/>
  <c r="AW149" i="1"/>
  <c r="AU13" i="1"/>
  <c r="AJ188" i="1"/>
  <c r="G189" i="1"/>
  <c r="V189" i="1"/>
  <c r="AS189" i="1"/>
  <c r="F15" i="1"/>
  <c r="H15" i="1" s="1"/>
  <c r="J15" i="1" s="1"/>
  <c r="L15" i="1" s="1"/>
  <c r="AO13" i="1"/>
  <c r="S193" i="1"/>
  <c r="AY13" i="1"/>
  <c r="AA44" i="1"/>
  <c r="AC44" i="1" s="1"/>
  <c r="AE44" i="1" s="1"/>
  <c r="AG44" i="1" s="1"/>
  <c r="AI44" i="1" s="1"/>
  <c r="AK44" i="1" s="1"/>
  <c r="AM44" i="1" s="1"/>
  <c r="T62" i="1"/>
  <c r="F69" i="1"/>
  <c r="H69" i="1" s="1"/>
  <c r="J69" i="1" s="1"/>
  <c r="L69" i="1" s="1"/>
  <c r="Y74" i="1"/>
  <c r="AA74" i="1" s="1"/>
  <c r="AC74" i="1" s="1"/>
  <c r="AE74" i="1" s="1"/>
  <c r="AG74" i="1" s="1"/>
  <c r="AI74" i="1" s="1"/>
  <c r="AK74" i="1" s="1"/>
  <c r="AM74" i="1" s="1"/>
  <c r="S66" i="1"/>
  <c r="AT98" i="1"/>
  <c r="AV98" i="1" s="1"/>
  <c r="AX98" i="1" s="1"/>
  <c r="AZ98" i="1" s="1"/>
  <c r="L113" i="1"/>
  <c r="N113" i="1" s="1"/>
  <c r="P113" i="1" s="1"/>
  <c r="R113" i="1" s="1"/>
  <c r="T113" i="1" s="1"/>
  <c r="E195" i="1"/>
  <c r="E110" i="1"/>
  <c r="F110" i="1" s="1"/>
  <c r="U121" i="1"/>
  <c r="W121" i="1" s="1"/>
  <c r="U187" i="1"/>
  <c r="W187" i="1" s="1"/>
  <c r="Y187" i="1" s="1"/>
  <c r="AA187" i="1" s="1"/>
  <c r="AC187" i="1" s="1"/>
  <c r="AE187" i="1" s="1"/>
  <c r="AG187" i="1" s="1"/>
  <c r="AI187" i="1" s="1"/>
  <c r="AK187" i="1" s="1"/>
  <c r="AM187" i="1" s="1"/>
  <c r="W124" i="1"/>
  <c r="Y124" i="1" s="1"/>
  <c r="AA124" i="1" s="1"/>
  <c r="AC124" i="1" s="1"/>
  <c r="AE124" i="1" s="1"/>
  <c r="AG124" i="1" s="1"/>
  <c r="AI124" i="1" s="1"/>
  <c r="AK124" i="1" s="1"/>
  <c r="AM124" i="1" s="1"/>
  <c r="AU121" i="1"/>
  <c r="AC138" i="1"/>
  <c r="AE138" i="1" s="1"/>
  <c r="AG138" i="1" s="1"/>
  <c r="AI138" i="1" s="1"/>
  <c r="AK138" i="1" s="1"/>
  <c r="AM138" i="1" s="1"/>
  <c r="F166" i="1"/>
  <c r="H166" i="1" s="1"/>
  <c r="J166" i="1" s="1"/>
  <c r="L166" i="1" s="1"/>
  <c r="N166" i="1" s="1"/>
  <c r="P166" i="1" s="1"/>
  <c r="R166" i="1" s="1"/>
  <c r="T166" i="1" s="1"/>
  <c r="F22" i="1"/>
  <c r="L42" i="1"/>
  <c r="N42" i="1" s="1"/>
  <c r="P42" i="1" s="1"/>
  <c r="R42" i="1" s="1"/>
  <c r="T42" i="1" s="1"/>
  <c r="Y88" i="1"/>
  <c r="AA88" i="1" s="1"/>
  <c r="AC88" i="1" s="1"/>
  <c r="AE88" i="1" s="1"/>
  <c r="AG88" i="1" s="1"/>
  <c r="AI88" i="1" s="1"/>
  <c r="AK88" i="1" s="1"/>
  <c r="AM88" i="1" s="1"/>
  <c r="AY66" i="1"/>
  <c r="AP18" i="1"/>
  <c r="AR18" i="1" s="1"/>
  <c r="AT18" i="1" s="1"/>
  <c r="AV18" i="1" s="1"/>
  <c r="AX18" i="1" s="1"/>
  <c r="AZ18" i="1" s="1"/>
  <c r="AE22" i="1"/>
  <c r="AG22" i="1" s="1"/>
  <c r="AI22" i="1" s="1"/>
  <c r="AK22" i="1" s="1"/>
  <c r="AM22" i="1" s="1"/>
  <c r="AS13" i="1"/>
  <c r="J57" i="1"/>
  <c r="L57" i="1" s="1"/>
  <c r="N57" i="1" s="1"/>
  <c r="P57" i="1" s="1"/>
  <c r="R57" i="1" s="1"/>
  <c r="T57" i="1" s="1"/>
  <c r="O13" i="1"/>
  <c r="Q66" i="1"/>
  <c r="N85" i="1"/>
  <c r="P85" i="1" s="1"/>
  <c r="R85" i="1" s="1"/>
  <c r="T85" i="1" s="1"/>
  <c r="O66" i="1"/>
  <c r="AP113" i="1"/>
  <c r="AR113" i="1" s="1"/>
  <c r="AT113" i="1" s="1"/>
  <c r="AV113" i="1" s="1"/>
  <c r="AX113" i="1" s="1"/>
  <c r="AZ113" i="1" s="1"/>
  <c r="AP116" i="1"/>
  <c r="AR116" i="1" s="1"/>
  <c r="AT116" i="1" s="1"/>
  <c r="AV116" i="1" s="1"/>
  <c r="AX116" i="1" s="1"/>
  <c r="AZ116" i="1" s="1"/>
  <c r="AA130" i="1"/>
  <c r="AC130" i="1" s="1"/>
  <c r="AE130" i="1" s="1"/>
  <c r="AG130" i="1" s="1"/>
  <c r="AI130" i="1" s="1"/>
  <c r="AK130" i="1" s="1"/>
  <c r="AM130" i="1" s="1"/>
  <c r="H134" i="1"/>
  <c r="J134" i="1" s="1"/>
  <c r="L134" i="1" s="1"/>
  <c r="N134" i="1" s="1"/>
  <c r="P134" i="1" s="1"/>
  <c r="R134" i="1" s="1"/>
  <c r="T134" i="1" s="1"/>
  <c r="AP161" i="1"/>
  <c r="AR161" i="1" s="1"/>
  <c r="AT161" i="1" s="1"/>
  <c r="AV161" i="1" s="1"/>
  <c r="AX161" i="1" s="1"/>
  <c r="AZ161" i="1" s="1"/>
  <c r="Z194" i="1"/>
  <c r="AH194" i="1"/>
  <c r="AW194" i="1"/>
  <c r="N86" i="1"/>
  <c r="P86" i="1" s="1"/>
  <c r="R86" i="1" s="1"/>
  <c r="T86" i="1" s="1"/>
  <c r="F88" i="1"/>
  <c r="H88" i="1" s="1"/>
  <c r="J88" i="1" s="1"/>
  <c r="L88" i="1" s="1"/>
  <c r="N88" i="1" s="1"/>
  <c r="P88" i="1" s="1"/>
  <c r="R88" i="1" s="1"/>
  <c r="T88" i="1" s="1"/>
  <c r="AS66" i="1"/>
  <c r="W98" i="1"/>
  <c r="Y98" i="1" s="1"/>
  <c r="AA98" i="1" s="1"/>
  <c r="AC98" i="1" s="1"/>
  <c r="AE98" i="1" s="1"/>
  <c r="AG98" i="1" s="1"/>
  <c r="AI98" i="1" s="1"/>
  <c r="AK98" i="1" s="1"/>
  <c r="AM98" i="1" s="1"/>
  <c r="F112" i="1"/>
  <c r="H112" i="1" s="1"/>
  <c r="J112" i="1" s="1"/>
  <c r="L112" i="1" s="1"/>
  <c r="N112" i="1" s="1"/>
  <c r="P112" i="1" s="1"/>
  <c r="R112" i="1" s="1"/>
  <c r="T112" i="1" s="1"/>
  <c r="U195" i="1"/>
  <c r="G121" i="1"/>
  <c r="O121" i="1"/>
  <c r="AW121" i="1"/>
  <c r="T145" i="1"/>
  <c r="I149" i="1"/>
  <c r="AU149" i="1"/>
  <c r="Y101" i="1"/>
  <c r="AA101" i="1" s="1"/>
  <c r="AC101" i="1" s="1"/>
  <c r="AE101" i="1" s="1"/>
  <c r="AG101" i="1" s="1"/>
  <c r="AI101" i="1" s="1"/>
  <c r="AK101" i="1" s="1"/>
  <c r="AM101" i="1" s="1"/>
  <c r="AY121" i="1"/>
  <c r="H152" i="1"/>
  <c r="J152" i="1" s="1"/>
  <c r="L152" i="1" s="1"/>
  <c r="N152" i="1" s="1"/>
  <c r="P152" i="1" s="1"/>
  <c r="R152" i="1" s="1"/>
  <c r="T152" i="1" s="1"/>
  <c r="F91" i="1"/>
  <c r="H91" i="1" s="1"/>
  <c r="J91" i="1" s="1"/>
  <c r="L91" i="1" s="1"/>
  <c r="N91" i="1" s="1"/>
  <c r="P91" i="1" s="1"/>
  <c r="R91" i="1" s="1"/>
  <c r="T91" i="1" s="1"/>
  <c r="AE104" i="1"/>
  <c r="AG104" i="1" s="1"/>
  <c r="AI104" i="1" s="1"/>
  <c r="AK104" i="1" s="1"/>
  <c r="AM104" i="1" s="1"/>
  <c r="D195" i="1"/>
  <c r="Q195" i="1"/>
  <c r="AP134" i="1"/>
  <c r="AR134" i="1" s="1"/>
  <c r="AT134" i="1" s="1"/>
  <c r="AV134" i="1" s="1"/>
  <c r="AX134" i="1" s="1"/>
  <c r="AZ134" i="1" s="1"/>
  <c r="O149" i="1"/>
  <c r="AP151" i="1"/>
  <c r="AR151" i="1" s="1"/>
  <c r="AT151" i="1" s="1"/>
  <c r="AV151" i="1" s="1"/>
  <c r="AX151" i="1" s="1"/>
  <c r="AZ151" i="1" s="1"/>
  <c r="D189" i="1"/>
  <c r="F189" i="1" s="1"/>
  <c r="F17" i="1"/>
  <c r="H17" i="1" s="1"/>
  <c r="J17" i="1" s="1"/>
  <c r="L17" i="1" s="1"/>
  <c r="N17" i="1" s="1"/>
  <c r="P17" i="1" s="1"/>
  <c r="R17" i="1" s="1"/>
  <c r="T17" i="1" s="1"/>
  <c r="AB196" i="1"/>
  <c r="AB149" i="1"/>
  <c r="AD194" i="1"/>
  <c r="K195" i="1"/>
  <c r="K110" i="1"/>
  <c r="U196" i="1"/>
  <c r="W196" i="1" s="1"/>
  <c r="W154" i="1"/>
  <c r="Y154" i="1" s="1"/>
  <c r="AA154" i="1" s="1"/>
  <c r="AC154" i="1" s="1"/>
  <c r="AE154" i="1" s="1"/>
  <c r="AG154" i="1" s="1"/>
  <c r="AI154" i="1" s="1"/>
  <c r="AK154" i="1" s="1"/>
  <c r="AM154" i="1" s="1"/>
  <c r="U149" i="1"/>
  <c r="W149" i="1" s="1"/>
  <c r="AL15" i="1"/>
  <c r="U189" i="1"/>
  <c r="W17" i="1"/>
  <c r="Y17" i="1" s="1"/>
  <c r="AA17" i="1" s="1"/>
  <c r="AC17" i="1" s="1"/>
  <c r="AE17" i="1" s="1"/>
  <c r="AG17" i="1" s="1"/>
  <c r="AI17" i="1" s="1"/>
  <c r="AK17" i="1" s="1"/>
  <c r="AM17" i="1" s="1"/>
  <c r="E190" i="1"/>
  <c r="F190" i="1" s="1"/>
  <c r="H190" i="1" s="1"/>
  <c r="J190" i="1" s="1"/>
  <c r="L190" i="1" s="1"/>
  <c r="N190" i="1" s="1"/>
  <c r="P190" i="1" s="1"/>
  <c r="R190" i="1" s="1"/>
  <c r="T190" i="1" s="1"/>
  <c r="F18" i="1"/>
  <c r="H18" i="1" s="1"/>
  <c r="J18" i="1" s="1"/>
  <c r="L18" i="1" s="1"/>
  <c r="N18" i="1" s="1"/>
  <c r="P18" i="1" s="1"/>
  <c r="R18" i="1" s="1"/>
  <c r="T18" i="1" s="1"/>
  <c r="V190" i="1"/>
  <c r="W190" i="1" s="1"/>
  <c r="Y190" i="1" s="1"/>
  <c r="AA190" i="1" s="1"/>
  <c r="AC190" i="1" s="1"/>
  <c r="AE190" i="1" s="1"/>
  <c r="AG190" i="1" s="1"/>
  <c r="AI190" i="1" s="1"/>
  <c r="AK190" i="1" s="1"/>
  <c r="AM190" i="1" s="1"/>
  <c r="W18" i="1"/>
  <c r="Y18" i="1" s="1"/>
  <c r="AA18" i="1" s="1"/>
  <c r="AC18" i="1" s="1"/>
  <c r="AE18" i="1" s="1"/>
  <c r="AG18" i="1" s="1"/>
  <c r="AI18" i="1" s="1"/>
  <c r="AK18" i="1" s="1"/>
  <c r="AM18" i="1" s="1"/>
  <c r="Q13" i="1"/>
  <c r="AH13" i="1"/>
  <c r="J24" i="1"/>
  <c r="H22" i="1"/>
  <c r="I13" i="1"/>
  <c r="Y36" i="1"/>
  <c r="AA36" i="1" s="1"/>
  <c r="AC36" i="1" s="1"/>
  <c r="AE36" i="1" s="1"/>
  <c r="AG36" i="1" s="1"/>
  <c r="AI36" i="1" s="1"/>
  <c r="AK36" i="1" s="1"/>
  <c r="AM36" i="1" s="1"/>
  <c r="T70" i="1"/>
  <c r="M192" i="1"/>
  <c r="AW192" i="1"/>
  <c r="M69" i="1"/>
  <c r="N69" i="1" s="1"/>
  <c r="P69" i="1" s="1"/>
  <c r="R69" i="1" s="1"/>
  <c r="T69" i="1" s="1"/>
  <c r="M83" i="1"/>
  <c r="M194" i="1" s="1"/>
  <c r="AN192" i="1"/>
  <c r="AP95" i="1"/>
  <c r="AR95" i="1" s="1"/>
  <c r="AT95" i="1" s="1"/>
  <c r="AV95" i="1" s="1"/>
  <c r="AX95" i="1" s="1"/>
  <c r="AZ95" i="1" s="1"/>
  <c r="L116" i="1"/>
  <c r="N116" i="1" s="1"/>
  <c r="P116" i="1" s="1"/>
  <c r="R116" i="1" s="1"/>
  <c r="T116" i="1" s="1"/>
  <c r="AF13" i="1"/>
  <c r="AN13" i="1"/>
  <c r="AH15" i="1"/>
  <c r="F16" i="1"/>
  <c r="M15" i="1"/>
  <c r="M13" i="1"/>
  <c r="AD13" i="1"/>
  <c r="AW15" i="1"/>
  <c r="AX15" i="1" s="1"/>
  <c r="AZ15" i="1" s="1"/>
  <c r="AW13" i="1"/>
  <c r="E13" i="1"/>
  <c r="W27" i="1"/>
  <c r="Y27" i="1" s="1"/>
  <c r="AA27" i="1" s="1"/>
  <c r="AC27" i="1" s="1"/>
  <c r="AE27" i="1" s="1"/>
  <c r="AG27" i="1" s="1"/>
  <c r="AI27" i="1" s="1"/>
  <c r="AK27" i="1" s="1"/>
  <c r="AM27" i="1" s="1"/>
  <c r="U13" i="1"/>
  <c r="Z13" i="1"/>
  <c r="AP27" i="1"/>
  <c r="AR27" i="1" s="1"/>
  <c r="AT27" i="1" s="1"/>
  <c r="AV27" i="1" s="1"/>
  <c r="AX27" i="1" s="1"/>
  <c r="AZ27" i="1" s="1"/>
  <c r="F36" i="1"/>
  <c r="H39" i="1"/>
  <c r="J39" i="1" s="1"/>
  <c r="L39" i="1" s="1"/>
  <c r="N39" i="1" s="1"/>
  <c r="P39" i="1" s="1"/>
  <c r="R39" i="1" s="1"/>
  <c r="T39" i="1" s="1"/>
  <c r="AA42" i="1"/>
  <c r="AC42" i="1" s="1"/>
  <c r="AE42" i="1" s="1"/>
  <c r="AG42" i="1" s="1"/>
  <c r="AI42" i="1" s="1"/>
  <c r="AK42" i="1" s="1"/>
  <c r="AM42" i="1" s="1"/>
  <c r="AO194" i="1"/>
  <c r="AO66" i="1"/>
  <c r="AP83" i="1"/>
  <c r="AR83" i="1" s="1"/>
  <c r="AT83" i="1" s="1"/>
  <c r="AV83" i="1" s="1"/>
  <c r="AX83" i="1" s="1"/>
  <c r="AZ83" i="1" s="1"/>
  <c r="V195" i="1"/>
  <c r="V110" i="1"/>
  <c r="W110" i="1" s="1"/>
  <c r="Y110" i="1" s="1"/>
  <c r="W116" i="1"/>
  <c r="Y116" i="1" s="1"/>
  <c r="AA116" i="1" s="1"/>
  <c r="AC116" i="1" s="1"/>
  <c r="AE116" i="1" s="1"/>
  <c r="AG116" i="1" s="1"/>
  <c r="AI116" i="1" s="1"/>
  <c r="AK116" i="1" s="1"/>
  <c r="AM116" i="1" s="1"/>
  <c r="U188" i="1"/>
  <c r="W188" i="1" s="1"/>
  <c r="Y188" i="1" s="1"/>
  <c r="AA188" i="1" s="1"/>
  <c r="W16" i="1"/>
  <c r="Y16" i="1" s="1"/>
  <c r="AA16" i="1" s="1"/>
  <c r="AC16" i="1" s="1"/>
  <c r="AE16" i="1" s="1"/>
  <c r="AG16" i="1" s="1"/>
  <c r="AI16" i="1" s="1"/>
  <c r="AK16" i="1" s="1"/>
  <c r="AM16" i="1" s="1"/>
  <c r="AN189" i="1"/>
  <c r="AP17" i="1"/>
  <c r="AR17" i="1" s="1"/>
  <c r="AT17" i="1" s="1"/>
  <c r="AV17" i="1" s="1"/>
  <c r="AX17" i="1" s="1"/>
  <c r="AZ17" i="1" s="1"/>
  <c r="G36" i="1"/>
  <c r="G13" i="1" s="1"/>
  <c r="G16" i="1"/>
  <c r="G188" i="1" s="1"/>
  <c r="AJ192" i="1"/>
  <c r="AJ66" i="1"/>
  <c r="AL195" i="1"/>
  <c r="AL110" i="1"/>
  <c r="AL185" i="1" s="1"/>
  <c r="I192" i="1"/>
  <c r="AF192" i="1"/>
  <c r="AF66" i="1"/>
  <c r="AP88" i="1"/>
  <c r="AR88" i="1" s="1"/>
  <c r="AT88" i="1" s="1"/>
  <c r="AV88" i="1" s="1"/>
  <c r="AX88" i="1" s="1"/>
  <c r="AZ88" i="1" s="1"/>
  <c r="AN66" i="1"/>
  <c r="AQ188" i="1"/>
  <c r="AY188" i="1"/>
  <c r="Z189" i="1"/>
  <c r="AL189" i="1"/>
  <c r="I66" i="1"/>
  <c r="D192" i="1"/>
  <c r="D66" i="1"/>
  <c r="AB192" i="1"/>
  <c r="AB66" i="1"/>
  <c r="F83" i="1"/>
  <c r="H83" i="1" s="1"/>
  <c r="J83" i="1" s="1"/>
  <c r="L83" i="1" s="1"/>
  <c r="E192" i="1"/>
  <c r="U192" i="1"/>
  <c r="W95" i="1"/>
  <c r="Y95" i="1" s="1"/>
  <c r="AA95" i="1" s="1"/>
  <c r="AC95" i="1" s="1"/>
  <c r="AE95" i="1" s="1"/>
  <c r="AG95" i="1" s="1"/>
  <c r="AI95" i="1" s="1"/>
  <c r="AK95" i="1" s="1"/>
  <c r="AM95" i="1" s="1"/>
  <c r="S195" i="1"/>
  <c r="S110" i="1"/>
  <c r="AD195" i="1"/>
  <c r="AD110" i="1"/>
  <c r="M121" i="1"/>
  <c r="AB121" i="1"/>
  <c r="N144" i="1"/>
  <c r="P144" i="1" s="1"/>
  <c r="R144" i="1" s="1"/>
  <c r="T144" i="1" s="1"/>
  <c r="D196" i="1"/>
  <c r="F196" i="1" s="1"/>
  <c r="H196" i="1" s="1"/>
  <c r="J196" i="1" s="1"/>
  <c r="F154" i="1"/>
  <c r="H154" i="1" s="1"/>
  <c r="J154" i="1" s="1"/>
  <c r="L154" i="1" s="1"/>
  <c r="N154" i="1" s="1"/>
  <c r="P154" i="1" s="1"/>
  <c r="R154" i="1" s="1"/>
  <c r="T154" i="1" s="1"/>
  <c r="D149" i="1"/>
  <c r="F149" i="1" s="1"/>
  <c r="H149" i="1" s="1"/>
  <c r="K196" i="1"/>
  <c r="K149" i="1"/>
  <c r="AS192" i="1"/>
  <c r="U194" i="1"/>
  <c r="W83" i="1"/>
  <c r="Y83" i="1" s="1"/>
  <c r="AA83" i="1" s="1"/>
  <c r="AC83" i="1" s="1"/>
  <c r="AE83" i="1" s="1"/>
  <c r="AG83" i="1" s="1"/>
  <c r="AI83" i="1" s="1"/>
  <c r="AK83" i="1" s="1"/>
  <c r="AM83" i="1" s="1"/>
  <c r="AO192" i="1"/>
  <c r="AH195" i="1"/>
  <c r="AH110" i="1"/>
  <c r="K188" i="1"/>
  <c r="O188" i="1"/>
  <c r="AU188" i="1"/>
  <c r="AD189" i="1"/>
  <c r="D188" i="1"/>
  <c r="AB188" i="1"/>
  <c r="AF188" i="1"/>
  <c r="AN188" i="1"/>
  <c r="AP188" i="1" s="1"/>
  <c r="K189" i="1"/>
  <c r="O189" i="1"/>
  <c r="S189" i="1"/>
  <c r="AU189" i="1"/>
  <c r="AY189" i="1"/>
  <c r="AR190" i="1"/>
  <c r="AT190" i="1" s="1"/>
  <c r="AV190" i="1" s="1"/>
  <c r="AX190" i="1" s="1"/>
  <c r="AZ190" i="1" s="1"/>
  <c r="E66" i="1"/>
  <c r="U66" i="1"/>
  <c r="Z66" i="1"/>
  <c r="F74" i="1"/>
  <c r="H74" i="1" s="1"/>
  <c r="J74" i="1" s="1"/>
  <c r="L74" i="1" s="1"/>
  <c r="N74" i="1" s="1"/>
  <c r="P74" i="1" s="1"/>
  <c r="R74" i="1" s="1"/>
  <c r="T74" i="1" s="1"/>
  <c r="Q192" i="1"/>
  <c r="X192" i="1"/>
  <c r="X66" i="1"/>
  <c r="F101" i="1"/>
  <c r="H101" i="1" s="1"/>
  <c r="J101" i="1" s="1"/>
  <c r="L101" i="1" s="1"/>
  <c r="N101" i="1" s="1"/>
  <c r="P101" i="1" s="1"/>
  <c r="R101" i="1" s="1"/>
  <c r="T101" i="1" s="1"/>
  <c r="AP110" i="1"/>
  <c r="AR110" i="1" s="1"/>
  <c r="AT110" i="1" s="1"/>
  <c r="AV110" i="1" s="1"/>
  <c r="AX110" i="1" s="1"/>
  <c r="AZ110" i="1" s="1"/>
  <c r="O195" i="1"/>
  <c r="O110" i="1"/>
  <c r="Z195" i="1"/>
  <c r="Z110" i="1"/>
  <c r="D187" i="1"/>
  <c r="F187" i="1" s="1"/>
  <c r="H187" i="1" s="1"/>
  <c r="J187" i="1" s="1"/>
  <c r="L187" i="1" s="1"/>
  <c r="N187" i="1" s="1"/>
  <c r="P187" i="1" s="1"/>
  <c r="R187" i="1" s="1"/>
  <c r="T187" i="1" s="1"/>
  <c r="F124" i="1"/>
  <c r="H124" i="1" s="1"/>
  <c r="J124" i="1" s="1"/>
  <c r="L124" i="1" s="1"/>
  <c r="N124" i="1" s="1"/>
  <c r="P124" i="1" s="1"/>
  <c r="R124" i="1" s="1"/>
  <c r="T124" i="1" s="1"/>
  <c r="AN187" i="1"/>
  <c r="AP187" i="1" s="1"/>
  <c r="AR187" i="1" s="1"/>
  <c r="AT187" i="1" s="1"/>
  <c r="AV187" i="1" s="1"/>
  <c r="AX187" i="1" s="1"/>
  <c r="AZ187" i="1" s="1"/>
  <c r="AP124" i="1"/>
  <c r="AR124" i="1" s="1"/>
  <c r="AT124" i="1" s="1"/>
  <c r="AV124" i="1" s="1"/>
  <c r="AX124" i="1" s="1"/>
  <c r="AZ124" i="1" s="1"/>
  <c r="S121" i="1"/>
  <c r="K192" i="1"/>
  <c r="O192" i="1"/>
  <c r="S192" i="1"/>
  <c r="AQ192" i="1"/>
  <c r="AU192" i="1"/>
  <c r="AY192" i="1"/>
  <c r="G194" i="1"/>
  <c r="K194" i="1"/>
  <c r="O194" i="1"/>
  <c r="S194" i="1"/>
  <c r="AQ194" i="1"/>
  <c r="AU194" i="1"/>
  <c r="AY194" i="1"/>
  <c r="V192" i="1"/>
  <c r="AB195" i="1"/>
  <c r="AF195" i="1"/>
  <c r="AJ195" i="1"/>
  <c r="AN195" i="1"/>
  <c r="F130" i="1"/>
  <c r="H130" i="1" s="1"/>
  <c r="J130" i="1" s="1"/>
  <c r="L130" i="1" s="1"/>
  <c r="N130" i="1" s="1"/>
  <c r="P130" i="1" s="1"/>
  <c r="R130" i="1" s="1"/>
  <c r="T130" i="1" s="1"/>
  <c r="D121" i="1"/>
  <c r="AP130" i="1"/>
  <c r="AR130" i="1" s="1"/>
  <c r="AT130" i="1" s="1"/>
  <c r="AV130" i="1" s="1"/>
  <c r="AX130" i="1" s="1"/>
  <c r="AZ130" i="1" s="1"/>
  <c r="AN121" i="1"/>
  <c r="AP121" i="1" s="1"/>
  <c r="AR121" i="1" s="1"/>
  <c r="AF196" i="1"/>
  <c r="AF149" i="1"/>
  <c r="AY196" i="1"/>
  <c r="AY149" i="1"/>
  <c r="Z192" i="1"/>
  <c r="AD192" i="1"/>
  <c r="AH192" i="1"/>
  <c r="AL192" i="1"/>
  <c r="D194" i="1"/>
  <c r="F194" i="1" s="1"/>
  <c r="H194" i="1" s="1"/>
  <c r="J194" i="1" s="1"/>
  <c r="X194" i="1"/>
  <c r="AB194" i="1"/>
  <c r="AF194" i="1"/>
  <c r="AJ194" i="1"/>
  <c r="AN194" i="1"/>
  <c r="G195" i="1"/>
  <c r="I195" i="1"/>
  <c r="M195" i="1"/>
  <c r="W195" i="1"/>
  <c r="Y195" i="1" s="1"/>
  <c r="AW195" i="1"/>
  <c r="AP123" i="1"/>
  <c r="AR123" i="1" s="1"/>
  <c r="AT123" i="1" s="1"/>
  <c r="AV123" i="1" s="1"/>
  <c r="AX123" i="1" s="1"/>
  <c r="AZ123" i="1" s="1"/>
  <c r="AJ121" i="1"/>
  <c r="F151" i="1"/>
  <c r="H151" i="1" s="1"/>
  <c r="J151" i="1" s="1"/>
  <c r="L151" i="1" s="1"/>
  <c r="N151" i="1" s="1"/>
  <c r="P151" i="1" s="1"/>
  <c r="R151" i="1" s="1"/>
  <c r="T151" i="1" s="1"/>
  <c r="F153" i="1"/>
  <c r="H153" i="1" s="1"/>
  <c r="J153" i="1" s="1"/>
  <c r="L153" i="1" s="1"/>
  <c r="N153" i="1" s="1"/>
  <c r="P153" i="1" s="1"/>
  <c r="R153" i="1" s="1"/>
  <c r="T153" i="1" s="1"/>
  <c r="AS196" i="1"/>
  <c r="AS149" i="1"/>
  <c r="AC159" i="1"/>
  <c r="AE159" i="1" s="1"/>
  <c r="AG159" i="1" s="1"/>
  <c r="AI159" i="1" s="1"/>
  <c r="AK159" i="1" s="1"/>
  <c r="AM159" i="1" s="1"/>
  <c r="L161" i="1"/>
  <c r="N161" i="1" s="1"/>
  <c r="P161" i="1" s="1"/>
  <c r="R161" i="1" s="1"/>
  <c r="T161" i="1" s="1"/>
  <c r="AQ195" i="1"/>
  <c r="AU195" i="1"/>
  <c r="AY195" i="1"/>
  <c r="X196" i="1"/>
  <c r="X149" i="1"/>
  <c r="AN196" i="1"/>
  <c r="AP154" i="1"/>
  <c r="AR154" i="1" s="1"/>
  <c r="AT154" i="1" s="1"/>
  <c r="AV154" i="1" s="1"/>
  <c r="AX154" i="1" s="1"/>
  <c r="AZ154" i="1" s="1"/>
  <c r="AN149" i="1"/>
  <c r="W134" i="1"/>
  <c r="Y134" i="1" s="1"/>
  <c r="AA134" i="1" s="1"/>
  <c r="AC134" i="1" s="1"/>
  <c r="AE134" i="1" s="1"/>
  <c r="AG134" i="1" s="1"/>
  <c r="AI134" i="1" s="1"/>
  <c r="AK134" i="1" s="1"/>
  <c r="AM134" i="1" s="1"/>
  <c r="H138" i="1"/>
  <c r="J138" i="1" s="1"/>
  <c r="L138" i="1" s="1"/>
  <c r="N138" i="1" s="1"/>
  <c r="P138" i="1" s="1"/>
  <c r="R138" i="1" s="1"/>
  <c r="T138" i="1" s="1"/>
  <c r="AR138" i="1"/>
  <c r="AT138" i="1" s="1"/>
  <c r="AV138" i="1" s="1"/>
  <c r="AX138" i="1" s="1"/>
  <c r="AZ138" i="1" s="1"/>
  <c r="AJ196" i="1"/>
  <c r="AJ149" i="1"/>
  <c r="J159" i="1"/>
  <c r="L159" i="1" s="1"/>
  <c r="N159" i="1" s="1"/>
  <c r="P159" i="1" s="1"/>
  <c r="R159" i="1" s="1"/>
  <c r="T159" i="1" s="1"/>
  <c r="W179" i="1"/>
  <c r="Y179" i="1" s="1"/>
  <c r="AA179" i="1" s="1"/>
  <c r="AC179" i="1" s="1"/>
  <c r="AE179" i="1" s="1"/>
  <c r="AG179" i="1" s="1"/>
  <c r="AI179" i="1" s="1"/>
  <c r="AK179" i="1" s="1"/>
  <c r="AM179" i="1" s="1"/>
  <c r="H193" i="1"/>
  <c r="J193" i="1" s="1"/>
  <c r="L193" i="1" s="1"/>
  <c r="N193" i="1" s="1"/>
  <c r="P193" i="1" s="1"/>
  <c r="R193" i="1" s="1"/>
  <c r="T193" i="1" s="1"/>
  <c r="Y193" i="1"/>
  <c r="AA193" i="1" s="1"/>
  <c r="AC193" i="1" s="1"/>
  <c r="AE193" i="1" s="1"/>
  <c r="AG193" i="1" s="1"/>
  <c r="AI193" i="1" s="1"/>
  <c r="AK193" i="1" s="1"/>
  <c r="AM193" i="1" s="1"/>
  <c r="AR193" i="1"/>
  <c r="AT193" i="1" s="1"/>
  <c r="AV193" i="1" s="1"/>
  <c r="AX193" i="1" s="1"/>
  <c r="AZ193" i="1" s="1"/>
  <c r="L194" i="1" l="1"/>
  <c r="N194" i="1" s="1"/>
  <c r="P194" i="1" s="1"/>
  <c r="R194" i="1" s="1"/>
  <c r="T194" i="1" s="1"/>
  <c r="H189" i="1"/>
  <c r="J189" i="1" s="1"/>
  <c r="H110" i="1"/>
  <c r="J110" i="1" s="1"/>
  <c r="L110" i="1" s="1"/>
  <c r="N110" i="1" s="1"/>
  <c r="AP194" i="1"/>
  <c r="W194" i="1"/>
  <c r="Y194" i="1" s="1"/>
  <c r="AA194" i="1" s="1"/>
  <c r="AC194" i="1" s="1"/>
  <c r="AE194" i="1" s="1"/>
  <c r="AG194" i="1" s="1"/>
  <c r="AI194" i="1" s="1"/>
  <c r="AK194" i="1" s="1"/>
  <c r="AM194" i="1" s="1"/>
  <c r="J149" i="1"/>
  <c r="L149" i="1" s="1"/>
  <c r="N149" i="1" s="1"/>
  <c r="G185" i="1"/>
  <c r="M188" i="1"/>
  <c r="P110" i="1"/>
  <c r="R110" i="1" s="1"/>
  <c r="T110" i="1" s="1"/>
  <c r="X185" i="1"/>
  <c r="X198" i="1" s="1"/>
  <c r="AT121" i="1"/>
  <c r="AV121" i="1" s="1"/>
  <c r="AX121" i="1" s="1"/>
  <c r="AZ121" i="1" s="1"/>
  <c r="AA15" i="1"/>
  <c r="AC15" i="1" s="1"/>
  <c r="AE15" i="1" s="1"/>
  <c r="AG15" i="1" s="1"/>
  <c r="AP189" i="1"/>
  <c r="AR189" i="1" s="1"/>
  <c r="AT189" i="1" s="1"/>
  <c r="AV189" i="1" s="1"/>
  <c r="AX189" i="1" s="1"/>
  <c r="AZ189" i="1" s="1"/>
  <c r="AR194" i="1"/>
  <c r="AT194" i="1" s="1"/>
  <c r="AV194" i="1" s="1"/>
  <c r="AX194" i="1" s="1"/>
  <c r="AZ194" i="1" s="1"/>
  <c r="Y121" i="1"/>
  <c r="AA121" i="1" s="1"/>
  <c r="AC121" i="1" s="1"/>
  <c r="AE121" i="1" s="1"/>
  <c r="AG121" i="1" s="1"/>
  <c r="AI121" i="1" s="1"/>
  <c r="AK121" i="1" s="1"/>
  <c r="AM121" i="1" s="1"/>
  <c r="V185" i="1"/>
  <c r="V198" i="1" s="1"/>
  <c r="AO185" i="1"/>
  <c r="AO198" i="1" s="1"/>
  <c r="AP149" i="1"/>
  <c r="AR149" i="1" s="1"/>
  <c r="AT149" i="1" s="1"/>
  <c r="AV149" i="1" s="1"/>
  <c r="AX149" i="1" s="1"/>
  <c r="AZ149" i="1" s="1"/>
  <c r="AS185" i="1"/>
  <c r="AS198" i="1" s="1"/>
  <c r="F121" i="1"/>
  <c r="H121" i="1" s="1"/>
  <c r="J121" i="1" s="1"/>
  <c r="L121" i="1" s="1"/>
  <c r="N121" i="1" s="1"/>
  <c r="P121" i="1" s="1"/>
  <c r="R121" i="1" s="1"/>
  <c r="T121" i="1" s="1"/>
  <c r="G192" i="1"/>
  <c r="F188" i="1"/>
  <c r="H188" i="1" s="1"/>
  <c r="J188" i="1" s="1"/>
  <c r="L188" i="1" s="1"/>
  <c r="AI15" i="1"/>
  <c r="AK15" i="1" s="1"/>
  <c r="AM15" i="1" s="1"/>
  <c r="S185" i="1"/>
  <c r="W66" i="1"/>
  <c r="Y66" i="1" s="1"/>
  <c r="AA66" i="1" s="1"/>
  <c r="AC66" i="1" s="1"/>
  <c r="AE66" i="1" s="1"/>
  <c r="AG66" i="1" s="1"/>
  <c r="AI66" i="1" s="1"/>
  <c r="AK66" i="1" s="1"/>
  <c r="AM66" i="1" s="1"/>
  <c r="AR188" i="1"/>
  <c r="AT188" i="1" s="1"/>
  <c r="AV188" i="1" s="1"/>
  <c r="AX188" i="1" s="1"/>
  <c r="AZ188" i="1" s="1"/>
  <c r="F66" i="1"/>
  <c r="H66" i="1" s="1"/>
  <c r="J66" i="1" s="1"/>
  <c r="L66" i="1" s="1"/>
  <c r="Z185" i="1"/>
  <c r="Z198" i="1" s="1"/>
  <c r="AW185" i="1"/>
  <c r="AW198" i="1" s="1"/>
  <c r="N15" i="1"/>
  <c r="P15" i="1" s="1"/>
  <c r="R15" i="1" s="1"/>
  <c r="T15" i="1" s="1"/>
  <c r="W189" i="1"/>
  <c r="Y189" i="1" s="1"/>
  <c r="AA189" i="1" s="1"/>
  <c r="AC189" i="1" s="1"/>
  <c r="AE189" i="1" s="1"/>
  <c r="AG189" i="1" s="1"/>
  <c r="AI189" i="1" s="1"/>
  <c r="AK189" i="1" s="1"/>
  <c r="AM189" i="1" s="1"/>
  <c r="AB185" i="1"/>
  <c r="AB198" i="1" s="1"/>
  <c r="P149" i="1"/>
  <c r="R149" i="1" s="1"/>
  <c r="T149" i="1" s="1"/>
  <c r="AQ198" i="1"/>
  <c r="AH185" i="1"/>
  <c r="AH198" i="1" s="1"/>
  <c r="K185" i="1"/>
  <c r="AU185" i="1"/>
  <c r="AU198" i="1" s="1"/>
  <c r="AP196" i="1"/>
  <c r="AR196" i="1" s="1"/>
  <c r="AT196" i="1" s="1"/>
  <c r="AV196" i="1" s="1"/>
  <c r="AX196" i="1" s="1"/>
  <c r="AZ196" i="1" s="1"/>
  <c r="AY185" i="1"/>
  <c r="AA195" i="1"/>
  <c r="AC195" i="1" s="1"/>
  <c r="AE195" i="1" s="1"/>
  <c r="AG195" i="1" s="1"/>
  <c r="AI195" i="1" s="1"/>
  <c r="AK195" i="1" s="1"/>
  <c r="AM195" i="1" s="1"/>
  <c r="AP195" i="1"/>
  <c r="AR195" i="1" s="1"/>
  <c r="AT195" i="1" s="1"/>
  <c r="AV195" i="1" s="1"/>
  <c r="AX195" i="1" s="1"/>
  <c r="AZ195" i="1" s="1"/>
  <c r="O185" i="1"/>
  <c r="AP66" i="1"/>
  <c r="AR66" i="1" s="1"/>
  <c r="AT66" i="1" s="1"/>
  <c r="AV66" i="1" s="1"/>
  <c r="AX66" i="1" s="1"/>
  <c r="AZ66" i="1" s="1"/>
  <c r="AJ185" i="1"/>
  <c r="I185" i="1"/>
  <c r="Q185" i="1"/>
  <c r="Q198" i="1" s="1"/>
  <c r="F195" i="1"/>
  <c r="H195" i="1" s="1"/>
  <c r="J195" i="1" s="1"/>
  <c r="L195" i="1" s="1"/>
  <c r="N195" i="1" s="1"/>
  <c r="P195" i="1" s="1"/>
  <c r="R195" i="1" s="1"/>
  <c r="T195" i="1" s="1"/>
  <c r="AA110" i="1"/>
  <c r="AC110" i="1" s="1"/>
  <c r="AE110" i="1" s="1"/>
  <c r="AG110" i="1" s="1"/>
  <c r="AI110" i="1" s="1"/>
  <c r="AK110" i="1" s="1"/>
  <c r="AM110" i="1" s="1"/>
  <c r="N83" i="1"/>
  <c r="P83" i="1" s="1"/>
  <c r="R83" i="1" s="1"/>
  <c r="T83" i="1" s="1"/>
  <c r="F192" i="1"/>
  <c r="U185" i="1"/>
  <c r="W13" i="1"/>
  <c r="Y13" i="1" s="1"/>
  <c r="AA13" i="1" s="1"/>
  <c r="AC13" i="1" s="1"/>
  <c r="AE13" i="1" s="1"/>
  <c r="AG13" i="1" s="1"/>
  <c r="AI13" i="1" s="1"/>
  <c r="AK13" i="1" s="1"/>
  <c r="AF185" i="1"/>
  <c r="AF198" i="1" s="1"/>
  <c r="D185" i="1"/>
  <c r="AC188" i="1"/>
  <c r="AE188" i="1" s="1"/>
  <c r="AG188" i="1" s="1"/>
  <c r="AI188" i="1" s="1"/>
  <c r="AK188" i="1" s="1"/>
  <c r="AM188" i="1" s="1"/>
  <c r="H36" i="1"/>
  <c r="J36" i="1" s="1"/>
  <c r="L36" i="1" s="1"/>
  <c r="N36" i="1" s="1"/>
  <c r="P36" i="1" s="1"/>
  <c r="R36" i="1" s="1"/>
  <c r="T36" i="1" s="1"/>
  <c r="AD185" i="1"/>
  <c r="AD198" i="1" s="1"/>
  <c r="H16" i="1"/>
  <c r="J16" i="1" s="1"/>
  <c r="L16" i="1" s="1"/>
  <c r="N16" i="1" s="1"/>
  <c r="P16" i="1" s="1"/>
  <c r="R16" i="1" s="1"/>
  <c r="T16" i="1" s="1"/>
  <c r="AP192" i="1"/>
  <c r="AR192" i="1" s="1"/>
  <c r="AT192" i="1" s="1"/>
  <c r="AV192" i="1" s="1"/>
  <c r="AX192" i="1" s="1"/>
  <c r="Y149" i="1"/>
  <c r="AA149" i="1" s="1"/>
  <c r="AC149" i="1" s="1"/>
  <c r="AE149" i="1" s="1"/>
  <c r="AG149" i="1" s="1"/>
  <c r="AI149" i="1" s="1"/>
  <c r="AK149" i="1" s="1"/>
  <c r="AM149" i="1" s="1"/>
  <c r="L196" i="1"/>
  <c r="N196" i="1" s="1"/>
  <c r="P196" i="1" s="1"/>
  <c r="R196" i="1" s="1"/>
  <c r="T196" i="1" s="1"/>
  <c r="W192" i="1"/>
  <c r="Y192" i="1" s="1"/>
  <c r="AA192" i="1" s="1"/>
  <c r="AC192" i="1" s="1"/>
  <c r="AE192" i="1" s="1"/>
  <c r="AG192" i="1" s="1"/>
  <c r="AI192" i="1" s="1"/>
  <c r="AK192" i="1" s="1"/>
  <c r="E185" i="1"/>
  <c r="M66" i="1"/>
  <c r="M185" i="1" s="1"/>
  <c r="J22" i="1"/>
  <c r="L22" i="1" s="1"/>
  <c r="N22" i="1" s="1"/>
  <c r="P22" i="1" s="1"/>
  <c r="R22" i="1" s="1"/>
  <c r="T22" i="1" s="1"/>
  <c r="L24" i="1"/>
  <c r="N24" i="1" s="1"/>
  <c r="P24" i="1" s="1"/>
  <c r="R24" i="1" s="1"/>
  <c r="T24" i="1" s="1"/>
  <c r="L189" i="1"/>
  <c r="N189" i="1" s="1"/>
  <c r="P189" i="1" s="1"/>
  <c r="R189" i="1" s="1"/>
  <c r="T189" i="1" s="1"/>
  <c r="AN185" i="1"/>
  <c r="AP13" i="1"/>
  <c r="AR13" i="1" s="1"/>
  <c r="AT13" i="1" s="1"/>
  <c r="AV13" i="1" s="1"/>
  <c r="AX13" i="1" s="1"/>
  <c r="Y196" i="1"/>
  <c r="AA196" i="1" s="1"/>
  <c r="AC196" i="1" s="1"/>
  <c r="AE196" i="1" s="1"/>
  <c r="AG196" i="1" s="1"/>
  <c r="AI196" i="1" s="1"/>
  <c r="AK196" i="1" s="1"/>
  <c r="AM196" i="1" s="1"/>
  <c r="F13" i="1"/>
  <c r="H13" i="1" s="1"/>
  <c r="J13" i="1" s="1"/>
  <c r="L13" i="1" s="1"/>
  <c r="N13" i="1" s="1"/>
  <c r="P13" i="1" s="1"/>
  <c r="R13" i="1" s="1"/>
  <c r="T13" i="1" s="1"/>
  <c r="N66" i="1" l="1"/>
  <c r="P66" i="1" s="1"/>
  <c r="R66" i="1" s="1"/>
  <c r="T66" i="1" s="1"/>
  <c r="H192" i="1"/>
  <c r="J192" i="1" s="1"/>
  <c r="L192" i="1" s="1"/>
  <c r="N192" i="1" s="1"/>
  <c r="P192" i="1" s="1"/>
  <c r="R192" i="1" s="1"/>
  <c r="T192" i="1" s="1"/>
  <c r="N188" i="1"/>
  <c r="P188" i="1" s="1"/>
  <c r="R188" i="1" s="1"/>
  <c r="T188" i="1" s="1"/>
  <c r="AN198" i="1"/>
  <c r="AP185" i="1"/>
  <c r="F185" i="1"/>
  <c r="H185" i="1" s="1"/>
  <c r="J185" i="1" s="1"/>
  <c r="L185" i="1" s="1"/>
  <c r="N185" i="1" s="1"/>
  <c r="P185" i="1" s="1"/>
  <c r="R185" i="1" s="1"/>
  <c r="T185" i="1" s="1"/>
  <c r="U198" i="1"/>
  <c r="W185" i="1"/>
  <c r="AP198" i="1" l="1"/>
  <c r="AR185" i="1"/>
  <c r="W198" i="1"/>
  <c r="Y185" i="1"/>
  <c r="Y198" i="1" l="1"/>
  <c r="AA185" i="1"/>
  <c r="AR198" i="1"/>
  <c r="AT185" i="1"/>
  <c r="AT198" i="1" l="1"/>
  <c r="AV185" i="1"/>
  <c r="AA198" i="1"/>
  <c r="AC185" i="1"/>
  <c r="AC198" i="1" l="1"/>
  <c r="AE185" i="1"/>
  <c r="AV198" i="1"/>
  <c r="AX185" i="1"/>
  <c r="AE198" i="1" l="1"/>
  <c r="AG185" i="1"/>
  <c r="AG198" i="1" l="1"/>
  <c r="AI185" i="1"/>
  <c r="AK185" i="1" s="1"/>
</calcChain>
</file>

<file path=xl/sharedStrings.xml><?xml version="1.0" encoding="utf-8"?>
<sst xmlns="http://schemas.openxmlformats.org/spreadsheetml/2006/main" count="675" uniqueCount="275">
  <si>
    <t>к решению</t>
  </si>
  <si>
    <t>Пермской городской Думы</t>
  </si>
  <si>
    <t>тыс. руб.</t>
  </si>
  <si>
    <t>№ п/п</t>
  </si>
  <si>
    <t>Объект</t>
  </si>
  <si>
    <t>Исполнитель</t>
  </si>
  <si>
    <t>2024 год</t>
  </si>
  <si>
    <t>Поправки</t>
  </si>
  <si>
    <t>Уточнение февраль</t>
  </si>
  <si>
    <t>Комитет февраль</t>
  </si>
  <si>
    <t>Уточнение апрель</t>
  </si>
  <si>
    <t>Уточнение июнь</t>
  </si>
  <si>
    <t>Комитет июнь</t>
  </si>
  <si>
    <t>Уточнение август</t>
  </si>
  <si>
    <t>Комитет август</t>
  </si>
  <si>
    <t>2025 год</t>
  </si>
  <si>
    <t>Комитет апрель</t>
  </si>
  <si>
    <t>Уточнение сентябрь</t>
  </si>
  <si>
    <t>2026 год</t>
  </si>
  <si>
    <t>Образование</t>
  </si>
  <si>
    <t>в том числе:</t>
  </si>
  <si>
    <t>3</t>
  </si>
  <si>
    <t>местный бюджет</t>
  </si>
  <si>
    <t>0</t>
  </si>
  <si>
    <t>бюджет Пермского края</t>
  </si>
  <si>
    <t xml:space="preserve">федеральный бюджет </t>
  </si>
  <si>
    <t>безвозмездные поступления</t>
  </si>
  <si>
    <t>1.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</si>
  <si>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</si>
  <si>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Управление капитального строительства</t>
  </si>
  <si>
    <t>0810143350</t>
  </si>
  <si>
    <t>Реконструкция ледовой арены МАУ ДО «ДЮЦ «Здоровье»</t>
  </si>
  <si>
    <t>0820141300</t>
  </si>
  <si>
    <t>2.</t>
  </si>
  <si>
    <t>Строительство здания общеобразовательного учреждения в Индустриальном районе города Перми</t>
  </si>
  <si>
    <t>Департамент образования</t>
  </si>
  <si>
    <t>0820142550</t>
  </si>
  <si>
    <t>3.</t>
  </si>
  <si>
    <t>Реконструкция здания по ул. Уральской, 110 для размещения общеобразовательной организации г. Перми</t>
  </si>
  <si>
    <t>0820143360</t>
  </si>
  <si>
    <t>08201SН070</t>
  </si>
  <si>
    <t>4.</t>
  </si>
  <si>
    <t>Строительство здания общеобразовательного учреждения по адресу: г. Пермь, ул. Ветлужская</t>
  </si>
  <si>
    <t>0820141660</t>
  </si>
  <si>
    <t>08201SН070, 082E153050</t>
  </si>
  <si>
    <t>федеральный бюджет</t>
  </si>
  <si>
    <t>082E153050</t>
  </si>
  <si>
    <t>5.</t>
  </si>
  <si>
    <t>Строительство нового корпуса МАОУ «Инженерная школа» г. Перми по ул. Академика Веденеева</t>
  </si>
  <si>
    <t>0820141680</t>
  </si>
  <si>
    <t>6.</t>
  </si>
  <si>
    <t>Строительство спортивного зала МАОУ «СОШ № 81» г. Перми</t>
  </si>
  <si>
    <t>0820143510</t>
  </si>
  <si>
    <t>7.</t>
  </si>
  <si>
    <t>Строительство спортивного зала МАОУ «СОШ № 96» г. Перми</t>
  </si>
  <si>
    <t>0820143520</t>
  </si>
  <si>
    <t>8.</t>
  </si>
  <si>
    <t>Строительство спортивного зала МАОУ «СОШ № 79» г. Перми</t>
  </si>
  <si>
    <t>0820242640</t>
  </si>
  <si>
    <t>9.</t>
  </si>
  <si>
    <t>Реконструкция здания под размещение общеобразовательной организации по ул. Целинной, 15</t>
  </si>
  <si>
    <t>0820141160</t>
  </si>
  <si>
    <t>10.</t>
  </si>
  <si>
    <t>Строительство корпуса МАОУ «Школа дизайна «Точка» г. Перми</t>
  </si>
  <si>
    <t>0820143500</t>
  </si>
  <si>
    <t>11.</t>
  </si>
  <si>
    <t>Строительство школы в м/р ДКЖ г. Перми</t>
  </si>
  <si>
    <t>0820141230</t>
  </si>
  <si>
    <t>12.</t>
  </si>
  <si>
    <t>Устройство спортивных площадок МАОУ «Гимназия № 5» г. Перми по адресу: г. Пермь, ул. КИМ, 90</t>
  </si>
  <si>
    <t>08202SФ231</t>
  </si>
  <si>
    <t>08202SФ230</t>
  </si>
  <si>
    <t>13.</t>
  </si>
  <si>
    <t>Жилищно-коммунальное хозяйство</t>
  </si>
  <si>
    <t>2</t>
  </si>
  <si>
    <t>Реконструкция системы очистки сточных вод в микрорайоне «Крым» Кировского района города Перми</t>
  </si>
  <si>
    <t>14.</t>
  </si>
  <si>
    <t>Строительство водопроводных сетей в микрорайоне «Вышка-1» Мотовилихинского района города Перми</t>
  </si>
  <si>
    <t>1710141220</t>
  </si>
  <si>
    <t>15.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</si>
  <si>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</si>
  <si>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</si>
  <si>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1710141320</t>
  </si>
  <si>
    <t>16.</t>
  </si>
  <si>
    <t>Санация и строительство 2-й нитки водовода Гайва-Заозерье</t>
  </si>
  <si>
    <t>1710142260, 171F552430</t>
  </si>
  <si>
    <t>171F552430</t>
  </si>
  <si>
    <t>17.</t>
  </si>
  <si>
    <t>Строительство сетей водоснабжения в микрорайоне «Заозерье» для земельных участков многодетных семей</t>
  </si>
  <si>
    <t>1710143480</t>
  </si>
  <si>
    <t>18.</t>
  </si>
  <si>
    <t>Выкуп сетей водоснабжения и водоотведения, принадлежащих на праве собственности ООО «Энергия-М»</t>
  </si>
  <si>
    <t>1710141700</t>
  </si>
  <si>
    <t>19.</t>
  </si>
  <si>
    <t>Выкуп сетей водоотведения по адресу: г. Пермь, ул. Монастырская, 61</t>
  </si>
  <si>
    <t>1710141710</t>
  </si>
  <si>
    <t>20.</t>
  </si>
  <si>
    <t>Реконструкция канализационной насосной станции «Речник» Дзержинского района города Перми</t>
  </si>
  <si>
    <t>1710142360</t>
  </si>
  <si>
    <t>21.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</si>
  <si>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</si>
  <si>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Управление жилищных отношений</t>
  </si>
  <si>
    <t>1510121480, 1530343260</t>
  </si>
  <si>
    <t>15101SЖ860, 151F367484</t>
  </si>
  <si>
    <t>151F367483</t>
  </si>
  <si>
    <t>22.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</si>
  <si>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</si>
  <si>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153012С080</t>
  </si>
  <si>
    <t>23.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</si>
  <si>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</si>
  <si>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15301R0820</t>
  </si>
  <si>
    <t>24.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</si>
  <si>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</si>
  <si>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151F367484</t>
  </si>
  <si>
    <t>25.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</si>
  <si>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</si>
  <si>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26.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</si>
  <si>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</si>
  <si>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151F36748S</t>
  </si>
  <si>
    <t>27.</t>
  </si>
  <si>
    <t>Строительство водопроводных сетей в микрорайоне Турбино</t>
  </si>
  <si>
    <t>1710141770</t>
  </si>
  <si>
    <t>28.</t>
  </si>
  <si>
    <t>Строительство водопроводных сетей по ул. 2-я Мулянская Дзержинского района города Перми</t>
  </si>
  <si>
    <t>1710141780</t>
  </si>
  <si>
    <t>29.</t>
  </si>
  <si>
    <t>Выкуп центрального теплового пункта по адресу: ул. Веры Засулич, 50 б</t>
  </si>
  <si>
    <t>1710741790</t>
  </si>
  <si>
    <t>Внешнее благоустройство</t>
  </si>
  <si>
    <t>30.</t>
  </si>
  <si>
    <t>Строительство городского питомника растений на земельном участке с кадастровым номером 59:01:0000000:91384</t>
  </si>
  <si>
    <t>1410743570</t>
  </si>
  <si>
    <t>31.</t>
  </si>
  <si>
    <t>Строительство крематория на кладбище «Восточное» города Перми</t>
  </si>
  <si>
    <t>Департамент дорог и благоустройства</t>
  </si>
  <si>
    <t>1120441120</t>
  </si>
  <si>
    <t>32.</t>
  </si>
  <si>
    <t>Строительство смотровой площадки по ул. Окулова, ОП «Попова»</t>
  </si>
  <si>
    <t>11105SЖ410</t>
  </si>
  <si>
    <t>33.</t>
  </si>
  <si>
    <t>Строительство места отвала снега по ул. Промышленной</t>
  </si>
  <si>
    <t>1710643460</t>
  </si>
  <si>
    <t>34.</t>
  </si>
  <si>
    <t>Строительство подпорной стенки с устройством противопожарного проезда по ул. Льва Шатрова, 35</t>
  </si>
  <si>
    <t>2010343340</t>
  </si>
  <si>
    <t>Дорожное хозяйство</t>
  </si>
  <si>
    <t>дорожный фонд Пермского края</t>
  </si>
  <si>
    <t>35.</t>
  </si>
  <si>
    <t>Строительство проезда на участке от ул. Уральской до ул. Степана Разина</t>
  </si>
  <si>
    <t>2010141670</t>
  </si>
  <si>
    <t>36.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</si>
  <si>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</si>
  <si>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2010141990</t>
  </si>
  <si>
    <t>37.</t>
  </si>
  <si>
    <t>Строительство очистных сооружений и водоотвода ливневых стоков по ул. Куйбышева,1 от ул. Петропавловской до выпуска</t>
  </si>
  <si>
    <t>2010143420</t>
  </si>
  <si>
    <t>38.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</si>
  <si>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</si>
  <si>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2010143430</t>
  </si>
  <si>
    <t>39.</t>
  </si>
  <si>
    <t>Реконструкция Комсомольского проспекта от ул. Ленина до ул. Екатерининской по нечетной стороне, Тр-5в</t>
  </si>
  <si>
    <t>2010143450</t>
  </si>
  <si>
    <t>40.</t>
  </si>
  <si>
    <t>Реконструкция ул. Пермской от ул. Плеханова до ул. Попова</t>
  </si>
  <si>
    <t>20101ST04D</t>
  </si>
  <si>
    <t>20101ST040</t>
  </si>
  <si>
    <t>41.</t>
  </si>
  <si>
    <t>Реконструкция ул. Карпинского от ул. Архитектора Свиязева до ул. Космонавта Леонова</t>
  </si>
  <si>
    <t>20101ST04E</t>
  </si>
  <si>
    <t>42.</t>
  </si>
  <si>
    <t>Строительство автомобильной дороги по ул. Агатовой</t>
  </si>
  <si>
    <t>20101ST04S</t>
  </si>
  <si>
    <t>43.</t>
  </si>
  <si>
    <t>Строительство автомобильной дороги по ул. Монастырской на участке от площади Трех столетий до территории Мотовилихинских заводов</t>
  </si>
  <si>
    <t>2010141760</t>
  </si>
  <si>
    <t>44.</t>
  </si>
  <si>
    <t>Реконструкция ул. Героев Хасана от ул. Хлебозаводская до ул. Василия Васильева</t>
  </si>
  <si>
    <t>2010142570</t>
  </si>
  <si>
    <t>45.</t>
  </si>
  <si>
    <t>Строительство автомобильной дороги по ул. Топазной</t>
  </si>
  <si>
    <t>2010143400</t>
  </si>
  <si>
    <t>46.</t>
  </si>
  <si>
    <t>Реконструкция автомобильной дороги по ул. Мира на участке от транспортной развязки на пересечении улиц Мира, Стахановская, Карпинского до шоссе Космонавтов</t>
  </si>
  <si>
    <t>20101ST04A</t>
  </si>
  <si>
    <t>Транспорт</t>
  </si>
  <si>
    <t>Реализация проекта, направленного на комплексное развитие городского наземного электрического транспорта г. Перми</t>
  </si>
  <si>
    <t>Департамент транспорта</t>
  </si>
  <si>
    <t>121R754010</t>
  </si>
  <si>
    <t>Культура и молодежная политика</t>
  </si>
  <si>
    <t>47.</t>
  </si>
  <si>
    <t>Реконструкция здания МАУ «Дворец молодежи» г. Перми</t>
  </si>
  <si>
    <t>0410241910</t>
  </si>
  <si>
    <t>Физическая культура и спорт</t>
  </si>
  <si>
    <t>48.</t>
  </si>
  <si>
    <t>Строительство плавательного бассейна по адресу: ул. Гайвинская, 50</t>
  </si>
  <si>
    <t>0510141880</t>
  </si>
  <si>
    <t>49.</t>
  </si>
  <si>
    <t>Строительство спортивной трассы для лыжероллеров по адресу: г. Пермь, ул. Агрономическая, 23</t>
  </si>
  <si>
    <t>0510141950</t>
  </si>
  <si>
    <t>50.</t>
  </si>
  <si>
    <t>Реконструкция физкультурно-оздоровительного комплекса по адресу: г. Пермь, ул. Рабочая, 9</t>
  </si>
  <si>
    <t>05101SФ280</t>
  </si>
  <si>
    <t>51.</t>
  </si>
  <si>
    <t>Строительство плавательного бассейна по адресу: ул. Гашкова, 20а</t>
  </si>
  <si>
    <t>0510141470</t>
  </si>
  <si>
    <t>Общественная безопасность</t>
  </si>
  <si>
    <t>52.</t>
  </si>
  <si>
    <t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</si>
  <si>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</si>
  <si>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53.</t>
  </si>
  <si>
    <t>Реконструкция здания по ул. Ижевской, 25 (литер А, А1)</t>
  </si>
  <si>
    <t>0220443730</t>
  </si>
  <si>
    <t>54.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</si>
  <si>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</si>
  <si>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0230243170</t>
  </si>
  <si>
    <t>55.</t>
  </si>
  <si>
    <t>Строительство пожарного резервуара в микрорайоне Чапаевский Орджоникидзевского района города Перми</t>
  </si>
  <si>
    <t>0230243600</t>
  </si>
  <si>
    <t>56.</t>
  </si>
  <si>
    <t>Строительство пожарного резервуара в микрорайоне Нижняя Курья по ул. Борцов Революции Ленинского района города Перми</t>
  </si>
  <si>
    <t>0230243180</t>
  </si>
  <si>
    <t>57.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</si>
  <si>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</si>
  <si>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0230243190</t>
  </si>
  <si>
    <t>58.</t>
  </si>
  <si>
    <t>Строительство пожарного резервуара в микрорайоне Социалистический Орджоникидзевского района города Перми</t>
  </si>
  <si>
    <t>0230241630</t>
  </si>
  <si>
    <t>59.</t>
  </si>
  <si>
    <t>Строительство пожарного резервуара в микрорайоне Новобродовский Свердловского района города Перми</t>
  </si>
  <si>
    <t>0230241650</t>
  </si>
  <si>
    <t>60.</t>
  </si>
  <si>
    <t>Строительство пожарного резервуара в микрорайоне Липовая гора по ул. 4-й Липогорской Свердловского района города Перми</t>
  </si>
  <si>
    <t>0230243610</t>
  </si>
  <si>
    <t>61.</t>
  </si>
  <si>
    <t>Строительство пожарного резервуара в микрорайоне Вышка-2 по ул. Омской Мотовилихинского района города Перми</t>
  </si>
  <si>
    <t>0230243620</t>
  </si>
  <si>
    <t>62.</t>
  </si>
  <si>
    <t>Строительство пожарного резервуара в микрорайоне Химики Орджоникидзевского района города Перми</t>
  </si>
  <si>
    <t>0230243630</t>
  </si>
  <si>
    <t>63.</t>
  </si>
  <si>
    <t>Строительство пожарного резервуара в д. Ласьвинские хутора Кировского района города Перми</t>
  </si>
  <si>
    <t>0230243210</t>
  </si>
  <si>
    <t>Прочие объекты</t>
  </si>
  <si>
    <t>64.</t>
  </si>
  <si>
    <t>Строительство нежилого здания под размещение общественного центра по адресу: г. Пермь, Кировский район, ул. Батумская</t>
  </si>
  <si>
    <t>0110441040</t>
  </si>
  <si>
    <t>65.</t>
  </si>
  <si>
    <t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</si>
  <si>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0110441720</t>
  </si>
  <si>
    <t>66.</t>
  </si>
  <si>
    <t>Строительство нежилого здания под размещение общественного центра по адресу: г. Пермь, Ленинский район, ул. Борцов Революции, 153а</t>
  </si>
  <si>
    <t>0110441730</t>
  </si>
  <si>
    <t>67.</t>
  </si>
  <si>
    <t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</si>
  <si>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0110441740</t>
  </si>
  <si>
    <t>68.</t>
  </si>
  <si>
    <t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</si>
  <si>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0110441750</t>
  </si>
  <si>
    <t>Всего:</t>
  </si>
  <si>
    <t>в том числе</t>
  </si>
  <si>
    <t>в разрезе исполнителей</t>
  </si>
  <si>
    <t xml:space="preserve">Управление капитального строительства </t>
  </si>
  <si>
    <t xml:space="preserve">Департамент дорог и благоустройства </t>
  </si>
  <si>
    <t xml:space="preserve"> </t>
  </si>
  <si>
    <t>2 242 940,779</t>
  </si>
  <si>
    <t>5 872 510,848</t>
  </si>
  <si>
    <t>3 639 016,130</t>
  </si>
  <si>
    <t>2 422 427,076</t>
  </si>
  <si>
    <t>4 491 478,976</t>
  </si>
  <si>
    <t>3 184 361,376</t>
  </si>
  <si>
    <t>ПРИЛОЖЕНИЕ 5</t>
  </si>
  <si>
    <t xml:space="preserve"> приобретаемых в муниципальную собственность, на 2024 год и на плановый период 2025 и 2026 годов, утвержденного решением</t>
  </si>
  <si>
    <t>Пермской городской Думы от 19.12.2023 № 265</t>
  </si>
  <si>
    <t>Отдельные строки Перечня объектов капитального строительства муниципальной собственности и объектов недвижимого имущества,</t>
  </si>
  <si>
    <t>от 24.09.2024 № 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</si>
</sst>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9" x14ac:knownFonts="1">
    <font>
      <sz val="10"/>
      <color theme="1"/>
      <name val="Arial Cyr"/>
    </font>
    <font>
      <sz val="10"/>
      <name val="Arial"/>
    </font>
    <font>
      <sz val="1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4"/>
      <name val="Times New Roman"/>
    </font>
    <font>
      <b/>
      <sz val="14"/>
      <color theme="1"/>
      <name val="Times New Roman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rgb="FF92D050"/>
        <bgColor rgb="FF92D05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135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164" fontId="5" fillId="2" borderId="0" xfId="2" applyNumberFormat="1" applyFont="1" applyFill="1" applyAlignment="1">
      <alignment horizontal="right" vertical="top"/>
    </xf>
    <xf numFmtId="49" fontId="4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3" borderId="0" xfId="0" applyFont="1" applyFill="1"/>
    <xf numFmtId="0" fontId="3" fillId="3" borderId="1" xfId="0" applyFont="1" applyFill="1" applyBorder="1" applyAlignment="1">
      <alignment horizontal="center" vertical="top"/>
    </xf>
    <xf numFmtId="164" fontId="3" fillId="3" borderId="6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Alignment="1">
      <alignment horizontal="right" vertical="center"/>
    </xf>
    <xf numFmtId="49" fontId="4" fillId="3" borderId="0" xfId="0" applyNumberFormat="1" applyFont="1" applyFill="1" applyAlignment="1">
      <alignment horizontal="left" vertical="center"/>
    </xf>
    <xf numFmtId="49" fontId="3" fillId="3" borderId="0" xfId="0" applyNumberFormat="1" applyFont="1" applyFill="1" applyAlignment="1">
      <alignment horizontal="left" vertical="center"/>
    </xf>
    <xf numFmtId="0" fontId="3" fillId="5" borderId="0" xfId="0" applyFont="1" applyFill="1"/>
    <xf numFmtId="0" fontId="3" fillId="5" borderId="1" xfId="0" applyFont="1" applyFill="1" applyBorder="1" applyAlignment="1">
      <alignment horizontal="center" vertical="top"/>
    </xf>
    <xf numFmtId="49" fontId="3" fillId="5" borderId="1" xfId="0" applyNumberFormat="1" applyFont="1" applyFill="1" applyBorder="1" applyAlignment="1">
      <alignment horizontal="left" vertical="top"/>
    </xf>
    <xf numFmtId="164" fontId="3" fillId="5" borderId="6" xfId="0" applyNumberFormat="1" applyFont="1" applyFill="1" applyBorder="1" applyAlignment="1">
      <alignment horizontal="right" vertical="center"/>
    </xf>
    <xf numFmtId="164" fontId="3" fillId="5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right" vertical="center"/>
    </xf>
    <xf numFmtId="164" fontId="3" fillId="5" borderId="0" xfId="0" applyNumberFormat="1" applyFont="1" applyFill="1" applyAlignment="1">
      <alignment horizontal="right" vertical="center"/>
    </xf>
    <xf numFmtId="49" fontId="4" fillId="5" borderId="0" xfId="0" applyNumberFormat="1" applyFont="1" applyFill="1" applyAlignment="1">
      <alignment horizontal="left" vertical="center"/>
    </xf>
    <xf numFmtId="49" fontId="3" fillId="5" borderId="0" xfId="0" applyNumberFormat="1" applyFont="1" applyFill="1" applyAlignment="1">
      <alignment horizontal="left" vertical="center"/>
    </xf>
    <xf numFmtId="164" fontId="3" fillId="5" borderId="1" xfId="0" applyNumberFormat="1" applyFont="1" applyFill="1" applyBorder="1" applyAlignment="1">
      <alignment vertical="top" wrapText="1"/>
    </xf>
    <xf numFmtId="164" fontId="3" fillId="5" borderId="1" xfId="0" applyNumberFormat="1" applyFont="1" applyFill="1" applyBorder="1" applyAlignment="1">
      <alignment vertical="top"/>
    </xf>
    <xf numFmtId="164" fontId="3" fillId="5" borderId="6" xfId="0" applyNumberFormat="1" applyFont="1" applyFill="1" applyBorder="1" applyAlignment="1">
      <alignment horizontal="right"/>
    </xf>
    <xf numFmtId="164" fontId="3" fillId="5" borderId="1" xfId="0" applyNumberFormat="1" applyFont="1" applyFill="1" applyBorder="1" applyAlignment="1">
      <alignment horizontal="right"/>
    </xf>
    <xf numFmtId="164" fontId="3" fillId="3" borderId="6" xfId="0" applyNumberFormat="1" applyFont="1" applyFill="1" applyBorder="1" applyAlignment="1">
      <alignment horizontal="right"/>
    </xf>
    <xf numFmtId="164" fontId="3" fillId="4" borderId="1" xfId="0" applyNumberFormat="1" applyFont="1" applyFill="1" applyBorder="1" applyAlignment="1">
      <alignment horizontal="right"/>
    </xf>
    <xf numFmtId="164" fontId="3" fillId="4" borderId="0" xfId="0" applyNumberFormat="1" applyFont="1" applyFill="1" applyAlignment="1">
      <alignment horizontal="right"/>
    </xf>
    <xf numFmtId="49" fontId="4" fillId="5" borderId="0" xfId="0" applyNumberFormat="1" applyFont="1" applyFill="1" applyAlignment="1">
      <alignment horizontal="left"/>
    </xf>
    <xf numFmtId="1" fontId="3" fillId="5" borderId="0" xfId="0" applyNumberFormat="1" applyFont="1" applyFill="1" applyAlignment="1">
      <alignment horizontal="left" vertical="center"/>
    </xf>
    <xf numFmtId="49" fontId="3" fillId="5" borderId="1" xfId="0" applyNumberFormat="1" applyFont="1" applyFill="1" applyBorder="1" applyAlignment="1">
      <alignment horizontal="left" vertical="top" wrapText="1"/>
    </xf>
    <xf numFmtId="49" fontId="3" fillId="5" borderId="3" xfId="0" applyNumberFormat="1" applyFont="1" applyFill="1" applyBorder="1" applyAlignment="1">
      <alignment horizontal="left" vertical="top" wrapText="1"/>
    </xf>
    <xf numFmtId="164" fontId="3" fillId="4" borderId="0" xfId="0" applyNumberFormat="1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top"/>
    </xf>
    <xf numFmtId="49" fontId="3" fillId="2" borderId="3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Border="1" applyAlignment="1">
      <alignment horizontal="right" vertical="center"/>
    </xf>
    <xf numFmtId="164" fontId="3" fillId="2" borderId="6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4" borderId="6" xfId="0" applyNumberFormat="1" applyFont="1" applyFill="1" applyBorder="1" applyAlignment="1">
      <alignment horizontal="right" vertical="center"/>
    </xf>
    <xf numFmtId="1" fontId="3" fillId="2" borderId="0" xfId="0" applyNumberFormat="1" applyFont="1" applyFill="1" applyAlignment="1">
      <alignment horizontal="left" vertical="center"/>
    </xf>
    <xf numFmtId="164" fontId="3" fillId="2" borderId="0" xfId="0" applyNumberFormat="1" applyFont="1" applyFill="1" applyAlignment="1">
      <alignment horizontal="right" vertical="center"/>
    </xf>
    <xf numFmtId="0" fontId="0" fillId="2" borderId="8" xfId="0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center" vertical="top"/>
    </xf>
    <xf numFmtId="49" fontId="3" fillId="3" borderId="3" xfId="0" applyNumberFormat="1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left" vertical="top" wrapText="1"/>
    </xf>
    <xf numFmtId="164" fontId="3" fillId="3" borderId="5" xfId="0" applyNumberFormat="1" applyFont="1" applyFill="1" applyBorder="1" applyAlignment="1">
      <alignment horizontal="right" vertical="center"/>
    </xf>
    <xf numFmtId="164" fontId="3" fillId="3" borderId="9" xfId="0" applyNumberFormat="1" applyFont="1" applyFill="1" applyBorder="1" applyAlignment="1">
      <alignment horizontal="right" vertical="center"/>
    </xf>
    <xf numFmtId="1" fontId="3" fillId="3" borderId="0" xfId="0" applyNumberFormat="1" applyFont="1" applyFill="1" applyAlignment="1">
      <alignment horizontal="left" vertical="center"/>
    </xf>
    <xf numFmtId="49" fontId="3" fillId="5" borderId="1" xfId="0" applyNumberFormat="1" applyFont="1" applyFill="1" applyBorder="1" applyAlignment="1">
      <alignment horizontal="left" vertical="center" wrapText="1"/>
    </xf>
    <xf numFmtId="164" fontId="3" fillId="5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164" fontId="3" fillId="5" borderId="0" xfId="0" applyNumberFormat="1" applyFont="1" applyFill="1" applyAlignment="1">
      <alignment horizontal="right"/>
    </xf>
    <xf numFmtId="49" fontId="4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164" fontId="3" fillId="5" borderId="1" xfId="0" applyNumberFormat="1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left" wrapText="1"/>
    </xf>
    <xf numFmtId="164" fontId="3" fillId="4" borderId="5" xfId="0" applyNumberFormat="1" applyFont="1" applyFill="1" applyBorder="1" applyAlignment="1">
      <alignment horizontal="right" vertical="center"/>
    </xf>
    <xf numFmtId="164" fontId="3" fillId="2" borderId="9" xfId="0" applyNumberFormat="1" applyFont="1" applyFill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164" fontId="3" fillId="4" borderId="9" xfId="0" applyNumberFormat="1" applyFont="1" applyFill="1" applyBorder="1" applyAlignment="1">
      <alignment horizontal="right" vertical="center"/>
    </xf>
    <xf numFmtId="165" fontId="3" fillId="0" borderId="0" xfId="0" applyNumberFormat="1" applyFont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165" fontId="3" fillId="3" borderId="0" xfId="0" applyNumberFormat="1" applyFont="1" applyFill="1" applyAlignment="1">
      <alignment horizontal="center" vertical="center"/>
    </xf>
    <xf numFmtId="165" fontId="3" fillId="4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164" fontId="3" fillId="3" borderId="11" xfId="0" applyNumberFormat="1" applyFont="1" applyFill="1" applyBorder="1" applyAlignment="1">
      <alignment horizontal="right" vertical="center"/>
    </xf>
    <xf numFmtId="164" fontId="3" fillId="4" borderId="11" xfId="0" applyNumberFormat="1" applyFont="1" applyFill="1" applyBorder="1" applyAlignment="1">
      <alignment horizontal="right" vertical="center"/>
    </xf>
    <xf numFmtId="164" fontId="3" fillId="3" borderId="12" xfId="0" applyNumberFormat="1" applyFont="1" applyFill="1" applyBorder="1" applyAlignment="1">
      <alignment horizontal="right" vertical="center"/>
    </xf>
    <xf numFmtId="164" fontId="3" fillId="0" borderId="12" xfId="0" applyNumberFormat="1" applyFont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7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left" vertical="top"/>
    </xf>
    <xf numFmtId="49" fontId="3" fillId="3" borderId="6" xfId="0" applyNumberFormat="1" applyFont="1" applyFill="1" applyBorder="1" applyAlignment="1">
      <alignment horizontal="left" vertical="top"/>
    </xf>
    <xf numFmtId="49" fontId="3" fillId="2" borderId="3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49" fontId="3" fillId="3" borderId="5" xfId="0" applyNumberFormat="1" applyFont="1" applyFill="1" applyBorder="1" applyAlignment="1">
      <alignment horizontal="left" vertical="top" wrapText="1"/>
    </xf>
    <xf numFmtId="49" fontId="3" fillId="3" borderId="6" xfId="0" applyNumberFormat="1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49" fontId="0" fillId="2" borderId="7" xfId="0" applyNumberFormat="1" applyFill="1" applyBorder="1" applyAlignment="1">
      <alignment horizontal="left" vertical="top" wrapText="1"/>
    </xf>
    <xf numFmtId="49" fontId="3" fillId="2" borderId="5" xfId="0" applyNumberFormat="1" applyFont="1" applyFill="1" applyBorder="1" applyAlignment="1">
      <alignment horizontal="left" vertical="top" wrapText="1"/>
    </xf>
    <xf numFmtId="49" fontId="3" fillId="2" borderId="6" xfId="0" applyNumberFormat="1" applyFont="1" applyFill="1" applyBorder="1" applyAlignment="1">
      <alignment horizontal="left" vertical="top" wrapText="1"/>
    </xf>
    <xf numFmtId="49" fontId="3" fillId="2" borderId="10" xfId="0" applyNumberFormat="1" applyFont="1" applyFill="1" applyBorder="1" applyAlignment="1">
      <alignment horizontal="left" vertical="top" wrapText="1"/>
    </xf>
    <xf numFmtId="49" fontId="0" fillId="2" borderId="6" xfId="0" applyNumberForma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13" xfId="1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C202"/>
  <sheetViews>
    <sheetView tabSelected="1" zoomScale="70" zoomScaleNormal="70" workbookViewId="0">
      <selection activeCell="T201" sqref="T201"/>
    </sheetView>
  </sheetViews>
  <sheetFormatPr defaultColWidth="9.109375" defaultRowHeight="18" x14ac:dyDescent="0.35"/>
  <cols>
    <col min="1" max="1" width="5.5546875" style="1" customWidth="1"/>
    <col min="2" max="2" width="86" style="2" customWidth="1"/>
    <col min="3" max="3" width="21.33203125" style="2" customWidth="1"/>
    <col min="4" max="4" width="17.5546875" style="3" hidden="1" customWidth="1"/>
    <col min="5" max="16" width="17.5546875" style="4" hidden="1" customWidth="1"/>
    <col min="17" max="17" width="17.5546875" style="5" hidden="1" customWidth="1"/>
    <col min="18" max="18" width="17.5546875" style="4" hidden="1" customWidth="1"/>
    <col min="19" max="19" width="17.5546875" style="6" hidden="1" customWidth="1"/>
    <col min="20" max="20" width="17.5546875" style="4" customWidth="1"/>
    <col min="21" max="21" width="17.5546875" style="3" hidden="1" customWidth="1"/>
    <col min="22" max="33" width="17.5546875" style="4" hidden="1" customWidth="1"/>
    <col min="34" max="34" width="17.5546875" style="5" hidden="1" customWidth="1"/>
    <col min="35" max="35" width="17.5546875" style="4" hidden="1" customWidth="1"/>
    <col min="36" max="36" width="17.5546875" style="6" hidden="1" customWidth="1"/>
    <col min="37" max="38" width="17.5546875" style="4" hidden="1" customWidth="1"/>
    <col min="39" max="39" width="17.5546875" style="4" customWidth="1"/>
    <col min="40" max="41" width="17.5546875" style="3" hidden="1" customWidth="1"/>
    <col min="42" max="48" width="17.5546875" style="4" hidden="1" customWidth="1"/>
    <col min="49" max="49" width="17.5546875" style="6" hidden="1" customWidth="1"/>
    <col min="50" max="51" width="17.5546875" style="4" hidden="1" customWidth="1"/>
    <col min="52" max="52" width="17.5546875" style="4" customWidth="1"/>
    <col min="53" max="53" width="17.109375" style="7" hidden="1" customWidth="1"/>
    <col min="54" max="54" width="10" style="8" hidden="1" customWidth="1"/>
    <col min="55" max="55" width="9.44140625" style="1" hidden="1" customWidth="1"/>
    <col min="56" max="57" width="9.109375" style="1" customWidth="1"/>
    <col min="58" max="16384" width="9.109375" style="1"/>
  </cols>
  <sheetData>
    <row r="1" spans="1:55" x14ac:dyDescent="0.35">
      <c r="AM1" s="91" t="s">
        <v>270</v>
      </c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</row>
    <row r="2" spans="1:55" x14ac:dyDescent="0.35">
      <c r="AM2" s="92" t="s">
        <v>0</v>
      </c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</row>
    <row r="3" spans="1:55" x14ac:dyDescent="0.35">
      <c r="AM3" s="92" t="s">
        <v>1</v>
      </c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</row>
    <row r="4" spans="1:55" x14ac:dyDescent="0.35">
      <c r="AM4" s="92" t="s">
        <v>274</v>
      </c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2"/>
    </row>
    <row r="5" spans="1:55" x14ac:dyDescent="0.35">
      <c r="AR5" s="10"/>
      <c r="AT5" s="10"/>
      <c r="AV5" s="10"/>
      <c r="AX5" s="10"/>
      <c r="AY5" s="10"/>
      <c r="AZ5" s="9"/>
    </row>
    <row r="6" spans="1:55" x14ac:dyDescent="0.35">
      <c r="A6" s="93" t="s">
        <v>273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11"/>
    </row>
    <row r="7" spans="1:55" ht="17.399999999999999" customHeight="1" x14ac:dyDescent="0.35">
      <c r="A7" s="93" t="s">
        <v>271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11"/>
    </row>
    <row r="8" spans="1:55" ht="2.4" hidden="1" customHeight="1" x14ac:dyDescent="0.35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11"/>
    </row>
    <row r="9" spans="1:55" x14ac:dyDescent="0.35">
      <c r="A9" s="93" t="s">
        <v>272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11"/>
    </row>
    <row r="10" spans="1:55" x14ac:dyDescent="0.35">
      <c r="A10" s="12"/>
      <c r="B10" s="13"/>
      <c r="C10" s="13"/>
      <c r="AN10" s="14"/>
      <c r="AP10" s="9"/>
      <c r="AR10" s="9"/>
      <c r="AT10" s="9"/>
      <c r="AV10" s="9"/>
      <c r="AX10" s="9" t="s">
        <v>2</v>
      </c>
      <c r="AY10" s="9"/>
      <c r="AZ10" s="9" t="s">
        <v>2</v>
      </c>
    </row>
    <row r="11" spans="1:55" ht="18.75" customHeight="1" x14ac:dyDescent="0.35">
      <c r="A11" s="96" t="s">
        <v>3</v>
      </c>
      <c r="B11" s="96" t="s">
        <v>4</v>
      </c>
      <c r="C11" s="96" t="s">
        <v>5</v>
      </c>
      <c r="D11" s="99" t="s">
        <v>6</v>
      </c>
      <c r="E11" s="101" t="s">
        <v>7</v>
      </c>
      <c r="F11" s="101" t="s">
        <v>6</v>
      </c>
      <c r="G11" s="101" t="s">
        <v>8</v>
      </c>
      <c r="H11" s="101" t="s">
        <v>6</v>
      </c>
      <c r="I11" s="101" t="s">
        <v>9</v>
      </c>
      <c r="J11" s="101" t="s">
        <v>6</v>
      </c>
      <c r="K11" s="101" t="s">
        <v>10</v>
      </c>
      <c r="L11" s="101" t="s">
        <v>6</v>
      </c>
      <c r="M11" s="101" t="s">
        <v>11</v>
      </c>
      <c r="N11" s="101" t="s">
        <v>6</v>
      </c>
      <c r="O11" s="101" t="s">
        <v>12</v>
      </c>
      <c r="P11" s="101" t="s">
        <v>6</v>
      </c>
      <c r="Q11" s="103" t="s">
        <v>13</v>
      </c>
      <c r="R11" s="101" t="s">
        <v>6</v>
      </c>
      <c r="S11" s="105" t="s">
        <v>14</v>
      </c>
      <c r="T11" s="107" t="s">
        <v>6</v>
      </c>
      <c r="U11" s="111" t="s">
        <v>15</v>
      </c>
      <c r="V11" s="101" t="s">
        <v>7</v>
      </c>
      <c r="W11" s="109" t="s">
        <v>15</v>
      </c>
      <c r="X11" s="101" t="s">
        <v>8</v>
      </c>
      <c r="Y11" s="109" t="s">
        <v>15</v>
      </c>
      <c r="Z11" s="101" t="s">
        <v>10</v>
      </c>
      <c r="AA11" s="109" t="s">
        <v>15</v>
      </c>
      <c r="AB11" s="101" t="s">
        <v>16</v>
      </c>
      <c r="AC11" s="109" t="s">
        <v>15</v>
      </c>
      <c r="AD11" s="101" t="s">
        <v>11</v>
      </c>
      <c r="AE11" s="109" t="s">
        <v>15</v>
      </c>
      <c r="AF11" s="101" t="s">
        <v>12</v>
      </c>
      <c r="AG11" s="109" t="s">
        <v>15</v>
      </c>
      <c r="AH11" s="103" t="s">
        <v>13</v>
      </c>
      <c r="AI11" s="109" t="s">
        <v>15</v>
      </c>
      <c r="AJ11" s="105" t="s">
        <v>14</v>
      </c>
      <c r="AK11" s="109" t="s">
        <v>15</v>
      </c>
      <c r="AL11" s="105" t="s">
        <v>17</v>
      </c>
      <c r="AM11" s="107" t="s">
        <v>15</v>
      </c>
      <c r="AN11" s="111" t="s">
        <v>18</v>
      </c>
      <c r="AO11" s="99" t="s">
        <v>7</v>
      </c>
      <c r="AP11" s="109" t="s">
        <v>18</v>
      </c>
      <c r="AQ11" s="101" t="s">
        <v>8</v>
      </c>
      <c r="AR11" s="109" t="s">
        <v>18</v>
      </c>
      <c r="AS11" s="101" t="s">
        <v>10</v>
      </c>
      <c r="AT11" s="109" t="s">
        <v>18</v>
      </c>
      <c r="AU11" s="101" t="s">
        <v>11</v>
      </c>
      <c r="AV11" s="109" t="s">
        <v>18</v>
      </c>
      <c r="AW11" s="105" t="s">
        <v>13</v>
      </c>
      <c r="AX11" s="109" t="s">
        <v>18</v>
      </c>
      <c r="AY11" s="105" t="s">
        <v>17</v>
      </c>
      <c r="AZ11" s="107" t="s">
        <v>18</v>
      </c>
      <c r="BA11" s="11"/>
    </row>
    <row r="12" spans="1:55" x14ac:dyDescent="0.35">
      <c r="A12" s="97"/>
      <c r="B12" s="98"/>
      <c r="C12" s="97"/>
      <c r="D12" s="100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4"/>
      <c r="R12" s="102"/>
      <c r="S12" s="106"/>
      <c r="T12" s="108"/>
      <c r="U12" s="112"/>
      <c r="V12" s="102"/>
      <c r="W12" s="110"/>
      <c r="X12" s="102"/>
      <c r="Y12" s="110"/>
      <c r="Z12" s="102"/>
      <c r="AA12" s="110"/>
      <c r="AB12" s="102"/>
      <c r="AC12" s="110"/>
      <c r="AD12" s="102"/>
      <c r="AE12" s="110"/>
      <c r="AF12" s="102"/>
      <c r="AG12" s="110"/>
      <c r="AH12" s="104"/>
      <c r="AI12" s="110"/>
      <c r="AJ12" s="106"/>
      <c r="AK12" s="110"/>
      <c r="AL12" s="106"/>
      <c r="AM12" s="109"/>
      <c r="AN12" s="112"/>
      <c r="AO12" s="100"/>
      <c r="AP12" s="110"/>
      <c r="AQ12" s="102"/>
      <c r="AR12" s="110"/>
      <c r="AS12" s="102"/>
      <c r="AT12" s="110"/>
      <c r="AU12" s="102"/>
      <c r="AV12" s="110"/>
      <c r="AW12" s="106"/>
      <c r="AX12" s="110"/>
      <c r="AY12" s="106"/>
      <c r="AZ12" s="109"/>
    </row>
    <row r="13" spans="1:55" s="15" customFormat="1" x14ac:dyDescent="0.35">
      <c r="A13" s="16"/>
      <c r="B13" s="113" t="s">
        <v>19</v>
      </c>
      <c r="C13" s="114"/>
      <c r="D13" s="17">
        <f>D19+D20+D22+D26+D27+D32+D36+D42+D47+D48+D49+D50+D51+D52+D21</f>
        <v>1830812.4000000001</v>
      </c>
      <c r="E13" s="17">
        <f>E19+E20+E22+E26+E27+E32+E36+E42+E47+E48+E49+E50+E51+E52+E21</f>
        <v>-21444.351999999999</v>
      </c>
      <c r="F13" s="18">
        <f>D13+E13</f>
        <v>1809368.0480000002</v>
      </c>
      <c r="G13" s="17">
        <f>G19+G20+G22+G26+G27+G32+G36+G42+G47+G48+G49+G50+G51+G52+G21+G53+G57+G61</f>
        <v>576578.62900000007</v>
      </c>
      <c r="H13" s="18">
        <f>F13+G13</f>
        <v>2385946.6770000001</v>
      </c>
      <c r="I13" s="17">
        <f>I19+I20+I22+I26+I27+I32+I36+I42+I47+I48+I49+I50+I51+I52+I21+I53+I57+I61</f>
        <v>0</v>
      </c>
      <c r="J13" s="18">
        <f>H13+I13</f>
        <v>2385946.6770000001</v>
      </c>
      <c r="K13" s="17">
        <f>K19+K20+K22+K26+K27+K32+K36+K42+K47+K48+K49+K50+K51+K52+K21+K53+K57+K61</f>
        <v>34407.143999999993</v>
      </c>
      <c r="L13" s="18">
        <f>J13+K13</f>
        <v>2420353.821</v>
      </c>
      <c r="M13" s="17">
        <f>M19+M20+M22+M26+M27+M32+M36+M42+M47+M48+M49+M50+M51+M52+M21+M53+M57+M61</f>
        <v>94205.055000000008</v>
      </c>
      <c r="N13" s="18">
        <f>L13+M13</f>
        <v>2514558.8760000002</v>
      </c>
      <c r="O13" s="17">
        <f>O19+O20+O22+O26+O27+O32+O36+O42+O47+O48+O49+O50+O51+O52+O21+O53+O57+O61</f>
        <v>0</v>
      </c>
      <c r="P13" s="18">
        <f>N13+O13</f>
        <v>2514558.8760000002</v>
      </c>
      <c r="Q13" s="17">
        <f>Q19+Q20+Q22+Q26+Q27+Q32+Q36+Q42+Q47+Q48+Q49+Q50+Q51+Q52+Q21+Q53+Q57+Q61+Q62</f>
        <v>529479.31999999995</v>
      </c>
      <c r="R13" s="18">
        <f>P13+Q13</f>
        <v>3044038.196</v>
      </c>
      <c r="S13" s="18">
        <f>S19+S20+S22+S26+S27+S32+S36+S42+S47+S48+S49+S50+S51+S52+S21+S53+S57+S61+S62</f>
        <v>0</v>
      </c>
      <c r="T13" s="18">
        <f>R13+S13</f>
        <v>3044038.196</v>
      </c>
      <c r="U13" s="18">
        <f>U19+U20+U22+U26+U27+U32+U36+U42+U47+U48+U49+U50+U51+U52+U21</f>
        <v>1891809.2000000002</v>
      </c>
      <c r="V13" s="17">
        <f>V19+V20+V22+V26+V27+V32+V36+V42+V47+V48+V49+V50+V51+V52+V21</f>
        <v>-53186.6</v>
      </c>
      <c r="W13" s="18">
        <f>U13+V13</f>
        <v>1838622.6</v>
      </c>
      <c r="X13" s="17">
        <f>X19+X20+X22+X26+X27+X32+X36+X42+X47+X48+X49+X50+X51+X52+X21+X53+X57+X61</f>
        <v>310354.36499999999</v>
      </c>
      <c r="Y13" s="18">
        <f>W13+X13</f>
        <v>2148976.9649999999</v>
      </c>
      <c r="Z13" s="17">
        <f>Z19+Z20+Z22+Z26+Z27+Z32+Z36+Z42+Z47+Z48+Z49+Z50+Z51+Z52+Z21+Z53+Z57+Z61</f>
        <v>248973.177</v>
      </c>
      <c r="AA13" s="18">
        <f>Y13+Z13</f>
        <v>2397950.142</v>
      </c>
      <c r="AB13" s="17">
        <f>AB19+AB20+AB22+AB26+AB27+AB32+AB36+AB42+AB47+AB48+AB49+AB50+AB51+AB52+AB21+AB53+AB57+AB61</f>
        <v>0</v>
      </c>
      <c r="AC13" s="18">
        <f>AA13+AB13</f>
        <v>2397950.142</v>
      </c>
      <c r="AD13" s="17">
        <f>AD19+AD20+AD22+AD26+AD27+AD32+AD36+AD42+AD47+AD48+AD49+AD50+AD51+AD52+AD21+AD53+AD57+AD61</f>
        <v>292061.36600000004</v>
      </c>
      <c r="AE13" s="18">
        <f>AC13+AD13</f>
        <v>2690011.5079999999</v>
      </c>
      <c r="AF13" s="17">
        <f>AF19+AF20+AF22+AF26+AF27+AF32+AF36+AF42+AF47+AF48+AF49+AF50+AF51+AF52+AF21+AF53+AF57+AF61</f>
        <v>0</v>
      </c>
      <c r="AG13" s="18">
        <f>AE13+AF13</f>
        <v>2690011.5079999999</v>
      </c>
      <c r="AH13" s="17">
        <f>AH19+AH20+AH22+AH26+AH27+AH32+AH36+AH42+AH47+AH48+AH49+AH50+AH51+AH52+AH21+AH53+AH57+AH61+AH62</f>
        <v>-447070.72899999999</v>
      </c>
      <c r="AI13" s="18">
        <f>AG13+AH13</f>
        <v>2242940.7790000001</v>
      </c>
      <c r="AJ13" s="18">
        <f>AJ19+AJ20+AJ22+AJ26+AJ27+AJ32+AJ36+AJ42+AJ47+AJ48+AJ49+AJ50+AJ51+AJ52+AJ21+AJ53+AJ57+AJ61+AJ62</f>
        <v>0</v>
      </c>
      <c r="AK13" s="18">
        <f>AI13+AJ13</f>
        <v>2242940.7790000001</v>
      </c>
      <c r="AL13" s="19">
        <f>AL19+AL20+AL22+AL26+AL27+AL32+AL36+AL42+AL47+AL48+AL49+AL50+AL51+AL52+AL21+AL53+AL57+AL61+AL62</f>
        <v>-464984.86900000001</v>
      </c>
      <c r="AM13" s="84" t="s">
        <v>264</v>
      </c>
      <c r="AN13" s="18">
        <f>AN19+AN20+AN22+AN26+AN27+AN32+AN36+AN42+AN47+AN48+AN49+AN50+AN51+AN52+AN21</f>
        <v>1860920.0999999999</v>
      </c>
      <c r="AO13" s="17">
        <f>AO19+AO20+AO22+AO26+AO27+AO32+AO36+AO42+AO47+AO48+AO49+AO50+AO51+AO52+AO21</f>
        <v>-70868.899999999994</v>
      </c>
      <c r="AP13" s="18">
        <f>AN13+AO13</f>
        <v>1790051.2</v>
      </c>
      <c r="AQ13" s="17">
        <f>AQ19+AQ20+AQ22+AQ26+AQ27+AQ32+AQ36+AQ42+AQ47+AQ48+AQ49+AQ50+AQ51+AQ52+AQ21+AQ53+AQ57+AQ61</f>
        <v>380618.08399999997</v>
      </c>
      <c r="AR13" s="18">
        <f>AP13+AQ13</f>
        <v>2170669.284</v>
      </c>
      <c r="AS13" s="17">
        <f>AS19+AS20+AS22+AS26+AS27+AS32+AS36+AS42+AS47+AS48+AS49+AS50+AS51+AS52+AS21+AS53+AS57+AS61</f>
        <v>0</v>
      </c>
      <c r="AT13" s="18">
        <f>AR13+AS13</f>
        <v>2170669.284</v>
      </c>
      <c r="AU13" s="17">
        <f>AU19+AU20+AU22+AU26+AU27+AU32+AU36+AU42+AU47+AU48+AU49+AU50+AU51+AU52+AU21+AU53+AU57+AU61</f>
        <v>250797.6</v>
      </c>
      <c r="AV13" s="18">
        <f>AT13+AU13</f>
        <v>2421466.8840000001</v>
      </c>
      <c r="AW13" s="17">
        <f>AW19+AW20+AW22+AW26+AW27+AW32+AW36+AW42+AW47+AW48+AW49+AW50+AW51+AW52+AW21+AW53+AW57+AW61+AW62</f>
        <v>0</v>
      </c>
      <c r="AX13" s="18">
        <f>AV13+AW13</f>
        <v>2421466.8840000001</v>
      </c>
      <c r="AY13" s="17">
        <f>AY19+AY20+AY22+AY26+AY27+AY32+AY36+AY42+AY47+AY48+AY49+AY50+AY51+AY52+AY21+AY53+AY57+AY61+AY62</f>
        <v>-1049576.2169999999</v>
      </c>
      <c r="AZ13" s="90" t="s">
        <v>267</v>
      </c>
      <c r="BA13" s="20"/>
      <c r="BB13" s="21"/>
    </row>
    <row r="14" spans="1:55" s="22" customFormat="1" hidden="1" x14ac:dyDescent="0.35">
      <c r="A14" s="23"/>
      <c r="B14" s="24" t="s">
        <v>20</v>
      </c>
      <c r="C14" s="24"/>
      <c r="D14" s="25"/>
      <c r="E14" s="25"/>
      <c r="F14" s="26"/>
      <c r="G14" s="25"/>
      <c r="H14" s="26"/>
      <c r="I14" s="25"/>
      <c r="J14" s="26"/>
      <c r="K14" s="25"/>
      <c r="L14" s="26"/>
      <c r="M14" s="25"/>
      <c r="N14" s="26"/>
      <c r="O14" s="25"/>
      <c r="P14" s="26"/>
      <c r="Q14" s="25"/>
      <c r="R14" s="26"/>
      <c r="S14" s="26"/>
      <c r="T14" s="26"/>
      <c r="U14" s="26"/>
      <c r="V14" s="25"/>
      <c r="W14" s="26"/>
      <c r="X14" s="25"/>
      <c r="Y14" s="26"/>
      <c r="Z14" s="25"/>
      <c r="AA14" s="26"/>
      <c r="AB14" s="25"/>
      <c r="AC14" s="26"/>
      <c r="AD14" s="25"/>
      <c r="AE14" s="26"/>
      <c r="AF14" s="25"/>
      <c r="AG14" s="26"/>
      <c r="AH14" s="17"/>
      <c r="AI14" s="26"/>
      <c r="AJ14" s="27"/>
      <c r="AK14" s="26"/>
      <c r="AL14" s="27"/>
      <c r="AM14" s="28"/>
      <c r="AN14" s="26"/>
      <c r="AO14" s="25"/>
      <c r="AP14" s="26"/>
      <c r="AQ14" s="25"/>
      <c r="AR14" s="26"/>
      <c r="AS14" s="25"/>
      <c r="AT14" s="26"/>
      <c r="AU14" s="25"/>
      <c r="AV14" s="26"/>
      <c r="AW14" s="25"/>
      <c r="AX14" s="26"/>
      <c r="AY14" s="25"/>
      <c r="AZ14" s="26"/>
      <c r="BA14" s="29"/>
      <c r="BB14" s="30" t="s">
        <v>21</v>
      </c>
    </row>
    <row r="15" spans="1:55" s="22" customFormat="1" hidden="1" x14ac:dyDescent="0.35">
      <c r="A15" s="23"/>
      <c r="B15" s="31" t="s">
        <v>22</v>
      </c>
      <c r="C15" s="32"/>
      <c r="D15" s="33">
        <f>D19+D20+D22+D29+D38+D42+D47+D48+D49+D50+D51+D52+D26+D32+D21</f>
        <v>1068359.7</v>
      </c>
      <c r="E15" s="33">
        <f>E19+E20+E22+E29+E38+E42+E47+E48+E49+E50+E51+E52+E26+E32+E21</f>
        <v>-144252.052</v>
      </c>
      <c r="F15" s="34">
        <f t="shared" ref="F15:F77" si="0">D15+E15</f>
        <v>924107.64799999993</v>
      </c>
      <c r="G15" s="33">
        <f>G19+G20+G22+G29+G38+G47+G48+G49+G50+G51+G52+G26+G21+G55+G59+G34+G44+G61</f>
        <v>81296.791999999972</v>
      </c>
      <c r="H15" s="34">
        <f t="shared" ref="H15:H77" si="1">F15+G15</f>
        <v>1005404.44</v>
      </c>
      <c r="I15" s="33">
        <f>I19+I20+I22+I29+I38+I47+I48+I49+I50+I51+I52+I26+I21+I55+I59+I34+I44+I61</f>
        <v>0</v>
      </c>
      <c r="J15" s="34">
        <f t="shared" ref="J15:J77" si="2">H15+I15</f>
        <v>1005404.44</v>
      </c>
      <c r="K15" s="33">
        <f>K19+K20+K22+K29+K38+K47+K48+K49+K50+K51+K52+K26+K21+K55+K59+K34+K44+K61</f>
        <v>-200000</v>
      </c>
      <c r="L15" s="34">
        <f t="shared" ref="L15:L77" si="3">J15+K15</f>
        <v>805404.44</v>
      </c>
      <c r="M15" s="33">
        <f>M19+M20+M22+M29+M38+M47+M48+M49+M50+M51+M52+M26+M21+M55+M59+M34+M44+M61</f>
        <v>-187427.788</v>
      </c>
      <c r="N15" s="34">
        <f t="shared" ref="N15:N77" si="4">L15+M15</f>
        <v>617976.652</v>
      </c>
      <c r="O15" s="33">
        <f>O19+O20+O22+O29+O38+O47+O48+O49+O50+O51+O52+O26+O21+O55+O59+O34+O44+O61</f>
        <v>0</v>
      </c>
      <c r="P15" s="34">
        <f t="shared" ref="P15:P77" si="5">N15+O15</f>
        <v>617976.652</v>
      </c>
      <c r="Q15" s="33">
        <f>Q19+Q20+Q29+Q38+Q47+Q48+Q49+Q50+Q51+Q52+Q26+Q21+Q55+Q59+Q34+Q44+Q61+Q64+Q24</f>
        <v>98559.856999999989</v>
      </c>
      <c r="R15" s="34">
        <f t="shared" ref="R15:R77" si="6">P15+Q15</f>
        <v>716536.50899999996</v>
      </c>
      <c r="S15" s="34">
        <f>S19+S20+S29+S38+S47+S48+S49+S50+S51+S52+S26+S21+S55+S59+S34+S44+S61+S64+S24</f>
        <v>0</v>
      </c>
      <c r="T15" s="34">
        <f t="shared" ref="T15:T77" si="7">R15+S15</f>
        <v>716536.50899999996</v>
      </c>
      <c r="U15" s="34">
        <f>U19+U20+U22+U29+U38+U42+U47+U48+U49+U50+U51+U52+U26+U32+U21</f>
        <v>1546628.4000000001</v>
      </c>
      <c r="V15" s="33">
        <f>V19+V20+V22+V29+V38+V42+V47+V48+V49+V50+V51+V52+V26+V32+V21</f>
        <v>-53186.6</v>
      </c>
      <c r="W15" s="34">
        <f t="shared" ref="W15:W76" si="8">U15+V15</f>
        <v>1493441.8</v>
      </c>
      <c r="X15" s="33">
        <f>X19+X20+X22+X29+X38+X47+X48+X49+X50+X51+X52+X26+X21+X55+X59+X34+X44+X61</f>
        <v>310354.36499999999</v>
      </c>
      <c r="Y15" s="34">
        <f t="shared" ref="Y15:Y77" si="9">W15+X15</f>
        <v>1803796.165</v>
      </c>
      <c r="Z15" s="33">
        <f>Z19+Z20+Z22+Z29+Z38+Z47+Z48+Z49+Z50+Z51+Z52+Z26+Z21+Z55+Z59+Z34+Z44+Z61</f>
        <v>106973.177</v>
      </c>
      <c r="AA15" s="34">
        <f t="shared" ref="AA15:AA77" si="10">Y15+Z15</f>
        <v>1910769.3419999999</v>
      </c>
      <c r="AB15" s="33">
        <f>AB19+AB20+AB22+AB29+AB38+AB47+AB48+AB49+AB50+AB51+AB52+AB26+AB21+AB55+AB59+AB34+AB44+AB61</f>
        <v>0</v>
      </c>
      <c r="AC15" s="34">
        <f t="shared" ref="AC15:AC77" si="11">AA15+AB15</f>
        <v>1910769.3419999999</v>
      </c>
      <c r="AD15" s="33">
        <f>AD19+AD20+AD22+AD29+AD38+AD47+AD48+AD49+AD50+AD51+AD52+AD26+AD21+AD55+AD59+AD34+AD44+AD61</f>
        <v>292061.36600000004</v>
      </c>
      <c r="AE15" s="34">
        <f t="shared" ref="AE15:AE77" si="12">AC15+AD15</f>
        <v>2202830.7080000001</v>
      </c>
      <c r="AF15" s="33">
        <f>AF19+AF20+AF22+AF29+AF38+AF47+AF48+AF49+AF50+AF51+AF52+AF26+AF21+AF55+AF59+AF34+AF44+AF61</f>
        <v>0</v>
      </c>
      <c r="AG15" s="34">
        <f t="shared" ref="AG15:AG77" si="13">AE15+AF15</f>
        <v>2202830.7080000001</v>
      </c>
      <c r="AH15" s="35">
        <f>AH19+AH20+AH22+AH29+AH38+AH47+AH48+AH49+AH50+AH51+AH52+AH26+AH21+AH55+AH59+AH34+AH44+AH61+AH64</f>
        <v>-447070.72899999999</v>
      </c>
      <c r="AI15" s="34">
        <f t="shared" ref="AI15:AI77" si="14">AG15+AH15</f>
        <v>1755759.9790000001</v>
      </c>
      <c r="AJ15" s="36">
        <f>AJ19+AJ20+AJ22+AJ29+AJ38+AJ47+AJ48+AJ49+AJ50+AJ51+AJ52+AJ26+AJ21+AJ55+AJ59+AJ34+AJ44+AJ61+AJ64</f>
        <v>0</v>
      </c>
      <c r="AK15" s="34">
        <f t="shared" ref="AK15:AK77" si="15">AI15+AJ15</f>
        <v>1755759.9790000001</v>
      </c>
      <c r="AL15" s="37">
        <f>AL19+AL20+AL22+AL29+AL38+AL47+AL48+AL49+AL50+AL51+AL52+AL26+AL21+AL55+AL59+AL34+AL44+AL61+AL64</f>
        <v>-464984.86900000001</v>
      </c>
      <c r="AM15" s="34">
        <f t="shared" ref="AM15:AM77" si="16">AK15+AL15</f>
        <v>1290775.1100000001</v>
      </c>
      <c r="AN15" s="34">
        <f>AN19+AN20+AN22+AN29+AN38+AN42+AN47+AN48+AN49+AN50+AN51+AN52+AN26+AN32+AN21</f>
        <v>1860920.0999999999</v>
      </c>
      <c r="AO15" s="33">
        <f>AO19+AO20+AO22+AO29+AO38+AO42+AO47+AO48+AO49+AO50+AO51+AO52+AO26+AO32+AO21</f>
        <v>-70868.899999999994</v>
      </c>
      <c r="AP15" s="34">
        <f t="shared" ref="AP15:AP76" si="17">AN15+AO15</f>
        <v>1790051.2</v>
      </c>
      <c r="AQ15" s="33">
        <f>AQ19+AQ20+AQ22+AQ29+AQ38+AQ47+AQ48+AQ49+AQ50+AQ51+AQ52+AQ26+AQ21+AQ55+AQ59+AQ34+AQ44+AQ61</f>
        <v>380618.08399999997</v>
      </c>
      <c r="AR15" s="34">
        <f t="shared" ref="AR15:AR77" si="18">AP15+AQ15</f>
        <v>2170669.284</v>
      </c>
      <c r="AS15" s="33">
        <f>AS19+AS20+AS22+AS29+AS38+AS47+AS48+AS49+AS50+AS51+AS52+AS26+AS21+AS55+AS59+AS34+AS44+AS61</f>
        <v>0</v>
      </c>
      <c r="AT15" s="34">
        <f t="shared" ref="AT15:AT77" si="19">AR15+AS15</f>
        <v>2170669.284</v>
      </c>
      <c r="AU15" s="33">
        <f>AU19+AU20+AU22+AU29+AU38+AU47+AU48+AU49+AU50+AU51+AU52+AU26+AU21+AU55+AU59+AU34+AU44+AU61</f>
        <v>250797.6</v>
      </c>
      <c r="AV15" s="34">
        <f t="shared" ref="AV15:AV77" si="20">AT15+AU15</f>
        <v>2421466.8840000001</v>
      </c>
      <c r="AW15" s="33">
        <f>AW19+AW20+AW22+AW29+AW38+AW47+AW48+AW49+AW50+AW51+AW52+AW26+AW21+AW55+AW59+AW34+AW44+AW61+AW64</f>
        <v>0</v>
      </c>
      <c r="AX15" s="34">
        <f t="shared" ref="AX15:AX77" si="21">AV15+AW15</f>
        <v>2421466.8840000001</v>
      </c>
      <c r="AY15" s="33">
        <f>AY19+AY20+AY22+AY29+AY38+AY47+AY48+AY49+AY50+AY51+AY52+AY26+AY21+AY55+AY59+AY34+AY44+AY61+AY64</f>
        <v>-1049576.2169999999</v>
      </c>
      <c r="AZ15" s="34">
        <f t="shared" ref="AZ15:AZ77" si="22">AX15+AY15</f>
        <v>1371890.6670000001</v>
      </c>
      <c r="BA15" s="38"/>
      <c r="BB15" s="30" t="s">
        <v>23</v>
      </c>
      <c r="BC15" s="39"/>
    </row>
    <row r="16" spans="1:55" s="22" customFormat="1" hidden="1" x14ac:dyDescent="0.35">
      <c r="A16" s="23"/>
      <c r="B16" s="40" t="s">
        <v>24</v>
      </c>
      <c r="C16" s="24"/>
      <c r="D16" s="25">
        <f>D30+D39</f>
        <v>261868.1</v>
      </c>
      <c r="E16" s="25">
        <f>E30+E39</f>
        <v>0</v>
      </c>
      <c r="F16" s="26">
        <f t="shared" si="0"/>
        <v>261868.1</v>
      </c>
      <c r="G16" s="25">
        <f>G30+G39</f>
        <v>0</v>
      </c>
      <c r="H16" s="26">
        <f t="shared" si="1"/>
        <v>261868.1</v>
      </c>
      <c r="I16" s="25">
        <f>I30+I39</f>
        <v>0</v>
      </c>
      <c r="J16" s="26">
        <f t="shared" si="2"/>
        <v>261868.1</v>
      </c>
      <c r="K16" s="25">
        <f>K30+K39+K45</f>
        <v>50058.5</v>
      </c>
      <c r="L16" s="26">
        <f t="shared" si="3"/>
        <v>311926.59999999998</v>
      </c>
      <c r="M16" s="25">
        <f>M30+M39+M45</f>
        <v>0</v>
      </c>
      <c r="N16" s="26">
        <f t="shared" si="4"/>
        <v>311926.59999999998</v>
      </c>
      <c r="O16" s="25">
        <f>O30+O39+O45</f>
        <v>0</v>
      </c>
      <c r="P16" s="26">
        <f t="shared" si="5"/>
        <v>311926.59999999998</v>
      </c>
      <c r="Q16" s="25">
        <f>Q30+Q39+Q45+Q65</f>
        <v>23800</v>
      </c>
      <c r="R16" s="26">
        <f t="shared" si="6"/>
        <v>335726.6</v>
      </c>
      <c r="S16" s="26">
        <f>S30+S39+S45+S65</f>
        <v>0</v>
      </c>
      <c r="T16" s="26">
        <f t="shared" si="7"/>
        <v>335726.6</v>
      </c>
      <c r="U16" s="26">
        <f>U30+U39</f>
        <v>345180.8</v>
      </c>
      <c r="V16" s="25">
        <f>V30+V39</f>
        <v>0</v>
      </c>
      <c r="W16" s="26">
        <f t="shared" si="8"/>
        <v>345180.8</v>
      </c>
      <c r="X16" s="25">
        <f>X30+X39</f>
        <v>0</v>
      </c>
      <c r="Y16" s="26">
        <f t="shared" si="9"/>
        <v>345180.8</v>
      </c>
      <c r="Z16" s="25">
        <f>Z30+Z39+Z45</f>
        <v>142000</v>
      </c>
      <c r="AA16" s="26">
        <f t="shared" si="10"/>
        <v>487180.79999999999</v>
      </c>
      <c r="AB16" s="25">
        <f>AB30+AB39+AB45</f>
        <v>0</v>
      </c>
      <c r="AC16" s="26">
        <f t="shared" si="11"/>
        <v>487180.79999999999</v>
      </c>
      <c r="AD16" s="25">
        <f>AD30+AD39+AD45</f>
        <v>0</v>
      </c>
      <c r="AE16" s="26">
        <f t="shared" si="12"/>
        <v>487180.79999999999</v>
      </c>
      <c r="AF16" s="25">
        <f>AF30+AF39+AF45</f>
        <v>0</v>
      </c>
      <c r="AG16" s="26">
        <f t="shared" si="13"/>
        <v>487180.79999999999</v>
      </c>
      <c r="AH16" s="17">
        <f>AH30+AH39+AH45+AH65</f>
        <v>0</v>
      </c>
      <c r="AI16" s="26">
        <f t="shared" si="14"/>
        <v>487180.79999999999</v>
      </c>
      <c r="AJ16" s="27">
        <f>AJ30+AJ39+AJ45+AJ65</f>
        <v>0</v>
      </c>
      <c r="AK16" s="26">
        <f t="shared" si="15"/>
        <v>487180.79999999999</v>
      </c>
      <c r="AL16" s="27">
        <f>AL30+AL39+AL45+AL65</f>
        <v>0</v>
      </c>
      <c r="AM16" s="28">
        <f t="shared" si="16"/>
        <v>487180.79999999999</v>
      </c>
      <c r="AN16" s="26">
        <f>AN30+AN39</f>
        <v>0</v>
      </c>
      <c r="AO16" s="25">
        <f>AO30+AO39</f>
        <v>0</v>
      </c>
      <c r="AP16" s="26">
        <f t="shared" si="17"/>
        <v>0</v>
      </c>
      <c r="AQ16" s="25">
        <f>AQ30+AQ39</f>
        <v>0</v>
      </c>
      <c r="AR16" s="26">
        <f t="shared" si="18"/>
        <v>0</v>
      </c>
      <c r="AS16" s="25">
        <f>AS30+AS39+AS45</f>
        <v>0</v>
      </c>
      <c r="AT16" s="26">
        <f t="shared" si="19"/>
        <v>0</v>
      </c>
      <c r="AU16" s="25">
        <f>AU30+AU39+AU45</f>
        <v>0</v>
      </c>
      <c r="AV16" s="26">
        <f t="shared" si="20"/>
        <v>0</v>
      </c>
      <c r="AW16" s="25">
        <f>BM16+BV16+CB16+CV16</f>
        <v>0</v>
      </c>
      <c r="AX16" s="26">
        <f t="shared" si="21"/>
        <v>0</v>
      </c>
      <c r="AY16" s="25">
        <f>BO16+BX16+CD16+CX16</f>
        <v>0</v>
      </c>
      <c r="AZ16" s="26">
        <f t="shared" si="22"/>
        <v>0</v>
      </c>
      <c r="BA16" s="29"/>
      <c r="BB16" s="22">
        <v>3</v>
      </c>
      <c r="BC16" s="39"/>
    </row>
    <row r="17" spans="1:55" s="22" customFormat="1" hidden="1" x14ac:dyDescent="0.35">
      <c r="A17" s="23"/>
      <c r="B17" s="41" t="s">
        <v>25</v>
      </c>
      <c r="C17" s="24"/>
      <c r="D17" s="25">
        <f>D40</f>
        <v>500584.6</v>
      </c>
      <c r="E17" s="25">
        <f>E40</f>
        <v>0</v>
      </c>
      <c r="F17" s="26">
        <f t="shared" si="0"/>
        <v>500584.6</v>
      </c>
      <c r="G17" s="25">
        <f>G40</f>
        <v>-50058.46</v>
      </c>
      <c r="H17" s="26">
        <f t="shared" si="1"/>
        <v>450526.13999999996</v>
      </c>
      <c r="I17" s="25">
        <f>I40</f>
        <v>0</v>
      </c>
      <c r="J17" s="26">
        <f t="shared" si="2"/>
        <v>450526.13999999996</v>
      </c>
      <c r="K17" s="25">
        <f>K40</f>
        <v>0</v>
      </c>
      <c r="L17" s="26">
        <f t="shared" si="3"/>
        <v>450526.13999999996</v>
      </c>
      <c r="M17" s="25">
        <f>M40</f>
        <v>0</v>
      </c>
      <c r="N17" s="26">
        <f t="shared" si="4"/>
        <v>450526.13999999996</v>
      </c>
      <c r="O17" s="25">
        <f>O40</f>
        <v>0</v>
      </c>
      <c r="P17" s="26">
        <f t="shared" si="5"/>
        <v>450526.13999999996</v>
      </c>
      <c r="Q17" s="25">
        <f>Q40</f>
        <v>0</v>
      </c>
      <c r="R17" s="26">
        <f t="shared" si="6"/>
        <v>450526.13999999996</v>
      </c>
      <c r="S17" s="26">
        <f>S40</f>
        <v>0</v>
      </c>
      <c r="T17" s="26">
        <f t="shared" si="7"/>
        <v>450526.13999999996</v>
      </c>
      <c r="U17" s="26">
        <f>U40</f>
        <v>0</v>
      </c>
      <c r="V17" s="25">
        <f>V40</f>
        <v>0</v>
      </c>
      <c r="W17" s="26">
        <f t="shared" si="8"/>
        <v>0</v>
      </c>
      <c r="X17" s="25">
        <f>X40</f>
        <v>0</v>
      </c>
      <c r="Y17" s="26">
        <f t="shared" si="9"/>
        <v>0</v>
      </c>
      <c r="Z17" s="25">
        <f>Z40</f>
        <v>0</v>
      </c>
      <c r="AA17" s="26">
        <f t="shared" si="10"/>
        <v>0</v>
      </c>
      <c r="AB17" s="25">
        <f>AB40</f>
        <v>0</v>
      </c>
      <c r="AC17" s="26">
        <f t="shared" si="11"/>
        <v>0</v>
      </c>
      <c r="AD17" s="25">
        <f>AD40</f>
        <v>0</v>
      </c>
      <c r="AE17" s="26">
        <f t="shared" si="12"/>
        <v>0</v>
      </c>
      <c r="AF17" s="25">
        <f>AF40</f>
        <v>0</v>
      </c>
      <c r="AG17" s="26">
        <f t="shared" si="13"/>
        <v>0</v>
      </c>
      <c r="AH17" s="17">
        <f>AH40</f>
        <v>0</v>
      </c>
      <c r="AI17" s="26">
        <f t="shared" si="14"/>
        <v>0</v>
      </c>
      <c r="AJ17" s="27">
        <f>AJ40</f>
        <v>0</v>
      </c>
      <c r="AK17" s="26">
        <f t="shared" si="15"/>
        <v>0</v>
      </c>
      <c r="AL17" s="42">
        <f>AL40</f>
        <v>0</v>
      </c>
      <c r="AM17" s="26">
        <f t="shared" si="16"/>
        <v>0</v>
      </c>
      <c r="AN17" s="26">
        <f>AN40</f>
        <v>0</v>
      </c>
      <c r="AO17" s="25">
        <f>AO40</f>
        <v>0</v>
      </c>
      <c r="AP17" s="26">
        <f t="shared" si="17"/>
        <v>0</v>
      </c>
      <c r="AQ17" s="25">
        <f>AQ40</f>
        <v>0</v>
      </c>
      <c r="AR17" s="26">
        <f t="shared" si="18"/>
        <v>0</v>
      </c>
      <c r="AS17" s="25">
        <f>AS40</f>
        <v>0</v>
      </c>
      <c r="AT17" s="26">
        <f t="shared" si="19"/>
        <v>0</v>
      </c>
      <c r="AU17" s="25">
        <f>AU40</f>
        <v>0</v>
      </c>
      <c r="AV17" s="26">
        <f t="shared" si="20"/>
        <v>0</v>
      </c>
      <c r="AW17" s="25">
        <f>AW40</f>
        <v>0</v>
      </c>
      <c r="AX17" s="26">
        <f t="shared" si="21"/>
        <v>0</v>
      </c>
      <c r="AY17" s="25">
        <f>AY40</f>
        <v>0</v>
      </c>
      <c r="AZ17" s="26">
        <f t="shared" si="22"/>
        <v>0</v>
      </c>
      <c r="BA17" s="29"/>
      <c r="BB17" s="30" t="s">
        <v>21</v>
      </c>
      <c r="BC17" s="39"/>
    </row>
    <row r="18" spans="1:55" s="22" customFormat="1" hidden="1" x14ac:dyDescent="0.35">
      <c r="A18" s="23"/>
      <c r="B18" s="41" t="s">
        <v>26</v>
      </c>
      <c r="C18" s="24"/>
      <c r="D18" s="25"/>
      <c r="E18" s="25">
        <f>E31</f>
        <v>122807.7</v>
      </c>
      <c r="F18" s="26">
        <f t="shared" si="0"/>
        <v>122807.7</v>
      </c>
      <c r="G18" s="25">
        <f>G31+G56+G60+G35+G41+G46</f>
        <v>545340.29700000002</v>
      </c>
      <c r="H18" s="26">
        <f t="shared" si="1"/>
        <v>668147.99699999997</v>
      </c>
      <c r="I18" s="25">
        <f>I31+I56+I60+I35+I41+I46</f>
        <v>0</v>
      </c>
      <c r="J18" s="26">
        <f t="shared" si="2"/>
        <v>668147.99699999997</v>
      </c>
      <c r="K18" s="25">
        <f>K31+K56+K60+K35+K41+K46</f>
        <v>184348.644</v>
      </c>
      <c r="L18" s="26">
        <f t="shared" si="3"/>
        <v>852496.64099999995</v>
      </c>
      <c r="M18" s="25">
        <f>M31+M56+M60+M35+M41+M46+M25</f>
        <v>281632.84299999999</v>
      </c>
      <c r="N18" s="26">
        <f t="shared" si="4"/>
        <v>1134129.4839999999</v>
      </c>
      <c r="O18" s="25">
        <f>O31+O56+O60+O35+O41+O46+O25</f>
        <v>0</v>
      </c>
      <c r="P18" s="26">
        <f t="shared" si="5"/>
        <v>1134129.4839999999</v>
      </c>
      <c r="Q18" s="25">
        <f>Q31+Q56+Q60+Q35+Q41+Q46+Q25</f>
        <v>407119.46299999999</v>
      </c>
      <c r="R18" s="26">
        <f t="shared" si="6"/>
        <v>1541248.9469999999</v>
      </c>
      <c r="S18" s="26">
        <f>S31+S56+S60+S35+S41+S46+S25</f>
        <v>0</v>
      </c>
      <c r="T18" s="26">
        <f t="shared" si="7"/>
        <v>1541248.9469999999</v>
      </c>
      <c r="U18" s="26"/>
      <c r="V18" s="25">
        <f>V31</f>
        <v>0</v>
      </c>
      <c r="W18" s="26">
        <f t="shared" si="8"/>
        <v>0</v>
      </c>
      <c r="X18" s="25">
        <f>X31+X56+X60+X35+X41+X46</f>
        <v>0</v>
      </c>
      <c r="Y18" s="26">
        <f t="shared" si="9"/>
        <v>0</v>
      </c>
      <c r="Z18" s="25">
        <f>Z31+Z56+Z60+Z35+Z41+Z46</f>
        <v>0</v>
      </c>
      <c r="AA18" s="26">
        <f t="shared" si="10"/>
        <v>0</v>
      </c>
      <c r="AB18" s="25">
        <f>AB31+AB56+AB60+AB35+AB41+AB46</f>
        <v>0</v>
      </c>
      <c r="AC18" s="26">
        <f t="shared" si="11"/>
        <v>0</v>
      </c>
      <c r="AD18" s="25">
        <f>AD31+AD56+AD60+AD35+AD41+AD46+AD25</f>
        <v>0</v>
      </c>
      <c r="AE18" s="26">
        <f t="shared" si="12"/>
        <v>0</v>
      </c>
      <c r="AF18" s="25">
        <f>AF31+AF56+AF60+AF35+AF41+AF46+AF25</f>
        <v>0</v>
      </c>
      <c r="AG18" s="26">
        <f t="shared" si="13"/>
        <v>0</v>
      </c>
      <c r="AH18" s="17">
        <f>AH31+AH56+AH60+AH35+AH41+AH46+AH25</f>
        <v>0</v>
      </c>
      <c r="AI18" s="26">
        <f t="shared" si="14"/>
        <v>0</v>
      </c>
      <c r="AJ18" s="27">
        <f>AJ31+AJ56+AJ60+AJ35+AJ41+AJ46+AJ25</f>
        <v>0</v>
      </c>
      <c r="AK18" s="26">
        <f t="shared" si="15"/>
        <v>0</v>
      </c>
      <c r="AL18" s="27">
        <f>AL31+AL56+AL60+AL35+AL41+AL46+AL25</f>
        <v>0</v>
      </c>
      <c r="AM18" s="28">
        <f t="shared" si="16"/>
        <v>0</v>
      </c>
      <c r="AN18" s="26"/>
      <c r="AO18" s="25">
        <f>AO31</f>
        <v>0</v>
      </c>
      <c r="AP18" s="26">
        <f t="shared" si="17"/>
        <v>0</v>
      </c>
      <c r="AQ18" s="25">
        <f>AQ31+AQ56+AQ60+AQ35+AQ41+AQ46</f>
        <v>0</v>
      </c>
      <c r="AR18" s="26">
        <f t="shared" si="18"/>
        <v>0</v>
      </c>
      <c r="AS18" s="25">
        <f>AS31+AS56+AS60+AS35+AS41+AS46</f>
        <v>0</v>
      </c>
      <c r="AT18" s="26">
        <f t="shared" si="19"/>
        <v>0</v>
      </c>
      <c r="AU18" s="25">
        <f>AU31+AU56+AU60+AU35+AU41+AU46+AU25</f>
        <v>0</v>
      </c>
      <c r="AV18" s="26">
        <f t="shared" si="20"/>
        <v>0</v>
      </c>
      <c r="AW18" s="25">
        <f>AW31+AW56+AW60+AW35+AW41+AW46+AW25</f>
        <v>0</v>
      </c>
      <c r="AX18" s="26">
        <f t="shared" si="21"/>
        <v>0</v>
      </c>
      <c r="AY18" s="25">
        <f>AY31+AY56+AY60+AY35+AY41+AY46+AY25</f>
        <v>0</v>
      </c>
      <c r="AZ18" s="26">
        <f t="shared" si="22"/>
        <v>0</v>
      </c>
      <c r="BA18" s="29"/>
      <c r="BB18" s="30" t="s">
        <v>21</v>
      </c>
      <c r="BC18" s="39"/>
    </row>
    <row r="19" spans="1:55" ht="54" hidden="1" x14ac:dyDescent="0.35">
      <c r="A19" s="43" t="s">
        <v>27</v>
      </c>
      <c r="B19" s="44" t="s">
        <v>28</v>
      </c>
      <c r="C19" s="45" t="s">
        <v>29</v>
      </c>
      <c r="D19" s="46">
        <v>204896.3</v>
      </c>
      <c r="E19" s="47"/>
      <c r="F19" s="48">
        <f t="shared" si="0"/>
        <v>204896.3</v>
      </c>
      <c r="G19" s="47"/>
      <c r="H19" s="48">
        <f t="shared" si="1"/>
        <v>204896.3</v>
      </c>
      <c r="I19" s="47"/>
      <c r="J19" s="48">
        <f t="shared" si="2"/>
        <v>204896.3</v>
      </c>
      <c r="K19" s="47">
        <v>-200000</v>
      </c>
      <c r="L19" s="48">
        <f t="shared" si="3"/>
        <v>4896.2999999999884</v>
      </c>
      <c r="M19" s="47">
        <v>-4896.3</v>
      </c>
      <c r="N19" s="48">
        <f t="shared" si="4"/>
        <v>-1.1823431123048067E-11</v>
      </c>
      <c r="O19" s="47"/>
      <c r="P19" s="48">
        <f t="shared" si="5"/>
        <v>-1.1823431123048067E-11</v>
      </c>
      <c r="Q19" s="17"/>
      <c r="R19" s="48">
        <f t="shared" si="6"/>
        <v>-1.1823431123048067E-11</v>
      </c>
      <c r="S19" s="27"/>
      <c r="T19" s="48">
        <f t="shared" si="7"/>
        <v>-1.1823431123048067E-11</v>
      </c>
      <c r="U19" s="49">
        <v>305572.3</v>
      </c>
      <c r="V19" s="47">
        <v>-53186.6</v>
      </c>
      <c r="W19" s="48">
        <f t="shared" si="8"/>
        <v>252385.69999999998</v>
      </c>
      <c r="X19" s="47"/>
      <c r="Y19" s="48">
        <f t="shared" si="9"/>
        <v>252385.69999999998</v>
      </c>
      <c r="Z19" s="47">
        <v>200000</v>
      </c>
      <c r="AA19" s="48">
        <f t="shared" si="10"/>
        <v>452385.69999999995</v>
      </c>
      <c r="AB19" s="47"/>
      <c r="AC19" s="48">
        <f t="shared" si="11"/>
        <v>452385.69999999995</v>
      </c>
      <c r="AD19" s="47"/>
      <c r="AE19" s="48">
        <f t="shared" si="12"/>
        <v>452385.69999999995</v>
      </c>
      <c r="AF19" s="47"/>
      <c r="AG19" s="48">
        <f t="shared" si="13"/>
        <v>452385.69999999995</v>
      </c>
      <c r="AH19" s="17">
        <v>-452385.7</v>
      </c>
      <c r="AI19" s="48">
        <f t="shared" si="14"/>
        <v>0</v>
      </c>
      <c r="AJ19" s="27"/>
      <c r="AK19" s="48">
        <f t="shared" si="15"/>
        <v>0</v>
      </c>
      <c r="AL19" s="42"/>
      <c r="AM19" s="48">
        <f t="shared" si="16"/>
        <v>0</v>
      </c>
      <c r="AN19" s="49">
        <v>0</v>
      </c>
      <c r="AO19" s="46"/>
      <c r="AP19" s="48">
        <f t="shared" si="17"/>
        <v>0</v>
      </c>
      <c r="AQ19" s="47"/>
      <c r="AR19" s="48">
        <f t="shared" si="18"/>
        <v>0</v>
      </c>
      <c r="AS19" s="47"/>
      <c r="AT19" s="48">
        <f t="shared" si="19"/>
        <v>0</v>
      </c>
      <c r="AU19" s="47"/>
      <c r="AV19" s="48">
        <f t="shared" si="20"/>
        <v>0</v>
      </c>
      <c r="AW19" s="50"/>
      <c r="AX19" s="48">
        <f t="shared" si="21"/>
        <v>0</v>
      </c>
      <c r="AY19" s="50"/>
      <c r="AZ19" s="48">
        <f t="shared" si="22"/>
        <v>0</v>
      </c>
      <c r="BA19" s="7" t="s">
        <v>30</v>
      </c>
      <c r="BB19" s="8" t="s">
        <v>23</v>
      </c>
      <c r="BC19" s="51"/>
    </row>
    <row r="20" spans="1:55" ht="54" hidden="1" x14ac:dyDescent="0.35">
      <c r="A20" s="43" t="s">
        <v>27</v>
      </c>
      <c r="B20" s="44" t="s">
        <v>31</v>
      </c>
      <c r="C20" s="45" t="s">
        <v>29</v>
      </c>
      <c r="D20" s="46">
        <v>62244.1</v>
      </c>
      <c r="E20" s="47">
        <v>-21444.351999999999</v>
      </c>
      <c r="F20" s="48">
        <f t="shared" si="0"/>
        <v>40799.748</v>
      </c>
      <c r="G20" s="47">
        <v>596.89499999999998</v>
      </c>
      <c r="H20" s="48">
        <f t="shared" si="1"/>
        <v>41396.642999999996</v>
      </c>
      <c r="I20" s="47"/>
      <c r="J20" s="48">
        <f t="shared" si="2"/>
        <v>41396.642999999996</v>
      </c>
      <c r="K20" s="47"/>
      <c r="L20" s="48">
        <f t="shared" si="3"/>
        <v>41396.642999999996</v>
      </c>
      <c r="M20" s="47"/>
      <c r="N20" s="48">
        <f t="shared" si="4"/>
        <v>41396.642999999996</v>
      </c>
      <c r="O20" s="47"/>
      <c r="P20" s="48">
        <f t="shared" si="5"/>
        <v>41396.642999999996</v>
      </c>
      <c r="Q20" s="17"/>
      <c r="R20" s="48">
        <f t="shared" si="6"/>
        <v>41396.642999999996</v>
      </c>
      <c r="S20" s="27"/>
      <c r="T20" s="48">
        <f t="shared" si="7"/>
        <v>41396.642999999996</v>
      </c>
      <c r="U20" s="49">
        <v>0</v>
      </c>
      <c r="V20" s="47"/>
      <c r="W20" s="48">
        <f t="shared" si="8"/>
        <v>0</v>
      </c>
      <c r="X20" s="47"/>
      <c r="Y20" s="48">
        <f t="shared" si="9"/>
        <v>0</v>
      </c>
      <c r="Z20" s="47"/>
      <c r="AA20" s="48">
        <f t="shared" si="10"/>
        <v>0</v>
      </c>
      <c r="AB20" s="47"/>
      <c r="AC20" s="48">
        <f t="shared" si="11"/>
        <v>0</v>
      </c>
      <c r="AD20" s="47"/>
      <c r="AE20" s="48">
        <f t="shared" si="12"/>
        <v>0</v>
      </c>
      <c r="AF20" s="47"/>
      <c r="AG20" s="48">
        <f t="shared" si="13"/>
        <v>0</v>
      </c>
      <c r="AH20" s="17"/>
      <c r="AI20" s="48">
        <f t="shared" si="14"/>
        <v>0</v>
      </c>
      <c r="AJ20" s="27"/>
      <c r="AK20" s="48">
        <f t="shared" si="15"/>
        <v>0</v>
      </c>
      <c r="AL20" s="27"/>
      <c r="AM20" s="52">
        <f t="shared" si="16"/>
        <v>0</v>
      </c>
      <c r="AN20" s="49">
        <v>0</v>
      </c>
      <c r="AO20" s="46"/>
      <c r="AP20" s="48">
        <f t="shared" si="17"/>
        <v>0</v>
      </c>
      <c r="AQ20" s="47"/>
      <c r="AR20" s="48">
        <f t="shared" si="18"/>
        <v>0</v>
      </c>
      <c r="AS20" s="47"/>
      <c r="AT20" s="48">
        <f t="shared" si="19"/>
        <v>0</v>
      </c>
      <c r="AU20" s="47"/>
      <c r="AV20" s="48">
        <f t="shared" si="20"/>
        <v>0</v>
      </c>
      <c r="AW20" s="50"/>
      <c r="AX20" s="48">
        <f t="shared" si="21"/>
        <v>0</v>
      </c>
      <c r="AY20" s="50"/>
      <c r="AZ20" s="48">
        <f t="shared" si="22"/>
        <v>0</v>
      </c>
      <c r="BA20" s="7" t="s">
        <v>32</v>
      </c>
      <c r="BB20" s="8" t="s">
        <v>21</v>
      </c>
      <c r="BC20" s="51"/>
    </row>
    <row r="21" spans="1:55" ht="36" hidden="1" x14ac:dyDescent="0.35">
      <c r="A21" s="115" t="s">
        <v>33</v>
      </c>
      <c r="B21" s="117" t="s">
        <v>34</v>
      </c>
      <c r="C21" s="45" t="s">
        <v>35</v>
      </c>
      <c r="D21" s="46">
        <v>0</v>
      </c>
      <c r="E21" s="47"/>
      <c r="F21" s="48">
        <f t="shared" si="0"/>
        <v>0</v>
      </c>
      <c r="G21" s="47"/>
      <c r="H21" s="48">
        <f t="shared" si="1"/>
        <v>0</v>
      </c>
      <c r="I21" s="47"/>
      <c r="J21" s="48">
        <f t="shared" si="2"/>
        <v>0</v>
      </c>
      <c r="K21" s="47"/>
      <c r="L21" s="48">
        <f t="shared" si="3"/>
        <v>0</v>
      </c>
      <c r="M21" s="47"/>
      <c r="N21" s="48">
        <f t="shared" si="4"/>
        <v>0</v>
      </c>
      <c r="O21" s="47"/>
      <c r="P21" s="48">
        <f t="shared" si="5"/>
        <v>0</v>
      </c>
      <c r="Q21" s="17"/>
      <c r="R21" s="48">
        <f t="shared" si="6"/>
        <v>0</v>
      </c>
      <c r="S21" s="27"/>
      <c r="T21" s="48">
        <f t="shared" si="7"/>
        <v>0</v>
      </c>
      <c r="U21" s="49">
        <v>0</v>
      </c>
      <c r="V21" s="47"/>
      <c r="W21" s="48">
        <f t="shared" si="8"/>
        <v>0</v>
      </c>
      <c r="X21" s="47"/>
      <c r="Y21" s="48">
        <f t="shared" si="9"/>
        <v>0</v>
      </c>
      <c r="Z21" s="47"/>
      <c r="AA21" s="48">
        <f t="shared" si="10"/>
        <v>0</v>
      </c>
      <c r="AB21" s="47"/>
      <c r="AC21" s="48">
        <f t="shared" si="11"/>
        <v>0</v>
      </c>
      <c r="AD21" s="47"/>
      <c r="AE21" s="48">
        <f t="shared" si="12"/>
        <v>0</v>
      </c>
      <c r="AF21" s="47"/>
      <c r="AG21" s="48">
        <f t="shared" si="13"/>
        <v>0</v>
      </c>
      <c r="AH21" s="17"/>
      <c r="AI21" s="48">
        <f t="shared" si="14"/>
        <v>0</v>
      </c>
      <c r="AJ21" s="27"/>
      <c r="AK21" s="48">
        <f t="shared" si="15"/>
        <v>0</v>
      </c>
      <c r="AL21" s="42"/>
      <c r="AM21" s="48">
        <f t="shared" si="16"/>
        <v>0</v>
      </c>
      <c r="AN21" s="49">
        <v>54620.7</v>
      </c>
      <c r="AO21" s="46"/>
      <c r="AP21" s="48">
        <f t="shared" si="17"/>
        <v>54620.7</v>
      </c>
      <c r="AQ21" s="47"/>
      <c r="AR21" s="48">
        <f t="shared" si="18"/>
        <v>54620.7</v>
      </c>
      <c r="AS21" s="47"/>
      <c r="AT21" s="48">
        <f t="shared" si="19"/>
        <v>54620.7</v>
      </c>
      <c r="AU21" s="47"/>
      <c r="AV21" s="48">
        <f t="shared" si="20"/>
        <v>54620.7</v>
      </c>
      <c r="AW21" s="50"/>
      <c r="AX21" s="48">
        <f t="shared" si="21"/>
        <v>54620.7</v>
      </c>
      <c r="AY21" s="50"/>
      <c r="AZ21" s="48">
        <f t="shared" si="22"/>
        <v>54620.7</v>
      </c>
      <c r="BA21" s="7" t="s">
        <v>36</v>
      </c>
      <c r="BB21" s="8" t="s">
        <v>21</v>
      </c>
      <c r="BC21" s="51"/>
    </row>
    <row r="22" spans="1:55" ht="54" hidden="1" x14ac:dyDescent="0.35">
      <c r="A22" s="116" t="s">
        <v>37</v>
      </c>
      <c r="B22" s="118"/>
      <c r="C22" s="45" t="s">
        <v>29</v>
      </c>
      <c r="D22" s="46">
        <f>D24+D25</f>
        <v>47000</v>
      </c>
      <c r="E22" s="47"/>
      <c r="F22" s="48">
        <f>F24+F25</f>
        <v>47000</v>
      </c>
      <c r="G22" s="47"/>
      <c r="H22" s="48">
        <f>H24+H25</f>
        <v>47000</v>
      </c>
      <c r="I22" s="47"/>
      <c r="J22" s="48">
        <f>J24+J25</f>
        <v>47000</v>
      </c>
      <c r="K22" s="47"/>
      <c r="L22" s="48">
        <f t="shared" si="3"/>
        <v>47000</v>
      </c>
      <c r="M22" s="47">
        <f>M24+M25</f>
        <v>0</v>
      </c>
      <c r="N22" s="48">
        <f t="shared" si="4"/>
        <v>47000</v>
      </c>
      <c r="O22" s="47">
        <f>O24+O25</f>
        <v>0</v>
      </c>
      <c r="P22" s="48">
        <f t="shared" si="5"/>
        <v>47000</v>
      </c>
      <c r="Q22" s="17">
        <f>Q24+Q25</f>
        <v>407119.46299999999</v>
      </c>
      <c r="R22" s="48">
        <f t="shared" si="6"/>
        <v>454119.46299999999</v>
      </c>
      <c r="S22" s="27">
        <f>S24+S25</f>
        <v>0</v>
      </c>
      <c r="T22" s="48">
        <f t="shared" si="7"/>
        <v>454119.46299999999</v>
      </c>
      <c r="U22" s="49">
        <v>453000</v>
      </c>
      <c r="V22" s="47"/>
      <c r="W22" s="48">
        <f t="shared" si="8"/>
        <v>453000</v>
      </c>
      <c r="X22" s="47"/>
      <c r="Y22" s="48">
        <f t="shared" si="9"/>
        <v>453000</v>
      </c>
      <c r="Z22" s="47"/>
      <c r="AA22" s="48">
        <f t="shared" si="10"/>
        <v>453000</v>
      </c>
      <c r="AB22" s="47"/>
      <c r="AC22" s="48">
        <f t="shared" si="11"/>
        <v>453000</v>
      </c>
      <c r="AD22" s="47">
        <f>AD24+AD25</f>
        <v>0</v>
      </c>
      <c r="AE22" s="48">
        <f t="shared" si="12"/>
        <v>453000</v>
      </c>
      <c r="AF22" s="47">
        <f>AF24+AF25</f>
        <v>0</v>
      </c>
      <c r="AG22" s="48">
        <f t="shared" si="13"/>
        <v>453000</v>
      </c>
      <c r="AH22" s="17">
        <f>AH24+AH25</f>
        <v>0</v>
      </c>
      <c r="AI22" s="48">
        <f t="shared" si="14"/>
        <v>453000</v>
      </c>
      <c r="AJ22" s="27">
        <f>AJ24+AJ25</f>
        <v>0</v>
      </c>
      <c r="AK22" s="48">
        <f t="shared" si="15"/>
        <v>453000</v>
      </c>
      <c r="AL22" s="27">
        <f>AL24+AL25</f>
        <v>0</v>
      </c>
      <c r="AM22" s="52">
        <f t="shared" si="16"/>
        <v>453000</v>
      </c>
      <c r="AN22" s="49">
        <v>1049198.7</v>
      </c>
      <c r="AO22" s="46">
        <f>AO24+AO25</f>
        <v>-70868.899999999994</v>
      </c>
      <c r="AP22" s="48">
        <f t="shared" si="17"/>
        <v>978329.79999999993</v>
      </c>
      <c r="AQ22" s="47"/>
      <c r="AR22" s="48">
        <f t="shared" si="18"/>
        <v>978329.79999999993</v>
      </c>
      <c r="AS22" s="47"/>
      <c r="AT22" s="48">
        <f t="shared" si="19"/>
        <v>978329.79999999993</v>
      </c>
      <c r="AU22" s="47">
        <f>AU24+AU25</f>
        <v>0</v>
      </c>
      <c r="AV22" s="48">
        <f t="shared" si="20"/>
        <v>978329.79999999993</v>
      </c>
      <c r="AW22" s="50">
        <f>AW24+AW25</f>
        <v>-407119.46299999999</v>
      </c>
      <c r="AX22" s="48">
        <f t="shared" si="21"/>
        <v>571210.33699999994</v>
      </c>
      <c r="AY22" s="50">
        <f>AY24+AY25</f>
        <v>0</v>
      </c>
      <c r="AZ22" s="48">
        <f t="shared" si="22"/>
        <v>571210.33699999994</v>
      </c>
      <c r="BB22" s="8" t="s">
        <v>21</v>
      </c>
      <c r="BC22" s="51"/>
    </row>
    <row r="23" spans="1:55" hidden="1" x14ac:dyDescent="0.35">
      <c r="A23" s="53"/>
      <c r="B23" s="128" t="s">
        <v>20</v>
      </c>
      <c r="C23" s="129"/>
      <c r="D23" s="46"/>
      <c r="E23" s="47"/>
      <c r="F23" s="48"/>
      <c r="G23" s="47"/>
      <c r="H23" s="48"/>
      <c r="I23" s="47"/>
      <c r="J23" s="48"/>
      <c r="K23" s="47"/>
      <c r="L23" s="48"/>
      <c r="M23" s="47"/>
      <c r="N23" s="48"/>
      <c r="O23" s="47"/>
      <c r="P23" s="48"/>
      <c r="Q23" s="17"/>
      <c r="R23" s="48"/>
      <c r="S23" s="27"/>
      <c r="T23" s="48"/>
      <c r="U23" s="49"/>
      <c r="V23" s="47"/>
      <c r="W23" s="48"/>
      <c r="X23" s="47"/>
      <c r="Y23" s="48"/>
      <c r="Z23" s="47"/>
      <c r="AA23" s="48"/>
      <c r="AB23" s="47"/>
      <c r="AC23" s="48"/>
      <c r="AD23" s="47"/>
      <c r="AE23" s="48"/>
      <c r="AF23" s="47"/>
      <c r="AG23" s="48"/>
      <c r="AH23" s="17"/>
      <c r="AI23" s="48"/>
      <c r="AJ23" s="27"/>
      <c r="AK23" s="48"/>
      <c r="AL23" s="42"/>
      <c r="AM23" s="48"/>
      <c r="AN23" s="49"/>
      <c r="AO23" s="46"/>
      <c r="AP23" s="48"/>
      <c r="AQ23" s="47"/>
      <c r="AR23" s="48"/>
      <c r="AS23" s="47"/>
      <c r="AT23" s="48"/>
      <c r="AU23" s="47"/>
      <c r="AV23" s="48"/>
      <c r="AW23" s="50"/>
      <c r="AX23" s="48"/>
      <c r="AY23" s="50"/>
      <c r="AZ23" s="48"/>
      <c r="BB23" s="8" t="s">
        <v>21</v>
      </c>
      <c r="BC23" s="51"/>
    </row>
    <row r="24" spans="1:55" hidden="1" x14ac:dyDescent="0.35">
      <c r="A24" s="53"/>
      <c r="B24" s="45" t="s">
        <v>22</v>
      </c>
      <c r="C24" s="45"/>
      <c r="D24" s="46">
        <v>47000</v>
      </c>
      <c r="E24" s="47"/>
      <c r="F24" s="48">
        <f t="shared" ref="F24:F25" si="23">D24+E24</f>
        <v>47000</v>
      </c>
      <c r="G24" s="47"/>
      <c r="H24" s="48">
        <f t="shared" ref="H24:H25" si="24">F24+G24</f>
        <v>47000</v>
      </c>
      <c r="I24" s="47"/>
      <c r="J24" s="48">
        <f t="shared" ref="J24:J25" si="25">H24+I24</f>
        <v>47000</v>
      </c>
      <c r="K24" s="47"/>
      <c r="L24" s="48">
        <f t="shared" si="3"/>
        <v>47000</v>
      </c>
      <c r="M24" s="47"/>
      <c r="N24" s="48">
        <f t="shared" si="4"/>
        <v>47000</v>
      </c>
      <c r="O24" s="47"/>
      <c r="P24" s="48">
        <f t="shared" si="5"/>
        <v>47000</v>
      </c>
      <c r="Q24" s="17"/>
      <c r="R24" s="48">
        <f t="shared" si="6"/>
        <v>47000</v>
      </c>
      <c r="S24" s="27"/>
      <c r="T24" s="48">
        <f t="shared" si="7"/>
        <v>47000</v>
      </c>
      <c r="U24" s="49">
        <v>453000</v>
      </c>
      <c r="V24" s="47"/>
      <c r="W24" s="48">
        <f t="shared" si="8"/>
        <v>453000</v>
      </c>
      <c r="X24" s="47"/>
      <c r="Y24" s="48">
        <f t="shared" si="9"/>
        <v>453000</v>
      </c>
      <c r="Z24" s="47"/>
      <c r="AA24" s="48">
        <f t="shared" si="10"/>
        <v>453000</v>
      </c>
      <c r="AB24" s="47"/>
      <c r="AC24" s="48">
        <f t="shared" si="11"/>
        <v>453000</v>
      </c>
      <c r="AD24" s="47"/>
      <c r="AE24" s="48">
        <f t="shared" si="12"/>
        <v>453000</v>
      </c>
      <c r="AF24" s="47"/>
      <c r="AG24" s="48">
        <f t="shared" si="13"/>
        <v>453000</v>
      </c>
      <c r="AH24" s="17"/>
      <c r="AI24" s="48">
        <f t="shared" si="14"/>
        <v>453000</v>
      </c>
      <c r="AJ24" s="27"/>
      <c r="AK24" s="48">
        <f t="shared" si="15"/>
        <v>453000</v>
      </c>
      <c r="AL24" s="27"/>
      <c r="AM24" s="52">
        <f t="shared" si="16"/>
        <v>453000</v>
      </c>
      <c r="AN24" s="49">
        <v>1049198.7</v>
      </c>
      <c r="AO24" s="46">
        <v>-70868.899999999994</v>
      </c>
      <c r="AP24" s="48">
        <f t="shared" si="17"/>
        <v>978329.79999999993</v>
      </c>
      <c r="AQ24" s="47"/>
      <c r="AR24" s="48">
        <f t="shared" si="18"/>
        <v>978329.79999999993</v>
      </c>
      <c r="AS24" s="47"/>
      <c r="AT24" s="48">
        <f t="shared" si="19"/>
        <v>978329.79999999993</v>
      </c>
      <c r="AU24" s="47"/>
      <c r="AV24" s="48">
        <f t="shared" si="20"/>
        <v>978329.79999999993</v>
      </c>
      <c r="AW24" s="50">
        <v>-407119.46299999999</v>
      </c>
      <c r="AX24" s="48">
        <f t="shared" si="21"/>
        <v>571210.33699999994</v>
      </c>
      <c r="AY24" s="50">
        <v>0</v>
      </c>
      <c r="AZ24" s="48">
        <f t="shared" si="22"/>
        <v>571210.33699999994</v>
      </c>
      <c r="BA24" s="7" t="s">
        <v>36</v>
      </c>
      <c r="BB24" s="8" t="s">
        <v>23</v>
      </c>
      <c r="BC24" s="51"/>
    </row>
    <row r="25" spans="1:55" hidden="1" x14ac:dyDescent="0.35">
      <c r="A25" s="53"/>
      <c r="B25" s="45" t="s">
        <v>26</v>
      </c>
      <c r="C25" s="45"/>
      <c r="D25" s="46">
        <v>0</v>
      </c>
      <c r="E25" s="47"/>
      <c r="F25" s="48">
        <f t="shared" si="23"/>
        <v>0</v>
      </c>
      <c r="G25" s="47"/>
      <c r="H25" s="48">
        <f t="shared" si="24"/>
        <v>0</v>
      </c>
      <c r="I25" s="47"/>
      <c r="J25" s="48">
        <f t="shared" si="25"/>
        <v>0</v>
      </c>
      <c r="K25" s="47"/>
      <c r="L25" s="48">
        <f t="shared" si="3"/>
        <v>0</v>
      </c>
      <c r="M25" s="47"/>
      <c r="N25" s="48">
        <f t="shared" si="4"/>
        <v>0</v>
      </c>
      <c r="O25" s="47"/>
      <c r="P25" s="48">
        <f t="shared" si="5"/>
        <v>0</v>
      </c>
      <c r="Q25" s="17">
        <v>407119.46299999999</v>
      </c>
      <c r="R25" s="48">
        <f t="shared" si="6"/>
        <v>407119.46299999999</v>
      </c>
      <c r="S25" s="27"/>
      <c r="T25" s="48">
        <f t="shared" si="7"/>
        <v>407119.46299999999</v>
      </c>
      <c r="U25" s="49"/>
      <c r="V25" s="47"/>
      <c r="W25" s="48"/>
      <c r="X25" s="47"/>
      <c r="Y25" s="48"/>
      <c r="Z25" s="47"/>
      <c r="AA25" s="48"/>
      <c r="AB25" s="47"/>
      <c r="AC25" s="48"/>
      <c r="AD25" s="47"/>
      <c r="AE25" s="48">
        <f t="shared" si="12"/>
        <v>0</v>
      </c>
      <c r="AF25" s="47"/>
      <c r="AG25" s="48">
        <f t="shared" si="13"/>
        <v>0</v>
      </c>
      <c r="AH25" s="17"/>
      <c r="AI25" s="48">
        <f t="shared" si="14"/>
        <v>0</v>
      </c>
      <c r="AJ25" s="27"/>
      <c r="AK25" s="48">
        <f t="shared" si="15"/>
        <v>0</v>
      </c>
      <c r="AL25" s="42"/>
      <c r="AM25" s="48">
        <f t="shared" si="16"/>
        <v>0</v>
      </c>
      <c r="AN25" s="49"/>
      <c r="AO25" s="46"/>
      <c r="AP25" s="48"/>
      <c r="AQ25" s="47"/>
      <c r="AR25" s="48"/>
      <c r="AS25" s="47"/>
      <c r="AT25" s="48"/>
      <c r="AU25" s="47"/>
      <c r="AV25" s="48">
        <f t="shared" si="20"/>
        <v>0</v>
      </c>
      <c r="AW25" s="50"/>
      <c r="AX25" s="48">
        <f t="shared" si="21"/>
        <v>0</v>
      </c>
      <c r="AY25" s="50"/>
      <c r="AZ25" s="48">
        <f t="shared" si="22"/>
        <v>0</v>
      </c>
      <c r="BA25" s="7" t="s">
        <v>36</v>
      </c>
      <c r="BB25" s="8" t="s">
        <v>21</v>
      </c>
      <c r="BC25" s="51"/>
    </row>
    <row r="26" spans="1:55" ht="36" hidden="1" x14ac:dyDescent="0.35">
      <c r="A26" s="121" t="s">
        <v>37</v>
      </c>
      <c r="B26" s="123" t="s">
        <v>38</v>
      </c>
      <c r="C26" s="45" t="s">
        <v>35</v>
      </c>
      <c r="D26" s="49">
        <v>0</v>
      </c>
      <c r="E26" s="48"/>
      <c r="F26" s="48">
        <f t="shared" si="0"/>
        <v>0</v>
      </c>
      <c r="G26" s="48"/>
      <c r="H26" s="48">
        <f t="shared" si="1"/>
        <v>0</v>
      </c>
      <c r="I26" s="48"/>
      <c r="J26" s="48">
        <f t="shared" si="2"/>
        <v>0</v>
      </c>
      <c r="K26" s="48"/>
      <c r="L26" s="48">
        <f t="shared" si="3"/>
        <v>0</v>
      </c>
      <c r="M26" s="48"/>
      <c r="N26" s="48">
        <f t="shared" si="4"/>
        <v>0</v>
      </c>
      <c r="O26" s="48"/>
      <c r="P26" s="48">
        <f t="shared" si="5"/>
        <v>0</v>
      </c>
      <c r="Q26" s="18"/>
      <c r="R26" s="48">
        <f t="shared" si="6"/>
        <v>0</v>
      </c>
      <c r="S26" s="27"/>
      <c r="T26" s="48">
        <f t="shared" si="7"/>
        <v>0</v>
      </c>
      <c r="U26" s="49">
        <v>26009.8</v>
      </c>
      <c r="V26" s="47"/>
      <c r="W26" s="48">
        <f t="shared" si="8"/>
        <v>26009.8</v>
      </c>
      <c r="X26" s="47">
        <v>40308.101999999999</v>
      </c>
      <c r="Y26" s="48">
        <f t="shared" si="9"/>
        <v>66317.902000000002</v>
      </c>
      <c r="Z26" s="47"/>
      <c r="AA26" s="48">
        <f t="shared" si="10"/>
        <v>66317.902000000002</v>
      </c>
      <c r="AB26" s="47"/>
      <c r="AC26" s="48">
        <f t="shared" si="11"/>
        <v>66317.902000000002</v>
      </c>
      <c r="AD26" s="47"/>
      <c r="AE26" s="48">
        <f t="shared" si="12"/>
        <v>66317.902000000002</v>
      </c>
      <c r="AF26" s="47"/>
      <c r="AG26" s="48">
        <f t="shared" si="13"/>
        <v>66317.902000000002</v>
      </c>
      <c r="AH26" s="17"/>
      <c r="AI26" s="48">
        <f t="shared" si="14"/>
        <v>66317.902000000002</v>
      </c>
      <c r="AJ26" s="27"/>
      <c r="AK26" s="48">
        <f t="shared" si="15"/>
        <v>66317.902000000002</v>
      </c>
      <c r="AL26" s="27"/>
      <c r="AM26" s="52">
        <f t="shared" si="16"/>
        <v>66317.902000000002</v>
      </c>
      <c r="AN26" s="49">
        <v>0</v>
      </c>
      <c r="AO26" s="46"/>
      <c r="AP26" s="48">
        <f t="shared" si="17"/>
        <v>0</v>
      </c>
      <c r="AQ26" s="47"/>
      <c r="AR26" s="48">
        <f t="shared" si="18"/>
        <v>0</v>
      </c>
      <c r="AS26" s="47"/>
      <c r="AT26" s="48">
        <f t="shared" si="19"/>
        <v>0</v>
      </c>
      <c r="AU26" s="47"/>
      <c r="AV26" s="48">
        <f t="shared" si="20"/>
        <v>0</v>
      </c>
      <c r="AW26" s="50"/>
      <c r="AX26" s="48">
        <f t="shared" si="21"/>
        <v>0</v>
      </c>
      <c r="AY26" s="50"/>
      <c r="AZ26" s="48">
        <f t="shared" si="22"/>
        <v>0</v>
      </c>
      <c r="BA26" s="7" t="s">
        <v>39</v>
      </c>
      <c r="BB26" s="8" t="s">
        <v>21</v>
      </c>
      <c r="BC26" s="51"/>
    </row>
    <row r="27" spans="1:55" ht="54" hidden="1" x14ac:dyDescent="0.35">
      <c r="A27" s="122"/>
      <c r="B27" s="124"/>
      <c r="C27" s="45" t="s">
        <v>29</v>
      </c>
      <c r="D27" s="49">
        <f>D29+D30</f>
        <v>482682.4</v>
      </c>
      <c r="E27" s="48">
        <f>E29+E30+E31</f>
        <v>0</v>
      </c>
      <c r="F27" s="48">
        <f t="shared" si="0"/>
        <v>482682.4</v>
      </c>
      <c r="G27" s="48">
        <f>G29+G30+G31</f>
        <v>24298.196000000011</v>
      </c>
      <c r="H27" s="48">
        <f t="shared" si="1"/>
        <v>506980.59600000002</v>
      </c>
      <c r="I27" s="48">
        <f>I29+I30+I31</f>
        <v>0</v>
      </c>
      <c r="J27" s="48">
        <f t="shared" si="2"/>
        <v>506980.59600000002</v>
      </c>
      <c r="K27" s="48">
        <f>K29+K30+K31</f>
        <v>0</v>
      </c>
      <c r="L27" s="48">
        <f t="shared" si="3"/>
        <v>506980.59600000002</v>
      </c>
      <c r="M27" s="48">
        <f>M29+M30+M31</f>
        <v>94735.182000000001</v>
      </c>
      <c r="N27" s="48">
        <f t="shared" si="4"/>
        <v>601715.77800000005</v>
      </c>
      <c r="O27" s="48">
        <f>O29+O30+O31</f>
        <v>0</v>
      </c>
      <c r="P27" s="48">
        <f t="shared" si="5"/>
        <v>601715.77800000005</v>
      </c>
      <c r="Q27" s="18">
        <f>Q29+Q30+Q31</f>
        <v>0</v>
      </c>
      <c r="R27" s="48">
        <f t="shared" si="6"/>
        <v>601715.77800000005</v>
      </c>
      <c r="S27" s="27">
        <f>S29+S30+S31</f>
        <v>0</v>
      </c>
      <c r="T27" s="48">
        <f t="shared" si="7"/>
        <v>601715.77800000005</v>
      </c>
      <c r="U27" s="49">
        <f>U29+U30</f>
        <v>386829.3</v>
      </c>
      <c r="V27" s="47">
        <f>V29+V30</f>
        <v>0</v>
      </c>
      <c r="W27" s="48">
        <f t="shared" si="8"/>
        <v>386829.3</v>
      </c>
      <c r="X27" s="47">
        <f>X29+X30</f>
        <v>-40308.101999999999</v>
      </c>
      <c r="Y27" s="48">
        <f t="shared" si="9"/>
        <v>346521.19799999997</v>
      </c>
      <c r="Z27" s="47">
        <f>Z29+Z30</f>
        <v>0</v>
      </c>
      <c r="AA27" s="48">
        <f t="shared" si="10"/>
        <v>346521.19799999997</v>
      </c>
      <c r="AB27" s="47">
        <f>AB29+AB30</f>
        <v>0</v>
      </c>
      <c r="AC27" s="48">
        <f t="shared" si="11"/>
        <v>346521.19799999997</v>
      </c>
      <c r="AD27" s="47">
        <f>AD29+AD30</f>
        <v>-94735.182000000001</v>
      </c>
      <c r="AE27" s="48">
        <f t="shared" si="12"/>
        <v>251786.01599999997</v>
      </c>
      <c r="AF27" s="47">
        <f>AF29+AF30</f>
        <v>0</v>
      </c>
      <c r="AG27" s="48">
        <f t="shared" si="13"/>
        <v>251786.01599999997</v>
      </c>
      <c r="AH27" s="17">
        <f>AH29+AH30</f>
        <v>0</v>
      </c>
      <c r="AI27" s="48">
        <f t="shared" si="14"/>
        <v>251786.01599999997</v>
      </c>
      <c r="AJ27" s="27">
        <f>AJ29+AJ30</f>
        <v>0</v>
      </c>
      <c r="AK27" s="48">
        <f t="shared" si="15"/>
        <v>251786.01599999997</v>
      </c>
      <c r="AL27" s="42">
        <f>AL29+AL30</f>
        <v>0</v>
      </c>
      <c r="AM27" s="48">
        <f t="shared" si="16"/>
        <v>251786.01599999997</v>
      </c>
      <c r="AN27" s="49">
        <f>AN29+AN30</f>
        <v>0</v>
      </c>
      <c r="AO27" s="46">
        <f>AO29+AO30</f>
        <v>0</v>
      </c>
      <c r="AP27" s="48">
        <f t="shared" si="17"/>
        <v>0</v>
      </c>
      <c r="AQ27" s="47">
        <f>AQ29+AQ30</f>
        <v>0</v>
      </c>
      <c r="AR27" s="48">
        <f t="shared" si="18"/>
        <v>0</v>
      </c>
      <c r="AS27" s="47">
        <f>AS29+AS30</f>
        <v>0</v>
      </c>
      <c r="AT27" s="48">
        <f t="shared" si="19"/>
        <v>0</v>
      </c>
      <c r="AU27" s="47">
        <f>AU29+AU30</f>
        <v>0</v>
      </c>
      <c r="AV27" s="48">
        <f t="shared" si="20"/>
        <v>0</v>
      </c>
      <c r="AW27" s="50">
        <f>AW29+AW30</f>
        <v>0</v>
      </c>
      <c r="AX27" s="48">
        <f t="shared" si="21"/>
        <v>0</v>
      </c>
      <c r="AY27" s="50">
        <f>AY29+AY30</f>
        <v>0</v>
      </c>
      <c r="AZ27" s="48">
        <f t="shared" si="22"/>
        <v>0</v>
      </c>
      <c r="BB27" s="8" t="s">
        <v>21</v>
      </c>
      <c r="BC27" s="51"/>
    </row>
    <row r="28" spans="1:55" hidden="1" x14ac:dyDescent="0.35">
      <c r="A28" s="43"/>
      <c r="B28" s="45" t="s">
        <v>20</v>
      </c>
      <c r="C28" s="55"/>
      <c r="D28" s="49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18"/>
      <c r="R28" s="48"/>
      <c r="S28" s="27"/>
      <c r="T28" s="48"/>
      <c r="U28" s="49"/>
      <c r="V28" s="47"/>
      <c r="W28" s="48"/>
      <c r="X28" s="47"/>
      <c r="Y28" s="48"/>
      <c r="Z28" s="47"/>
      <c r="AA28" s="48"/>
      <c r="AB28" s="47"/>
      <c r="AC28" s="48"/>
      <c r="AD28" s="47"/>
      <c r="AE28" s="48"/>
      <c r="AF28" s="47"/>
      <c r="AG28" s="48"/>
      <c r="AH28" s="17"/>
      <c r="AI28" s="48"/>
      <c r="AJ28" s="27"/>
      <c r="AK28" s="48"/>
      <c r="AL28" s="27"/>
      <c r="AM28" s="52"/>
      <c r="AN28" s="49"/>
      <c r="AO28" s="46"/>
      <c r="AP28" s="48"/>
      <c r="AQ28" s="47"/>
      <c r="AR28" s="48"/>
      <c r="AS28" s="47"/>
      <c r="AT28" s="48"/>
      <c r="AU28" s="47"/>
      <c r="AV28" s="48"/>
      <c r="AW28" s="50"/>
      <c r="AX28" s="48"/>
      <c r="AY28" s="50"/>
      <c r="AZ28" s="48"/>
      <c r="BB28" s="8" t="s">
        <v>21</v>
      </c>
      <c r="BC28" s="51"/>
    </row>
    <row r="29" spans="1:55" hidden="1" x14ac:dyDescent="0.35">
      <c r="A29" s="43"/>
      <c r="B29" s="45" t="s">
        <v>22</v>
      </c>
      <c r="C29" s="55"/>
      <c r="D29" s="48">
        <v>247160.9</v>
      </c>
      <c r="E29" s="48">
        <v>-122807.7</v>
      </c>
      <c r="F29" s="48">
        <f t="shared" si="0"/>
        <v>124353.2</v>
      </c>
      <c r="G29" s="48">
        <v>147105.89600000001</v>
      </c>
      <c r="H29" s="48">
        <f t="shared" si="1"/>
        <v>271459.09600000002</v>
      </c>
      <c r="I29" s="48"/>
      <c r="J29" s="48">
        <f t="shared" si="2"/>
        <v>271459.09600000002</v>
      </c>
      <c r="K29" s="48"/>
      <c r="L29" s="48">
        <f t="shared" si="3"/>
        <v>271459.09600000002</v>
      </c>
      <c r="M29" s="48">
        <v>-42451.258000000002</v>
      </c>
      <c r="N29" s="48">
        <f t="shared" si="4"/>
        <v>229007.83800000002</v>
      </c>
      <c r="O29" s="48"/>
      <c r="P29" s="48">
        <f t="shared" si="5"/>
        <v>229007.83800000002</v>
      </c>
      <c r="Q29" s="18"/>
      <c r="R29" s="48">
        <f t="shared" si="6"/>
        <v>229007.83800000002</v>
      </c>
      <c r="S29" s="27"/>
      <c r="T29" s="48">
        <f t="shared" si="7"/>
        <v>229007.83800000002</v>
      </c>
      <c r="U29" s="48">
        <v>386829.3</v>
      </c>
      <c r="V29" s="47"/>
      <c r="W29" s="48">
        <f t="shared" si="8"/>
        <v>386829.3</v>
      </c>
      <c r="X29" s="47">
        <v>-40308.101999999999</v>
      </c>
      <c r="Y29" s="48">
        <f t="shared" si="9"/>
        <v>346521.19799999997</v>
      </c>
      <c r="Z29" s="47"/>
      <c r="AA29" s="48">
        <f t="shared" si="10"/>
        <v>346521.19799999997</v>
      </c>
      <c r="AB29" s="47"/>
      <c r="AC29" s="48">
        <f t="shared" si="11"/>
        <v>346521.19799999997</v>
      </c>
      <c r="AD29" s="47">
        <v>-94735.182000000001</v>
      </c>
      <c r="AE29" s="48">
        <f t="shared" si="12"/>
        <v>251786.01599999997</v>
      </c>
      <c r="AF29" s="47"/>
      <c r="AG29" s="48">
        <f t="shared" si="13"/>
        <v>251786.01599999997</v>
      </c>
      <c r="AH29" s="17"/>
      <c r="AI29" s="48">
        <f t="shared" si="14"/>
        <v>251786.01599999997</v>
      </c>
      <c r="AJ29" s="27"/>
      <c r="AK29" s="48">
        <f t="shared" si="15"/>
        <v>251786.01599999997</v>
      </c>
      <c r="AL29" s="42"/>
      <c r="AM29" s="48">
        <f t="shared" si="16"/>
        <v>251786.01599999997</v>
      </c>
      <c r="AN29" s="48">
        <v>0</v>
      </c>
      <c r="AO29" s="46"/>
      <c r="AP29" s="48">
        <f t="shared" si="17"/>
        <v>0</v>
      </c>
      <c r="AQ29" s="47"/>
      <c r="AR29" s="48">
        <f t="shared" si="18"/>
        <v>0</v>
      </c>
      <c r="AS29" s="47"/>
      <c r="AT29" s="48">
        <f t="shared" si="19"/>
        <v>0</v>
      </c>
      <c r="AU29" s="47"/>
      <c r="AV29" s="48">
        <f t="shared" si="20"/>
        <v>0</v>
      </c>
      <c r="AW29" s="50"/>
      <c r="AX29" s="48">
        <f t="shared" si="21"/>
        <v>0</v>
      </c>
      <c r="AY29" s="50"/>
      <c r="AZ29" s="48">
        <f t="shared" si="22"/>
        <v>0</v>
      </c>
      <c r="BA29" s="7" t="s">
        <v>39</v>
      </c>
      <c r="BB29" s="8" t="s">
        <v>23</v>
      </c>
      <c r="BC29" s="51"/>
    </row>
    <row r="30" spans="1:55" hidden="1" x14ac:dyDescent="0.35">
      <c r="A30" s="43"/>
      <c r="B30" s="45" t="s">
        <v>24</v>
      </c>
      <c r="C30" s="55"/>
      <c r="D30" s="49">
        <v>235521.5</v>
      </c>
      <c r="E30" s="48"/>
      <c r="F30" s="48">
        <f t="shared" si="0"/>
        <v>235521.5</v>
      </c>
      <c r="G30" s="48"/>
      <c r="H30" s="48">
        <f t="shared" si="1"/>
        <v>235521.5</v>
      </c>
      <c r="I30" s="48"/>
      <c r="J30" s="48">
        <f t="shared" si="2"/>
        <v>235521.5</v>
      </c>
      <c r="K30" s="48"/>
      <c r="L30" s="48">
        <f t="shared" si="3"/>
        <v>235521.5</v>
      </c>
      <c r="M30" s="48"/>
      <c r="N30" s="48">
        <f t="shared" si="4"/>
        <v>235521.5</v>
      </c>
      <c r="O30" s="48"/>
      <c r="P30" s="48">
        <f t="shared" si="5"/>
        <v>235521.5</v>
      </c>
      <c r="Q30" s="18"/>
      <c r="R30" s="48">
        <f t="shared" si="6"/>
        <v>235521.5</v>
      </c>
      <c r="S30" s="27"/>
      <c r="T30" s="48">
        <f t="shared" si="7"/>
        <v>235521.5</v>
      </c>
      <c r="U30" s="49">
        <v>0</v>
      </c>
      <c r="V30" s="47"/>
      <c r="W30" s="48">
        <f t="shared" si="8"/>
        <v>0</v>
      </c>
      <c r="X30" s="47"/>
      <c r="Y30" s="48">
        <f t="shared" si="9"/>
        <v>0</v>
      </c>
      <c r="Z30" s="47"/>
      <c r="AA30" s="48">
        <f t="shared" si="10"/>
        <v>0</v>
      </c>
      <c r="AB30" s="47"/>
      <c r="AC30" s="48">
        <f t="shared" si="11"/>
        <v>0</v>
      </c>
      <c r="AD30" s="47"/>
      <c r="AE30" s="48">
        <f t="shared" si="12"/>
        <v>0</v>
      </c>
      <c r="AF30" s="47"/>
      <c r="AG30" s="48">
        <f t="shared" si="13"/>
        <v>0</v>
      </c>
      <c r="AH30" s="17"/>
      <c r="AI30" s="48">
        <f t="shared" si="14"/>
        <v>0</v>
      </c>
      <c r="AJ30" s="27"/>
      <c r="AK30" s="48">
        <f t="shared" si="15"/>
        <v>0</v>
      </c>
      <c r="AL30" s="27"/>
      <c r="AM30" s="52">
        <f t="shared" si="16"/>
        <v>0</v>
      </c>
      <c r="AN30" s="49">
        <v>0</v>
      </c>
      <c r="AO30" s="46"/>
      <c r="AP30" s="48">
        <f t="shared" si="17"/>
        <v>0</v>
      </c>
      <c r="AQ30" s="47"/>
      <c r="AR30" s="48">
        <f t="shared" si="18"/>
        <v>0</v>
      </c>
      <c r="AS30" s="47"/>
      <c r="AT30" s="48">
        <f t="shared" si="19"/>
        <v>0</v>
      </c>
      <c r="AU30" s="47"/>
      <c r="AV30" s="48">
        <f t="shared" si="20"/>
        <v>0</v>
      </c>
      <c r="AW30" s="50"/>
      <c r="AX30" s="48">
        <f t="shared" si="21"/>
        <v>0</v>
      </c>
      <c r="AY30" s="50"/>
      <c r="AZ30" s="48">
        <f t="shared" si="22"/>
        <v>0</v>
      </c>
      <c r="BA30" s="7" t="s">
        <v>40</v>
      </c>
      <c r="BB30" s="8" t="s">
        <v>21</v>
      </c>
      <c r="BC30" s="51"/>
    </row>
    <row r="31" spans="1:55" hidden="1" x14ac:dyDescent="0.35">
      <c r="A31" s="54"/>
      <c r="B31" s="45" t="s">
        <v>26</v>
      </c>
      <c r="C31" s="55"/>
      <c r="D31" s="49"/>
      <c r="E31" s="48">
        <v>122807.7</v>
      </c>
      <c r="F31" s="48">
        <f t="shared" si="0"/>
        <v>122807.7</v>
      </c>
      <c r="G31" s="48">
        <v>-122807.7</v>
      </c>
      <c r="H31" s="48">
        <f t="shared" si="1"/>
        <v>0</v>
      </c>
      <c r="I31" s="48"/>
      <c r="J31" s="48">
        <f t="shared" si="2"/>
        <v>0</v>
      </c>
      <c r="K31" s="48"/>
      <c r="L31" s="48">
        <f t="shared" si="3"/>
        <v>0</v>
      </c>
      <c r="M31" s="48">
        <v>137186.44</v>
      </c>
      <c r="N31" s="48">
        <f t="shared" si="4"/>
        <v>137186.44</v>
      </c>
      <c r="O31" s="48"/>
      <c r="P31" s="48">
        <f t="shared" si="5"/>
        <v>137186.44</v>
      </c>
      <c r="Q31" s="18"/>
      <c r="R31" s="48">
        <f t="shared" si="6"/>
        <v>137186.44</v>
      </c>
      <c r="S31" s="27"/>
      <c r="T31" s="48">
        <f t="shared" si="7"/>
        <v>137186.44</v>
      </c>
      <c r="U31" s="49"/>
      <c r="V31" s="47"/>
      <c r="W31" s="48">
        <f t="shared" si="8"/>
        <v>0</v>
      </c>
      <c r="X31" s="47"/>
      <c r="Y31" s="48">
        <f t="shared" si="9"/>
        <v>0</v>
      </c>
      <c r="Z31" s="47"/>
      <c r="AA31" s="48">
        <f t="shared" si="10"/>
        <v>0</v>
      </c>
      <c r="AB31" s="47"/>
      <c r="AC31" s="48">
        <f t="shared" si="11"/>
        <v>0</v>
      </c>
      <c r="AD31" s="47"/>
      <c r="AE31" s="48">
        <f t="shared" si="12"/>
        <v>0</v>
      </c>
      <c r="AF31" s="47"/>
      <c r="AG31" s="48">
        <f t="shared" si="13"/>
        <v>0</v>
      </c>
      <c r="AH31" s="17"/>
      <c r="AI31" s="48">
        <f t="shared" si="14"/>
        <v>0</v>
      </c>
      <c r="AJ31" s="27"/>
      <c r="AK31" s="48">
        <f t="shared" si="15"/>
        <v>0</v>
      </c>
      <c r="AL31" s="42"/>
      <c r="AM31" s="48">
        <f t="shared" si="16"/>
        <v>0</v>
      </c>
      <c r="AN31" s="49"/>
      <c r="AO31" s="46"/>
      <c r="AP31" s="48">
        <f t="shared" si="17"/>
        <v>0</v>
      </c>
      <c r="AQ31" s="47"/>
      <c r="AR31" s="48">
        <f t="shared" si="18"/>
        <v>0</v>
      </c>
      <c r="AS31" s="47"/>
      <c r="AT31" s="48">
        <f t="shared" si="19"/>
        <v>0</v>
      </c>
      <c r="AU31" s="47"/>
      <c r="AV31" s="48">
        <f t="shared" si="20"/>
        <v>0</v>
      </c>
      <c r="AW31" s="50"/>
      <c r="AX31" s="48">
        <f t="shared" si="21"/>
        <v>0</v>
      </c>
      <c r="AY31" s="50"/>
      <c r="AZ31" s="48">
        <f t="shared" si="22"/>
        <v>0</v>
      </c>
      <c r="BA31" s="7" t="s">
        <v>39</v>
      </c>
      <c r="BB31" s="8" t="s">
        <v>21</v>
      </c>
      <c r="BC31" s="51"/>
    </row>
    <row r="32" spans="1:55" ht="36" hidden="1" x14ac:dyDescent="0.35">
      <c r="A32" s="121" t="s">
        <v>41</v>
      </c>
      <c r="B32" s="45" t="s">
        <v>42</v>
      </c>
      <c r="C32" s="45" t="s">
        <v>35</v>
      </c>
      <c r="D32" s="46">
        <v>54620.7</v>
      </c>
      <c r="E32" s="47"/>
      <c r="F32" s="48">
        <f t="shared" si="0"/>
        <v>54620.7</v>
      </c>
      <c r="G32" s="47">
        <f>G34+G35</f>
        <v>0</v>
      </c>
      <c r="H32" s="48">
        <f t="shared" si="1"/>
        <v>54620.7</v>
      </c>
      <c r="I32" s="47">
        <f>I34+I35</f>
        <v>0</v>
      </c>
      <c r="J32" s="48">
        <f t="shared" si="2"/>
        <v>54620.7</v>
      </c>
      <c r="K32" s="47">
        <f>K34+K35</f>
        <v>45436.972000000002</v>
      </c>
      <c r="L32" s="48">
        <f t="shared" si="3"/>
        <v>100057.67199999999</v>
      </c>
      <c r="M32" s="47">
        <f>M34+M35</f>
        <v>0</v>
      </c>
      <c r="N32" s="48">
        <f t="shared" si="4"/>
        <v>100057.67199999999</v>
      </c>
      <c r="O32" s="47">
        <f>O34+O35</f>
        <v>0</v>
      </c>
      <c r="P32" s="48">
        <f t="shared" si="5"/>
        <v>100057.67199999999</v>
      </c>
      <c r="Q32" s="17">
        <f>Q34+Q35</f>
        <v>0</v>
      </c>
      <c r="R32" s="48">
        <f t="shared" si="6"/>
        <v>100057.67199999999</v>
      </c>
      <c r="S32" s="27">
        <f>S34+S35</f>
        <v>0</v>
      </c>
      <c r="T32" s="48">
        <f t="shared" si="7"/>
        <v>100057.67199999999</v>
      </c>
      <c r="U32" s="49">
        <v>0</v>
      </c>
      <c r="V32" s="47"/>
      <c r="W32" s="48">
        <f t="shared" si="8"/>
        <v>0</v>
      </c>
      <c r="X32" s="47">
        <f>X34+X35</f>
        <v>0</v>
      </c>
      <c r="Y32" s="48">
        <f t="shared" si="9"/>
        <v>0</v>
      </c>
      <c r="Z32" s="47">
        <f>Z34+Z35</f>
        <v>0</v>
      </c>
      <c r="AA32" s="48">
        <f t="shared" si="10"/>
        <v>0</v>
      </c>
      <c r="AB32" s="47">
        <f>AB34+AB35</f>
        <v>0</v>
      </c>
      <c r="AC32" s="48">
        <f t="shared" si="11"/>
        <v>0</v>
      </c>
      <c r="AD32" s="47">
        <f>AD34+AD35</f>
        <v>0</v>
      </c>
      <c r="AE32" s="48">
        <f t="shared" si="12"/>
        <v>0</v>
      </c>
      <c r="AF32" s="47">
        <f>AF34+AF35</f>
        <v>0</v>
      </c>
      <c r="AG32" s="48">
        <f t="shared" si="13"/>
        <v>0</v>
      </c>
      <c r="AH32" s="17">
        <f>AH34+AH35</f>
        <v>0</v>
      </c>
      <c r="AI32" s="48">
        <f t="shared" si="14"/>
        <v>0</v>
      </c>
      <c r="AJ32" s="27">
        <f>AJ34+AJ35</f>
        <v>0</v>
      </c>
      <c r="AK32" s="48">
        <f t="shared" si="15"/>
        <v>0</v>
      </c>
      <c r="AL32" s="27">
        <f>AL34+AL35</f>
        <v>0</v>
      </c>
      <c r="AM32" s="52">
        <f t="shared" si="16"/>
        <v>0</v>
      </c>
      <c r="AN32" s="49">
        <v>0</v>
      </c>
      <c r="AO32" s="46"/>
      <c r="AP32" s="48">
        <f t="shared" si="17"/>
        <v>0</v>
      </c>
      <c r="AQ32" s="47">
        <f>AQ34+AQ35</f>
        <v>0</v>
      </c>
      <c r="AR32" s="48">
        <f t="shared" si="18"/>
        <v>0</v>
      </c>
      <c r="AS32" s="47">
        <f>AS34+AS35</f>
        <v>0</v>
      </c>
      <c r="AT32" s="48">
        <f t="shared" si="19"/>
        <v>0</v>
      </c>
      <c r="AU32" s="47">
        <f>AU34+AU35</f>
        <v>0</v>
      </c>
      <c r="AV32" s="48">
        <f t="shared" si="20"/>
        <v>0</v>
      </c>
      <c r="AW32" s="50">
        <f>AW34+AW35</f>
        <v>0</v>
      </c>
      <c r="AX32" s="48">
        <f t="shared" si="21"/>
        <v>0</v>
      </c>
      <c r="AY32" s="50">
        <f>AY34+AY35</f>
        <v>0</v>
      </c>
      <c r="AZ32" s="48">
        <f t="shared" si="22"/>
        <v>0</v>
      </c>
      <c r="BB32" s="8" t="s">
        <v>21</v>
      </c>
      <c r="BC32" s="51"/>
    </row>
    <row r="33" spans="1:55" hidden="1" x14ac:dyDescent="0.35">
      <c r="A33" s="125"/>
      <c r="B33" s="44" t="s">
        <v>20</v>
      </c>
      <c r="C33" s="45"/>
      <c r="D33" s="46"/>
      <c r="E33" s="47"/>
      <c r="F33" s="48"/>
      <c r="G33" s="47"/>
      <c r="H33" s="48"/>
      <c r="I33" s="47"/>
      <c r="J33" s="48"/>
      <c r="K33" s="47"/>
      <c r="L33" s="48"/>
      <c r="M33" s="47"/>
      <c r="N33" s="48"/>
      <c r="O33" s="47"/>
      <c r="P33" s="48"/>
      <c r="Q33" s="17"/>
      <c r="R33" s="48"/>
      <c r="S33" s="27"/>
      <c r="T33" s="48"/>
      <c r="U33" s="49"/>
      <c r="V33" s="47"/>
      <c r="W33" s="48"/>
      <c r="X33" s="47"/>
      <c r="Y33" s="48"/>
      <c r="Z33" s="47"/>
      <c r="AA33" s="48"/>
      <c r="AB33" s="47"/>
      <c r="AC33" s="48"/>
      <c r="AD33" s="47"/>
      <c r="AE33" s="48"/>
      <c r="AF33" s="47"/>
      <c r="AG33" s="48"/>
      <c r="AH33" s="17"/>
      <c r="AI33" s="48"/>
      <c r="AJ33" s="27"/>
      <c r="AK33" s="48"/>
      <c r="AL33" s="42"/>
      <c r="AM33" s="48"/>
      <c r="AN33" s="49"/>
      <c r="AO33" s="46"/>
      <c r="AP33" s="48"/>
      <c r="AQ33" s="47"/>
      <c r="AR33" s="48"/>
      <c r="AS33" s="47"/>
      <c r="AT33" s="48"/>
      <c r="AU33" s="47"/>
      <c r="AV33" s="48"/>
      <c r="AW33" s="50"/>
      <c r="AX33" s="48"/>
      <c r="AY33" s="50"/>
      <c r="AZ33" s="48"/>
      <c r="BB33" s="8" t="s">
        <v>21</v>
      </c>
      <c r="BC33" s="51"/>
    </row>
    <row r="34" spans="1:55" hidden="1" x14ac:dyDescent="0.35">
      <c r="A34" s="126"/>
      <c r="B34" s="44" t="s">
        <v>22</v>
      </c>
      <c r="C34" s="45"/>
      <c r="D34" s="46"/>
      <c r="E34" s="47"/>
      <c r="F34" s="48">
        <v>54620.7</v>
      </c>
      <c r="G34" s="47">
        <v>-54620.7</v>
      </c>
      <c r="H34" s="48">
        <f t="shared" si="1"/>
        <v>0</v>
      </c>
      <c r="I34" s="47"/>
      <c r="J34" s="48">
        <f t="shared" si="2"/>
        <v>0</v>
      </c>
      <c r="K34" s="47"/>
      <c r="L34" s="48">
        <f t="shared" si="3"/>
        <v>0</v>
      </c>
      <c r="M34" s="47"/>
      <c r="N34" s="48">
        <f t="shared" si="4"/>
        <v>0</v>
      </c>
      <c r="O34" s="47"/>
      <c r="P34" s="48">
        <f t="shared" si="5"/>
        <v>0</v>
      </c>
      <c r="Q34" s="17"/>
      <c r="R34" s="48">
        <f t="shared" si="6"/>
        <v>0</v>
      </c>
      <c r="S34" s="27"/>
      <c r="T34" s="48">
        <f t="shared" si="7"/>
        <v>0</v>
      </c>
      <c r="U34" s="49"/>
      <c r="V34" s="47"/>
      <c r="W34" s="48"/>
      <c r="X34" s="47"/>
      <c r="Y34" s="48">
        <f t="shared" si="9"/>
        <v>0</v>
      </c>
      <c r="Z34" s="47"/>
      <c r="AA34" s="48">
        <f t="shared" si="10"/>
        <v>0</v>
      </c>
      <c r="AB34" s="47"/>
      <c r="AC34" s="48">
        <f t="shared" si="11"/>
        <v>0</v>
      </c>
      <c r="AD34" s="47"/>
      <c r="AE34" s="48">
        <f t="shared" si="12"/>
        <v>0</v>
      </c>
      <c r="AF34" s="47"/>
      <c r="AG34" s="48">
        <f t="shared" si="13"/>
        <v>0</v>
      </c>
      <c r="AH34" s="17"/>
      <c r="AI34" s="48">
        <f t="shared" si="14"/>
        <v>0</v>
      </c>
      <c r="AJ34" s="27"/>
      <c r="AK34" s="48">
        <f t="shared" si="15"/>
        <v>0</v>
      </c>
      <c r="AL34" s="27"/>
      <c r="AM34" s="52">
        <f t="shared" si="16"/>
        <v>0</v>
      </c>
      <c r="AN34" s="49"/>
      <c r="AO34" s="46"/>
      <c r="AP34" s="48"/>
      <c r="AQ34" s="47"/>
      <c r="AR34" s="48">
        <f t="shared" si="18"/>
        <v>0</v>
      </c>
      <c r="AS34" s="47"/>
      <c r="AT34" s="48">
        <f t="shared" si="19"/>
        <v>0</v>
      </c>
      <c r="AU34" s="47"/>
      <c r="AV34" s="48">
        <f t="shared" si="20"/>
        <v>0</v>
      </c>
      <c r="AW34" s="50"/>
      <c r="AX34" s="48">
        <f t="shared" si="21"/>
        <v>0</v>
      </c>
      <c r="AY34" s="50"/>
      <c r="AZ34" s="48">
        <f t="shared" si="22"/>
        <v>0</v>
      </c>
      <c r="BA34" s="7" t="s">
        <v>43</v>
      </c>
      <c r="BB34" s="8" t="s">
        <v>23</v>
      </c>
      <c r="BC34" s="51"/>
    </row>
    <row r="35" spans="1:55" hidden="1" x14ac:dyDescent="0.35">
      <c r="A35" s="125"/>
      <c r="B35" s="45" t="s">
        <v>26</v>
      </c>
      <c r="C35" s="45"/>
      <c r="D35" s="46"/>
      <c r="E35" s="47"/>
      <c r="F35" s="48"/>
      <c r="G35" s="47">
        <v>54620.7</v>
      </c>
      <c r="H35" s="48">
        <f t="shared" si="1"/>
        <v>54620.7</v>
      </c>
      <c r="I35" s="47"/>
      <c r="J35" s="48">
        <f t="shared" si="2"/>
        <v>54620.7</v>
      </c>
      <c r="K35" s="47">
        <v>45436.972000000002</v>
      </c>
      <c r="L35" s="48">
        <f t="shared" si="3"/>
        <v>100057.67199999999</v>
      </c>
      <c r="M35" s="47"/>
      <c r="N35" s="48">
        <f t="shared" si="4"/>
        <v>100057.67199999999</v>
      </c>
      <c r="O35" s="47"/>
      <c r="P35" s="48">
        <f t="shared" si="5"/>
        <v>100057.67199999999</v>
      </c>
      <c r="Q35" s="17"/>
      <c r="R35" s="48">
        <f t="shared" si="6"/>
        <v>100057.67199999999</v>
      </c>
      <c r="S35" s="27"/>
      <c r="T35" s="48">
        <f t="shared" si="7"/>
        <v>100057.67199999999</v>
      </c>
      <c r="U35" s="49"/>
      <c r="V35" s="47"/>
      <c r="W35" s="48"/>
      <c r="X35" s="47"/>
      <c r="Y35" s="48">
        <f t="shared" si="9"/>
        <v>0</v>
      </c>
      <c r="Z35" s="47"/>
      <c r="AA35" s="48">
        <f t="shared" si="10"/>
        <v>0</v>
      </c>
      <c r="AB35" s="47"/>
      <c r="AC35" s="48">
        <f t="shared" si="11"/>
        <v>0</v>
      </c>
      <c r="AD35" s="47"/>
      <c r="AE35" s="48">
        <f t="shared" si="12"/>
        <v>0</v>
      </c>
      <c r="AF35" s="47"/>
      <c r="AG35" s="48">
        <f t="shared" si="13"/>
        <v>0</v>
      </c>
      <c r="AH35" s="17"/>
      <c r="AI35" s="48">
        <f t="shared" si="14"/>
        <v>0</v>
      </c>
      <c r="AJ35" s="27"/>
      <c r="AK35" s="48">
        <f t="shared" si="15"/>
        <v>0</v>
      </c>
      <c r="AL35" s="42"/>
      <c r="AM35" s="48">
        <f t="shared" si="16"/>
        <v>0</v>
      </c>
      <c r="AN35" s="49"/>
      <c r="AO35" s="46"/>
      <c r="AP35" s="48"/>
      <c r="AQ35" s="47"/>
      <c r="AR35" s="48">
        <f t="shared" si="18"/>
        <v>0</v>
      </c>
      <c r="AS35" s="47"/>
      <c r="AT35" s="48">
        <f t="shared" si="19"/>
        <v>0</v>
      </c>
      <c r="AU35" s="47"/>
      <c r="AV35" s="48">
        <f t="shared" si="20"/>
        <v>0</v>
      </c>
      <c r="AW35" s="50"/>
      <c r="AX35" s="48">
        <f t="shared" si="21"/>
        <v>0</v>
      </c>
      <c r="AY35" s="50"/>
      <c r="AZ35" s="48">
        <f t="shared" si="22"/>
        <v>0</v>
      </c>
      <c r="BA35" s="7" t="s">
        <v>43</v>
      </c>
      <c r="BB35" s="8" t="s">
        <v>21</v>
      </c>
      <c r="BC35" s="51"/>
    </row>
    <row r="36" spans="1:55" ht="54" hidden="1" x14ac:dyDescent="0.35">
      <c r="A36" s="125"/>
      <c r="B36" s="45" t="s">
        <v>42</v>
      </c>
      <c r="C36" s="45" t="s">
        <v>29</v>
      </c>
      <c r="D36" s="46">
        <f>D38+D39+D40</f>
        <v>619485.5</v>
      </c>
      <c r="E36" s="47">
        <f>E38+E39+E40</f>
        <v>0</v>
      </c>
      <c r="F36" s="48">
        <f t="shared" si="0"/>
        <v>619485.5</v>
      </c>
      <c r="G36" s="47">
        <f>G38+G39+G40+G41</f>
        <v>222299.2</v>
      </c>
      <c r="H36" s="48">
        <f t="shared" si="1"/>
        <v>841784.7</v>
      </c>
      <c r="I36" s="47">
        <f>I38+I39+I40+I41</f>
        <v>0</v>
      </c>
      <c r="J36" s="48">
        <f t="shared" si="2"/>
        <v>841784.7</v>
      </c>
      <c r="K36" s="47">
        <f>K38+K39+K40+K41</f>
        <v>237943.34899999999</v>
      </c>
      <c r="L36" s="48">
        <f t="shared" si="3"/>
        <v>1079728.0489999999</v>
      </c>
      <c r="M36" s="47">
        <f>M38+M39+M40+M41</f>
        <v>0</v>
      </c>
      <c r="N36" s="48">
        <f t="shared" si="4"/>
        <v>1079728.0489999999</v>
      </c>
      <c r="O36" s="47">
        <f>O38+O39+O40+O41</f>
        <v>0</v>
      </c>
      <c r="P36" s="48">
        <f t="shared" si="5"/>
        <v>1079728.0489999999</v>
      </c>
      <c r="Q36" s="17">
        <f>Q38+Q39+Q40+Q41</f>
        <v>0</v>
      </c>
      <c r="R36" s="48">
        <f t="shared" si="6"/>
        <v>1079728.0489999999</v>
      </c>
      <c r="S36" s="27">
        <f>S38+S39+S40+S41</f>
        <v>0</v>
      </c>
      <c r="T36" s="48">
        <f t="shared" si="7"/>
        <v>1079728.0489999999</v>
      </c>
      <c r="U36" s="49">
        <f>U38+U39+U40</f>
        <v>567480</v>
      </c>
      <c r="V36" s="47">
        <f>V38+V39+V40</f>
        <v>0</v>
      </c>
      <c r="W36" s="48">
        <f t="shared" si="8"/>
        <v>567480</v>
      </c>
      <c r="X36" s="47">
        <f>X38+X39+X40+X41</f>
        <v>-222299.2</v>
      </c>
      <c r="Y36" s="48">
        <f t="shared" si="9"/>
        <v>345180.8</v>
      </c>
      <c r="Z36" s="47">
        <f>Z38+Z39+Z40+Z41</f>
        <v>0</v>
      </c>
      <c r="AA36" s="48">
        <f t="shared" si="10"/>
        <v>345180.8</v>
      </c>
      <c r="AB36" s="47">
        <f>AB38+AB39+AB40+AB41</f>
        <v>0</v>
      </c>
      <c r="AC36" s="48">
        <f t="shared" si="11"/>
        <v>345180.8</v>
      </c>
      <c r="AD36" s="47">
        <f>AD38+AD39+AD40+AD41</f>
        <v>0</v>
      </c>
      <c r="AE36" s="48">
        <f t="shared" si="12"/>
        <v>345180.8</v>
      </c>
      <c r="AF36" s="47">
        <f>AF38+AF39+AF40+AF41</f>
        <v>0</v>
      </c>
      <c r="AG36" s="48">
        <f t="shared" si="13"/>
        <v>345180.8</v>
      </c>
      <c r="AH36" s="17">
        <f>AH38+AH39+AH40+AH41</f>
        <v>0</v>
      </c>
      <c r="AI36" s="48">
        <f t="shared" si="14"/>
        <v>345180.8</v>
      </c>
      <c r="AJ36" s="27">
        <f>AJ38+AJ39+AJ40+AJ41</f>
        <v>0</v>
      </c>
      <c r="AK36" s="48">
        <f t="shared" si="15"/>
        <v>345180.8</v>
      </c>
      <c r="AL36" s="27">
        <f>AL38+AL39+AL40+AL41</f>
        <v>0</v>
      </c>
      <c r="AM36" s="52">
        <f t="shared" si="16"/>
        <v>345180.8</v>
      </c>
      <c r="AN36" s="49">
        <f>AN38+AN39+AN40</f>
        <v>0</v>
      </c>
      <c r="AO36" s="46">
        <f>AO38+AO39+AO40</f>
        <v>0</v>
      </c>
      <c r="AP36" s="48">
        <f t="shared" si="17"/>
        <v>0</v>
      </c>
      <c r="AQ36" s="47">
        <f>AQ38+AQ39+AQ40+AQ41</f>
        <v>0</v>
      </c>
      <c r="AR36" s="48">
        <f t="shared" si="18"/>
        <v>0</v>
      </c>
      <c r="AS36" s="47">
        <f>AS38+AS39+AS40+AS41</f>
        <v>0</v>
      </c>
      <c r="AT36" s="48">
        <f t="shared" si="19"/>
        <v>0</v>
      </c>
      <c r="AU36" s="47">
        <f>AU38+AU39+AU40+AU41</f>
        <v>0</v>
      </c>
      <c r="AV36" s="48">
        <f t="shared" si="20"/>
        <v>0</v>
      </c>
      <c r="AW36" s="50">
        <f>AW38+AW39+AW40+AW41</f>
        <v>0</v>
      </c>
      <c r="AX36" s="48">
        <f t="shared" si="21"/>
        <v>0</v>
      </c>
      <c r="AY36" s="50">
        <f>AY38+AY39+AY40+AY41</f>
        <v>0</v>
      </c>
      <c r="AZ36" s="48">
        <f t="shared" si="22"/>
        <v>0</v>
      </c>
      <c r="BB36" s="8" t="s">
        <v>21</v>
      </c>
      <c r="BC36" s="51"/>
    </row>
    <row r="37" spans="1:55" hidden="1" x14ac:dyDescent="0.35">
      <c r="A37" s="125"/>
      <c r="B37" s="44" t="s">
        <v>20</v>
      </c>
      <c r="C37" s="55"/>
      <c r="D37" s="46"/>
      <c r="E37" s="47"/>
      <c r="F37" s="48"/>
      <c r="G37" s="47"/>
      <c r="H37" s="48"/>
      <c r="I37" s="47"/>
      <c r="J37" s="48"/>
      <c r="K37" s="47"/>
      <c r="L37" s="48"/>
      <c r="M37" s="47"/>
      <c r="N37" s="48"/>
      <c r="O37" s="47"/>
      <c r="P37" s="48"/>
      <c r="Q37" s="17"/>
      <c r="R37" s="48"/>
      <c r="S37" s="27"/>
      <c r="T37" s="48"/>
      <c r="U37" s="49"/>
      <c r="V37" s="47"/>
      <c r="W37" s="48"/>
      <c r="X37" s="47"/>
      <c r="Y37" s="48"/>
      <c r="Z37" s="47"/>
      <c r="AA37" s="48"/>
      <c r="AB37" s="47"/>
      <c r="AC37" s="48"/>
      <c r="AD37" s="47"/>
      <c r="AE37" s="48"/>
      <c r="AF37" s="47"/>
      <c r="AG37" s="48"/>
      <c r="AH37" s="17"/>
      <c r="AI37" s="48"/>
      <c r="AJ37" s="27"/>
      <c r="AK37" s="48"/>
      <c r="AL37" s="42"/>
      <c r="AM37" s="48"/>
      <c r="AN37" s="49"/>
      <c r="AO37" s="46"/>
      <c r="AP37" s="48"/>
      <c r="AQ37" s="47"/>
      <c r="AR37" s="48"/>
      <c r="AS37" s="47"/>
      <c r="AT37" s="48"/>
      <c r="AU37" s="47"/>
      <c r="AV37" s="48"/>
      <c r="AW37" s="50"/>
      <c r="AX37" s="48"/>
      <c r="AY37" s="50"/>
      <c r="AZ37" s="48"/>
      <c r="BB37" s="8" t="s">
        <v>21</v>
      </c>
      <c r="BC37" s="51"/>
    </row>
    <row r="38" spans="1:55" hidden="1" x14ac:dyDescent="0.35">
      <c r="A38" s="126"/>
      <c r="B38" s="44" t="s">
        <v>22</v>
      </c>
      <c r="C38" s="55"/>
      <c r="D38" s="47">
        <v>92554.3</v>
      </c>
      <c r="E38" s="47"/>
      <c r="F38" s="48">
        <f t="shared" si="0"/>
        <v>92554.3</v>
      </c>
      <c r="G38" s="47">
        <v>-92554.3</v>
      </c>
      <c r="H38" s="48">
        <f t="shared" si="1"/>
        <v>0</v>
      </c>
      <c r="I38" s="47"/>
      <c r="J38" s="48">
        <f t="shared" si="2"/>
        <v>0</v>
      </c>
      <c r="K38" s="47"/>
      <c r="L38" s="48">
        <f t="shared" si="3"/>
        <v>0</v>
      </c>
      <c r="M38" s="47"/>
      <c r="N38" s="48">
        <f t="shared" si="4"/>
        <v>0</v>
      </c>
      <c r="O38" s="47"/>
      <c r="P38" s="48">
        <f t="shared" si="5"/>
        <v>0</v>
      </c>
      <c r="Q38" s="17"/>
      <c r="R38" s="48">
        <f t="shared" si="6"/>
        <v>0</v>
      </c>
      <c r="S38" s="27"/>
      <c r="T38" s="48">
        <f t="shared" si="7"/>
        <v>0</v>
      </c>
      <c r="U38" s="48">
        <v>222299.2</v>
      </c>
      <c r="V38" s="47"/>
      <c r="W38" s="48">
        <f t="shared" si="8"/>
        <v>222299.2</v>
      </c>
      <c r="X38" s="47">
        <v>-222299.2</v>
      </c>
      <c r="Y38" s="48">
        <f t="shared" si="9"/>
        <v>0</v>
      </c>
      <c r="Z38" s="47"/>
      <c r="AA38" s="48">
        <f t="shared" si="10"/>
        <v>0</v>
      </c>
      <c r="AB38" s="47"/>
      <c r="AC38" s="48">
        <f t="shared" si="11"/>
        <v>0</v>
      </c>
      <c r="AD38" s="47"/>
      <c r="AE38" s="48">
        <f t="shared" si="12"/>
        <v>0</v>
      </c>
      <c r="AF38" s="47"/>
      <c r="AG38" s="48">
        <f t="shared" si="13"/>
        <v>0</v>
      </c>
      <c r="AH38" s="17"/>
      <c r="AI38" s="48">
        <f t="shared" si="14"/>
        <v>0</v>
      </c>
      <c r="AJ38" s="27"/>
      <c r="AK38" s="48">
        <f t="shared" si="15"/>
        <v>0</v>
      </c>
      <c r="AL38" s="27"/>
      <c r="AM38" s="52">
        <f t="shared" si="16"/>
        <v>0</v>
      </c>
      <c r="AN38" s="48">
        <v>0</v>
      </c>
      <c r="AO38" s="46"/>
      <c r="AP38" s="48">
        <f t="shared" si="17"/>
        <v>0</v>
      </c>
      <c r="AQ38" s="47"/>
      <c r="AR38" s="48">
        <f t="shared" si="18"/>
        <v>0</v>
      </c>
      <c r="AS38" s="47"/>
      <c r="AT38" s="48">
        <f t="shared" si="19"/>
        <v>0</v>
      </c>
      <c r="AU38" s="47"/>
      <c r="AV38" s="48">
        <f t="shared" si="20"/>
        <v>0</v>
      </c>
      <c r="AW38" s="50"/>
      <c r="AX38" s="48">
        <f t="shared" si="21"/>
        <v>0</v>
      </c>
      <c r="AY38" s="50"/>
      <c r="AZ38" s="48">
        <f t="shared" si="22"/>
        <v>0</v>
      </c>
      <c r="BA38" s="7" t="s">
        <v>43</v>
      </c>
      <c r="BB38" s="8" t="s">
        <v>23</v>
      </c>
      <c r="BC38" s="51"/>
    </row>
    <row r="39" spans="1:55" hidden="1" x14ac:dyDescent="0.35">
      <c r="A39" s="125"/>
      <c r="B39" s="44" t="s">
        <v>24</v>
      </c>
      <c r="C39" s="55"/>
      <c r="D39" s="46">
        <v>26346.6</v>
      </c>
      <c r="E39" s="47"/>
      <c r="F39" s="48">
        <f t="shared" si="0"/>
        <v>26346.6</v>
      </c>
      <c r="G39" s="47">
        <f>-2634.656+2634.656</f>
        <v>0</v>
      </c>
      <c r="H39" s="48">
        <f t="shared" si="1"/>
        <v>26346.6</v>
      </c>
      <c r="I39" s="47"/>
      <c r="J39" s="48">
        <f t="shared" si="2"/>
        <v>26346.6</v>
      </c>
      <c r="K39" s="47">
        <v>50058.5</v>
      </c>
      <c r="L39" s="48">
        <f t="shared" si="3"/>
        <v>76405.100000000006</v>
      </c>
      <c r="M39" s="47"/>
      <c r="N39" s="48">
        <f t="shared" si="4"/>
        <v>76405.100000000006</v>
      </c>
      <c r="O39" s="47"/>
      <c r="P39" s="48">
        <f t="shared" si="5"/>
        <v>76405.100000000006</v>
      </c>
      <c r="Q39" s="17"/>
      <c r="R39" s="48">
        <f t="shared" si="6"/>
        <v>76405.100000000006</v>
      </c>
      <c r="S39" s="27"/>
      <c r="T39" s="48">
        <f t="shared" si="7"/>
        <v>76405.100000000006</v>
      </c>
      <c r="U39" s="49">
        <v>345180.8</v>
      </c>
      <c r="V39" s="47"/>
      <c r="W39" s="48">
        <f t="shared" si="8"/>
        <v>345180.8</v>
      </c>
      <c r="X39" s="47"/>
      <c r="Y39" s="48">
        <f t="shared" si="9"/>
        <v>345180.8</v>
      </c>
      <c r="Z39" s="47"/>
      <c r="AA39" s="48">
        <f t="shared" si="10"/>
        <v>345180.8</v>
      </c>
      <c r="AB39" s="47"/>
      <c r="AC39" s="48">
        <f t="shared" si="11"/>
        <v>345180.8</v>
      </c>
      <c r="AD39" s="47"/>
      <c r="AE39" s="48">
        <f t="shared" si="12"/>
        <v>345180.8</v>
      </c>
      <c r="AF39" s="47"/>
      <c r="AG39" s="48">
        <f t="shared" si="13"/>
        <v>345180.8</v>
      </c>
      <c r="AH39" s="17"/>
      <c r="AI39" s="48">
        <f t="shared" si="14"/>
        <v>345180.8</v>
      </c>
      <c r="AJ39" s="27"/>
      <c r="AK39" s="48">
        <f t="shared" si="15"/>
        <v>345180.8</v>
      </c>
      <c r="AL39" s="42"/>
      <c r="AM39" s="48">
        <f t="shared" si="16"/>
        <v>345180.8</v>
      </c>
      <c r="AN39" s="49">
        <v>0</v>
      </c>
      <c r="AO39" s="46"/>
      <c r="AP39" s="48">
        <f t="shared" si="17"/>
        <v>0</v>
      </c>
      <c r="AQ39" s="47"/>
      <c r="AR39" s="48">
        <f t="shared" si="18"/>
        <v>0</v>
      </c>
      <c r="AS39" s="47"/>
      <c r="AT39" s="48">
        <f t="shared" si="19"/>
        <v>0</v>
      </c>
      <c r="AU39" s="47"/>
      <c r="AV39" s="48">
        <f t="shared" si="20"/>
        <v>0</v>
      </c>
      <c r="AW39" s="50"/>
      <c r="AX39" s="48">
        <f t="shared" si="21"/>
        <v>0</v>
      </c>
      <c r="AY39" s="50"/>
      <c r="AZ39" s="48">
        <f t="shared" si="22"/>
        <v>0</v>
      </c>
      <c r="BA39" s="7" t="s">
        <v>44</v>
      </c>
      <c r="BB39" s="8" t="s">
        <v>21</v>
      </c>
      <c r="BC39" s="51"/>
    </row>
    <row r="40" spans="1:55" hidden="1" x14ac:dyDescent="0.35">
      <c r="A40" s="125"/>
      <c r="B40" s="44" t="s">
        <v>45</v>
      </c>
      <c r="C40" s="55"/>
      <c r="D40" s="46">
        <v>500584.6</v>
      </c>
      <c r="E40" s="47"/>
      <c r="F40" s="48">
        <f t="shared" si="0"/>
        <v>500584.6</v>
      </c>
      <c r="G40" s="47">
        <v>-50058.46</v>
      </c>
      <c r="H40" s="48">
        <f t="shared" si="1"/>
        <v>450526.13999999996</v>
      </c>
      <c r="I40" s="47"/>
      <c r="J40" s="48">
        <f t="shared" si="2"/>
        <v>450526.13999999996</v>
      </c>
      <c r="K40" s="47"/>
      <c r="L40" s="48">
        <f t="shared" si="3"/>
        <v>450526.13999999996</v>
      </c>
      <c r="M40" s="47"/>
      <c r="N40" s="48">
        <f t="shared" si="4"/>
        <v>450526.13999999996</v>
      </c>
      <c r="O40" s="47"/>
      <c r="P40" s="48">
        <f t="shared" si="5"/>
        <v>450526.13999999996</v>
      </c>
      <c r="Q40" s="17"/>
      <c r="R40" s="48">
        <f t="shared" si="6"/>
        <v>450526.13999999996</v>
      </c>
      <c r="S40" s="27"/>
      <c r="T40" s="48">
        <f t="shared" si="7"/>
        <v>450526.13999999996</v>
      </c>
      <c r="U40" s="49">
        <v>0</v>
      </c>
      <c r="V40" s="47"/>
      <c r="W40" s="48">
        <f t="shared" si="8"/>
        <v>0</v>
      </c>
      <c r="X40" s="47"/>
      <c r="Y40" s="48">
        <f t="shared" si="9"/>
        <v>0</v>
      </c>
      <c r="Z40" s="47"/>
      <c r="AA40" s="48">
        <f t="shared" si="10"/>
        <v>0</v>
      </c>
      <c r="AB40" s="47"/>
      <c r="AC40" s="48">
        <f t="shared" si="11"/>
        <v>0</v>
      </c>
      <c r="AD40" s="47"/>
      <c r="AE40" s="48">
        <f t="shared" si="12"/>
        <v>0</v>
      </c>
      <c r="AF40" s="47"/>
      <c r="AG40" s="48">
        <f t="shared" si="13"/>
        <v>0</v>
      </c>
      <c r="AH40" s="17"/>
      <c r="AI40" s="48">
        <f t="shared" si="14"/>
        <v>0</v>
      </c>
      <c r="AJ40" s="27"/>
      <c r="AK40" s="48">
        <f t="shared" si="15"/>
        <v>0</v>
      </c>
      <c r="AL40" s="27"/>
      <c r="AM40" s="52">
        <f t="shared" si="16"/>
        <v>0</v>
      </c>
      <c r="AN40" s="49">
        <v>0</v>
      </c>
      <c r="AO40" s="46"/>
      <c r="AP40" s="48">
        <f t="shared" si="17"/>
        <v>0</v>
      </c>
      <c r="AQ40" s="47"/>
      <c r="AR40" s="48">
        <f t="shared" si="18"/>
        <v>0</v>
      </c>
      <c r="AS40" s="47"/>
      <c r="AT40" s="48">
        <f t="shared" si="19"/>
        <v>0</v>
      </c>
      <c r="AU40" s="47"/>
      <c r="AV40" s="48">
        <f t="shared" si="20"/>
        <v>0</v>
      </c>
      <c r="AW40" s="50"/>
      <c r="AX40" s="48">
        <f t="shared" si="21"/>
        <v>0</v>
      </c>
      <c r="AY40" s="50"/>
      <c r="AZ40" s="48">
        <f t="shared" si="22"/>
        <v>0</v>
      </c>
      <c r="BA40" s="7" t="s">
        <v>46</v>
      </c>
      <c r="BB40" s="8" t="s">
        <v>21</v>
      </c>
      <c r="BC40" s="51"/>
    </row>
    <row r="41" spans="1:55" hidden="1" x14ac:dyDescent="0.35">
      <c r="A41" s="122"/>
      <c r="B41" s="45" t="s">
        <v>26</v>
      </c>
      <c r="C41" s="55"/>
      <c r="D41" s="46"/>
      <c r="E41" s="47"/>
      <c r="F41" s="48"/>
      <c r="G41" s="47">
        <v>364911.96</v>
      </c>
      <c r="H41" s="48">
        <f t="shared" si="1"/>
        <v>364911.96</v>
      </c>
      <c r="I41" s="47"/>
      <c r="J41" s="48">
        <f t="shared" si="2"/>
        <v>364911.96</v>
      </c>
      <c r="K41" s="47">
        <v>187884.84899999999</v>
      </c>
      <c r="L41" s="48">
        <f t="shared" si="3"/>
        <v>552796.80900000001</v>
      </c>
      <c r="M41" s="47"/>
      <c r="N41" s="48">
        <f t="shared" si="4"/>
        <v>552796.80900000001</v>
      </c>
      <c r="O41" s="47"/>
      <c r="P41" s="48">
        <f t="shared" si="5"/>
        <v>552796.80900000001</v>
      </c>
      <c r="Q41" s="17"/>
      <c r="R41" s="48">
        <f t="shared" si="6"/>
        <v>552796.80900000001</v>
      </c>
      <c r="S41" s="27"/>
      <c r="T41" s="48">
        <f t="shared" si="7"/>
        <v>552796.80900000001</v>
      </c>
      <c r="U41" s="49"/>
      <c r="V41" s="47"/>
      <c r="W41" s="48"/>
      <c r="X41" s="47"/>
      <c r="Y41" s="48">
        <f t="shared" si="9"/>
        <v>0</v>
      </c>
      <c r="Z41" s="47"/>
      <c r="AA41" s="48">
        <f t="shared" si="10"/>
        <v>0</v>
      </c>
      <c r="AB41" s="47"/>
      <c r="AC41" s="48">
        <f t="shared" si="11"/>
        <v>0</v>
      </c>
      <c r="AD41" s="47"/>
      <c r="AE41" s="48">
        <f t="shared" si="12"/>
        <v>0</v>
      </c>
      <c r="AF41" s="47"/>
      <c r="AG41" s="48">
        <f t="shared" si="13"/>
        <v>0</v>
      </c>
      <c r="AH41" s="17"/>
      <c r="AI41" s="48">
        <f t="shared" si="14"/>
        <v>0</v>
      </c>
      <c r="AJ41" s="27"/>
      <c r="AK41" s="48">
        <f t="shared" si="15"/>
        <v>0</v>
      </c>
      <c r="AL41" s="42"/>
      <c r="AM41" s="48">
        <f t="shared" si="16"/>
        <v>0</v>
      </c>
      <c r="AN41" s="49"/>
      <c r="AO41" s="46"/>
      <c r="AP41" s="48"/>
      <c r="AQ41" s="47"/>
      <c r="AR41" s="48">
        <f t="shared" si="18"/>
        <v>0</v>
      </c>
      <c r="AS41" s="47"/>
      <c r="AT41" s="48">
        <f t="shared" si="19"/>
        <v>0</v>
      </c>
      <c r="AU41" s="47"/>
      <c r="AV41" s="48">
        <f t="shared" si="20"/>
        <v>0</v>
      </c>
      <c r="AW41" s="50"/>
      <c r="AX41" s="48">
        <f t="shared" si="21"/>
        <v>0</v>
      </c>
      <c r="AY41" s="50"/>
      <c r="AZ41" s="48">
        <f t="shared" si="22"/>
        <v>0</v>
      </c>
      <c r="BA41" s="7" t="s">
        <v>43</v>
      </c>
      <c r="BB41" s="8" t="s">
        <v>21</v>
      </c>
      <c r="BC41" s="51"/>
    </row>
    <row r="42" spans="1:55" ht="54" hidden="1" x14ac:dyDescent="0.35">
      <c r="A42" s="43" t="s">
        <v>47</v>
      </c>
      <c r="B42" s="44" t="s">
        <v>48</v>
      </c>
      <c r="C42" s="45" t="s">
        <v>29</v>
      </c>
      <c r="D42" s="46">
        <v>25000</v>
      </c>
      <c r="E42" s="47"/>
      <c r="F42" s="48">
        <f t="shared" si="0"/>
        <v>25000</v>
      </c>
      <c r="G42" s="47">
        <f>G44+G46</f>
        <v>186763.856</v>
      </c>
      <c r="H42" s="48">
        <f t="shared" si="1"/>
        <v>211763.856</v>
      </c>
      <c r="I42" s="47">
        <f>I44+I46</f>
        <v>0</v>
      </c>
      <c r="J42" s="48">
        <f t="shared" si="2"/>
        <v>211763.856</v>
      </c>
      <c r="K42" s="47">
        <f>K44+K46+K45</f>
        <v>-48973.177000000003</v>
      </c>
      <c r="L42" s="48">
        <f t="shared" si="3"/>
        <v>162790.679</v>
      </c>
      <c r="M42" s="47">
        <f>M44+M46+M45</f>
        <v>0</v>
      </c>
      <c r="N42" s="48">
        <f t="shared" si="4"/>
        <v>162790.679</v>
      </c>
      <c r="O42" s="47">
        <f>O44+O46+O45</f>
        <v>0</v>
      </c>
      <c r="P42" s="48">
        <f t="shared" si="5"/>
        <v>162790.679</v>
      </c>
      <c r="Q42" s="17">
        <f>Q44+Q46+Q45</f>
        <v>0</v>
      </c>
      <c r="R42" s="48">
        <f t="shared" si="6"/>
        <v>162790.679</v>
      </c>
      <c r="S42" s="27">
        <f>S44+S46+S45</f>
        <v>0</v>
      </c>
      <c r="T42" s="48">
        <f t="shared" si="7"/>
        <v>162790.679</v>
      </c>
      <c r="U42" s="49">
        <v>100000</v>
      </c>
      <c r="V42" s="47"/>
      <c r="W42" s="48">
        <f t="shared" si="8"/>
        <v>100000</v>
      </c>
      <c r="X42" s="47">
        <f>X44+X46</f>
        <v>409465.24400000001</v>
      </c>
      <c r="Y42" s="48">
        <f t="shared" si="9"/>
        <v>509465.24400000001</v>
      </c>
      <c r="Z42" s="47">
        <f>Z44+Z46+Z45</f>
        <v>48973.176999999996</v>
      </c>
      <c r="AA42" s="48">
        <f t="shared" si="10"/>
        <v>558438.42099999997</v>
      </c>
      <c r="AB42" s="47">
        <f>AB44+AB46+AB45</f>
        <v>0</v>
      </c>
      <c r="AC42" s="48">
        <f t="shared" si="11"/>
        <v>558438.42099999997</v>
      </c>
      <c r="AD42" s="47">
        <f>AD44+AD46+AD45</f>
        <v>0</v>
      </c>
      <c r="AE42" s="48">
        <f t="shared" si="12"/>
        <v>558438.42099999997</v>
      </c>
      <c r="AF42" s="47">
        <f>AF44+AF46+AF45</f>
        <v>0</v>
      </c>
      <c r="AG42" s="48">
        <f t="shared" si="13"/>
        <v>558438.42099999997</v>
      </c>
      <c r="AH42" s="17">
        <f>AH44+AH46+AH45</f>
        <v>0</v>
      </c>
      <c r="AI42" s="48">
        <f t="shared" si="14"/>
        <v>558438.42099999997</v>
      </c>
      <c r="AJ42" s="27">
        <f>AJ44+AJ46+AJ45</f>
        <v>0</v>
      </c>
      <c r="AK42" s="48">
        <f t="shared" si="15"/>
        <v>558438.42099999997</v>
      </c>
      <c r="AL42" s="27">
        <f>AL44+AL46+AL45</f>
        <v>0</v>
      </c>
      <c r="AM42" s="52">
        <f t="shared" si="16"/>
        <v>558438.42099999997</v>
      </c>
      <c r="AN42" s="49">
        <v>757100.7</v>
      </c>
      <c r="AO42" s="46"/>
      <c r="AP42" s="48">
        <f t="shared" si="17"/>
        <v>757100.7</v>
      </c>
      <c r="AQ42" s="47">
        <f>AQ44+AQ46</f>
        <v>-11041.07</v>
      </c>
      <c r="AR42" s="48">
        <f t="shared" si="18"/>
        <v>746059.63</v>
      </c>
      <c r="AS42" s="47">
        <f>AS44+AS46+AS45</f>
        <v>0</v>
      </c>
      <c r="AT42" s="48">
        <f t="shared" si="19"/>
        <v>746059.63</v>
      </c>
      <c r="AU42" s="47">
        <f>AU44+AU46+AU45</f>
        <v>0</v>
      </c>
      <c r="AV42" s="48">
        <f t="shared" si="20"/>
        <v>746059.63</v>
      </c>
      <c r="AW42" s="50">
        <f>AW44+AW46+AW45</f>
        <v>0</v>
      </c>
      <c r="AX42" s="48">
        <f t="shared" si="21"/>
        <v>746059.63</v>
      </c>
      <c r="AY42" s="50">
        <f>AY44+AY46+AY45</f>
        <v>0</v>
      </c>
      <c r="AZ42" s="48">
        <f t="shared" si="22"/>
        <v>746059.63</v>
      </c>
      <c r="BB42" s="8" t="s">
        <v>21</v>
      </c>
      <c r="BC42" s="51"/>
    </row>
    <row r="43" spans="1:55" hidden="1" x14ac:dyDescent="0.35">
      <c r="A43" s="54"/>
      <c r="B43" s="44" t="s">
        <v>20</v>
      </c>
      <c r="C43" s="45"/>
      <c r="D43" s="46"/>
      <c r="E43" s="47"/>
      <c r="F43" s="48"/>
      <c r="G43" s="47"/>
      <c r="H43" s="48"/>
      <c r="I43" s="47"/>
      <c r="J43" s="48"/>
      <c r="K43" s="47"/>
      <c r="L43" s="48"/>
      <c r="M43" s="47"/>
      <c r="N43" s="48"/>
      <c r="O43" s="47"/>
      <c r="P43" s="48"/>
      <c r="Q43" s="17"/>
      <c r="R43" s="48"/>
      <c r="S43" s="27"/>
      <c r="T43" s="48"/>
      <c r="U43" s="49"/>
      <c r="V43" s="47"/>
      <c r="W43" s="48"/>
      <c r="X43" s="47"/>
      <c r="Y43" s="48"/>
      <c r="Z43" s="47"/>
      <c r="AA43" s="48"/>
      <c r="AB43" s="47"/>
      <c r="AC43" s="48"/>
      <c r="AD43" s="47"/>
      <c r="AE43" s="48"/>
      <c r="AF43" s="47"/>
      <c r="AG43" s="48"/>
      <c r="AH43" s="17"/>
      <c r="AI43" s="48"/>
      <c r="AJ43" s="27"/>
      <c r="AK43" s="48"/>
      <c r="AL43" s="42"/>
      <c r="AM43" s="48"/>
      <c r="AN43" s="49"/>
      <c r="AO43" s="46"/>
      <c r="AP43" s="48"/>
      <c r="AQ43" s="47"/>
      <c r="AR43" s="48"/>
      <c r="AS43" s="47"/>
      <c r="AT43" s="48"/>
      <c r="AU43" s="47"/>
      <c r="AV43" s="48"/>
      <c r="AW43" s="50"/>
      <c r="AX43" s="48"/>
      <c r="AY43" s="50"/>
      <c r="AZ43" s="48"/>
      <c r="BB43" s="8" t="s">
        <v>21</v>
      </c>
      <c r="BC43" s="51"/>
    </row>
    <row r="44" spans="1:55" hidden="1" x14ac:dyDescent="0.35">
      <c r="A44" s="54"/>
      <c r="B44" s="44" t="s">
        <v>22</v>
      </c>
      <c r="C44" s="45"/>
      <c r="D44" s="46"/>
      <c r="E44" s="47"/>
      <c r="F44" s="48">
        <v>25000</v>
      </c>
      <c r="G44" s="47">
        <v>-25000</v>
      </c>
      <c r="H44" s="48">
        <f t="shared" si="1"/>
        <v>0</v>
      </c>
      <c r="I44" s="47"/>
      <c r="J44" s="48">
        <f t="shared" si="2"/>
        <v>0</v>
      </c>
      <c r="K44" s="47"/>
      <c r="L44" s="48">
        <f t="shared" si="3"/>
        <v>0</v>
      </c>
      <c r="M44" s="47"/>
      <c r="N44" s="48">
        <f t="shared" si="4"/>
        <v>0</v>
      </c>
      <c r="O44" s="47"/>
      <c r="P44" s="48">
        <f t="shared" si="5"/>
        <v>0</v>
      </c>
      <c r="Q44" s="17"/>
      <c r="R44" s="48">
        <f t="shared" si="6"/>
        <v>0</v>
      </c>
      <c r="S44" s="27"/>
      <c r="T44" s="48">
        <f t="shared" si="7"/>
        <v>0</v>
      </c>
      <c r="U44" s="49"/>
      <c r="V44" s="47"/>
      <c r="W44" s="48">
        <v>100000</v>
      </c>
      <c r="X44" s="47">
        <v>409465.24400000001</v>
      </c>
      <c r="Y44" s="48">
        <f t="shared" si="9"/>
        <v>509465.24400000001</v>
      </c>
      <c r="Z44" s="47">
        <f>-142000+48973.177</f>
        <v>-93026.823000000004</v>
      </c>
      <c r="AA44" s="48">
        <f t="shared" si="10"/>
        <v>416438.42099999997</v>
      </c>
      <c r="AB44" s="47"/>
      <c r="AC44" s="48">
        <f t="shared" si="11"/>
        <v>416438.42099999997</v>
      </c>
      <c r="AD44" s="47"/>
      <c r="AE44" s="48">
        <f t="shared" si="12"/>
        <v>416438.42099999997</v>
      </c>
      <c r="AF44" s="47"/>
      <c r="AG44" s="48">
        <f t="shared" si="13"/>
        <v>416438.42099999997</v>
      </c>
      <c r="AH44" s="17"/>
      <c r="AI44" s="48">
        <f t="shared" si="14"/>
        <v>416438.42099999997</v>
      </c>
      <c r="AJ44" s="27"/>
      <c r="AK44" s="48">
        <f t="shared" si="15"/>
        <v>416438.42099999997</v>
      </c>
      <c r="AL44" s="27"/>
      <c r="AM44" s="52">
        <f t="shared" si="16"/>
        <v>416438.42099999997</v>
      </c>
      <c r="AN44" s="49"/>
      <c r="AO44" s="46"/>
      <c r="AP44" s="48">
        <v>757100.7</v>
      </c>
      <c r="AQ44" s="47">
        <v>-11041.07</v>
      </c>
      <c r="AR44" s="48">
        <f t="shared" si="18"/>
        <v>746059.63</v>
      </c>
      <c r="AS44" s="47"/>
      <c r="AT44" s="48">
        <f t="shared" si="19"/>
        <v>746059.63</v>
      </c>
      <c r="AU44" s="47"/>
      <c r="AV44" s="48">
        <f t="shared" si="20"/>
        <v>746059.63</v>
      </c>
      <c r="AW44" s="50"/>
      <c r="AX44" s="48">
        <f t="shared" si="21"/>
        <v>746059.63</v>
      </c>
      <c r="AY44" s="50"/>
      <c r="AZ44" s="48">
        <f t="shared" si="22"/>
        <v>746059.63</v>
      </c>
      <c r="BA44" s="7" t="s">
        <v>49</v>
      </c>
      <c r="BB44" s="8" t="s">
        <v>23</v>
      </c>
      <c r="BC44" s="51"/>
    </row>
    <row r="45" spans="1:55" hidden="1" x14ac:dyDescent="0.35">
      <c r="A45" s="54"/>
      <c r="B45" s="44" t="s">
        <v>24</v>
      </c>
      <c r="C45" s="45"/>
      <c r="D45" s="46"/>
      <c r="E45" s="47"/>
      <c r="F45" s="48"/>
      <c r="G45" s="47"/>
      <c r="H45" s="48"/>
      <c r="I45" s="47"/>
      <c r="J45" s="48"/>
      <c r="K45" s="47"/>
      <c r="L45" s="48">
        <f t="shared" si="3"/>
        <v>0</v>
      </c>
      <c r="M45" s="47"/>
      <c r="N45" s="48">
        <f t="shared" si="4"/>
        <v>0</v>
      </c>
      <c r="O45" s="47"/>
      <c r="P45" s="48">
        <f t="shared" si="5"/>
        <v>0</v>
      </c>
      <c r="Q45" s="17"/>
      <c r="R45" s="48">
        <f t="shared" si="6"/>
        <v>0</v>
      </c>
      <c r="S45" s="27"/>
      <c r="T45" s="48">
        <f t="shared" si="7"/>
        <v>0</v>
      </c>
      <c r="U45" s="49"/>
      <c r="V45" s="47"/>
      <c r="W45" s="48"/>
      <c r="X45" s="47"/>
      <c r="Y45" s="48"/>
      <c r="Z45" s="47">
        <v>142000</v>
      </c>
      <c r="AA45" s="48">
        <f t="shared" si="10"/>
        <v>142000</v>
      </c>
      <c r="AB45" s="47"/>
      <c r="AC45" s="48">
        <f t="shared" si="11"/>
        <v>142000</v>
      </c>
      <c r="AD45" s="47"/>
      <c r="AE45" s="48">
        <f t="shared" si="12"/>
        <v>142000</v>
      </c>
      <c r="AF45" s="47"/>
      <c r="AG45" s="48">
        <f t="shared" si="13"/>
        <v>142000</v>
      </c>
      <c r="AH45" s="17"/>
      <c r="AI45" s="48">
        <f t="shared" si="14"/>
        <v>142000</v>
      </c>
      <c r="AJ45" s="27"/>
      <c r="AK45" s="48">
        <f t="shared" si="15"/>
        <v>142000</v>
      </c>
      <c r="AL45" s="42"/>
      <c r="AM45" s="48">
        <f t="shared" si="16"/>
        <v>142000</v>
      </c>
      <c r="AN45" s="49"/>
      <c r="AO45" s="46"/>
      <c r="AP45" s="48"/>
      <c r="AQ45" s="47"/>
      <c r="AR45" s="48"/>
      <c r="AS45" s="47"/>
      <c r="AT45" s="48">
        <f t="shared" si="19"/>
        <v>0</v>
      </c>
      <c r="AU45" s="47"/>
      <c r="AV45" s="48">
        <f t="shared" si="20"/>
        <v>0</v>
      </c>
      <c r="AW45" s="50"/>
      <c r="AX45" s="48">
        <f t="shared" si="21"/>
        <v>0</v>
      </c>
      <c r="AY45" s="50"/>
      <c r="AZ45" s="48">
        <f t="shared" si="22"/>
        <v>0</v>
      </c>
      <c r="BA45" s="7" t="s">
        <v>40</v>
      </c>
      <c r="BB45" s="8" t="s">
        <v>21</v>
      </c>
      <c r="BC45" s="51"/>
    </row>
    <row r="46" spans="1:55" hidden="1" x14ac:dyDescent="0.35">
      <c r="A46" s="54"/>
      <c r="B46" s="45" t="s">
        <v>26</v>
      </c>
      <c r="C46" s="45"/>
      <c r="D46" s="46"/>
      <c r="E46" s="47"/>
      <c r="F46" s="48"/>
      <c r="G46" s="47">
        <v>211763.856</v>
      </c>
      <c r="H46" s="48">
        <f t="shared" si="1"/>
        <v>211763.856</v>
      </c>
      <c r="I46" s="47"/>
      <c r="J46" s="48">
        <f t="shared" si="2"/>
        <v>211763.856</v>
      </c>
      <c r="K46" s="47">
        <v>-48973.177000000003</v>
      </c>
      <c r="L46" s="48">
        <f t="shared" si="3"/>
        <v>162790.679</v>
      </c>
      <c r="M46" s="47"/>
      <c r="N46" s="48">
        <f t="shared" si="4"/>
        <v>162790.679</v>
      </c>
      <c r="O46" s="47"/>
      <c r="P46" s="48">
        <f t="shared" si="5"/>
        <v>162790.679</v>
      </c>
      <c r="Q46" s="17"/>
      <c r="R46" s="48">
        <f t="shared" si="6"/>
        <v>162790.679</v>
      </c>
      <c r="S46" s="27"/>
      <c r="T46" s="48">
        <f t="shared" si="7"/>
        <v>162790.679</v>
      </c>
      <c r="U46" s="49"/>
      <c r="V46" s="47"/>
      <c r="W46" s="48"/>
      <c r="X46" s="47"/>
      <c r="Y46" s="48">
        <f t="shared" si="9"/>
        <v>0</v>
      </c>
      <c r="Z46" s="47"/>
      <c r="AA46" s="48">
        <f t="shared" si="10"/>
        <v>0</v>
      </c>
      <c r="AB46" s="47"/>
      <c r="AC46" s="48">
        <f t="shared" si="11"/>
        <v>0</v>
      </c>
      <c r="AD46" s="47"/>
      <c r="AE46" s="48">
        <f t="shared" si="12"/>
        <v>0</v>
      </c>
      <c r="AF46" s="47"/>
      <c r="AG46" s="48">
        <f t="shared" si="13"/>
        <v>0</v>
      </c>
      <c r="AH46" s="17"/>
      <c r="AI46" s="48">
        <f t="shared" si="14"/>
        <v>0</v>
      </c>
      <c r="AJ46" s="27"/>
      <c r="AK46" s="48">
        <f t="shared" si="15"/>
        <v>0</v>
      </c>
      <c r="AL46" s="27"/>
      <c r="AM46" s="52">
        <f t="shared" si="16"/>
        <v>0</v>
      </c>
      <c r="AN46" s="49"/>
      <c r="AO46" s="46"/>
      <c r="AP46" s="48"/>
      <c r="AQ46" s="47"/>
      <c r="AR46" s="48">
        <f t="shared" si="18"/>
        <v>0</v>
      </c>
      <c r="AS46" s="47"/>
      <c r="AT46" s="48">
        <f t="shared" si="19"/>
        <v>0</v>
      </c>
      <c r="AU46" s="47"/>
      <c r="AV46" s="48">
        <f t="shared" si="20"/>
        <v>0</v>
      </c>
      <c r="AW46" s="50"/>
      <c r="AX46" s="48">
        <f t="shared" si="21"/>
        <v>0</v>
      </c>
      <c r="AY46" s="50"/>
      <c r="AZ46" s="48">
        <f t="shared" si="22"/>
        <v>0</v>
      </c>
      <c r="BA46" s="7" t="s">
        <v>49</v>
      </c>
      <c r="BB46" s="8" t="s">
        <v>21</v>
      </c>
      <c r="BC46" s="51"/>
    </row>
    <row r="47" spans="1:55" ht="54" hidden="1" x14ac:dyDescent="0.35">
      <c r="A47" s="115" t="s">
        <v>50</v>
      </c>
      <c r="B47" s="117" t="s">
        <v>51</v>
      </c>
      <c r="C47" s="45" t="s">
        <v>29</v>
      </c>
      <c r="D47" s="46">
        <v>157309.6</v>
      </c>
      <c r="E47" s="47"/>
      <c r="F47" s="48">
        <f t="shared" si="0"/>
        <v>157309.6</v>
      </c>
      <c r="G47" s="47">
        <v>6917.74</v>
      </c>
      <c r="H47" s="48">
        <f t="shared" si="1"/>
        <v>164227.34</v>
      </c>
      <c r="I47" s="47"/>
      <c r="J47" s="48">
        <f t="shared" si="2"/>
        <v>164227.34</v>
      </c>
      <c r="K47" s="47"/>
      <c r="L47" s="48">
        <f t="shared" si="3"/>
        <v>164227.34</v>
      </c>
      <c r="M47" s="47"/>
      <c r="N47" s="48">
        <f t="shared" si="4"/>
        <v>164227.34</v>
      </c>
      <c r="O47" s="47"/>
      <c r="P47" s="48">
        <f t="shared" si="5"/>
        <v>164227.34</v>
      </c>
      <c r="Q47" s="17">
        <v>51763.614000000001</v>
      </c>
      <c r="R47" s="48">
        <f t="shared" si="6"/>
        <v>215990.954</v>
      </c>
      <c r="S47" s="27"/>
      <c r="T47" s="48">
        <f t="shared" si="7"/>
        <v>215990.954</v>
      </c>
      <c r="U47" s="49">
        <v>0</v>
      </c>
      <c r="V47" s="47"/>
      <c r="W47" s="48">
        <f t="shared" si="8"/>
        <v>0</v>
      </c>
      <c r="X47" s="47"/>
      <c r="Y47" s="48">
        <f t="shared" si="9"/>
        <v>0</v>
      </c>
      <c r="Z47" s="47"/>
      <c r="AA47" s="48">
        <f t="shared" si="10"/>
        <v>0</v>
      </c>
      <c r="AB47" s="47"/>
      <c r="AC47" s="48">
        <f t="shared" si="11"/>
        <v>0</v>
      </c>
      <c r="AD47" s="47"/>
      <c r="AE47" s="48">
        <f t="shared" si="12"/>
        <v>0</v>
      </c>
      <c r="AF47" s="47"/>
      <c r="AG47" s="48">
        <f t="shared" si="13"/>
        <v>0</v>
      </c>
      <c r="AH47" s="17"/>
      <c r="AI47" s="48">
        <f t="shared" si="14"/>
        <v>0</v>
      </c>
      <c r="AJ47" s="27"/>
      <c r="AK47" s="48">
        <f t="shared" si="15"/>
        <v>0</v>
      </c>
      <c r="AL47" s="42"/>
      <c r="AM47" s="48">
        <f t="shared" si="16"/>
        <v>0</v>
      </c>
      <c r="AN47" s="49">
        <v>0</v>
      </c>
      <c r="AO47" s="46"/>
      <c r="AP47" s="48">
        <f t="shared" si="17"/>
        <v>0</v>
      </c>
      <c r="AQ47" s="47"/>
      <c r="AR47" s="48">
        <f t="shared" si="18"/>
        <v>0</v>
      </c>
      <c r="AS47" s="47"/>
      <c r="AT47" s="48">
        <f t="shared" si="19"/>
        <v>0</v>
      </c>
      <c r="AU47" s="47"/>
      <c r="AV47" s="48">
        <f t="shared" si="20"/>
        <v>0</v>
      </c>
      <c r="AW47" s="50"/>
      <c r="AX47" s="48">
        <f t="shared" si="21"/>
        <v>0</v>
      </c>
      <c r="AY47" s="50"/>
      <c r="AZ47" s="48">
        <f t="shared" si="22"/>
        <v>0</v>
      </c>
      <c r="BA47" s="7" t="s">
        <v>52</v>
      </c>
      <c r="BB47" s="8" t="s">
        <v>21</v>
      </c>
      <c r="BC47" s="51"/>
    </row>
    <row r="48" spans="1:55" ht="36" hidden="1" x14ac:dyDescent="0.35">
      <c r="A48" s="116"/>
      <c r="B48" s="127"/>
      <c r="C48" s="45" t="s">
        <v>35</v>
      </c>
      <c r="D48" s="46">
        <v>1534.9</v>
      </c>
      <c r="E48" s="47"/>
      <c r="F48" s="48">
        <f t="shared" si="0"/>
        <v>1534.9</v>
      </c>
      <c r="G48" s="47"/>
      <c r="H48" s="48">
        <f t="shared" si="1"/>
        <v>1534.9</v>
      </c>
      <c r="I48" s="47"/>
      <c r="J48" s="48">
        <f t="shared" si="2"/>
        <v>1534.9</v>
      </c>
      <c r="K48" s="47"/>
      <c r="L48" s="48">
        <f t="shared" si="3"/>
        <v>1534.9</v>
      </c>
      <c r="M48" s="47"/>
      <c r="N48" s="48">
        <f t="shared" si="4"/>
        <v>1534.9</v>
      </c>
      <c r="O48" s="47"/>
      <c r="P48" s="48">
        <f t="shared" si="5"/>
        <v>1534.9</v>
      </c>
      <c r="Q48" s="17"/>
      <c r="R48" s="48">
        <f t="shared" si="6"/>
        <v>1534.9</v>
      </c>
      <c r="S48" s="27"/>
      <c r="T48" s="48">
        <f t="shared" si="7"/>
        <v>1534.9</v>
      </c>
      <c r="U48" s="49">
        <v>0</v>
      </c>
      <c r="V48" s="47"/>
      <c r="W48" s="48">
        <f t="shared" si="8"/>
        <v>0</v>
      </c>
      <c r="X48" s="47"/>
      <c r="Y48" s="48">
        <f t="shared" si="9"/>
        <v>0</v>
      </c>
      <c r="Z48" s="47"/>
      <c r="AA48" s="48">
        <f t="shared" si="10"/>
        <v>0</v>
      </c>
      <c r="AB48" s="47"/>
      <c r="AC48" s="48">
        <f t="shared" si="11"/>
        <v>0</v>
      </c>
      <c r="AD48" s="47"/>
      <c r="AE48" s="48">
        <f t="shared" si="12"/>
        <v>0</v>
      </c>
      <c r="AF48" s="47"/>
      <c r="AG48" s="48">
        <f t="shared" si="13"/>
        <v>0</v>
      </c>
      <c r="AH48" s="17"/>
      <c r="AI48" s="48">
        <f t="shared" si="14"/>
        <v>0</v>
      </c>
      <c r="AJ48" s="27"/>
      <c r="AK48" s="48">
        <f t="shared" si="15"/>
        <v>0</v>
      </c>
      <c r="AL48" s="27"/>
      <c r="AM48" s="52">
        <f t="shared" si="16"/>
        <v>0</v>
      </c>
      <c r="AN48" s="49">
        <v>0</v>
      </c>
      <c r="AO48" s="46"/>
      <c r="AP48" s="48">
        <f t="shared" si="17"/>
        <v>0</v>
      </c>
      <c r="AQ48" s="47"/>
      <c r="AR48" s="48">
        <f t="shared" si="18"/>
        <v>0</v>
      </c>
      <c r="AS48" s="47"/>
      <c r="AT48" s="48">
        <f t="shared" si="19"/>
        <v>0</v>
      </c>
      <c r="AU48" s="47"/>
      <c r="AV48" s="48">
        <f t="shared" si="20"/>
        <v>0</v>
      </c>
      <c r="AW48" s="50"/>
      <c r="AX48" s="48">
        <f t="shared" si="21"/>
        <v>0</v>
      </c>
      <c r="AY48" s="50"/>
      <c r="AZ48" s="48">
        <f t="shared" si="22"/>
        <v>0</v>
      </c>
      <c r="BA48" s="7" t="s">
        <v>52</v>
      </c>
      <c r="BB48" s="8" t="s">
        <v>21</v>
      </c>
      <c r="BC48" s="51"/>
    </row>
    <row r="49" spans="1:55" ht="54" hidden="1" x14ac:dyDescent="0.35">
      <c r="A49" s="115" t="s">
        <v>53</v>
      </c>
      <c r="B49" s="117" t="s">
        <v>54</v>
      </c>
      <c r="C49" s="45" t="s">
        <v>29</v>
      </c>
      <c r="D49" s="46">
        <v>122109.1</v>
      </c>
      <c r="E49" s="47"/>
      <c r="F49" s="48">
        <f t="shared" si="0"/>
        <v>122109.1</v>
      </c>
      <c r="G49" s="47">
        <v>65.174000000000007</v>
      </c>
      <c r="H49" s="48">
        <f t="shared" si="1"/>
        <v>122174.274</v>
      </c>
      <c r="I49" s="47"/>
      <c r="J49" s="48">
        <f t="shared" si="2"/>
        <v>122174.274</v>
      </c>
      <c r="K49" s="47"/>
      <c r="L49" s="48">
        <f t="shared" si="3"/>
        <v>122174.274</v>
      </c>
      <c r="M49" s="47"/>
      <c r="N49" s="48">
        <f t="shared" si="4"/>
        <v>122174.274</v>
      </c>
      <c r="O49" s="47"/>
      <c r="P49" s="48">
        <f t="shared" si="5"/>
        <v>122174.274</v>
      </c>
      <c r="Q49" s="17">
        <v>29993.163</v>
      </c>
      <c r="R49" s="48">
        <f t="shared" si="6"/>
        <v>152167.43700000001</v>
      </c>
      <c r="S49" s="27"/>
      <c r="T49" s="48">
        <f t="shared" si="7"/>
        <v>152167.43700000001</v>
      </c>
      <c r="U49" s="49">
        <v>0</v>
      </c>
      <c r="V49" s="47"/>
      <c r="W49" s="48">
        <f t="shared" si="8"/>
        <v>0</v>
      </c>
      <c r="X49" s="47"/>
      <c r="Y49" s="48">
        <f t="shared" si="9"/>
        <v>0</v>
      </c>
      <c r="Z49" s="47"/>
      <c r="AA49" s="48">
        <f t="shared" si="10"/>
        <v>0</v>
      </c>
      <c r="AB49" s="47"/>
      <c r="AC49" s="48">
        <f t="shared" si="11"/>
        <v>0</v>
      </c>
      <c r="AD49" s="47"/>
      <c r="AE49" s="48">
        <f t="shared" si="12"/>
        <v>0</v>
      </c>
      <c r="AF49" s="47"/>
      <c r="AG49" s="48">
        <f t="shared" si="13"/>
        <v>0</v>
      </c>
      <c r="AH49" s="17"/>
      <c r="AI49" s="48">
        <f t="shared" si="14"/>
        <v>0</v>
      </c>
      <c r="AJ49" s="27"/>
      <c r="AK49" s="48">
        <f t="shared" si="15"/>
        <v>0</v>
      </c>
      <c r="AL49" s="42"/>
      <c r="AM49" s="48">
        <f t="shared" si="16"/>
        <v>0</v>
      </c>
      <c r="AN49" s="49">
        <v>0</v>
      </c>
      <c r="AO49" s="46"/>
      <c r="AP49" s="48">
        <f t="shared" si="17"/>
        <v>0</v>
      </c>
      <c r="AQ49" s="47"/>
      <c r="AR49" s="48">
        <f t="shared" si="18"/>
        <v>0</v>
      </c>
      <c r="AS49" s="47"/>
      <c r="AT49" s="48">
        <f t="shared" si="19"/>
        <v>0</v>
      </c>
      <c r="AU49" s="47"/>
      <c r="AV49" s="48">
        <f t="shared" si="20"/>
        <v>0</v>
      </c>
      <c r="AW49" s="50"/>
      <c r="AX49" s="48">
        <f t="shared" si="21"/>
        <v>0</v>
      </c>
      <c r="AY49" s="50"/>
      <c r="AZ49" s="48">
        <f t="shared" si="22"/>
        <v>0</v>
      </c>
      <c r="BA49" s="7" t="s">
        <v>55</v>
      </c>
      <c r="BB49" s="8" t="s">
        <v>21</v>
      </c>
      <c r="BC49" s="51"/>
    </row>
    <row r="50" spans="1:55" ht="36" hidden="1" x14ac:dyDescent="0.35">
      <c r="A50" s="116"/>
      <c r="B50" s="127"/>
      <c r="C50" s="45" t="s">
        <v>35</v>
      </c>
      <c r="D50" s="46">
        <v>377.3</v>
      </c>
      <c r="E50" s="47"/>
      <c r="F50" s="48">
        <f t="shared" si="0"/>
        <v>377.3</v>
      </c>
      <c r="G50" s="47"/>
      <c r="H50" s="48">
        <f t="shared" si="1"/>
        <v>377.3</v>
      </c>
      <c r="I50" s="47"/>
      <c r="J50" s="48">
        <f t="shared" si="2"/>
        <v>377.3</v>
      </c>
      <c r="K50" s="47"/>
      <c r="L50" s="48">
        <f t="shared" si="3"/>
        <v>377.3</v>
      </c>
      <c r="M50" s="47"/>
      <c r="N50" s="48">
        <f t="shared" si="4"/>
        <v>377.3</v>
      </c>
      <c r="O50" s="47"/>
      <c r="P50" s="48">
        <f t="shared" si="5"/>
        <v>377.3</v>
      </c>
      <c r="Q50" s="17"/>
      <c r="R50" s="48">
        <f t="shared" si="6"/>
        <v>377.3</v>
      </c>
      <c r="S50" s="27"/>
      <c r="T50" s="48">
        <f t="shared" si="7"/>
        <v>377.3</v>
      </c>
      <c r="U50" s="49">
        <v>0</v>
      </c>
      <c r="V50" s="47"/>
      <c r="W50" s="48">
        <f t="shared" si="8"/>
        <v>0</v>
      </c>
      <c r="X50" s="47"/>
      <c r="Y50" s="48">
        <f t="shared" si="9"/>
        <v>0</v>
      </c>
      <c r="Z50" s="47"/>
      <c r="AA50" s="48">
        <f t="shared" si="10"/>
        <v>0</v>
      </c>
      <c r="AB50" s="47"/>
      <c r="AC50" s="48">
        <f t="shared" si="11"/>
        <v>0</v>
      </c>
      <c r="AD50" s="47"/>
      <c r="AE50" s="48">
        <f t="shared" si="12"/>
        <v>0</v>
      </c>
      <c r="AF50" s="47"/>
      <c r="AG50" s="48">
        <f t="shared" si="13"/>
        <v>0</v>
      </c>
      <c r="AH50" s="17"/>
      <c r="AI50" s="48">
        <f t="shared" si="14"/>
        <v>0</v>
      </c>
      <c r="AJ50" s="27"/>
      <c r="AK50" s="48">
        <f t="shared" si="15"/>
        <v>0</v>
      </c>
      <c r="AL50" s="27"/>
      <c r="AM50" s="52">
        <f t="shared" si="16"/>
        <v>0</v>
      </c>
      <c r="AN50" s="49">
        <v>0</v>
      </c>
      <c r="AO50" s="46"/>
      <c r="AP50" s="48">
        <f t="shared" si="17"/>
        <v>0</v>
      </c>
      <c r="AQ50" s="47"/>
      <c r="AR50" s="48">
        <f t="shared" si="18"/>
        <v>0</v>
      </c>
      <c r="AS50" s="47"/>
      <c r="AT50" s="48">
        <f t="shared" si="19"/>
        <v>0</v>
      </c>
      <c r="AU50" s="47"/>
      <c r="AV50" s="48">
        <f t="shared" si="20"/>
        <v>0</v>
      </c>
      <c r="AW50" s="50"/>
      <c r="AX50" s="48">
        <f t="shared" si="21"/>
        <v>0</v>
      </c>
      <c r="AY50" s="50"/>
      <c r="AZ50" s="48">
        <f t="shared" si="22"/>
        <v>0</v>
      </c>
      <c r="BA50" s="7" t="s">
        <v>55</v>
      </c>
      <c r="BB50" s="8" t="s">
        <v>21</v>
      </c>
      <c r="BC50" s="51"/>
    </row>
    <row r="51" spans="1:55" ht="54" hidden="1" x14ac:dyDescent="0.35">
      <c r="A51" s="115" t="s">
        <v>56</v>
      </c>
      <c r="B51" s="117" t="s">
        <v>57</v>
      </c>
      <c r="C51" s="45" t="s">
        <v>29</v>
      </c>
      <c r="D51" s="46">
        <v>53552.5</v>
      </c>
      <c r="E51" s="47"/>
      <c r="F51" s="48">
        <f t="shared" si="0"/>
        <v>53552.5</v>
      </c>
      <c r="G51" s="47"/>
      <c r="H51" s="48">
        <f t="shared" si="1"/>
        <v>53552.5</v>
      </c>
      <c r="I51" s="47"/>
      <c r="J51" s="48">
        <f t="shared" si="2"/>
        <v>53552.5</v>
      </c>
      <c r="K51" s="47"/>
      <c r="L51" s="48">
        <f t="shared" si="3"/>
        <v>53552.5</v>
      </c>
      <c r="M51" s="47">
        <v>-45000</v>
      </c>
      <c r="N51" s="48">
        <f t="shared" si="4"/>
        <v>8552.5</v>
      </c>
      <c r="O51" s="47"/>
      <c r="P51" s="48">
        <f t="shared" si="5"/>
        <v>8552.5</v>
      </c>
      <c r="Q51" s="17">
        <v>-5314.9709999999995</v>
      </c>
      <c r="R51" s="48">
        <f t="shared" si="6"/>
        <v>3237.5290000000005</v>
      </c>
      <c r="S51" s="27"/>
      <c r="T51" s="48">
        <f t="shared" si="7"/>
        <v>3237.5290000000005</v>
      </c>
      <c r="U51" s="49">
        <v>51507.3</v>
      </c>
      <c r="V51" s="47"/>
      <c r="W51" s="48">
        <f t="shared" si="8"/>
        <v>51507.3</v>
      </c>
      <c r="X51" s="47"/>
      <c r="Y51" s="48">
        <f t="shared" si="9"/>
        <v>51507.3</v>
      </c>
      <c r="Z51" s="47"/>
      <c r="AA51" s="48">
        <f t="shared" si="10"/>
        <v>51507.3</v>
      </c>
      <c r="AB51" s="47"/>
      <c r="AC51" s="48">
        <f t="shared" si="11"/>
        <v>51507.3</v>
      </c>
      <c r="AD51" s="47">
        <v>45000</v>
      </c>
      <c r="AE51" s="48">
        <f t="shared" si="12"/>
        <v>96507.3</v>
      </c>
      <c r="AF51" s="47"/>
      <c r="AG51" s="48">
        <f t="shared" si="13"/>
        <v>96507.3</v>
      </c>
      <c r="AH51" s="17">
        <v>5314.9709999999995</v>
      </c>
      <c r="AI51" s="48">
        <f t="shared" si="14"/>
        <v>101822.27100000001</v>
      </c>
      <c r="AJ51" s="27"/>
      <c r="AK51" s="48">
        <f t="shared" si="15"/>
        <v>101822.27100000001</v>
      </c>
      <c r="AL51" s="42"/>
      <c r="AM51" s="48">
        <f t="shared" si="16"/>
        <v>101822.27100000001</v>
      </c>
      <c r="AN51" s="49">
        <v>0</v>
      </c>
      <c r="AO51" s="46"/>
      <c r="AP51" s="48">
        <f t="shared" si="17"/>
        <v>0</v>
      </c>
      <c r="AQ51" s="47"/>
      <c r="AR51" s="48">
        <f t="shared" si="18"/>
        <v>0</v>
      </c>
      <c r="AS51" s="47"/>
      <c r="AT51" s="48">
        <f t="shared" si="19"/>
        <v>0</v>
      </c>
      <c r="AU51" s="47"/>
      <c r="AV51" s="48">
        <f t="shared" si="20"/>
        <v>0</v>
      </c>
      <c r="AW51" s="50"/>
      <c r="AX51" s="48">
        <f t="shared" si="21"/>
        <v>0</v>
      </c>
      <c r="AY51" s="50"/>
      <c r="AZ51" s="48">
        <f t="shared" si="22"/>
        <v>0</v>
      </c>
      <c r="BA51" s="7" t="s">
        <v>58</v>
      </c>
      <c r="BB51" s="8" t="s">
        <v>21</v>
      </c>
      <c r="BC51" s="51"/>
    </row>
    <row r="52" spans="1:55" ht="36" hidden="1" x14ac:dyDescent="0.35">
      <c r="A52" s="116"/>
      <c r="B52" s="127"/>
      <c r="C52" s="45" t="s">
        <v>35</v>
      </c>
      <c r="D52" s="46">
        <v>0</v>
      </c>
      <c r="E52" s="47"/>
      <c r="F52" s="48">
        <f t="shared" si="0"/>
        <v>0</v>
      </c>
      <c r="G52" s="47"/>
      <c r="H52" s="48">
        <f t="shared" si="1"/>
        <v>0</v>
      </c>
      <c r="I52" s="47"/>
      <c r="J52" s="48">
        <f t="shared" si="2"/>
        <v>0</v>
      </c>
      <c r="K52" s="47"/>
      <c r="L52" s="48">
        <f t="shared" si="3"/>
        <v>0</v>
      </c>
      <c r="M52" s="47"/>
      <c r="N52" s="48">
        <f t="shared" si="4"/>
        <v>0</v>
      </c>
      <c r="O52" s="47"/>
      <c r="P52" s="48">
        <f t="shared" si="5"/>
        <v>0</v>
      </c>
      <c r="Q52" s="17"/>
      <c r="R52" s="48">
        <f t="shared" si="6"/>
        <v>0</v>
      </c>
      <c r="S52" s="27"/>
      <c r="T52" s="48">
        <f t="shared" si="7"/>
        <v>0</v>
      </c>
      <c r="U52" s="49">
        <v>1410.5</v>
      </c>
      <c r="V52" s="47"/>
      <c r="W52" s="48">
        <f t="shared" si="8"/>
        <v>1410.5</v>
      </c>
      <c r="X52" s="47"/>
      <c r="Y52" s="48">
        <f t="shared" si="9"/>
        <v>1410.5</v>
      </c>
      <c r="Z52" s="47"/>
      <c r="AA52" s="48">
        <f t="shared" si="10"/>
        <v>1410.5</v>
      </c>
      <c r="AB52" s="47"/>
      <c r="AC52" s="48">
        <f t="shared" si="11"/>
        <v>1410.5</v>
      </c>
      <c r="AD52" s="47"/>
      <c r="AE52" s="48">
        <f t="shared" si="12"/>
        <v>1410.5</v>
      </c>
      <c r="AF52" s="47"/>
      <c r="AG52" s="48">
        <f t="shared" si="13"/>
        <v>1410.5</v>
      </c>
      <c r="AH52" s="17"/>
      <c r="AI52" s="48">
        <f t="shared" si="14"/>
        <v>1410.5</v>
      </c>
      <c r="AJ52" s="27"/>
      <c r="AK52" s="48">
        <f t="shared" si="15"/>
        <v>1410.5</v>
      </c>
      <c r="AL52" s="27"/>
      <c r="AM52" s="52">
        <f t="shared" si="16"/>
        <v>1410.5</v>
      </c>
      <c r="AN52" s="49">
        <v>0</v>
      </c>
      <c r="AO52" s="46"/>
      <c r="AP52" s="48">
        <f t="shared" si="17"/>
        <v>0</v>
      </c>
      <c r="AQ52" s="47"/>
      <c r="AR52" s="48">
        <f t="shared" si="18"/>
        <v>0</v>
      </c>
      <c r="AS52" s="47"/>
      <c r="AT52" s="48">
        <f t="shared" si="19"/>
        <v>0</v>
      </c>
      <c r="AU52" s="47"/>
      <c r="AV52" s="48">
        <f t="shared" si="20"/>
        <v>0</v>
      </c>
      <c r="AW52" s="50"/>
      <c r="AX52" s="48">
        <f t="shared" si="21"/>
        <v>0</v>
      </c>
      <c r="AY52" s="50"/>
      <c r="AZ52" s="48">
        <f t="shared" si="22"/>
        <v>0</v>
      </c>
      <c r="BA52" s="7" t="s">
        <v>58</v>
      </c>
      <c r="BB52" s="8" t="s">
        <v>21</v>
      </c>
      <c r="BC52" s="51"/>
    </row>
    <row r="53" spans="1:55" ht="54" hidden="1" x14ac:dyDescent="0.35">
      <c r="A53" s="43" t="s">
        <v>59</v>
      </c>
      <c r="B53" s="44" t="s">
        <v>60</v>
      </c>
      <c r="C53" s="45" t="s">
        <v>29</v>
      </c>
      <c r="D53" s="46"/>
      <c r="E53" s="47"/>
      <c r="F53" s="48"/>
      <c r="G53" s="47">
        <f>G55+G56</f>
        <v>121768.00599999999</v>
      </c>
      <c r="H53" s="48">
        <f t="shared" si="1"/>
        <v>121768.00599999999</v>
      </c>
      <c r="I53" s="47">
        <f>I55+I56</f>
        <v>0</v>
      </c>
      <c r="J53" s="48">
        <f t="shared" si="2"/>
        <v>121768.00599999999</v>
      </c>
      <c r="K53" s="47">
        <f>K55+K56</f>
        <v>0</v>
      </c>
      <c r="L53" s="48">
        <f t="shared" si="3"/>
        <v>121768.00599999999</v>
      </c>
      <c r="M53" s="47">
        <f>M55+M56</f>
        <v>59529.878000000012</v>
      </c>
      <c r="N53" s="48">
        <f t="shared" si="4"/>
        <v>181297.88400000002</v>
      </c>
      <c r="O53" s="47">
        <f>O55+O56</f>
        <v>0</v>
      </c>
      <c r="P53" s="48">
        <f t="shared" si="5"/>
        <v>181297.88400000002</v>
      </c>
      <c r="Q53" s="17">
        <f>Q55+Q56</f>
        <v>0</v>
      </c>
      <c r="R53" s="48">
        <f t="shared" si="6"/>
        <v>181297.88400000002</v>
      </c>
      <c r="S53" s="27">
        <f>S55+S56</f>
        <v>0</v>
      </c>
      <c r="T53" s="48">
        <f t="shared" si="7"/>
        <v>181297.88400000002</v>
      </c>
      <c r="U53" s="49"/>
      <c r="V53" s="47"/>
      <c r="W53" s="48"/>
      <c r="X53" s="47"/>
      <c r="Y53" s="48">
        <f t="shared" si="9"/>
        <v>0</v>
      </c>
      <c r="Z53" s="47"/>
      <c r="AA53" s="48">
        <f t="shared" si="10"/>
        <v>0</v>
      </c>
      <c r="AB53" s="47"/>
      <c r="AC53" s="48">
        <f t="shared" si="11"/>
        <v>0</v>
      </c>
      <c r="AD53" s="47"/>
      <c r="AE53" s="48">
        <f t="shared" si="12"/>
        <v>0</v>
      </c>
      <c r="AF53" s="47"/>
      <c r="AG53" s="48">
        <f t="shared" si="13"/>
        <v>0</v>
      </c>
      <c r="AH53" s="17"/>
      <c r="AI53" s="48">
        <f t="shared" si="14"/>
        <v>0</v>
      </c>
      <c r="AJ53" s="27"/>
      <c r="AK53" s="48">
        <f t="shared" si="15"/>
        <v>0</v>
      </c>
      <c r="AL53" s="42"/>
      <c r="AM53" s="48">
        <f t="shared" si="16"/>
        <v>0</v>
      </c>
      <c r="AN53" s="49"/>
      <c r="AO53" s="46"/>
      <c r="AP53" s="48"/>
      <c r="AQ53" s="47"/>
      <c r="AR53" s="48">
        <f t="shared" si="18"/>
        <v>0</v>
      </c>
      <c r="AS53" s="47"/>
      <c r="AT53" s="48">
        <f t="shared" si="19"/>
        <v>0</v>
      </c>
      <c r="AU53" s="47"/>
      <c r="AV53" s="48">
        <f t="shared" si="20"/>
        <v>0</v>
      </c>
      <c r="AW53" s="50"/>
      <c r="AX53" s="48">
        <f t="shared" si="21"/>
        <v>0</v>
      </c>
      <c r="AY53" s="50"/>
      <c r="AZ53" s="48">
        <f t="shared" si="22"/>
        <v>0</v>
      </c>
      <c r="BB53" s="8" t="s">
        <v>21</v>
      </c>
      <c r="BC53" s="51"/>
    </row>
    <row r="54" spans="1:55" hidden="1" x14ac:dyDescent="0.35">
      <c r="A54" s="43"/>
      <c r="B54" s="44" t="s">
        <v>20</v>
      </c>
      <c r="C54" s="45"/>
      <c r="D54" s="46"/>
      <c r="E54" s="47"/>
      <c r="F54" s="48"/>
      <c r="G54" s="47"/>
      <c r="H54" s="48"/>
      <c r="I54" s="47"/>
      <c r="J54" s="48"/>
      <c r="K54" s="47"/>
      <c r="L54" s="48"/>
      <c r="M54" s="47"/>
      <c r="N54" s="48"/>
      <c r="O54" s="47"/>
      <c r="P54" s="48"/>
      <c r="Q54" s="17"/>
      <c r="R54" s="48"/>
      <c r="S54" s="27"/>
      <c r="T54" s="48"/>
      <c r="U54" s="49"/>
      <c r="V54" s="47"/>
      <c r="W54" s="48"/>
      <c r="X54" s="47"/>
      <c r="Y54" s="48"/>
      <c r="Z54" s="47"/>
      <c r="AA54" s="48"/>
      <c r="AB54" s="47"/>
      <c r="AC54" s="48"/>
      <c r="AD54" s="47"/>
      <c r="AE54" s="48"/>
      <c r="AF54" s="47"/>
      <c r="AG54" s="48"/>
      <c r="AH54" s="17"/>
      <c r="AI54" s="48"/>
      <c r="AJ54" s="27"/>
      <c r="AK54" s="48"/>
      <c r="AL54" s="27"/>
      <c r="AM54" s="52"/>
      <c r="AN54" s="49"/>
      <c r="AO54" s="46"/>
      <c r="AP54" s="48"/>
      <c r="AQ54" s="47"/>
      <c r="AR54" s="48"/>
      <c r="AS54" s="47"/>
      <c r="AT54" s="48"/>
      <c r="AU54" s="47"/>
      <c r="AV54" s="48"/>
      <c r="AW54" s="50"/>
      <c r="AX54" s="48"/>
      <c r="AY54" s="50"/>
      <c r="AZ54" s="48"/>
      <c r="BB54" s="8" t="s">
        <v>21</v>
      </c>
      <c r="BC54" s="51"/>
    </row>
    <row r="55" spans="1:55" hidden="1" x14ac:dyDescent="0.35">
      <c r="A55" s="56"/>
      <c r="B55" s="44" t="s">
        <v>22</v>
      </c>
      <c r="C55" s="45"/>
      <c r="D55" s="46"/>
      <c r="E55" s="47"/>
      <c r="F55" s="48"/>
      <c r="G55" s="47">
        <v>95080.23</v>
      </c>
      <c r="H55" s="48">
        <f t="shared" si="1"/>
        <v>95080.23</v>
      </c>
      <c r="I55" s="47"/>
      <c r="J55" s="48">
        <f t="shared" si="2"/>
        <v>95080.23</v>
      </c>
      <c r="K55" s="47"/>
      <c r="L55" s="48">
        <f t="shared" si="3"/>
        <v>95080.23</v>
      </c>
      <c r="M55" s="47">
        <v>-95080.23</v>
      </c>
      <c r="N55" s="48">
        <f t="shared" si="4"/>
        <v>0</v>
      </c>
      <c r="O55" s="47"/>
      <c r="P55" s="48">
        <f t="shared" si="5"/>
        <v>0</v>
      </c>
      <c r="Q55" s="17"/>
      <c r="R55" s="48">
        <f t="shared" si="6"/>
        <v>0</v>
      </c>
      <c r="S55" s="27"/>
      <c r="T55" s="48">
        <f t="shared" si="7"/>
        <v>0</v>
      </c>
      <c r="U55" s="49"/>
      <c r="V55" s="47"/>
      <c r="W55" s="48"/>
      <c r="X55" s="47"/>
      <c r="Y55" s="48">
        <f t="shared" si="9"/>
        <v>0</v>
      </c>
      <c r="Z55" s="47"/>
      <c r="AA55" s="48">
        <f t="shared" si="10"/>
        <v>0</v>
      </c>
      <c r="AB55" s="47"/>
      <c r="AC55" s="48">
        <f t="shared" si="11"/>
        <v>0</v>
      </c>
      <c r="AD55" s="47"/>
      <c r="AE55" s="48">
        <f t="shared" si="12"/>
        <v>0</v>
      </c>
      <c r="AF55" s="47"/>
      <c r="AG55" s="48">
        <f t="shared" si="13"/>
        <v>0</v>
      </c>
      <c r="AH55" s="17"/>
      <c r="AI55" s="48">
        <f t="shared" si="14"/>
        <v>0</v>
      </c>
      <c r="AJ55" s="27"/>
      <c r="AK55" s="48">
        <f t="shared" si="15"/>
        <v>0</v>
      </c>
      <c r="AL55" s="42"/>
      <c r="AM55" s="48">
        <f t="shared" si="16"/>
        <v>0</v>
      </c>
      <c r="AN55" s="49"/>
      <c r="AO55" s="46"/>
      <c r="AP55" s="48"/>
      <c r="AQ55" s="47"/>
      <c r="AR55" s="48">
        <f t="shared" si="18"/>
        <v>0</v>
      </c>
      <c r="AS55" s="47"/>
      <c r="AT55" s="48">
        <f t="shared" si="19"/>
        <v>0</v>
      </c>
      <c r="AU55" s="47"/>
      <c r="AV55" s="48">
        <f t="shared" si="20"/>
        <v>0</v>
      </c>
      <c r="AW55" s="50"/>
      <c r="AX55" s="48">
        <f t="shared" si="21"/>
        <v>0</v>
      </c>
      <c r="AY55" s="50"/>
      <c r="AZ55" s="48">
        <f t="shared" si="22"/>
        <v>0</v>
      </c>
      <c r="BA55" s="7" t="s">
        <v>61</v>
      </c>
      <c r="BB55" s="8" t="s">
        <v>23</v>
      </c>
      <c r="BC55" s="51"/>
    </row>
    <row r="56" spans="1:55" hidden="1" x14ac:dyDescent="0.35">
      <c r="A56" s="43"/>
      <c r="B56" s="44" t="s">
        <v>26</v>
      </c>
      <c r="C56" s="45"/>
      <c r="D56" s="46"/>
      <c r="E56" s="47"/>
      <c r="F56" s="48"/>
      <c r="G56" s="47">
        <v>26687.776000000002</v>
      </c>
      <c r="H56" s="48">
        <f t="shared" si="1"/>
        <v>26687.776000000002</v>
      </c>
      <c r="I56" s="47"/>
      <c r="J56" s="48">
        <f t="shared" si="2"/>
        <v>26687.776000000002</v>
      </c>
      <c r="K56" s="47"/>
      <c r="L56" s="48">
        <f t="shared" si="3"/>
        <v>26687.776000000002</v>
      </c>
      <c r="M56" s="47">
        <v>154610.10800000001</v>
      </c>
      <c r="N56" s="48">
        <f t="shared" si="4"/>
        <v>181297.88400000002</v>
      </c>
      <c r="O56" s="47"/>
      <c r="P56" s="48">
        <f t="shared" si="5"/>
        <v>181297.88400000002</v>
      </c>
      <c r="Q56" s="17"/>
      <c r="R56" s="48">
        <f t="shared" si="6"/>
        <v>181297.88400000002</v>
      </c>
      <c r="S56" s="27"/>
      <c r="T56" s="48">
        <f t="shared" si="7"/>
        <v>181297.88400000002</v>
      </c>
      <c r="U56" s="49"/>
      <c r="V56" s="47"/>
      <c r="W56" s="48"/>
      <c r="X56" s="47"/>
      <c r="Y56" s="48">
        <f t="shared" si="9"/>
        <v>0</v>
      </c>
      <c r="Z56" s="47"/>
      <c r="AA56" s="48">
        <f t="shared" si="10"/>
        <v>0</v>
      </c>
      <c r="AB56" s="47"/>
      <c r="AC56" s="48">
        <f t="shared" si="11"/>
        <v>0</v>
      </c>
      <c r="AD56" s="47"/>
      <c r="AE56" s="48">
        <f t="shared" si="12"/>
        <v>0</v>
      </c>
      <c r="AF56" s="47"/>
      <c r="AG56" s="48">
        <f t="shared" si="13"/>
        <v>0</v>
      </c>
      <c r="AH56" s="17"/>
      <c r="AI56" s="48">
        <f t="shared" si="14"/>
        <v>0</v>
      </c>
      <c r="AJ56" s="27"/>
      <c r="AK56" s="48">
        <f t="shared" si="15"/>
        <v>0</v>
      </c>
      <c r="AL56" s="27"/>
      <c r="AM56" s="52">
        <f t="shared" si="16"/>
        <v>0</v>
      </c>
      <c r="AN56" s="49"/>
      <c r="AO56" s="46"/>
      <c r="AP56" s="48"/>
      <c r="AQ56" s="47"/>
      <c r="AR56" s="48">
        <f t="shared" si="18"/>
        <v>0</v>
      </c>
      <c r="AS56" s="47"/>
      <c r="AT56" s="48">
        <f t="shared" si="19"/>
        <v>0</v>
      </c>
      <c r="AU56" s="47"/>
      <c r="AV56" s="48">
        <f t="shared" si="20"/>
        <v>0</v>
      </c>
      <c r="AW56" s="50"/>
      <c r="AX56" s="48">
        <f t="shared" si="21"/>
        <v>0</v>
      </c>
      <c r="AY56" s="50"/>
      <c r="AZ56" s="48">
        <f t="shared" si="22"/>
        <v>0</v>
      </c>
      <c r="BA56" s="7" t="s">
        <v>61</v>
      </c>
      <c r="BB56" s="8" t="s">
        <v>21</v>
      </c>
      <c r="BC56" s="51"/>
    </row>
    <row r="57" spans="1:55" ht="54" hidden="1" x14ac:dyDescent="0.35">
      <c r="A57" s="43" t="s">
        <v>62</v>
      </c>
      <c r="B57" s="44" t="s">
        <v>63</v>
      </c>
      <c r="C57" s="45" t="s">
        <v>29</v>
      </c>
      <c r="D57" s="46"/>
      <c r="E57" s="47"/>
      <c r="F57" s="48"/>
      <c r="G57" s="47">
        <f>G59+G60</f>
        <v>13869.562</v>
      </c>
      <c r="H57" s="48">
        <f t="shared" si="1"/>
        <v>13869.562</v>
      </c>
      <c r="I57" s="47">
        <f>I59+I60</f>
        <v>0</v>
      </c>
      <c r="J57" s="48">
        <f t="shared" si="2"/>
        <v>13869.562</v>
      </c>
      <c r="K57" s="47">
        <f>K59+K60</f>
        <v>0</v>
      </c>
      <c r="L57" s="48">
        <f t="shared" si="3"/>
        <v>13869.562</v>
      </c>
      <c r="M57" s="47">
        <f>M59+M60</f>
        <v>-10163.705</v>
      </c>
      <c r="N57" s="48">
        <f t="shared" si="4"/>
        <v>3705.857</v>
      </c>
      <c r="O57" s="47">
        <f>O59+O60</f>
        <v>0</v>
      </c>
      <c r="P57" s="48">
        <f t="shared" si="5"/>
        <v>3705.857</v>
      </c>
      <c r="Q57" s="17">
        <f>Q59+Q60</f>
        <v>0</v>
      </c>
      <c r="R57" s="48">
        <f t="shared" si="6"/>
        <v>3705.857</v>
      </c>
      <c r="S57" s="27">
        <f>S59+S60</f>
        <v>0</v>
      </c>
      <c r="T57" s="48">
        <f t="shared" si="7"/>
        <v>3705.857</v>
      </c>
      <c r="U57" s="49"/>
      <c r="V57" s="47"/>
      <c r="W57" s="48"/>
      <c r="X57" s="47"/>
      <c r="Y57" s="48">
        <f t="shared" si="9"/>
        <v>0</v>
      </c>
      <c r="Z57" s="47"/>
      <c r="AA57" s="48">
        <f t="shared" si="10"/>
        <v>0</v>
      </c>
      <c r="AB57" s="47"/>
      <c r="AC57" s="48">
        <f t="shared" si="11"/>
        <v>0</v>
      </c>
      <c r="AD57" s="47"/>
      <c r="AE57" s="48">
        <f t="shared" si="12"/>
        <v>0</v>
      </c>
      <c r="AF57" s="47"/>
      <c r="AG57" s="48">
        <f t="shared" si="13"/>
        <v>0</v>
      </c>
      <c r="AH57" s="17"/>
      <c r="AI57" s="48">
        <f t="shared" si="14"/>
        <v>0</v>
      </c>
      <c r="AJ57" s="27"/>
      <c r="AK57" s="48">
        <f t="shared" si="15"/>
        <v>0</v>
      </c>
      <c r="AL57" s="42"/>
      <c r="AM57" s="48">
        <f t="shared" si="16"/>
        <v>0</v>
      </c>
      <c r="AN57" s="49"/>
      <c r="AO57" s="46"/>
      <c r="AP57" s="48"/>
      <c r="AQ57" s="47"/>
      <c r="AR57" s="48">
        <f t="shared" si="18"/>
        <v>0</v>
      </c>
      <c r="AS57" s="47"/>
      <c r="AT57" s="48">
        <f t="shared" si="19"/>
        <v>0</v>
      </c>
      <c r="AU57" s="47"/>
      <c r="AV57" s="48">
        <f t="shared" si="20"/>
        <v>0</v>
      </c>
      <c r="AW57" s="50"/>
      <c r="AX57" s="48">
        <f t="shared" si="21"/>
        <v>0</v>
      </c>
      <c r="AY57" s="50"/>
      <c r="AZ57" s="48">
        <f t="shared" si="22"/>
        <v>0</v>
      </c>
      <c r="BB57" s="8" t="s">
        <v>21</v>
      </c>
      <c r="BC57" s="51"/>
    </row>
    <row r="58" spans="1:55" hidden="1" x14ac:dyDescent="0.35">
      <c r="A58" s="43"/>
      <c r="B58" s="44" t="s">
        <v>20</v>
      </c>
      <c r="C58" s="45"/>
      <c r="D58" s="46"/>
      <c r="E58" s="47"/>
      <c r="F58" s="48"/>
      <c r="G58" s="47"/>
      <c r="H58" s="48"/>
      <c r="I58" s="47"/>
      <c r="J58" s="48"/>
      <c r="K58" s="47"/>
      <c r="L58" s="48"/>
      <c r="M58" s="47"/>
      <c r="N58" s="48"/>
      <c r="O58" s="47"/>
      <c r="P58" s="48"/>
      <c r="Q58" s="17"/>
      <c r="R58" s="48"/>
      <c r="S58" s="27"/>
      <c r="T58" s="48"/>
      <c r="U58" s="49"/>
      <c r="V58" s="47"/>
      <c r="W58" s="48"/>
      <c r="X58" s="47"/>
      <c r="Y58" s="48"/>
      <c r="Z58" s="47"/>
      <c r="AA58" s="48"/>
      <c r="AB58" s="47"/>
      <c r="AC58" s="48"/>
      <c r="AD58" s="47"/>
      <c r="AE58" s="48"/>
      <c r="AF58" s="47"/>
      <c r="AG58" s="48"/>
      <c r="AH58" s="17"/>
      <c r="AI58" s="48"/>
      <c r="AJ58" s="27"/>
      <c r="AK58" s="48"/>
      <c r="AL58" s="27"/>
      <c r="AM58" s="52"/>
      <c r="AN58" s="49"/>
      <c r="AO58" s="46"/>
      <c r="AP58" s="48"/>
      <c r="AQ58" s="47"/>
      <c r="AR58" s="48"/>
      <c r="AS58" s="47"/>
      <c r="AT58" s="48"/>
      <c r="AU58" s="47"/>
      <c r="AV58" s="48"/>
      <c r="AW58" s="50"/>
      <c r="AX58" s="48"/>
      <c r="AY58" s="50"/>
      <c r="AZ58" s="48"/>
      <c r="BB58" s="8" t="s">
        <v>23</v>
      </c>
      <c r="BC58" s="51"/>
    </row>
    <row r="59" spans="1:55" hidden="1" x14ac:dyDescent="0.35">
      <c r="A59" s="56"/>
      <c r="B59" s="44" t="s">
        <v>22</v>
      </c>
      <c r="C59" s="45"/>
      <c r="D59" s="46"/>
      <c r="E59" s="47"/>
      <c r="F59" s="48"/>
      <c r="G59" s="47">
        <v>3705.857</v>
      </c>
      <c r="H59" s="48">
        <f t="shared" si="1"/>
        <v>3705.857</v>
      </c>
      <c r="I59" s="47"/>
      <c r="J59" s="48">
        <f t="shared" si="2"/>
        <v>3705.857</v>
      </c>
      <c r="K59" s="47"/>
      <c r="L59" s="48">
        <f t="shared" si="3"/>
        <v>3705.857</v>
      </c>
      <c r="M59" s="47"/>
      <c r="N59" s="48">
        <f t="shared" si="4"/>
        <v>3705.857</v>
      </c>
      <c r="O59" s="47"/>
      <c r="P59" s="48">
        <f t="shared" si="5"/>
        <v>3705.857</v>
      </c>
      <c r="Q59" s="17"/>
      <c r="R59" s="48">
        <f t="shared" si="6"/>
        <v>3705.857</v>
      </c>
      <c r="S59" s="27"/>
      <c r="T59" s="48">
        <f t="shared" si="7"/>
        <v>3705.857</v>
      </c>
      <c r="U59" s="49"/>
      <c r="V59" s="47"/>
      <c r="W59" s="48"/>
      <c r="X59" s="47"/>
      <c r="Y59" s="48">
        <f t="shared" si="9"/>
        <v>0</v>
      </c>
      <c r="Z59" s="47"/>
      <c r="AA59" s="48">
        <f t="shared" si="10"/>
        <v>0</v>
      </c>
      <c r="AB59" s="47"/>
      <c r="AC59" s="48">
        <f t="shared" si="11"/>
        <v>0</v>
      </c>
      <c r="AD59" s="47"/>
      <c r="AE59" s="48">
        <f t="shared" si="12"/>
        <v>0</v>
      </c>
      <c r="AF59" s="47"/>
      <c r="AG59" s="48">
        <f t="shared" si="13"/>
        <v>0</v>
      </c>
      <c r="AH59" s="17"/>
      <c r="AI59" s="48">
        <f t="shared" si="14"/>
        <v>0</v>
      </c>
      <c r="AJ59" s="27"/>
      <c r="AK59" s="48">
        <f t="shared" si="15"/>
        <v>0</v>
      </c>
      <c r="AL59" s="42"/>
      <c r="AM59" s="48">
        <f t="shared" si="16"/>
        <v>0</v>
      </c>
      <c r="AN59" s="49"/>
      <c r="AO59" s="46"/>
      <c r="AP59" s="48"/>
      <c r="AQ59" s="47"/>
      <c r="AR59" s="48">
        <f t="shared" si="18"/>
        <v>0</v>
      </c>
      <c r="AS59" s="47"/>
      <c r="AT59" s="48">
        <f t="shared" si="19"/>
        <v>0</v>
      </c>
      <c r="AU59" s="47"/>
      <c r="AV59" s="48">
        <f t="shared" si="20"/>
        <v>0</v>
      </c>
      <c r="AW59" s="50"/>
      <c r="AX59" s="48">
        <f t="shared" si="21"/>
        <v>0</v>
      </c>
      <c r="AY59" s="50"/>
      <c r="AZ59" s="48">
        <f t="shared" si="22"/>
        <v>0</v>
      </c>
      <c r="BA59" s="7" t="s">
        <v>64</v>
      </c>
      <c r="BB59" s="8" t="s">
        <v>23</v>
      </c>
      <c r="BC59" s="51"/>
    </row>
    <row r="60" spans="1:55" hidden="1" x14ac:dyDescent="0.35">
      <c r="A60" s="43"/>
      <c r="B60" s="44" t="s">
        <v>26</v>
      </c>
      <c r="C60" s="45"/>
      <c r="D60" s="46"/>
      <c r="E60" s="47"/>
      <c r="F60" s="48"/>
      <c r="G60" s="47">
        <v>10163.705</v>
      </c>
      <c r="H60" s="48">
        <f t="shared" si="1"/>
        <v>10163.705</v>
      </c>
      <c r="I60" s="47"/>
      <c r="J60" s="48">
        <f t="shared" si="2"/>
        <v>10163.705</v>
      </c>
      <c r="K60" s="47"/>
      <c r="L60" s="48">
        <f t="shared" si="3"/>
        <v>10163.705</v>
      </c>
      <c r="M60" s="47">
        <v>-10163.705</v>
      </c>
      <c r="N60" s="48">
        <f t="shared" si="4"/>
        <v>0</v>
      </c>
      <c r="O60" s="47"/>
      <c r="P60" s="48">
        <f t="shared" si="5"/>
        <v>0</v>
      </c>
      <c r="Q60" s="17"/>
      <c r="R60" s="48">
        <f t="shared" si="6"/>
        <v>0</v>
      </c>
      <c r="S60" s="27"/>
      <c r="T60" s="48">
        <f t="shared" si="7"/>
        <v>0</v>
      </c>
      <c r="U60" s="49"/>
      <c r="V60" s="47"/>
      <c r="W60" s="48"/>
      <c r="X60" s="47"/>
      <c r="Y60" s="48">
        <f t="shared" si="9"/>
        <v>0</v>
      </c>
      <c r="Z60" s="47"/>
      <c r="AA60" s="48">
        <f t="shared" si="10"/>
        <v>0</v>
      </c>
      <c r="AB60" s="47"/>
      <c r="AC60" s="48">
        <f t="shared" si="11"/>
        <v>0</v>
      </c>
      <c r="AD60" s="47"/>
      <c r="AE60" s="48">
        <f t="shared" si="12"/>
        <v>0</v>
      </c>
      <c r="AF60" s="47"/>
      <c r="AG60" s="48">
        <f t="shared" si="13"/>
        <v>0</v>
      </c>
      <c r="AH60" s="17"/>
      <c r="AI60" s="48">
        <f t="shared" si="14"/>
        <v>0</v>
      </c>
      <c r="AJ60" s="27"/>
      <c r="AK60" s="48">
        <f t="shared" si="15"/>
        <v>0</v>
      </c>
      <c r="AL60" s="27"/>
      <c r="AM60" s="52">
        <f t="shared" si="16"/>
        <v>0</v>
      </c>
      <c r="AN60" s="49"/>
      <c r="AO60" s="46"/>
      <c r="AP60" s="48"/>
      <c r="AQ60" s="47"/>
      <c r="AR60" s="48">
        <f t="shared" si="18"/>
        <v>0</v>
      </c>
      <c r="AS60" s="47"/>
      <c r="AT60" s="48">
        <f t="shared" si="19"/>
        <v>0</v>
      </c>
      <c r="AU60" s="47"/>
      <c r="AV60" s="48">
        <f t="shared" si="20"/>
        <v>0</v>
      </c>
      <c r="AW60" s="50"/>
      <c r="AX60" s="48">
        <f t="shared" si="21"/>
        <v>0</v>
      </c>
      <c r="AY60" s="50"/>
      <c r="AZ60" s="48">
        <f t="shared" si="22"/>
        <v>0</v>
      </c>
      <c r="BA60" s="7" t="s">
        <v>64</v>
      </c>
      <c r="BB60" s="8" t="s">
        <v>23</v>
      </c>
      <c r="BC60" s="51"/>
    </row>
    <row r="61" spans="1:55" s="15" customFormat="1" ht="54" x14ac:dyDescent="0.35">
      <c r="A61" s="16" t="s">
        <v>65</v>
      </c>
      <c r="B61" s="57" t="s">
        <v>66</v>
      </c>
      <c r="C61" s="58" t="s">
        <v>29</v>
      </c>
      <c r="D61" s="17"/>
      <c r="E61" s="17"/>
      <c r="F61" s="18"/>
      <c r="G61" s="17"/>
      <c r="H61" s="18">
        <f t="shared" si="1"/>
        <v>0</v>
      </c>
      <c r="I61" s="17"/>
      <c r="J61" s="18">
        <f t="shared" si="2"/>
        <v>0</v>
      </c>
      <c r="K61" s="17"/>
      <c r="L61" s="18">
        <f t="shared" si="3"/>
        <v>0</v>
      </c>
      <c r="M61" s="17"/>
      <c r="N61" s="18">
        <f t="shared" si="4"/>
        <v>0</v>
      </c>
      <c r="O61" s="17"/>
      <c r="P61" s="18">
        <f t="shared" si="5"/>
        <v>0</v>
      </c>
      <c r="Q61" s="17"/>
      <c r="R61" s="18">
        <f t="shared" si="6"/>
        <v>0</v>
      </c>
      <c r="S61" s="59"/>
      <c r="T61" s="60">
        <f t="shared" si="7"/>
        <v>0</v>
      </c>
      <c r="U61" s="60"/>
      <c r="V61" s="60"/>
      <c r="W61" s="60"/>
      <c r="X61" s="60">
        <v>123188.321</v>
      </c>
      <c r="Y61" s="60">
        <f t="shared" si="9"/>
        <v>123188.321</v>
      </c>
      <c r="Z61" s="60"/>
      <c r="AA61" s="60">
        <f t="shared" si="10"/>
        <v>123188.321</v>
      </c>
      <c r="AB61" s="60"/>
      <c r="AC61" s="60">
        <f t="shared" si="11"/>
        <v>123188.321</v>
      </c>
      <c r="AD61" s="60">
        <v>341796.54800000001</v>
      </c>
      <c r="AE61" s="60">
        <f t="shared" si="12"/>
        <v>464984.86900000001</v>
      </c>
      <c r="AF61" s="60"/>
      <c r="AG61" s="60">
        <f t="shared" si="13"/>
        <v>464984.86900000001</v>
      </c>
      <c r="AH61" s="60"/>
      <c r="AI61" s="60">
        <f t="shared" si="14"/>
        <v>464984.86900000001</v>
      </c>
      <c r="AJ61" s="60"/>
      <c r="AK61" s="60">
        <f t="shared" si="15"/>
        <v>464984.86900000001</v>
      </c>
      <c r="AL61" s="60">
        <v>-464984.86900000001</v>
      </c>
      <c r="AM61" s="60">
        <f t="shared" si="16"/>
        <v>0</v>
      </c>
      <c r="AN61" s="60"/>
      <c r="AO61" s="60"/>
      <c r="AP61" s="60"/>
      <c r="AQ61" s="60">
        <v>391659.15399999998</v>
      </c>
      <c r="AR61" s="60">
        <f t="shared" si="18"/>
        <v>391659.15399999998</v>
      </c>
      <c r="AS61" s="60"/>
      <c r="AT61" s="60">
        <f t="shared" si="19"/>
        <v>391659.15399999998</v>
      </c>
      <c r="AU61" s="60">
        <v>250797.6</v>
      </c>
      <c r="AV61" s="60">
        <f t="shared" si="20"/>
        <v>642456.75399999996</v>
      </c>
      <c r="AW61" s="60">
        <v>407119.46299999999</v>
      </c>
      <c r="AX61" s="60">
        <f t="shared" si="21"/>
        <v>1049576.2169999999</v>
      </c>
      <c r="AY61" s="60">
        <v>-1049576.2169999999</v>
      </c>
      <c r="AZ61" s="60">
        <f t="shared" si="22"/>
        <v>0</v>
      </c>
      <c r="BA61" s="20" t="s">
        <v>67</v>
      </c>
      <c r="BB61" s="21"/>
      <c r="BC61" s="61"/>
    </row>
    <row r="62" spans="1:55" ht="36" hidden="1" x14ac:dyDescent="0.35">
      <c r="A62" s="43" t="s">
        <v>68</v>
      </c>
      <c r="B62" s="44" t="s">
        <v>69</v>
      </c>
      <c r="C62" s="45" t="s">
        <v>35</v>
      </c>
      <c r="D62" s="46"/>
      <c r="E62" s="47"/>
      <c r="F62" s="48"/>
      <c r="G62" s="47"/>
      <c r="H62" s="48"/>
      <c r="I62" s="47"/>
      <c r="J62" s="48"/>
      <c r="K62" s="47"/>
      <c r="L62" s="48"/>
      <c r="M62" s="47"/>
      <c r="N62" s="48"/>
      <c r="O62" s="47"/>
      <c r="P62" s="48"/>
      <c r="Q62" s="17">
        <f>Q64+Q65</f>
        <v>45918.050999999999</v>
      </c>
      <c r="R62" s="48">
        <f t="shared" si="6"/>
        <v>45918.050999999999</v>
      </c>
      <c r="S62" s="27">
        <f>S64+S65</f>
        <v>0</v>
      </c>
      <c r="T62" s="48">
        <f t="shared" si="7"/>
        <v>45918.050999999999</v>
      </c>
      <c r="U62" s="49"/>
      <c r="V62" s="47"/>
      <c r="W62" s="48"/>
      <c r="X62" s="47"/>
      <c r="Y62" s="48"/>
      <c r="Z62" s="47"/>
      <c r="AA62" s="48"/>
      <c r="AB62" s="47"/>
      <c r="AC62" s="48"/>
      <c r="AD62" s="47"/>
      <c r="AE62" s="48"/>
      <c r="AF62" s="47"/>
      <c r="AG62" s="48"/>
      <c r="AH62" s="17"/>
      <c r="AI62" s="48">
        <f t="shared" si="14"/>
        <v>0</v>
      </c>
      <c r="AJ62" s="27"/>
      <c r="AK62" s="48">
        <f t="shared" si="15"/>
        <v>0</v>
      </c>
      <c r="AL62" s="27"/>
      <c r="AM62" s="52">
        <f t="shared" si="16"/>
        <v>0</v>
      </c>
      <c r="AN62" s="49"/>
      <c r="AO62" s="46"/>
      <c r="AP62" s="48"/>
      <c r="AQ62" s="47"/>
      <c r="AR62" s="48"/>
      <c r="AS62" s="47"/>
      <c r="AT62" s="48"/>
      <c r="AU62" s="47"/>
      <c r="AV62" s="48"/>
      <c r="AW62" s="50"/>
      <c r="AX62" s="48">
        <f t="shared" si="21"/>
        <v>0</v>
      </c>
      <c r="AY62" s="50"/>
      <c r="AZ62" s="48">
        <f t="shared" si="22"/>
        <v>0</v>
      </c>
      <c r="BB62" s="8" t="s">
        <v>23</v>
      </c>
      <c r="BC62" s="51"/>
    </row>
    <row r="63" spans="1:55" hidden="1" x14ac:dyDescent="0.35">
      <c r="A63" s="43"/>
      <c r="B63" s="44" t="s">
        <v>20</v>
      </c>
      <c r="C63" s="45"/>
      <c r="D63" s="46"/>
      <c r="E63" s="47"/>
      <c r="F63" s="48"/>
      <c r="G63" s="47"/>
      <c r="H63" s="48"/>
      <c r="I63" s="47"/>
      <c r="J63" s="48"/>
      <c r="K63" s="47"/>
      <c r="L63" s="48"/>
      <c r="M63" s="47"/>
      <c r="N63" s="48"/>
      <c r="O63" s="47"/>
      <c r="P63" s="48"/>
      <c r="Q63" s="17"/>
      <c r="R63" s="48"/>
      <c r="S63" s="27"/>
      <c r="T63" s="48"/>
      <c r="U63" s="49"/>
      <c r="V63" s="47"/>
      <c r="W63" s="48"/>
      <c r="X63" s="47"/>
      <c r="Y63" s="48"/>
      <c r="Z63" s="47"/>
      <c r="AA63" s="48"/>
      <c r="AB63" s="47"/>
      <c r="AC63" s="48"/>
      <c r="AD63" s="47"/>
      <c r="AE63" s="48"/>
      <c r="AF63" s="47"/>
      <c r="AG63" s="48"/>
      <c r="AH63" s="17"/>
      <c r="AI63" s="48"/>
      <c r="AJ63" s="27"/>
      <c r="AK63" s="48"/>
      <c r="AL63" s="42"/>
      <c r="AM63" s="48"/>
      <c r="AN63" s="49"/>
      <c r="AO63" s="46"/>
      <c r="AP63" s="48"/>
      <c r="AQ63" s="47"/>
      <c r="AR63" s="48"/>
      <c r="AS63" s="47"/>
      <c r="AT63" s="48"/>
      <c r="AU63" s="47"/>
      <c r="AV63" s="48"/>
      <c r="AW63" s="50"/>
      <c r="AX63" s="48"/>
      <c r="AY63" s="50"/>
      <c r="AZ63" s="48"/>
      <c r="BB63" s="8" t="s">
        <v>23</v>
      </c>
      <c r="BC63" s="51"/>
    </row>
    <row r="64" spans="1:55" hidden="1" x14ac:dyDescent="0.35">
      <c r="A64" s="43"/>
      <c r="B64" s="44" t="s">
        <v>22</v>
      </c>
      <c r="C64" s="45"/>
      <c r="D64" s="46"/>
      <c r="E64" s="47"/>
      <c r="F64" s="48"/>
      <c r="G64" s="47"/>
      <c r="H64" s="48"/>
      <c r="I64" s="47"/>
      <c r="J64" s="48"/>
      <c r="K64" s="47"/>
      <c r="L64" s="48"/>
      <c r="M64" s="47"/>
      <c r="N64" s="48"/>
      <c r="O64" s="47"/>
      <c r="P64" s="48"/>
      <c r="Q64" s="17">
        <v>22118.050999999999</v>
      </c>
      <c r="R64" s="48">
        <f t="shared" si="6"/>
        <v>22118.050999999999</v>
      </c>
      <c r="S64" s="27"/>
      <c r="T64" s="48">
        <f t="shared" si="7"/>
        <v>22118.050999999999</v>
      </c>
      <c r="U64" s="49"/>
      <c r="V64" s="47"/>
      <c r="W64" s="48"/>
      <c r="X64" s="47"/>
      <c r="Y64" s="48"/>
      <c r="Z64" s="47"/>
      <c r="AA64" s="48"/>
      <c r="AB64" s="47"/>
      <c r="AC64" s="48"/>
      <c r="AD64" s="47"/>
      <c r="AE64" s="48"/>
      <c r="AF64" s="47"/>
      <c r="AG64" s="48"/>
      <c r="AH64" s="17"/>
      <c r="AI64" s="48">
        <f t="shared" si="14"/>
        <v>0</v>
      </c>
      <c r="AJ64" s="27"/>
      <c r="AK64" s="48">
        <f t="shared" si="15"/>
        <v>0</v>
      </c>
      <c r="AL64" s="27"/>
      <c r="AM64" s="52">
        <f t="shared" si="16"/>
        <v>0</v>
      </c>
      <c r="AN64" s="49"/>
      <c r="AO64" s="46"/>
      <c r="AP64" s="48"/>
      <c r="AQ64" s="47"/>
      <c r="AR64" s="48"/>
      <c r="AS64" s="47"/>
      <c r="AT64" s="48"/>
      <c r="AU64" s="47"/>
      <c r="AV64" s="48"/>
      <c r="AW64" s="50"/>
      <c r="AX64" s="48">
        <f t="shared" si="21"/>
        <v>0</v>
      </c>
      <c r="AY64" s="50"/>
      <c r="AZ64" s="48">
        <f t="shared" si="22"/>
        <v>0</v>
      </c>
      <c r="BA64" s="7" t="s">
        <v>70</v>
      </c>
      <c r="BB64" s="8" t="s">
        <v>23</v>
      </c>
      <c r="BC64" s="51"/>
    </row>
    <row r="65" spans="1:55" hidden="1" x14ac:dyDescent="0.35">
      <c r="A65" s="43"/>
      <c r="B65" s="44" t="s">
        <v>24</v>
      </c>
      <c r="C65" s="45"/>
      <c r="D65" s="46"/>
      <c r="E65" s="47"/>
      <c r="F65" s="48"/>
      <c r="G65" s="47"/>
      <c r="H65" s="48"/>
      <c r="I65" s="47"/>
      <c r="J65" s="48"/>
      <c r="K65" s="47"/>
      <c r="L65" s="48"/>
      <c r="M65" s="47"/>
      <c r="N65" s="48"/>
      <c r="O65" s="47"/>
      <c r="P65" s="48"/>
      <c r="Q65" s="17">
        <v>23800</v>
      </c>
      <c r="R65" s="48">
        <f t="shared" si="6"/>
        <v>23800</v>
      </c>
      <c r="S65" s="27"/>
      <c r="T65" s="48">
        <f t="shared" si="7"/>
        <v>23800</v>
      </c>
      <c r="U65" s="49"/>
      <c r="V65" s="47"/>
      <c r="W65" s="48"/>
      <c r="X65" s="47"/>
      <c r="Y65" s="48"/>
      <c r="Z65" s="47"/>
      <c r="AA65" s="48"/>
      <c r="AB65" s="47"/>
      <c r="AC65" s="48"/>
      <c r="AD65" s="47"/>
      <c r="AE65" s="48"/>
      <c r="AF65" s="47"/>
      <c r="AG65" s="48"/>
      <c r="AH65" s="17"/>
      <c r="AI65" s="48">
        <f t="shared" si="14"/>
        <v>0</v>
      </c>
      <c r="AJ65" s="27"/>
      <c r="AK65" s="48">
        <f t="shared" si="15"/>
        <v>0</v>
      </c>
      <c r="AL65" s="42"/>
      <c r="AM65" s="48">
        <f t="shared" si="16"/>
        <v>0</v>
      </c>
      <c r="AN65" s="49"/>
      <c r="AO65" s="46"/>
      <c r="AP65" s="48"/>
      <c r="AQ65" s="47"/>
      <c r="AR65" s="48"/>
      <c r="AS65" s="47"/>
      <c r="AT65" s="48"/>
      <c r="AU65" s="47"/>
      <c r="AV65" s="48"/>
      <c r="AW65" s="50"/>
      <c r="AX65" s="48">
        <f t="shared" si="21"/>
        <v>0</v>
      </c>
      <c r="AY65" s="50"/>
      <c r="AZ65" s="48">
        <f t="shared" si="22"/>
        <v>0</v>
      </c>
      <c r="BA65" s="7" t="s">
        <v>71</v>
      </c>
      <c r="BB65" s="8" t="s">
        <v>21</v>
      </c>
      <c r="BC65" s="51"/>
    </row>
    <row r="66" spans="1:55" s="22" customFormat="1" hidden="1" x14ac:dyDescent="0.35">
      <c r="A66" s="23"/>
      <c r="B66" s="41" t="s">
        <v>73</v>
      </c>
      <c r="C66" s="62"/>
      <c r="D66" s="25">
        <f>D71+D72+D73+D74+D79+D80+D81+D82+D83+D88+D91+D95+D98+D101</f>
        <v>1627824.9</v>
      </c>
      <c r="E66" s="25">
        <f>E71+E72+E73+E74+E79+E80+E81+E82+E83+E88+E91+E95+E98+E101</f>
        <v>0</v>
      </c>
      <c r="F66" s="26">
        <f t="shared" si="0"/>
        <v>1627824.9</v>
      </c>
      <c r="G66" s="25">
        <f>G71+G72+G73+G74+G79+G80+G81+G82+G83+G88+G91+G95+G98+G101</f>
        <v>-241182.39199999999</v>
      </c>
      <c r="H66" s="26">
        <f t="shared" si="1"/>
        <v>1386642.5079999999</v>
      </c>
      <c r="I66" s="25">
        <f>I71+I72+I73+I74+I79+I80+I81+I82+I83+I88+I91+I95+I98+I101</f>
        <v>29454.86</v>
      </c>
      <c r="J66" s="26">
        <f t="shared" si="2"/>
        <v>1416097.368</v>
      </c>
      <c r="K66" s="25">
        <f>K71+K72+K73+K74+K79+K80+K81+K82+K83+K88+K91+K95+K98+K101+K107+K108</f>
        <v>428575.603</v>
      </c>
      <c r="L66" s="26">
        <f t="shared" si="3"/>
        <v>1844672.9709999999</v>
      </c>
      <c r="M66" s="25">
        <f>M71+M72+M73+M74+M79+M80+M81+M82+M83+M88+M91+M95+M98+M101+M107+M108</f>
        <v>364694.75199999998</v>
      </c>
      <c r="N66" s="26">
        <f t="shared" si="4"/>
        <v>2209367.7229999998</v>
      </c>
      <c r="O66" s="25">
        <f>O71+O72+O73+O74+O79+O80+O81+O82+O83+O88+O91+O95+O98+O101+O107+O108</f>
        <v>23358.092000000001</v>
      </c>
      <c r="P66" s="26">
        <f t="shared" si="5"/>
        <v>2232725.8149999999</v>
      </c>
      <c r="Q66" s="25">
        <f>Q71+Q72+Q73+Q74+Q79+Q80+Q81+Q82+Q83+Q88+Q91+Q95+Q98+Q101+Q107+Q108+Q109</f>
        <v>212818.22500000001</v>
      </c>
      <c r="R66" s="26">
        <f t="shared" si="6"/>
        <v>2445544.04</v>
      </c>
      <c r="S66" s="26">
        <f>S71+S72+S73+S74+S79+S80+S81+S82+S83+S88+S91+S95+S98+S101+S107+S108+S109</f>
        <v>324.98099999999999</v>
      </c>
      <c r="T66" s="26">
        <f t="shared" si="7"/>
        <v>2445869.0210000002</v>
      </c>
      <c r="U66" s="26">
        <f>U71+U72+U73+U74+U79+U80+U81+U82+U83+U88+U91+U95+U98+U101</f>
        <v>1550429.5</v>
      </c>
      <c r="V66" s="25">
        <f>V71+V72+V73+V74+V79+V80+V81+V82+V83+V88+V91+V95+V98+V101</f>
        <v>0</v>
      </c>
      <c r="W66" s="26">
        <f t="shared" si="8"/>
        <v>1550429.5</v>
      </c>
      <c r="X66" s="25">
        <f>X71+X72+X73+X74+X79+X80+X81+X82+X83+X88+X91+X95+X98+X101</f>
        <v>764563.52399999998</v>
      </c>
      <c r="Y66" s="26">
        <f t="shared" si="9"/>
        <v>2314993.0240000002</v>
      </c>
      <c r="Z66" s="25">
        <f>Z71+Z72+Z73+Z74+Z79+Z80+Z81+Z82+Z83+Z88+Z91+Z95+Z98+Z101+Z107+Z108</f>
        <v>-360678.72000000003</v>
      </c>
      <c r="AA66" s="26">
        <f t="shared" si="10"/>
        <v>1954314.3040000002</v>
      </c>
      <c r="AB66" s="25">
        <f>AB71+AB72+AB73+AB74+AB79+AB80+AB81+AB82+AB83+AB88+AB91+AB95+AB98+AB101+AB107+AB108</f>
        <v>-4998.4359999999997</v>
      </c>
      <c r="AC66" s="26">
        <f t="shared" si="11"/>
        <v>1949315.8680000002</v>
      </c>
      <c r="AD66" s="25">
        <f>AD71+AD72+AD73+AD74+AD79+AD80+AD81+AD82+AD83+AD88+AD91+AD95+AD98+AD101+AD107+AD108</f>
        <v>-137531.48800000001</v>
      </c>
      <c r="AE66" s="26">
        <f t="shared" si="12"/>
        <v>1811784.3800000004</v>
      </c>
      <c r="AF66" s="25">
        <f>AF71+AF72+AF73+AF74+AF79+AF80+AF81+AF82+AF83+AF88+AF91+AF95+AF98+AF101+AF107+AF108</f>
        <v>0</v>
      </c>
      <c r="AG66" s="26">
        <f t="shared" si="13"/>
        <v>1811784.3800000004</v>
      </c>
      <c r="AH66" s="17">
        <f>AH71+AH72+AH73+AH74+AH79+AH80+AH81+AH82+AH83+AH88+AH91+AH95+AH98+AH101+AH107+AH108+AH109</f>
        <v>0</v>
      </c>
      <c r="AI66" s="26">
        <f t="shared" si="14"/>
        <v>1811784.3800000004</v>
      </c>
      <c r="AJ66" s="27">
        <f>AJ71+AJ72+AJ73+AJ74+AJ79+AJ80+AJ81+AJ82+AJ83+AJ88+AJ91+AJ95+AJ98+AJ101+AJ107+AJ108+AJ109</f>
        <v>0</v>
      </c>
      <c r="AK66" s="26">
        <f t="shared" si="15"/>
        <v>1811784.3800000004</v>
      </c>
      <c r="AL66" s="42">
        <f>AL71+AL72+AL73+AL74+AL79+AL80+AL81+AL82+AL83+AL88+AL91+AL95+AL98+AL101+AL107+AL108+AL109</f>
        <v>0</v>
      </c>
      <c r="AM66" s="26">
        <f t="shared" si="16"/>
        <v>1811784.3800000004</v>
      </c>
      <c r="AN66" s="26">
        <f>AN71+AN72+AN73+AN74+AN79+AN80+AN81+AN82+AN83+AN88+AN91+AN95+AN98+AN101</f>
        <v>1694249.2000000002</v>
      </c>
      <c r="AO66" s="25">
        <f>AO71+AO72+AO73+AO74+AO79+AO80+AO81+AO82+AO83+AO88+AO91+AO95+AO98+AO101</f>
        <v>0</v>
      </c>
      <c r="AP66" s="26">
        <f t="shared" si="17"/>
        <v>1694249.2000000002</v>
      </c>
      <c r="AQ66" s="25">
        <f>AQ71+AQ72+AQ73+AQ74+AQ79+AQ80+AQ81+AQ82+AQ83+AQ88+AQ91+AQ95+AQ98+AQ101</f>
        <v>0</v>
      </c>
      <c r="AR66" s="26">
        <f t="shared" si="18"/>
        <v>1694249.2000000002</v>
      </c>
      <c r="AS66" s="25">
        <f>AS71+AS72+AS73+AS74+AS79+AS80+AS81+AS82+AS83+AS88+AS91+AS95+AS98+AS101+AS107+AS108</f>
        <v>0</v>
      </c>
      <c r="AT66" s="26">
        <f t="shared" si="19"/>
        <v>1694249.2000000002</v>
      </c>
      <c r="AU66" s="25">
        <f>AU71+AU72+AU73+AU74+AU79+AU80+AU81+AU82+AU83+AU88+AU91+AU95+AU98+AU101+AU107+AU108</f>
        <v>0</v>
      </c>
      <c r="AV66" s="26">
        <f t="shared" si="20"/>
        <v>1694249.2000000002</v>
      </c>
      <c r="AW66" s="25">
        <f>AW71+AW72+AW73+AW74+AW79+AW80+AW81+AW82+AW83+AW88+AW91+AW95+AW98+AW101+AW107+AW108+AW109</f>
        <v>0</v>
      </c>
      <c r="AX66" s="26">
        <f t="shared" si="21"/>
        <v>1694249.2000000002</v>
      </c>
      <c r="AY66" s="25">
        <f>AY71+AY72+AY73+AY74+AY79+AY80+AY81+AY82+AY83+AY88+AY91+AY95+AY98+AY101+AY107+AY108+AY109</f>
        <v>0</v>
      </c>
      <c r="AZ66" s="26">
        <f t="shared" si="22"/>
        <v>1694249.2000000002</v>
      </c>
      <c r="BA66" s="29"/>
      <c r="BB66" s="30" t="s">
        <v>74</v>
      </c>
      <c r="BC66" s="39"/>
    </row>
    <row r="67" spans="1:55" s="22" customFormat="1" hidden="1" x14ac:dyDescent="0.35">
      <c r="A67" s="23"/>
      <c r="B67" s="24" t="s">
        <v>20</v>
      </c>
      <c r="C67" s="62"/>
      <c r="D67" s="25"/>
      <c r="E67" s="25"/>
      <c r="F67" s="26"/>
      <c r="G67" s="25"/>
      <c r="H67" s="26"/>
      <c r="I67" s="25"/>
      <c r="J67" s="26"/>
      <c r="K67" s="25"/>
      <c r="L67" s="26"/>
      <c r="M67" s="25"/>
      <c r="N67" s="26"/>
      <c r="O67" s="25"/>
      <c r="P67" s="26"/>
      <c r="Q67" s="25"/>
      <c r="R67" s="26"/>
      <c r="S67" s="26"/>
      <c r="T67" s="26"/>
      <c r="U67" s="26"/>
      <c r="V67" s="25"/>
      <c r="W67" s="26"/>
      <c r="X67" s="25"/>
      <c r="Y67" s="26"/>
      <c r="Z67" s="25"/>
      <c r="AA67" s="26"/>
      <c r="AB67" s="25"/>
      <c r="AC67" s="26"/>
      <c r="AD67" s="25"/>
      <c r="AE67" s="26"/>
      <c r="AF67" s="25"/>
      <c r="AG67" s="26"/>
      <c r="AH67" s="17"/>
      <c r="AI67" s="26"/>
      <c r="AJ67" s="27"/>
      <c r="AK67" s="26"/>
      <c r="AL67" s="27"/>
      <c r="AM67" s="28"/>
      <c r="AN67" s="26"/>
      <c r="AO67" s="25"/>
      <c r="AP67" s="26"/>
      <c r="AQ67" s="25"/>
      <c r="AR67" s="26"/>
      <c r="AS67" s="25"/>
      <c r="AT67" s="26"/>
      <c r="AU67" s="25"/>
      <c r="AV67" s="26"/>
      <c r="AW67" s="25"/>
      <c r="AX67" s="26"/>
      <c r="AY67" s="25"/>
      <c r="AZ67" s="26"/>
      <c r="BA67" s="29"/>
      <c r="BB67" s="30" t="s">
        <v>74</v>
      </c>
      <c r="BC67" s="39"/>
    </row>
    <row r="68" spans="1:55" s="22" customFormat="1" hidden="1" x14ac:dyDescent="0.35">
      <c r="A68" s="23"/>
      <c r="B68" s="31" t="s">
        <v>22</v>
      </c>
      <c r="C68" s="63"/>
      <c r="D68" s="25">
        <f>D71+D72+D73+D79+D80+D81+D82+D85+D76</f>
        <v>373167</v>
      </c>
      <c r="E68" s="25">
        <f>E71+E72+E73+E79+E80+E81+E82+E85+E76</f>
        <v>0</v>
      </c>
      <c r="F68" s="26">
        <f t="shared" si="0"/>
        <v>373167</v>
      </c>
      <c r="G68" s="25">
        <f>G71+G72+G73+G79+G80+G81+G82+G85+G76</f>
        <v>80004.202000000005</v>
      </c>
      <c r="H68" s="26">
        <f t="shared" si="1"/>
        <v>453171.20199999999</v>
      </c>
      <c r="I68" s="25">
        <f>I71+I72+I73+I79+I80+I81+I82+I85+I76</f>
        <v>29454.86</v>
      </c>
      <c r="J68" s="26">
        <f t="shared" si="2"/>
        <v>482626.06199999998</v>
      </c>
      <c r="K68" s="25">
        <f>K71+K72+K73+K79+K80+K81+K82+K85+K76+K107+K108</f>
        <v>261299.772</v>
      </c>
      <c r="L68" s="26">
        <f t="shared" si="3"/>
        <v>743925.83400000003</v>
      </c>
      <c r="M68" s="25">
        <f>M71+M72+M73+M79+M80+M81+M82+M85+M76+M107+M108+M103</f>
        <v>364694.75199999998</v>
      </c>
      <c r="N68" s="26">
        <f t="shared" si="4"/>
        <v>1108620.5860000001</v>
      </c>
      <c r="O68" s="25">
        <f>O71+O72+O73+O79+O80+O81+O82+O85+O76+O107+O108+O103</f>
        <v>23358.092000000001</v>
      </c>
      <c r="P68" s="26">
        <f t="shared" si="5"/>
        <v>1131978.6780000001</v>
      </c>
      <c r="Q68" s="25">
        <f>Q71+Q72+Q73+Q79+Q80+Q81+Q82+Q85+Q76+Q107+Q108+Q103+Q109</f>
        <v>212818.22500000001</v>
      </c>
      <c r="R68" s="26">
        <f t="shared" si="6"/>
        <v>1344796.9030000002</v>
      </c>
      <c r="S68" s="26">
        <f>S71+S72+S73+S79+S80+S81+S82+S85+S76+S107+S108+S103+S109</f>
        <v>324.98099999999999</v>
      </c>
      <c r="T68" s="26">
        <f t="shared" si="7"/>
        <v>1345121.8840000001</v>
      </c>
      <c r="U68" s="26">
        <f>U71+U72+U73+U79+U80+U81+U82+U85+U76</f>
        <v>1000406.5</v>
      </c>
      <c r="V68" s="25">
        <f>V71+V72+V73+V74+V79+V80+V81+V82+V85</f>
        <v>0</v>
      </c>
      <c r="W68" s="26">
        <f t="shared" si="8"/>
        <v>1000406.5</v>
      </c>
      <c r="X68" s="25">
        <f>X71+X72+X73+X79+X80+X81+X82+X85+X76</f>
        <v>0</v>
      </c>
      <c r="Y68" s="26">
        <f t="shared" si="9"/>
        <v>1000406.5</v>
      </c>
      <c r="Z68" s="25">
        <f>Z71+Z72+Z73+Z79+Z80+Z81+Z82+Z85+Z76+Z107+Z108</f>
        <v>-253440.16499999998</v>
      </c>
      <c r="AA68" s="26">
        <f t="shared" si="10"/>
        <v>746966.33499999996</v>
      </c>
      <c r="AB68" s="25">
        <f>AB71+AB72+AB73+AB79+AB80+AB81+AB82+AB85+AB76+AB107+AB108</f>
        <v>-4998.4359999999997</v>
      </c>
      <c r="AC68" s="26">
        <f t="shared" si="11"/>
        <v>741967.89899999998</v>
      </c>
      <c r="AD68" s="25">
        <f>AD71+AD72+AD73+AD79+AD80+AD81+AD82+AD85+AD76+AD107+AD108</f>
        <v>-137531.48800000001</v>
      </c>
      <c r="AE68" s="26">
        <f t="shared" si="12"/>
        <v>604436.41099999996</v>
      </c>
      <c r="AF68" s="25">
        <f>AF71+AF72+AF73+AF79+AF80+AF81+AF82+AF85+AF76+AF107+AF108</f>
        <v>0</v>
      </c>
      <c r="AG68" s="26">
        <f t="shared" si="13"/>
        <v>604436.41099999996</v>
      </c>
      <c r="AH68" s="17">
        <f>AH71+AH72+AH73+AH79+AH80+AH81+AH82+AH85+AH76+AH107+AH108+AH109</f>
        <v>0</v>
      </c>
      <c r="AI68" s="26">
        <f t="shared" si="14"/>
        <v>604436.41099999996</v>
      </c>
      <c r="AJ68" s="27">
        <f>AJ71+AJ72+AJ73+AJ79+AJ80+AJ81+AJ82+AJ85+AJ76+AJ107+AJ108+AJ109</f>
        <v>0</v>
      </c>
      <c r="AK68" s="26">
        <f t="shared" si="15"/>
        <v>604436.41099999996</v>
      </c>
      <c r="AL68" s="42">
        <f>AL71+AL72+AL73+AL79+AL80+AL81+AL82+AL85+AL76+AL107+AL108+AL109</f>
        <v>0</v>
      </c>
      <c r="AM68" s="26">
        <f t="shared" si="16"/>
        <v>604436.41099999996</v>
      </c>
      <c r="AN68" s="26">
        <f>AN71+AN72+AN73+AN74+AN79+AN80+AN81+AN82+AN85</f>
        <v>1252145.6000000001</v>
      </c>
      <c r="AO68" s="25">
        <f>AO71+AO72+AO73+AO79+AO80+AO81+AO82+AO85+AO76</f>
        <v>0</v>
      </c>
      <c r="AP68" s="26">
        <f t="shared" si="17"/>
        <v>1252145.6000000001</v>
      </c>
      <c r="AQ68" s="25">
        <f>AQ71+AQ72+AQ73+AQ79+AQ80+AQ81+AQ82+AQ85+AQ76</f>
        <v>0</v>
      </c>
      <c r="AR68" s="26">
        <f t="shared" si="18"/>
        <v>1252145.6000000001</v>
      </c>
      <c r="AS68" s="25">
        <f>AS71+AS72+AS73+AS79+AS80+AS81+AS82+AS85+AS76+AS107+AS108</f>
        <v>0</v>
      </c>
      <c r="AT68" s="26">
        <f t="shared" si="19"/>
        <v>1252145.6000000001</v>
      </c>
      <c r="AU68" s="25">
        <f>AU71+AU72+AU73+AU79+AU80+AU81+AU82+AU85+AU76+AU107+AU108</f>
        <v>0</v>
      </c>
      <c r="AV68" s="26">
        <f t="shared" si="20"/>
        <v>1252145.6000000001</v>
      </c>
      <c r="AW68" s="25">
        <f>AW71+AW72+AW73+AW79+AW80+AW81+AW82+AW85+AW76+AW107+AW108+AW109</f>
        <v>0</v>
      </c>
      <c r="AX68" s="26">
        <f t="shared" si="21"/>
        <v>1252145.6000000001</v>
      </c>
      <c r="AY68" s="25">
        <f>AY71+AY72+AY73+AY79+AY80+AY81+AY82+AY85+AY76+AY107+AY108+AY109</f>
        <v>0</v>
      </c>
      <c r="AZ68" s="26">
        <f t="shared" si="22"/>
        <v>1252145.6000000001</v>
      </c>
      <c r="BA68" s="29"/>
      <c r="BB68" s="30" t="s">
        <v>23</v>
      </c>
      <c r="BC68" s="39"/>
    </row>
    <row r="69" spans="1:55" s="22" customFormat="1" hidden="1" x14ac:dyDescent="0.35">
      <c r="A69" s="23"/>
      <c r="B69" s="40" t="s">
        <v>24</v>
      </c>
      <c r="C69" s="62"/>
      <c r="D69" s="25">
        <f>D86+D90+D93+D97+D100+D77+D104</f>
        <v>707035.1</v>
      </c>
      <c r="E69" s="25">
        <f>E86+E90+E93+E97+E100+E77+E104</f>
        <v>0</v>
      </c>
      <c r="F69" s="26">
        <f t="shared" si="0"/>
        <v>707035.1</v>
      </c>
      <c r="G69" s="25">
        <f>G86+G90+G93+G97+G100+G77+G104</f>
        <v>-42548.894</v>
      </c>
      <c r="H69" s="26">
        <f t="shared" si="1"/>
        <v>664486.20600000001</v>
      </c>
      <c r="I69" s="25">
        <f>I86+I90+I93+I97+I100+I77+I104</f>
        <v>0</v>
      </c>
      <c r="J69" s="26">
        <f t="shared" si="2"/>
        <v>664486.20600000001</v>
      </c>
      <c r="K69" s="25">
        <f>K86+K90+K93+K97+K100+K77+K104</f>
        <v>56103.125</v>
      </c>
      <c r="L69" s="26">
        <f t="shared" si="3"/>
        <v>720589.33100000001</v>
      </c>
      <c r="M69" s="25">
        <f>M86+M90+M93+M97+M100+M77+M104</f>
        <v>0</v>
      </c>
      <c r="N69" s="26">
        <f t="shared" si="4"/>
        <v>720589.33100000001</v>
      </c>
      <c r="O69" s="25">
        <f>O86+O90+O93+O97+O100+O77+O104</f>
        <v>0</v>
      </c>
      <c r="P69" s="26">
        <f t="shared" si="5"/>
        <v>720589.33100000001</v>
      </c>
      <c r="Q69" s="25">
        <f>Q86+Q90+Q93+Q97+Q100+Q77+Q104</f>
        <v>0</v>
      </c>
      <c r="R69" s="26">
        <f t="shared" si="6"/>
        <v>720589.33100000001</v>
      </c>
      <c r="S69" s="26">
        <f>S86+S90+S93+S97+S100+S77+S104</f>
        <v>0</v>
      </c>
      <c r="T69" s="26">
        <f t="shared" si="7"/>
        <v>720589.33100000001</v>
      </c>
      <c r="U69" s="26">
        <f>U86+U90+U93+U97+U100+U77+U104</f>
        <v>351507.5</v>
      </c>
      <c r="V69" s="25">
        <f>V86+V90+V93+V97+V100+V77+V104</f>
        <v>0</v>
      </c>
      <c r="W69" s="26">
        <f t="shared" si="8"/>
        <v>351507.5</v>
      </c>
      <c r="X69" s="25">
        <f>X86+X90+X93+X97+X100+X77+X104</f>
        <v>764563.52399999998</v>
      </c>
      <c r="Y69" s="26">
        <f t="shared" si="9"/>
        <v>1116071.024</v>
      </c>
      <c r="Z69" s="25">
        <f>Z86+Z90+Z93+Z97+Z100+Z77+Z106+Z104</f>
        <v>-107238.55499999999</v>
      </c>
      <c r="AA69" s="26">
        <f t="shared" si="10"/>
        <v>1008832.469</v>
      </c>
      <c r="AB69" s="25">
        <f>AB86+AB90+AB93+AB97+AB100+AB77+AB106+AB104</f>
        <v>0</v>
      </c>
      <c r="AC69" s="26">
        <f t="shared" si="11"/>
        <v>1008832.469</v>
      </c>
      <c r="AD69" s="25">
        <f>AD86+AD90+AD93+AD97+AD100+AD77+AD106+AD104</f>
        <v>0</v>
      </c>
      <c r="AE69" s="26">
        <f t="shared" si="12"/>
        <v>1008832.469</v>
      </c>
      <c r="AF69" s="25">
        <f>AF86+AF90+AF93+AF97+AF100+AF77+AF106+AF104</f>
        <v>0</v>
      </c>
      <c r="AG69" s="26">
        <f t="shared" si="13"/>
        <v>1008832.469</v>
      </c>
      <c r="AH69" s="17">
        <f>AH86+AH90+AH93+AH97+AH100+AH77+AH106+AH104</f>
        <v>0</v>
      </c>
      <c r="AI69" s="26">
        <f t="shared" si="14"/>
        <v>1008832.469</v>
      </c>
      <c r="AJ69" s="27">
        <f>AJ86+AJ90+AJ93+AJ97+AJ100+AJ77+AJ106+AJ104</f>
        <v>0</v>
      </c>
      <c r="AK69" s="26">
        <f t="shared" si="15"/>
        <v>1008832.469</v>
      </c>
      <c r="AL69" s="27">
        <f>AL86+AL90+AL93+AL97+AL100+AL77+AL106+AL104</f>
        <v>0</v>
      </c>
      <c r="AM69" s="28">
        <f t="shared" si="16"/>
        <v>1008832.469</v>
      </c>
      <c r="AN69" s="26">
        <f>AN86+AN90+AN93+AN97+AN100</f>
        <v>241189.8</v>
      </c>
      <c r="AO69" s="25">
        <f>AO86+AO90+AO93+AO97+AO100+AO77</f>
        <v>0</v>
      </c>
      <c r="AP69" s="26">
        <f t="shared" si="17"/>
        <v>241189.8</v>
      </c>
      <c r="AQ69" s="25">
        <f>AQ86+AQ90+AQ93+AQ97+AQ100+AQ77+AQ106</f>
        <v>0</v>
      </c>
      <c r="AR69" s="26">
        <f t="shared" si="18"/>
        <v>241189.8</v>
      </c>
      <c r="AS69" s="25">
        <f>AS86+AS90+AS93+AS97+AS100+AS77+AS106</f>
        <v>0</v>
      </c>
      <c r="AT69" s="26">
        <f t="shared" si="19"/>
        <v>241189.8</v>
      </c>
      <c r="AU69" s="25">
        <f>AU86+AU90+AU93+AU97+AU100+AU77+AU106</f>
        <v>0</v>
      </c>
      <c r="AV69" s="26">
        <f t="shared" si="20"/>
        <v>241189.8</v>
      </c>
      <c r="AW69" s="25">
        <f>AW86+AW90+AW93+AW97+AW100+AW77+AW106</f>
        <v>0</v>
      </c>
      <c r="AX69" s="26">
        <f t="shared" si="21"/>
        <v>241189.8</v>
      </c>
      <c r="AY69" s="25">
        <f>AY86+AY90+AY93+AY97+AY100+AY77+AY106</f>
        <v>0</v>
      </c>
      <c r="AZ69" s="26">
        <f t="shared" si="22"/>
        <v>241189.8</v>
      </c>
      <c r="BA69" s="29"/>
      <c r="BB69" s="30" t="s">
        <v>74</v>
      </c>
      <c r="BC69" s="39"/>
    </row>
    <row r="70" spans="1:55" s="22" customFormat="1" hidden="1" x14ac:dyDescent="0.35">
      <c r="A70" s="23"/>
      <c r="B70" s="40" t="s">
        <v>45</v>
      </c>
      <c r="C70" s="62"/>
      <c r="D70" s="25">
        <f>D94+D105+D78</f>
        <v>547622.80000000005</v>
      </c>
      <c r="E70" s="25">
        <f>E94+E105+E78</f>
        <v>0</v>
      </c>
      <c r="F70" s="26">
        <f t="shared" si="0"/>
        <v>547622.80000000005</v>
      </c>
      <c r="G70" s="25">
        <f>G94+G105+G78</f>
        <v>-278637.69999999995</v>
      </c>
      <c r="H70" s="26">
        <f t="shared" si="1"/>
        <v>268985.10000000009</v>
      </c>
      <c r="I70" s="25">
        <f>I94+I105+I78</f>
        <v>0</v>
      </c>
      <c r="J70" s="26">
        <f t="shared" si="2"/>
        <v>268985.10000000009</v>
      </c>
      <c r="K70" s="25">
        <f>K94+K105+K78+K87</f>
        <v>111172.70600000001</v>
      </c>
      <c r="L70" s="26">
        <f t="shared" si="3"/>
        <v>380157.8060000001</v>
      </c>
      <c r="M70" s="25">
        <f>M94+M105+M78+M87</f>
        <v>0</v>
      </c>
      <c r="N70" s="26">
        <f t="shared" si="4"/>
        <v>380157.8060000001</v>
      </c>
      <c r="O70" s="25">
        <f>O94+O105+O78+O87</f>
        <v>0</v>
      </c>
      <c r="P70" s="26">
        <f t="shared" si="5"/>
        <v>380157.8060000001</v>
      </c>
      <c r="Q70" s="25">
        <f>Q94+Q105+Q78+Q87</f>
        <v>0</v>
      </c>
      <c r="R70" s="26">
        <f t="shared" si="6"/>
        <v>380157.8060000001</v>
      </c>
      <c r="S70" s="26">
        <f>S94+S105+S78+S87</f>
        <v>0</v>
      </c>
      <c r="T70" s="26">
        <f t="shared" si="7"/>
        <v>380157.8060000001</v>
      </c>
      <c r="U70" s="26">
        <f>U94+U105+U78</f>
        <v>198515.5</v>
      </c>
      <c r="V70" s="25">
        <f>V94+V105</f>
        <v>0</v>
      </c>
      <c r="W70" s="26">
        <f t="shared" si="8"/>
        <v>198515.5</v>
      </c>
      <c r="X70" s="25">
        <f>X94+X105+X78</f>
        <v>0</v>
      </c>
      <c r="Y70" s="26">
        <f t="shared" si="9"/>
        <v>198515.5</v>
      </c>
      <c r="Z70" s="25">
        <f>Z94+Z105+Z78+Z87</f>
        <v>0</v>
      </c>
      <c r="AA70" s="26">
        <f t="shared" si="10"/>
        <v>198515.5</v>
      </c>
      <c r="AB70" s="25">
        <f>AB94+AB105+AB78+AB87</f>
        <v>0</v>
      </c>
      <c r="AC70" s="26">
        <f t="shared" si="11"/>
        <v>198515.5</v>
      </c>
      <c r="AD70" s="25">
        <f>AD94+AD105+AD78+AD87</f>
        <v>0</v>
      </c>
      <c r="AE70" s="26">
        <f t="shared" si="12"/>
        <v>198515.5</v>
      </c>
      <c r="AF70" s="25">
        <f>AF94+AF105+AF78+AF87</f>
        <v>0</v>
      </c>
      <c r="AG70" s="26">
        <f t="shared" si="13"/>
        <v>198515.5</v>
      </c>
      <c r="AH70" s="17">
        <f>AH94+AH105+AH78+AH87</f>
        <v>0</v>
      </c>
      <c r="AI70" s="26">
        <f t="shared" si="14"/>
        <v>198515.5</v>
      </c>
      <c r="AJ70" s="27">
        <f>AJ94+AJ105+AJ78+AJ87</f>
        <v>0</v>
      </c>
      <c r="AK70" s="26">
        <f t="shared" si="15"/>
        <v>198515.5</v>
      </c>
      <c r="AL70" s="42">
        <f>AL94+AL105+AL78+AL87</f>
        <v>0</v>
      </c>
      <c r="AM70" s="26">
        <f t="shared" si="16"/>
        <v>198515.5</v>
      </c>
      <c r="AN70" s="26">
        <f>AN94+AN105</f>
        <v>200913.8</v>
      </c>
      <c r="AO70" s="25">
        <f>AO94+AO105+AO78</f>
        <v>0</v>
      </c>
      <c r="AP70" s="26">
        <f t="shared" si="17"/>
        <v>200913.8</v>
      </c>
      <c r="AQ70" s="25">
        <f>AQ94+AQ105+AQ78</f>
        <v>0</v>
      </c>
      <c r="AR70" s="26">
        <f t="shared" si="18"/>
        <v>200913.8</v>
      </c>
      <c r="AS70" s="25">
        <f>AS94+AS105+AS78+AS87</f>
        <v>0</v>
      </c>
      <c r="AT70" s="26">
        <f t="shared" si="19"/>
        <v>200913.8</v>
      </c>
      <c r="AU70" s="25">
        <f>AU94+AU105+AU78+AU87</f>
        <v>0</v>
      </c>
      <c r="AV70" s="26">
        <f t="shared" si="20"/>
        <v>200913.8</v>
      </c>
      <c r="AW70" s="25">
        <f>AW94+AW105+AW78+AW87</f>
        <v>0</v>
      </c>
      <c r="AX70" s="26">
        <f t="shared" si="21"/>
        <v>200913.8</v>
      </c>
      <c r="AY70" s="25">
        <f>AY94+AY105+AY78+AY87</f>
        <v>0</v>
      </c>
      <c r="AZ70" s="26">
        <f t="shared" si="22"/>
        <v>200913.8</v>
      </c>
      <c r="BA70" s="29"/>
      <c r="BB70" s="30" t="s">
        <v>74</v>
      </c>
      <c r="BC70" s="39"/>
    </row>
    <row r="71" spans="1:55" ht="54" hidden="1" x14ac:dyDescent="0.35">
      <c r="A71" s="43" t="s">
        <v>72</v>
      </c>
      <c r="B71" s="45" t="s">
        <v>75</v>
      </c>
      <c r="C71" s="64" t="s">
        <v>29</v>
      </c>
      <c r="D71" s="49">
        <v>0</v>
      </c>
      <c r="E71" s="48"/>
      <c r="F71" s="48">
        <f t="shared" si="0"/>
        <v>0</v>
      </c>
      <c r="G71" s="48"/>
      <c r="H71" s="48">
        <f t="shared" si="1"/>
        <v>0</v>
      </c>
      <c r="I71" s="48"/>
      <c r="J71" s="48">
        <f t="shared" si="2"/>
        <v>0</v>
      </c>
      <c r="K71" s="48"/>
      <c r="L71" s="48">
        <f t="shared" si="3"/>
        <v>0</v>
      </c>
      <c r="M71" s="48"/>
      <c r="N71" s="48">
        <f t="shared" si="4"/>
        <v>0</v>
      </c>
      <c r="O71" s="48"/>
      <c r="P71" s="48">
        <f t="shared" si="5"/>
        <v>0</v>
      </c>
      <c r="Q71" s="18"/>
      <c r="R71" s="48">
        <f t="shared" si="6"/>
        <v>0</v>
      </c>
      <c r="S71" s="27"/>
      <c r="T71" s="48">
        <f t="shared" si="7"/>
        <v>0</v>
      </c>
      <c r="U71" s="49">
        <v>96899.3</v>
      </c>
      <c r="V71" s="48"/>
      <c r="W71" s="48">
        <f t="shared" si="8"/>
        <v>96899.3</v>
      </c>
      <c r="X71" s="48"/>
      <c r="Y71" s="48">
        <f t="shared" si="9"/>
        <v>96899.3</v>
      </c>
      <c r="Z71" s="48"/>
      <c r="AA71" s="48">
        <f t="shared" si="10"/>
        <v>96899.3</v>
      </c>
      <c r="AB71" s="48"/>
      <c r="AC71" s="48">
        <f t="shared" si="11"/>
        <v>96899.3</v>
      </c>
      <c r="AD71" s="48"/>
      <c r="AE71" s="48">
        <f t="shared" si="12"/>
        <v>96899.3</v>
      </c>
      <c r="AF71" s="48"/>
      <c r="AG71" s="48">
        <f t="shared" si="13"/>
        <v>96899.3</v>
      </c>
      <c r="AH71" s="18"/>
      <c r="AI71" s="48">
        <f t="shared" si="14"/>
        <v>96899.3</v>
      </c>
      <c r="AJ71" s="27"/>
      <c r="AK71" s="48">
        <f t="shared" si="15"/>
        <v>96899.3</v>
      </c>
      <c r="AL71" s="27"/>
      <c r="AM71" s="52">
        <f t="shared" si="16"/>
        <v>96899.3</v>
      </c>
      <c r="AN71" s="49">
        <v>301615.5</v>
      </c>
      <c r="AO71" s="49"/>
      <c r="AP71" s="48">
        <f t="shared" si="17"/>
        <v>301615.5</v>
      </c>
      <c r="AQ71" s="48"/>
      <c r="AR71" s="48">
        <f t="shared" si="18"/>
        <v>301615.5</v>
      </c>
      <c r="AS71" s="48"/>
      <c r="AT71" s="48">
        <f t="shared" si="19"/>
        <v>301615.5</v>
      </c>
      <c r="AU71" s="48"/>
      <c r="AV71" s="48">
        <f t="shared" si="20"/>
        <v>301615.5</v>
      </c>
      <c r="AW71" s="27"/>
      <c r="AX71" s="48">
        <f t="shared" si="21"/>
        <v>301615.5</v>
      </c>
      <c r="AY71" s="27"/>
      <c r="AZ71" s="48">
        <f t="shared" si="22"/>
        <v>301615.5</v>
      </c>
      <c r="BA71" s="7">
        <v>1710141090</v>
      </c>
      <c r="BB71" s="8" t="s">
        <v>74</v>
      </c>
      <c r="BC71" s="51"/>
    </row>
    <row r="72" spans="1:55" ht="54" hidden="1" x14ac:dyDescent="0.35">
      <c r="A72" s="43" t="s">
        <v>76</v>
      </c>
      <c r="B72" s="45" t="s">
        <v>77</v>
      </c>
      <c r="C72" s="64" t="s">
        <v>29</v>
      </c>
      <c r="D72" s="49">
        <v>0</v>
      </c>
      <c r="E72" s="48"/>
      <c r="F72" s="48">
        <f t="shared" si="0"/>
        <v>0</v>
      </c>
      <c r="G72" s="48"/>
      <c r="H72" s="48">
        <f t="shared" si="1"/>
        <v>0</v>
      </c>
      <c r="I72" s="48"/>
      <c r="J72" s="48">
        <f t="shared" si="2"/>
        <v>0</v>
      </c>
      <c r="K72" s="48"/>
      <c r="L72" s="48">
        <f t="shared" si="3"/>
        <v>0</v>
      </c>
      <c r="M72" s="48"/>
      <c r="N72" s="48">
        <f t="shared" si="4"/>
        <v>0</v>
      </c>
      <c r="O72" s="48"/>
      <c r="P72" s="48">
        <f t="shared" si="5"/>
        <v>0</v>
      </c>
      <c r="Q72" s="18"/>
      <c r="R72" s="48">
        <f t="shared" si="6"/>
        <v>0</v>
      </c>
      <c r="S72" s="27"/>
      <c r="T72" s="48">
        <f t="shared" si="7"/>
        <v>0</v>
      </c>
      <c r="U72" s="49">
        <v>23507.200000000001</v>
      </c>
      <c r="V72" s="48"/>
      <c r="W72" s="48">
        <f t="shared" si="8"/>
        <v>23507.200000000001</v>
      </c>
      <c r="X72" s="48"/>
      <c r="Y72" s="48">
        <f t="shared" si="9"/>
        <v>23507.200000000001</v>
      </c>
      <c r="Z72" s="48"/>
      <c r="AA72" s="48">
        <f t="shared" si="10"/>
        <v>23507.200000000001</v>
      </c>
      <c r="AB72" s="48"/>
      <c r="AC72" s="48">
        <f t="shared" si="11"/>
        <v>23507.200000000001</v>
      </c>
      <c r="AD72" s="48"/>
      <c r="AE72" s="48">
        <f t="shared" si="12"/>
        <v>23507.200000000001</v>
      </c>
      <c r="AF72" s="48"/>
      <c r="AG72" s="48">
        <f t="shared" si="13"/>
        <v>23507.200000000001</v>
      </c>
      <c r="AH72" s="18"/>
      <c r="AI72" s="48">
        <f t="shared" si="14"/>
        <v>23507.200000000001</v>
      </c>
      <c r="AJ72" s="27"/>
      <c r="AK72" s="48">
        <f t="shared" si="15"/>
        <v>23507.200000000001</v>
      </c>
      <c r="AL72" s="42"/>
      <c r="AM72" s="48">
        <f t="shared" si="16"/>
        <v>23507.200000000001</v>
      </c>
      <c r="AN72" s="49">
        <v>50000</v>
      </c>
      <c r="AO72" s="49"/>
      <c r="AP72" s="48">
        <f t="shared" si="17"/>
        <v>50000</v>
      </c>
      <c r="AQ72" s="48"/>
      <c r="AR72" s="48">
        <f t="shared" si="18"/>
        <v>50000</v>
      </c>
      <c r="AS72" s="48"/>
      <c r="AT72" s="48">
        <f t="shared" si="19"/>
        <v>50000</v>
      </c>
      <c r="AU72" s="48"/>
      <c r="AV72" s="48">
        <f t="shared" si="20"/>
        <v>50000</v>
      </c>
      <c r="AW72" s="27"/>
      <c r="AX72" s="48">
        <f t="shared" si="21"/>
        <v>50000</v>
      </c>
      <c r="AY72" s="27"/>
      <c r="AZ72" s="48">
        <f t="shared" si="22"/>
        <v>50000</v>
      </c>
      <c r="BA72" s="7" t="s">
        <v>78</v>
      </c>
      <c r="BB72" s="8" t="s">
        <v>74</v>
      </c>
      <c r="BC72" s="51"/>
    </row>
    <row r="73" spans="1:55" ht="72" hidden="1" x14ac:dyDescent="0.35">
      <c r="A73" s="43" t="s">
        <v>79</v>
      </c>
      <c r="B73" s="45" t="s">
        <v>80</v>
      </c>
      <c r="C73" s="64" t="s">
        <v>81</v>
      </c>
      <c r="D73" s="49">
        <v>6293</v>
      </c>
      <c r="E73" s="48"/>
      <c r="F73" s="48">
        <f t="shared" si="0"/>
        <v>6293</v>
      </c>
      <c r="G73" s="48">
        <v>2697</v>
      </c>
      <c r="H73" s="48">
        <f t="shared" si="1"/>
        <v>8990</v>
      </c>
      <c r="I73" s="48"/>
      <c r="J73" s="48">
        <f t="shared" si="2"/>
        <v>8990</v>
      </c>
      <c r="K73" s="48">
        <v>-8990</v>
      </c>
      <c r="L73" s="48">
        <f t="shared" si="3"/>
        <v>0</v>
      </c>
      <c r="M73" s="48"/>
      <c r="N73" s="48">
        <f t="shared" si="4"/>
        <v>0</v>
      </c>
      <c r="O73" s="48"/>
      <c r="P73" s="48">
        <f t="shared" si="5"/>
        <v>0</v>
      </c>
      <c r="Q73" s="18"/>
      <c r="R73" s="48">
        <f t="shared" si="6"/>
        <v>0</v>
      </c>
      <c r="S73" s="27"/>
      <c r="T73" s="48">
        <f t="shared" si="7"/>
        <v>0</v>
      </c>
      <c r="U73" s="49">
        <v>0</v>
      </c>
      <c r="V73" s="48"/>
      <c r="W73" s="48">
        <f t="shared" si="8"/>
        <v>0</v>
      </c>
      <c r="X73" s="48"/>
      <c r="Y73" s="48">
        <f t="shared" si="9"/>
        <v>0</v>
      </c>
      <c r="Z73" s="48">
        <v>8990</v>
      </c>
      <c r="AA73" s="48">
        <f t="shared" si="10"/>
        <v>8990</v>
      </c>
      <c r="AB73" s="48"/>
      <c r="AC73" s="48">
        <f t="shared" si="11"/>
        <v>8990</v>
      </c>
      <c r="AD73" s="48"/>
      <c r="AE73" s="48">
        <f t="shared" si="12"/>
        <v>8990</v>
      </c>
      <c r="AF73" s="48"/>
      <c r="AG73" s="48">
        <f t="shared" si="13"/>
        <v>8990</v>
      </c>
      <c r="AH73" s="18"/>
      <c r="AI73" s="48">
        <f t="shared" si="14"/>
        <v>8990</v>
      </c>
      <c r="AJ73" s="27"/>
      <c r="AK73" s="48">
        <f t="shared" si="15"/>
        <v>8990</v>
      </c>
      <c r="AL73" s="27"/>
      <c r="AM73" s="52">
        <f t="shared" si="16"/>
        <v>8990</v>
      </c>
      <c r="AN73" s="49">
        <v>0</v>
      </c>
      <c r="AO73" s="49"/>
      <c r="AP73" s="48">
        <f t="shared" si="17"/>
        <v>0</v>
      </c>
      <c r="AQ73" s="48"/>
      <c r="AR73" s="48">
        <f t="shared" si="18"/>
        <v>0</v>
      </c>
      <c r="AS73" s="48"/>
      <c r="AT73" s="48">
        <f t="shared" si="19"/>
        <v>0</v>
      </c>
      <c r="AU73" s="48"/>
      <c r="AV73" s="48">
        <f t="shared" si="20"/>
        <v>0</v>
      </c>
      <c r="AW73" s="27"/>
      <c r="AX73" s="48">
        <f t="shared" si="21"/>
        <v>0</v>
      </c>
      <c r="AY73" s="27"/>
      <c r="AZ73" s="48">
        <f t="shared" si="22"/>
        <v>0</v>
      </c>
      <c r="BA73" s="7" t="s">
        <v>82</v>
      </c>
      <c r="BB73" s="8" t="s">
        <v>74</v>
      </c>
      <c r="BC73" s="51"/>
    </row>
    <row r="74" spans="1:55" ht="54" hidden="1" x14ac:dyDescent="0.35">
      <c r="A74" s="43" t="s">
        <v>83</v>
      </c>
      <c r="B74" s="45" t="s">
        <v>84</v>
      </c>
      <c r="C74" s="64" t="s">
        <v>29</v>
      </c>
      <c r="D74" s="49">
        <f>D76</f>
        <v>3235.7000000000003</v>
      </c>
      <c r="E74" s="48"/>
      <c r="F74" s="48">
        <f t="shared" si="0"/>
        <v>3235.7000000000003</v>
      </c>
      <c r="G74" s="48">
        <f>G76+G78+G77</f>
        <v>71370.498999999996</v>
      </c>
      <c r="H74" s="48">
        <f t="shared" si="1"/>
        <v>74606.198999999993</v>
      </c>
      <c r="I74" s="48">
        <f>I76+I78+I77</f>
        <v>0</v>
      </c>
      <c r="J74" s="48">
        <f t="shared" si="2"/>
        <v>74606.198999999993</v>
      </c>
      <c r="K74" s="48">
        <f>K76+K78+K77</f>
        <v>0</v>
      </c>
      <c r="L74" s="48">
        <f t="shared" si="3"/>
        <v>74606.198999999993</v>
      </c>
      <c r="M74" s="48">
        <f>M76+M78+M77</f>
        <v>0</v>
      </c>
      <c r="N74" s="48">
        <f t="shared" si="4"/>
        <v>74606.198999999993</v>
      </c>
      <c r="O74" s="48">
        <f>O76+O78+O77</f>
        <v>0</v>
      </c>
      <c r="P74" s="48">
        <f t="shared" si="5"/>
        <v>74606.198999999993</v>
      </c>
      <c r="Q74" s="18">
        <f>Q76+Q78+Q77</f>
        <v>0</v>
      </c>
      <c r="R74" s="48">
        <f t="shared" si="6"/>
        <v>74606.198999999993</v>
      </c>
      <c r="S74" s="27">
        <f>S76+S78+S77</f>
        <v>0</v>
      </c>
      <c r="T74" s="48">
        <f t="shared" si="7"/>
        <v>74606.198999999993</v>
      </c>
      <c r="U74" s="49">
        <v>0</v>
      </c>
      <c r="V74" s="48"/>
      <c r="W74" s="48">
        <f t="shared" si="8"/>
        <v>0</v>
      </c>
      <c r="X74" s="48">
        <f>X76+X78+X77</f>
        <v>0</v>
      </c>
      <c r="Y74" s="48">
        <f t="shared" si="9"/>
        <v>0</v>
      </c>
      <c r="Z74" s="48">
        <f>Z76+Z78+Z77</f>
        <v>0</v>
      </c>
      <c r="AA74" s="48">
        <f t="shared" si="10"/>
        <v>0</v>
      </c>
      <c r="AB74" s="48">
        <f>AB76+AB78+AB77</f>
        <v>0</v>
      </c>
      <c r="AC74" s="48">
        <f t="shared" si="11"/>
        <v>0</v>
      </c>
      <c r="AD74" s="48">
        <f>AD76+AD78+AD77</f>
        <v>0</v>
      </c>
      <c r="AE74" s="48">
        <f t="shared" si="12"/>
        <v>0</v>
      </c>
      <c r="AF74" s="48">
        <f>AF76+AF78+AF77</f>
        <v>0</v>
      </c>
      <c r="AG74" s="48">
        <f t="shared" si="13"/>
        <v>0</v>
      </c>
      <c r="AH74" s="18">
        <f>AH76+AH78+AH77</f>
        <v>0</v>
      </c>
      <c r="AI74" s="48">
        <f t="shared" si="14"/>
        <v>0</v>
      </c>
      <c r="AJ74" s="27">
        <f>AJ76+AJ78+AJ77</f>
        <v>0</v>
      </c>
      <c r="AK74" s="48">
        <f t="shared" si="15"/>
        <v>0</v>
      </c>
      <c r="AL74" s="42">
        <f>AL76+AL78+AL77</f>
        <v>0</v>
      </c>
      <c r="AM74" s="48">
        <f t="shared" si="16"/>
        <v>0</v>
      </c>
      <c r="AN74" s="49">
        <v>0</v>
      </c>
      <c r="AO74" s="49"/>
      <c r="AP74" s="48">
        <f t="shared" si="17"/>
        <v>0</v>
      </c>
      <c r="AQ74" s="48">
        <f>AQ76+AQ78+AQ77</f>
        <v>0</v>
      </c>
      <c r="AR74" s="48">
        <f t="shared" si="18"/>
        <v>0</v>
      </c>
      <c r="AS74" s="48">
        <f>AS76+AS78+AS77</f>
        <v>0</v>
      </c>
      <c r="AT74" s="48">
        <f t="shared" si="19"/>
        <v>0</v>
      </c>
      <c r="AU74" s="48">
        <f>AU76+AU78+AU77</f>
        <v>0</v>
      </c>
      <c r="AV74" s="48">
        <f t="shared" si="20"/>
        <v>0</v>
      </c>
      <c r="AW74" s="27">
        <f>AW76+AW78+AW77</f>
        <v>0</v>
      </c>
      <c r="AX74" s="48">
        <f t="shared" si="21"/>
        <v>0</v>
      </c>
      <c r="AY74" s="27">
        <f>AY76+AY78+AY77</f>
        <v>0</v>
      </c>
      <c r="AZ74" s="48">
        <f t="shared" si="22"/>
        <v>0</v>
      </c>
      <c r="BB74" s="8" t="s">
        <v>74</v>
      </c>
      <c r="BC74" s="51"/>
    </row>
    <row r="75" spans="1:55" hidden="1" x14ac:dyDescent="0.35">
      <c r="A75" s="43"/>
      <c r="B75" s="45" t="s">
        <v>20</v>
      </c>
      <c r="C75" s="64"/>
      <c r="D75" s="49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18"/>
      <c r="R75" s="48"/>
      <c r="S75" s="27"/>
      <c r="T75" s="48"/>
      <c r="U75" s="49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18"/>
      <c r="AI75" s="48"/>
      <c r="AJ75" s="27"/>
      <c r="AK75" s="48"/>
      <c r="AL75" s="27"/>
      <c r="AM75" s="52"/>
      <c r="AN75" s="49"/>
      <c r="AO75" s="49"/>
      <c r="AP75" s="48"/>
      <c r="AQ75" s="48"/>
      <c r="AR75" s="48"/>
      <c r="AS75" s="48"/>
      <c r="AT75" s="48"/>
      <c r="AU75" s="48"/>
      <c r="AV75" s="48"/>
      <c r="AW75" s="27"/>
      <c r="AX75" s="48"/>
      <c r="AY75" s="27"/>
      <c r="AZ75" s="48"/>
      <c r="BB75" s="8" t="s">
        <v>74</v>
      </c>
      <c r="BC75" s="51"/>
    </row>
    <row r="76" spans="1:55" hidden="1" x14ac:dyDescent="0.35">
      <c r="A76" s="43"/>
      <c r="B76" s="45" t="s">
        <v>22</v>
      </c>
      <c r="C76" s="64"/>
      <c r="D76" s="49">
        <v>3235.7000000000003</v>
      </c>
      <c r="E76" s="48"/>
      <c r="F76" s="48">
        <f t="shared" si="0"/>
        <v>3235.7000000000003</v>
      </c>
      <c r="G76" s="48">
        <v>101.657</v>
      </c>
      <c r="H76" s="48">
        <f t="shared" si="1"/>
        <v>3337.3570000000004</v>
      </c>
      <c r="I76" s="48"/>
      <c r="J76" s="48">
        <f t="shared" si="2"/>
        <v>3337.3570000000004</v>
      </c>
      <c r="K76" s="48"/>
      <c r="L76" s="48">
        <f t="shared" si="3"/>
        <v>3337.3570000000004</v>
      </c>
      <c r="M76" s="48"/>
      <c r="N76" s="48">
        <f t="shared" si="4"/>
        <v>3337.3570000000004</v>
      </c>
      <c r="O76" s="48"/>
      <c r="P76" s="48">
        <f t="shared" si="5"/>
        <v>3337.3570000000004</v>
      </c>
      <c r="Q76" s="18"/>
      <c r="R76" s="48">
        <f t="shared" si="6"/>
        <v>3337.3570000000004</v>
      </c>
      <c r="S76" s="27"/>
      <c r="T76" s="48">
        <f t="shared" si="7"/>
        <v>3337.3570000000004</v>
      </c>
      <c r="U76" s="49"/>
      <c r="V76" s="48"/>
      <c r="W76" s="48">
        <f t="shared" si="8"/>
        <v>0</v>
      </c>
      <c r="X76" s="48"/>
      <c r="Y76" s="48">
        <f t="shared" si="9"/>
        <v>0</v>
      </c>
      <c r="Z76" s="48"/>
      <c r="AA76" s="48">
        <f t="shared" si="10"/>
        <v>0</v>
      </c>
      <c r="AB76" s="48"/>
      <c r="AC76" s="48">
        <f t="shared" si="11"/>
        <v>0</v>
      </c>
      <c r="AD76" s="48"/>
      <c r="AE76" s="48">
        <f t="shared" si="12"/>
        <v>0</v>
      </c>
      <c r="AF76" s="48"/>
      <c r="AG76" s="48">
        <f t="shared" si="13"/>
        <v>0</v>
      </c>
      <c r="AH76" s="18"/>
      <c r="AI76" s="48">
        <f t="shared" si="14"/>
        <v>0</v>
      </c>
      <c r="AJ76" s="27"/>
      <c r="AK76" s="48">
        <f t="shared" si="15"/>
        <v>0</v>
      </c>
      <c r="AL76" s="42"/>
      <c r="AM76" s="48">
        <f t="shared" si="16"/>
        <v>0</v>
      </c>
      <c r="AN76" s="49"/>
      <c r="AO76" s="49"/>
      <c r="AP76" s="48">
        <f t="shared" si="17"/>
        <v>0</v>
      </c>
      <c r="AQ76" s="48"/>
      <c r="AR76" s="48">
        <f t="shared" si="18"/>
        <v>0</v>
      </c>
      <c r="AS76" s="48"/>
      <c r="AT76" s="48">
        <f t="shared" si="19"/>
        <v>0</v>
      </c>
      <c r="AU76" s="48"/>
      <c r="AV76" s="48">
        <f t="shared" si="20"/>
        <v>0</v>
      </c>
      <c r="AW76" s="27"/>
      <c r="AX76" s="48">
        <f t="shared" si="21"/>
        <v>0</v>
      </c>
      <c r="AY76" s="27"/>
      <c r="AZ76" s="48">
        <f t="shared" si="22"/>
        <v>0</v>
      </c>
      <c r="BA76" s="7" t="s">
        <v>85</v>
      </c>
      <c r="BB76" s="8" t="s">
        <v>23</v>
      </c>
      <c r="BC76" s="51"/>
    </row>
    <row r="77" spans="1:55" hidden="1" x14ac:dyDescent="0.35">
      <c r="A77" s="43"/>
      <c r="B77" s="45" t="s">
        <v>24</v>
      </c>
      <c r="C77" s="64"/>
      <c r="D77" s="49"/>
      <c r="E77" s="48"/>
      <c r="F77" s="48">
        <f t="shared" si="0"/>
        <v>0</v>
      </c>
      <c r="G77" s="48">
        <v>3563.442</v>
      </c>
      <c r="H77" s="48">
        <f t="shared" si="1"/>
        <v>3563.442</v>
      </c>
      <c r="I77" s="48"/>
      <c r="J77" s="48">
        <f t="shared" si="2"/>
        <v>3563.442</v>
      </c>
      <c r="K77" s="48"/>
      <c r="L77" s="48">
        <f t="shared" si="3"/>
        <v>3563.442</v>
      </c>
      <c r="M77" s="48"/>
      <c r="N77" s="48">
        <f t="shared" si="4"/>
        <v>3563.442</v>
      </c>
      <c r="O77" s="48"/>
      <c r="P77" s="48">
        <f t="shared" si="5"/>
        <v>3563.442</v>
      </c>
      <c r="Q77" s="18"/>
      <c r="R77" s="48">
        <f t="shared" si="6"/>
        <v>3563.442</v>
      </c>
      <c r="S77" s="27"/>
      <c r="T77" s="48">
        <f t="shared" si="7"/>
        <v>3563.442</v>
      </c>
      <c r="U77" s="49"/>
      <c r="V77" s="48"/>
      <c r="W77" s="48"/>
      <c r="X77" s="48"/>
      <c r="Y77" s="48">
        <f t="shared" si="9"/>
        <v>0</v>
      </c>
      <c r="Z77" s="48"/>
      <c r="AA77" s="48">
        <f t="shared" si="10"/>
        <v>0</v>
      </c>
      <c r="AB77" s="48"/>
      <c r="AC77" s="48">
        <f t="shared" si="11"/>
        <v>0</v>
      </c>
      <c r="AD77" s="48"/>
      <c r="AE77" s="48">
        <f t="shared" si="12"/>
        <v>0</v>
      </c>
      <c r="AF77" s="48"/>
      <c r="AG77" s="48">
        <f t="shared" si="13"/>
        <v>0</v>
      </c>
      <c r="AH77" s="18"/>
      <c r="AI77" s="48">
        <f t="shared" si="14"/>
        <v>0</v>
      </c>
      <c r="AJ77" s="27"/>
      <c r="AK77" s="48">
        <f t="shared" si="15"/>
        <v>0</v>
      </c>
      <c r="AL77" s="27"/>
      <c r="AM77" s="52">
        <f t="shared" si="16"/>
        <v>0</v>
      </c>
      <c r="AN77" s="49"/>
      <c r="AO77" s="49"/>
      <c r="AP77" s="48"/>
      <c r="AQ77" s="48"/>
      <c r="AR77" s="48">
        <f t="shared" si="18"/>
        <v>0</v>
      </c>
      <c r="AS77" s="48"/>
      <c r="AT77" s="48">
        <f t="shared" si="19"/>
        <v>0</v>
      </c>
      <c r="AU77" s="48"/>
      <c r="AV77" s="48">
        <f t="shared" si="20"/>
        <v>0</v>
      </c>
      <c r="AW77" s="27"/>
      <c r="AX77" s="48">
        <f t="shared" si="21"/>
        <v>0</v>
      </c>
      <c r="AY77" s="27"/>
      <c r="AZ77" s="48">
        <f t="shared" si="22"/>
        <v>0</v>
      </c>
      <c r="BA77" s="7" t="s">
        <v>86</v>
      </c>
      <c r="BB77" s="8" t="s">
        <v>74</v>
      </c>
      <c r="BC77" s="51"/>
    </row>
    <row r="78" spans="1:55" hidden="1" x14ac:dyDescent="0.35">
      <c r="A78" s="43"/>
      <c r="B78" s="45" t="s">
        <v>45</v>
      </c>
      <c r="C78" s="64"/>
      <c r="D78" s="49"/>
      <c r="E78" s="48"/>
      <c r="F78" s="48">
        <f t="shared" ref="F78:F114" si="26">D78+E78</f>
        <v>0</v>
      </c>
      <c r="G78" s="48">
        <v>67705.399999999994</v>
      </c>
      <c r="H78" s="48">
        <f t="shared" ref="H78:H141" si="27">F78+G78</f>
        <v>67705.399999999994</v>
      </c>
      <c r="I78" s="48"/>
      <c r="J78" s="48">
        <f t="shared" ref="J78:J141" si="28">H78+I78</f>
        <v>67705.399999999994</v>
      </c>
      <c r="K78" s="48"/>
      <c r="L78" s="48">
        <f t="shared" ref="L78:L141" si="29">J78+K78</f>
        <v>67705.399999999994</v>
      </c>
      <c r="M78" s="48"/>
      <c r="N78" s="48">
        <f t="shared" ref="N78:N141" si="30">L78+M78</f>
        <v>67705.399999999994</v>
      </c>
      <c r="O78" s="48"/>
      <c r="P78" s="48">
        <f t="shared" ref="P78:P141" si="31">N78+O78</f>
        <v>67705.399999999994</v>
      </c>
      <c r="Q78" s="18"/>
      <c r="R78" s="48">
        <f t="shared" ref="R78:R141" si="32">P78+Q78</f>
        <v>67705.399999999994</v>
      </c>
      <c r="S78" s="27"/>
      <c r="T78" s="48">
        <f t="shared" ref="T78:T141" si="33">R78+S78</f>
        <v>67705.399999999994</v>
      </c>
      <c r="U78" s="49"/>
      <c r="V78" s="48"/>
      <c r="W78" s="48">
        <f t="shared" ref="W78:W141" si="34">U78+V78</f>
        <v>0</v>
      </c>
      <c r="X78" s="48"/>
      <c r="Y78" s="48">
        <f t="shared" ref="Y78:Y141" si="35">W78+X78</f>
        <v>0</v>
      </c>
      <c r="Z78" s="48"/>
      <c r="AA78" s="48">
        <f t="shared" ref="AA78:AA141" si="36">Y78+Z78</f>
        <v>0</v>
      </c>
      <c r="AB78" s="48"/>
      <c r="AC78" s="48">
        <f t="shared" ref="AC78:AC141" si="37">AA78+AB78</f>
        <v>0</v>
      </c>
      <c r="AD78" s="48"/>
      <c r="AE78" s="48">
        <f t="shared" ref="AE78:AE141" si="38">AC78+AD78</f>
        <v>0</v>
      </c>
      <c r="AF78" s="48"/>
      <c r="AG78" s="48">
        <f t="shared" ref="AG78:AG141" si="39">AE78+AF78</f>
        <v>0</v>
      </c>
      <c r="AH78" s="18"/>
      <c r="AI78" s="48">
        <f t="shared" ref="AI78:AI141" si="40">AG78+AH78</f>
        <v>0</v>
      </c>
      <c r="AJ78" s="27"/>
      <c r="AK78" s="48">
        <f t="shared" ref="AK78:AK141" si="41">AI78+AJ78</f>
        <v>0</v>
      </c>
      <c r="AL78" s="42"/>
      <c r="AM78" s="48">
        <f t="shared" ref="AM78:AM98" si="42">AK78+AL78</f>
        <v>0</v>
      </c>
      <c r="AN78" s="49"/>
      <c r="AO78" s="49"/>
      <c r="AP78" s="48">
        <f t="shared" ref="AP78:AP98" si="43">AN78+AO78</f>
        <v>0</v>
      </c>
      <c r="AQ78" s="48"/>
      <c r="AR78" s="48">
        <f t="shared" ref="AR78:AR98" si="44">AP78+AQ78</f>
        <v>0</v>
      </c>
      <c r="AS78" s="48"/>
      <c r="AT78" s="48">
        <f t="shared" ref="AT78:AT98" si="45">AR78+AS78</f>
        <v>0</v>
      </c>
      <c r="AU78" s="48"/>
      <c r="AV78" s="48">
        <f t="shared" ref="AV78:AV98" si="46">AT78+AU78</f>
        <v>0</v>
      </c>
      <c r="AW78" s="27"/>
      <c r="AX78" s="48">
        <f t="shared" ref="AX78:AX98" si="47">AV78+AW78</f>
        <v>0</v>
      </c>
      <c r="AY78" s="27"/>
      <c r="AZ78" s="48">
        <f t="shared" ref="AZ78:AZ98" si="48">AX78+AY78</f>
        <v>0</v>
      </c>
      <c r="BA78" s="7" t="s">
        <v>86</v>
      </c>
      <c r="BB78" s="8" t="s">
        <v>74</v>
      </c>
      <c r="BC78" s="51"/>
    </row>
    <row r="79" spans="1:55" ht="54" hidden="1" x14ac:dyDescent="0.35">
      <c r="A79" s="43" t="s">
        <v>87</v>
      </c>
      <c r="B79" s="45" t="s">
        <v>88</v>
      </c>
      <c r="C79" s="64" t="s">
        <v>29</v>
      </c>
      <c r="D79" s="49">
        <v>0</v>
      </c>
      <c r="E79" s="48"/>
      <c r="F79" s="48">
        <f t="shared" si="26"/>
        <v>0</v>
      </c>
      <c r="G79" s="48"/>
      <c r="H79" s="48">
        <f t="shared" si="27"/>
        <v>0</v>
      </c>
      <c r="I79" s="48"/>
      <c r="J79" s="48">
        <f t="shared" si="28"/>
        <v>0</v>
      </c>
      <c r="K79" s="48"/>
      <c r="L79" s="48">
        <f t="shared" si="29"/>
        <v>0</v>
      </c>
      <c r="M79" s="48"/>
      <c r="N79" s="48">
        <f t="shared" si="30"/>
        <v>0</v>
      </c>
      <c r="O79" s="48"/>
      <c r="P79" s="48">
        <f t="shared" si="31"/>
        <v>0</v>
      </c>
      <c r="Q79" s="18"/>
      <c r="R79" s="48">
        <f t="shared" si="32"/>
        <v>0</v>
      </c>
      <c r="S79" s="27"/>
      <c r="T79" s="48">
        <f t="shared" si="33"/>
        <v>0</v>
      </c>
      <c r="U79" s="49">
        <v>80000</v>
      </c>
      <c r="V79" s="48"/>
      <c r="W79" s="48">
        <f t="shared" si="34"/>
        <v>80000</v>
      </c>
      <c r="X79" s="48"/>
      <c r="Y79" s="48">
        <f t="shared" si="35"/>
        <v>80000</v>
      </c>
      <c r="Z79" s="48"/>
      <c r="AA79" s="48">
        <f t="shared" si="36"/>
        <v>80000</v>
      </c>
      <c r="AB79" s="48"/>
      <c r="AC79" s="48">
        <f t="shared" si="37"/>
        <v>80000</v>
      </c>
      <c r="AD79" s="48"/>
      <c r="AE79" s="48">
        <f t="shared" si="38"/>
        <v>80000</v>
      </c>
      <c r="AF79" s="48"/>
      <c r="AG79" s="48">
        <f t="shared" si="39"/>
        <v>80000</v>
      </c>
      <c r="AH79" s="18"/>
      <c r="AI79" s="48">
        <f t="shared" si="40"/>
        <v>80000</v>
      </c>
      <c r="AJ79" s="27"/>
      <c r="AK79" s="48">
        <f t="shared" si="41"/>
        <v>80000</v>
      </c>
      <c r="AL79" s="27"/>
      <c r="AM79" s="52">
        <f t="shared" si="42"/>
        <v>80000</v>
      </c>
      <c r="AN79" s="49">
        <v>100530.1</v>
      </c>
      <c r="AO79" s="49"/>
      <c r="AP79" s="48">
        <f t="shared" si="43"/>
        <v>100530.1</v>
      </c>
      <c r="AQ79" s="48"/>
      <c r="AR79" s="48">
        <f t="shared" si="44"/>
        <v>100530.1</v>
      </c>
      <c r="AS79" s="48"/>
      <c r="AT79" s="48">
        <f t="shared" si="45"/>
        <v>100530.1</v>
      </c>
      <c r="AU79" s="48"/>
      <c r="AV79" s="48">
        <f t="shared" si="46"/>
        <v>100530.1</v>
      </c>
      <c r="AW79" s="27"/>
      <c r="AX79" s="48">
        <f t="shared" si="47"/>
        <v>100530.1</v>
      </c>
      <c r="AY79" s="27"/>
      <c r="AZ79" s="48">
        <f t="shared" si="48"/>
        <v>100530.1</v>
      </c>
      <c r="BA79" s="7" t="s">
        <v>89</v>
      </c>
      <c r="BB79" s="8" t="s">
        <v>74</v>
      </c>
      <c r="BC79" s="51"/>
    </row>
    <row r="80" spans="1:55" ht="72" hidden="1" x14ac:dyDescent="0.35">
      <c r="A80" s="43" t="s">
        <v>90</v>
      </c>
      <c r="B80" s="45" t="s">
        <v>91</v>
      </c>
      <c r="C80" s="64" t="s">
        <v>81</v>
      </c>
      <c r="D80" s="49">
        <v>3696</v>
      </c>
      <c r="E80" s="48"/>
      <c r="F80" s="48">
        <f t="shared" si="26"/>
        <v>3696</v>
      </c>
      <c r="G80" s="48"/>
      <c r="H80" s="48">
        <f t="shared" si="27"/>
        <v>3696</v>
      </c>
      <c r="I80" s="48"/>
      <c r="J80" s="48">
        <f t="shared" si="28"/>
        <v>3696</v>
      </c>
      <c r="K80" s="48"/>
      <c r="L80" s="48">
        <f t="shared" si="29"/>
        <v>3696</v>
      </c>
      <c r="M80" s="48"/>
      <c r="N80" s="48">
        <f t="shared" si="30"/>
        <v>3696</v>
      </c>
      <c r="O80" s="48"/>
      <c r="P80" s="48">
        <f t="shared" si="31"/>
        <v>3696</v>
      </c>
      <c r="Q80" s="18"/>
      <c r="R80" s="48">
        <f t="shared" si="32"/>
        <v>3696</v>
      </c>
      <c r="S80" s="27"/>
      <c r="T80" s="48">
        <f t="shared" si="33"/>
        <v>3696</v>
      </c>
      <c r="U80" s="49">
        <v>0</v>
      </c>
      <c r="V80" s="48"/>
      <c r="W80" s="48">
        <f t="shared" si="34"/>
        <v>0</v>
      </c>
      <c r="X80" s="48"/>
      <c r="Y80" s="48">
        <f t="shared" si="35"/>
        <v>0</v>
      </c>
      <c r="Z80" s="48"/>
      <c r="AA80" s="48">
        <f t="shared" si="36"/>
        <v>0</v>
      </c>
      <c r="AB80" s="48"/>
      <c r="AC80" s="48">
        <f t="shared" si="37"/>
        <v>0</v>
      </c>
      <c r="AD80" s="48"/>
      <c r="AE80" s="48">
        <f t="shared" si="38"/>
        <v>0</v>
      </c>
      <c r="AF80" s="48"/>
      <c r="AG80" s="48">
        <f t="shared" si="39"/>
        <v>0</v>
      </c>
      <c r="AH80" s="18"/>
      <c r="AI80" s="48">
        <f t="shared" si="40"/>
        <v>0</v>
      </c>
      <c r="AJ80" s="27"/>
      <c r="AK80" s="48">
        <f t="shared" si="41"/>
        <v>0</v>
      </c>
      <c r="AL80" s="42"/>
      <c r="AM80" s="48">
        <f t="shared" si="42"/>
        <v>0</v>
      </c>
      <c r="AN80" s="49">
        <v>0</v>
      </c>
      <c r="AO80" s="49"/>
      <c r="AP80" s="48">
        <f t="shared" si="43"/>
        <v>0</v>
      </c>
      <c r="AQ80" s="48"/>
      <c r="AR80" s="48">
        <f t="shared" si="44"/>
        <v>0</v>
      </c>
      <c r="AS80" s="48"/>
      <c r="AT80" s="48">
        <f t="shared" si="45"/>
        <v>0</v>
      </c>
      <c r="AU80" s="48"/>
      <c r="AV80" s="48">
        <f t="shared" si="46"/>
        <v>0</v>
      </c>
      <c r="AW80" s="27"/>
      <c r="AX80" s="48">
        <f t="shared" si="47"/>
        <v>0</v>
      </c>
      <c r="AY80" s="27"/>
      <c r="AZ80" s="48">
        <f t="shared" si="48"/>
        <v>0</v>
      </c>
      <c r="BA80" s="7" t="s">
        <v>92</v>
      </c>
      <c r="BB80" s="8" t="s">
        <v>74</v>
      </c>
      <c r="BC80" s="51"/>
    </row>
    <row r="81" spans="1:55" ht="72" hidden="1" x14ac:dyDescent="0.35">
      <c r="A81" s="43" t="s">
        <v>93</v>
      </c>
      <c r="B81" s="45" t="s">
        <v>94</v>
      </c>
      <c r="C81" s="64" t="s">
        <v>81</v>
      </c>
      <c r="D81" s="49">
        <v>279</v>
      </c>
      <c r="E81" s="48"/>
      <c r="F81" s="48">
        <f t="shared" si="26"/>
        <v>279</v>
      </c>
      <c r="G81" s="48"/>
      <c r="H81" s="48">
        <f t="shared" si="27"/>
        <v>279</v>
      </c>
      <c r="I81" s="48"/>
      <c r="J81" s="48">
        <f t="shared" si="28"/>
        <v>279</v>
      </c>
      <c r="K81" s="48"/>
      <c r="L81" s="48">
        <f t="shared" si="29"/>
        <v>279</v>
      </c>
      <c r="M81" s="48"/>
      <c r="N81" s="48">
        <f t="shared" si="30"/>
        <v>279</v>
      </c>
      <c r="O81" s="48"/>
      <c r="P81" s="48">
        <f t="shared" si="31"/>
        <v>279</v>
      </c>
      <c r="Q81" s="18"/>
      <c r="R81" s="48">
        <f t="shared" si="32"/>
        <v>279</v>
      </c>
      <c r="S81" s="27"/>
      <c r="T81" s="48">
        <f t="shared" si="33"/>
        <v>279</v>
      </c>
      <c r="U81" s="49">
        <v>0</v>
      </c>
      <c r="V81" s="48"/>
      <c r="W81" s="48">
        <f t="shared" si="34"/>
        <v>0</v>
      </c>
      <c r="X81" s="48"/>
      <c r="Y81" s="48">
        <f t="shared" si="35"/>
        <v>0</v>
      </c>
      <c r="Z81" s="48"/>
      <c r="AA81" s="48">
        <f t="shared" si="36"/>
        <v>0</v>
      </c>
      <c r="AB81" s="48"/>
      <c r="AC81" s="48">
        <f t="shared" si="37"/>
        <v>0</v>
      </c>
      <c r="AD81" s="48"/>
      <c r="AE81" s="48">
        <f t="shared" si="38"/>
        <v>0</v>
      </c>
      <c r="AF81" s="48"/>
      <c r="AG81" s="48">
        <f t="shared" si="39"/>
        <v>0</v>
      </c>
      <c r="AH81" s="18"/>
      <c r="AI81" s="48">
        <f t="shared" si="40"/>
        <v>0</v>
      </c>
      <c r="AJ81" s="27"/>
      <c r="AK81" s="48">
        <f t="shared" si="41"/>
        <v>0</v>
      </c>
      <c r="AL81" s="27"/>
      <c r="AM81" s="52">
        <f t="shared" si="42"/>
        <v>0</v>
      </c>
      <c r="AN81" s="49">
        <v>0</v>
      </c>
      <c r="AO81" s="49"/>
      <c r="AP81" s="48">
        <f t="shared" si="43"/>
        <v>0</v>
      </c>
      <c r="AQ81" s="48"/>
      <c r="AR81" s="48">
        <f t="shared" si="44"/>
        <v>0</v>
      </c>
      <c r="AS81" s="48"/>
      <c r="AT81" s="48">
        <f t="shared" si="45"/>
        <v>0</v>
      </c>
      <c r="AU81" s="48"/>
      <c r="AV81" s="48">
        <f t="shared" si="46"/>
        <v>0</v>
      </c>
      <c r="AW81" s="27"/>
      <c r="AX81" s="48">
        <f t="shared" si="47"/>
        <v>0</v>
      </c>
      <c r="AY81" s="27"/>
      <c r="AZ81" s="48">
        <f t="shared" si="48"/>
        <v>0</v>
      </c>
      <c r="BA81" s="7" t="s">
        <v>95</v>
      </c>
      <c r="BB81" s="8" t="s">
        <v>74</v>
      </c>
      <c r="BC81" s="51"/>
    </row>
    <row r="82" spans="1:55" ht="54" hidden="1" x14ac:dyDescent="0.35">
      <c r="A82" s="43" t="s">
        <v>96</v>
      </c>
      <c r="B82" s="45" t="s">
        <v>97</v>
      </c>
      <c r="C82" s="64" t="s">
        <v>29</v>
      </c>
      <c r="D82" s="49">
        <v>43764.3</v>
      </c>
      <c r="E82" s="48"/>
      <c r="F82" s="48">
        <f t="shared" si="26"/>
        <v>43764.3</v>
      </c>
      <c r="G82" s="48"/>
      <c r="H82" s="48">
        <f t="shared" si="27"/>
        <v>43764.3</v>
      </c>
      <c r="I82" s="48"/>
      <c r="J82" s="48">
        <f t="shared" si="28"/>
        <v>43764.3</v>
      </c>
      <c r="K82" s="48">
        <v>-43764.3</v>
      </c>
      <c r="L82" s="48">
        <f t="shared" si="29"/>
        <v>0</v>
      </c>
      <c r="M82" s="48"/>
      <c r="N82" s="48">
        <f t="shared" si="30"/>
        <v>0</v>
      </c>
      <c r="O82" s="48"/>
      <c r="P82" s="48">
        <f t="shared" si="31"/>
        <v>0</v>
      </c>
      <c r="Q82" s="18"/>
      <c r="R82" s="48">
        <f t="shared" si="32"/>
        <v>0</v>
      </c>
      <c r="S82" s="27"/>
      <c r="T82" s="48">
        <f t="shared" si="33"/>
        <v>0</v>
      </c>
      <c r="U82" s="49">
        <v>0</v>
      </c>
      <c r="V82" s="48"/>
      <c r="W82" s="48">
        <f t="shared" si="34"/>
        <v>0</v>
      </c>
      <c r="X82" s="48"/>
      <c r="Y82" s="48">
        <f t="shared" si="35"/>
        <v>0</v>
      </c>
      <c r="Z82" s="48">
        <v>43764.3</v>
      </c>
      <c r="AA82" s="48">
        <f t="shared" si="36"/>
        <v>43764.3</v>
      </c>
      <c r="AB82" s="48"/>
      <c r="AC82" s="48">
        <f t="shared" si="37"/>
        <v>43764.3</v>
      </c>
      <c r="AD82" s="48"/>
      <c r="AE82" s="48">
        <f t="shared" si="38"/>
        <v>43764.3</v>
      </c>
      <c r="AF82" s="48"/>
      <c r="AG82" s="48">
        <f t="shared" si="39"/>
        <v>43764.3</v>
      </c>
      <c r="AH82" s="18"/>
      <c r="AI82" s="48">
        <f t="shared" si="40"/>
        <v>43764.3</v>
      </c>
      <c r="AJ82" s="27"/>
      <c r="AK82" s="48">
        <f t="shared" si="41"/>
        <v>43764.3</v>
      </c>
      <c r="AL82" s="42"/>
      <c r="AM82" s="48">
        <f t="shared" si="42"/>
        <v>43764.3</v>
      </c>
      <c r="AN82" s="49">
        <v>0</v>
      </c>
      <c r="AO82" s="49"/>
      <c r="AP82" s="48">
        <f t="shared" si="43"/>
        <v>0</v>
      </c>
      <c r="AQ82" s="48"/>
      <c r="AR82" s="48">
        <f t="shared" si="44"/>
        <v>0</v>
      </c>
      <c r="AS82" s="48"/>
      <c r="AT82" s="48">
        <f t="shared" si="45"/>
        <v>0</v>
      </c>
      <c r="AU82" s="48"/>
      <c r="AV82" s="48">
        <f t="shared" si="46"/>
        <v>0</v>
      </c>
      <c r="AW82" s="27"/>
      <c r="AX82" s="48">
        <f t="shared" si="47"/>
        <v>0</v>
      </c>
      <c r="AY82" s="27"/>
      <c r="AZ82" s="48">
        <f t="shared" si="48"/>
        <v>0</v>
      </c>
      <c r="BA82" s="7" t="s">
        <v>98</v>
      </c>
      <c r="BB82" s="8" t="s">
        <v>74</v>
      </c>
      <c r="BC82" s="51"/>
    </row>
    <row r="83" spans="1:55" ht="54" hidden="1" x14ac:dyDescent="0.35">
      <c r="A83" s="43" t="s">
        <v>99</v>
      </c>
      <c r="B83" s="45" t="s">
        <v>100</v>
      </c>
      <c r="C83" s="64" t="s">
        <v>101</v>
      </c>
      <c r="D83" s="49">
        <f>D85+D86</f>
        <v>315899</v>
      </c>
      <c r="E83" s="48">
        <f>E85+E86</f>
        <v>0</v>
      </c>
      <c r="F83" s="48">
        <f t="shared" si="26"/>
        <v>315899</v>
      </c>
      <c r="G83" s="48">
        <f>G85+G86</f>
        <v>77205.544999999998</v>
      </c>
      <c r="H83" s="48">
        <f t="shared" si="27"/>
        <v>393104.54499999998</v>
      </c>
      <c r="I83" s="48">
        <f>I85+I86</f>
        <v>29454.86</v>
      </c>
      <c r="J83" s="48">
        <f t="shared" si="28"/>
        <v>422559.40499999997</v>
      </c>
      <c r="K83" s="48">
        <f>K85+K86+K87</f>
        <v>411929.23599999998</v>
      </c>
      <c r="L83" s="48">
        <f t="shared" si="29"/>
        <v>834488.64099999995</v>
      </c>
      <c r="M83" s="48">
        <f>M85+M86+M87</f>
        <v>259694.75199999998</v>
      </c>
      <c r="N83" s="48">
        <f t="shared" si="30"/>
        <v>1094183.3929999999</v>
      </c>
      <c r="O83" s="48">
        <f>O85+O86+O87</f>
        <v>23358.092000000001</v>
      </c>
      <c r="P83" s="48">
        <f t="shared" si="31"/>
        <v>1117541.4849999999</v>
      </c>
      <c r="Q83" s="18">
        <f>Q85+Q86+Q87</f>
        <v>189218.22500000001</v>
      </c>
      <c r="R83" s="48">
        <f t="shared" si="32"/>
        <v>1306759.71</v>
      </c>
      <c r="S83" s="27">
        <f>S85+S86+S87</f>
        <v>324.98099999999999</v>
      </c>
      <c r="T83" s="48">
        <f t="shared" si="33"/>
        <v>1307084.6909999999</v>
      </c>
      <c r="U83" s="49">
        <f>U85+U86</f>
        <v>825025</v>
      </c>
      <c r="V83" s="48">
        <f>V85+V86</f>
        <v>0</v>
      </c>
      <c r="W83" s="48">
        <f t="shared" si="34"/>
        <v>825025</v>
      </c>
      <c r="X83" s="48">
        <f>X85+X86</f>
        <v>122845.276</v>
      </c>
      <c r="Y83" s="48">
        <f t="shared" si="35"/>
        <v>947870.27599999995</v>
      </c>
      <c r="Z83" s="48">
        <f>Z85+Z86+Z87</f>
        <v>-351891.95999999996</v>
      </c>
      <c r="AA83" s="48">
        <f t="shared" si="36"/>
        <v>595978.31599999999</v>
      </c>
      <c r="AB83" s="48">
        <f>AB85+AB86+AB87</f>
        <v>0</v>
      </c>
      <c r="AC83" s="48">
        <f t="shared" si="37"/>
        <v>595978.31599999999</v>
      </c>
      <c r="AD83" s="48">
        <f>AD85+AD86+AD87</f>
        <v>-32531.488000000012</v>
      </c>
      <c r="AE83" s="48">
        <f t="shared" si="38"/>
        <v>563446.82799999998</v>
      </c>
      <c r="AF83" s="48">
        <f>AF85+AF86+AF87</f>
        <v>0</v>
      </c>
      <c r="AG83" s="48">
        <f t="shared" si="39"/>
        <v>563446.82799999998</v>
      </c>
      <c r="AH83" s="18">
        <f>AH85+AH86+AH87</f>
        <v>0</v>
      </c>
      <c r="AI83" s="48">
        <f t="shared" si="40"/>
        <v>563446.82799999998</v>
      </c>
      <c r="AJ83" s="27">
        <f>AJ85+AJ86+AJ87</f>
        <v>0</v>
      </c>
      <c r="AK83" s="48">
        <f t="shared" si="41"/>
        <v>563446.82799999998</v>
      </c>
      <c r="AL83" s="27">
        <f>AL85+AL86+AL87</f>
        <v>0</v>
      </c>
      <c r="AM83" s="52">
        <f t="shared" si="42"/>
        <v>563446.82799999998</v>
      </c>
      <c r="AN83" s="49">
        <f>AN85+AN86</f>
        <v>800000</v>
      </c>
      <c r="AO83" s="49">
        <f>AO85+AO86</f>
        <v>0</v>
      </c>
      <c r="AP83" s="48">
        <f t="shared" si="43"/>
        <v>800000</v>
      </c>
      <c r="AQ83" s="48">
        <f>AQ85+AQ86</f>
        <v>0</v>
      </c>
      <c r="AR83" s="48">
        <f t="shared" si="44"/>
        <v>800000</v>
      </c>
      <c r="AS83" s="48">
        <f>AS85+AS86+AS87</f>
        <v>0</v>
      </c>
      <c r="AT83" s="48">
        <f t="shared" si="45"/>
        <v>800000</v>
      </c>
      <c r="AU83" s="48">
        <f>AU85+AU86+AU87</f>
        <v>0</v>
      </c>
      <c r="AV83" s="48">
        <f t="shared" si="46"/>
        <v>800000</v>
      </c>
      <c r="AW83" s="27">
        <f>AW85+AW86+AW87</f>
        <v>0</v>
      </c>
      <c r="AX83" s="48">
        <f t="shared" si="47"/>
        <v>800000</v>
      </c>
      <c r="AY83" s="27">
        <f>AY85+AY86+AY87</f>
        <v>0</v>
      </c>
      <c r="AZ83" s="48">
        <f t="shared" si="48"/>
        <v>800000</v>
      </c>
      <c r="BB83" s="8" t="s">
        <v>74</v>
      </c>
      <c r="BC83" s="51"/>
    </row>
    <row r="84" spans="1:55" hidden="1" x14ac:dyDescent="0.35">
      <c r="A84" s="43"/>
      <c r="B84" s="45" t="s">
        <v>20</v>
      </c>
      <c r="C84" s="64"/>
      <c r="D84" s="49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18"/>
      <c r="R84" s="48"/>
      <c r="S84" s="27"/>
      <c r="T84" s="48"/>
      <c r="U84" s="49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18"/>
      <c r="AI84" s="48"/>
      <c r="AJ84" s="27"/>
      <c r="AK84" s="48"/>
      <c r="AL84" s="42"/>
      <c r="AM84" s="48"/>
      <c r="AN84" s="49"/>
      <c r="AO84" s="49"/>
      <c r="AP84" s="48"/>
      <c r="AQ84" s="48"/>
      <c r="AR84" s="48"/>
      <c r="AS84" s="48"/>
      <c r="AT84" s="48"/>
      <c r="AU84" s="48"/>
      <c r="AV84" s="48"/>
      <c r="AW84" s="27"/>
      <c r="AX84" s="48"/>
      <c r="AY84" s="27"/>
      <c r="AZ84" s="48"/>
      <c r="BB84" s="8" t="s">
        <v>74</v>
      </c>
      <c r="BC84" s="51"/>
    </row>
    <row r="85" spans="1:55" hidden="1" x14ac:dyDescent="0.35">
      <c r="A85" s="43"/>
      <c r="B85" s="45" t="s">
        <v>22</v>
      </c>
      <c r="C85" s="64"/>
      <c r="D85" s="48">
        <v>315899</v>
      </c>
      <c r="E85" s="48"/>
      <c r="F85" s="48">
        <f t="shared" si="26"/>
        <v>315899</v>
      </c>
      <c r="G85" s="48">
        <v>77205.544999999998</v>
      </c>
      <c r="H85" s="48">
        <f t="shared" si="27"/>
        <v>393104.54499999998</v>
      </c>
      <c r="I85" s="48">
        <v>29454.86</v>
      </c>
      <c r="J85" s="48">
        <f t="shared" si="28"/>
        <v>422559.40499999997</v>
      </c>
      <c r="K85" s="48">
        <v>314054.07199999999</v>
      </c>
      <c r="L85" s="48">
        <f t="shared" si="29"/>
        <v>736613.47699999996</v>
      </c>
      <c r="M85" s="48">
        <f>104961.808+164732.944</f>
        <v>269694.75199999998</v>
      </c>
      <c r="N85" s="48">
        <f t="shared" si="30"/>
        <v>1006308.2289999999</v>
      </c>
      <c r="O85" s="48">
        <v>23358.092000000001</v>
      </c>
      <c r="P85" s="48">
        <f t="shared" si="31"/>
        <v>1029666.3209999999</v>
      </c>
      <c r="Q85" s="18">
        <v>189218.22500000001</v>
      </c>
      <c r="R85" s="48">
        <f t="shared" si="32"/>
        <v>1218884.5459999999</v>
      </c>
      <c r="S85" s="27">
        <v>324.98099999999999</v>
      </c>
      <c r="T85" s="48">
        <f t="shared" si="33"/>
        <v>1219209.5269999998</v>
      </c>
      <c r="U85" s="48">
        <v>800000</v>
      </c>
      <c r="V85" s="48"/>
      <c r="W85" s="48">
        <f t="shared" si="34"/>
        <v>800000</v>
      </c>
      <c r="X85" s="48"/>
      <c r="Y85" s="48">
        <f t="shared" si="35"/>
        <v>800000</v>
      </c>
      <c r="Z85" s="48">
        <v>-314054.07199999999</v>
      </c>
      <c r="AA85" s="48">
        <f t="shared" si="36"/>
        <v>485945.92800000001</v>
      </c>
      <c r="AB85" s="48"/>
      <c r="AC85" s="48">
        <f t="shared" si="37"/>
        <v>485945.92800000001</v>
      </c>
      <c r="AD85" s="48">
        <v>-137531.48800000001</v>
      </c>
      <c r="AE85" s="48">
        <f t="shared" si="38"/>
        <v>348414.44</v>
      </c>
      <c r="AF85" s="48"/>
      <c r="AG85" s="48">
        <f t="shared" si="39"/>
        <v>348414.44</v>
      </c>
      <c r="AH85" s="18"/>
      <c r="AI85" s="48">
        <f t="shared" si="40"/>
        <v>348414.44</v>
      </c>
      <c r="AJ85" s="27"/>
      <c r="AK85" s="48">
        <f t="shared" si="41"/>
        <v>348414.44</v>
      </c>
      <c r="AL85" s="27"/>
      <c r="AM85" s="52">
        <f t="shared" si="42"/>
        <v>348414.44</v>
      </c>
      <c r="AN85" s="48">
        <v>800000</v>
      </c>
      <c r="AO85" s="49"/>
      <c r="AP85" s="48">
        <f t="shared" si="43"/>
        <v>800000</v>
      </c>
      <c r="AQ85" s="48"/>
      <c r="AR85" s="48">
        <f t="shared" si="44"/>
        <v>800000</v>
      </c>
      <c r="AS85" s="48"/>
      <c r="AT85" s="48">
        <f t="shared" si="45"/>
        <v>800000</v>
      </c>
      <c r="AU85" s="48"/>
      <c r="AV85" s="48">
        <f t="shared" si="46"/>
        <v>800000</v>
      </c>
      <c r="AW85" s="27"/>
      <c r="AX85" s="48">
        <f t="shared" si="47"/>
        <v>800000</v>
      </c>
      <c r="AY85" s="27"/>
      <c r="AZ85" s="48">
        <f t="shared" si="48"/>
        <v>800000</v>
      </c>
      <c r="BA85" s="7" t="s">
        <v>102</v>
      </c>
      <c r="BB85" s="8" t="s">
        <v>23</v>
      </c>
      <c r="BC85" s="51"/>
    </row>
    <row r="86" spans="1:55" hidden="1" x14ac:dyDescent="0.35">
      <c r="A86" s="43"/>
      <c r="B86" s="45" t="s">
        <v>24</v>
      </c>
      <c r="C86" s="64"/>
      <c r="D86" s="49">
        <v>0</v>
      </c>
      <c r="E86" s="48"/>
      <c r="F86" s="48">
        <f t="shared" si="26"/>
        <v>0</v>
      </c>
      <c r="G86" s="48"/>
      <c r="H86" s="48">
        <f t="shared" si="27"/>
        <v>0</v>
      </c>
      <c r="I86" s="48"/>
      <c r="J86" s="48">
        <f t="shared" si="28"/>
        <v>0</v>
      </c>
      <c r="K86" s="48">
        <v>36103.125</v>
      </c>
      <c r="L86" s="48">
        <f t="shared" si="29"/>
        <v>36103.125</v>
      </c>
      <c r="M86" s="48">
        <f>-10000</f>
        <v>-10000</v>
      </c>
      <c r="N86" s="48">
        <f t="shared" si="30"/>
        <v>26103.125</v>
      </c>
      <c r="O86" s="48"/>
      <c r="P86" s="48">
        <f t="shared" si="31"/>
        <v>26103.125</v>
      </c>
      <c r="Q86" s="18"/>
      <c r="R86" s="48">
        <f t="shared" si="32"/>
        <v>26103.125</v>
      </c>
      <c r="S86" s="27"/>
      <c r="T86" s="48">
        <f t="shared" si="33"/>
        <v>26103.125</v>
      </c>
      <c r="U86" s="49">
        <v>25025</v>
      </c>
      <c r="V86" s="48"/>
      <c r="W86" s="48">
        <f t="shared" si="34"/>
        <v>25025</v>
      </c>
      <c r="X86" s="48">
        <v>122845.276</v>
      </c>
      <c r="Y86" s="48">
        <f t="shared" si="35"/>
        <v>147870.27600000001</v>
      </c>
      <c r="Z86" s="48">
        <v>-37837.887999999999</v>
      </c>
      <c r="AA86" s="48">
        <f t="shared" si="36"/>
        <v>110032.38800000001</v>
      </c>
      <c r="AB86" s="48"/>
      <c r="AC86" s="48">
        <f t="shared" si="37"/>
        <v>110032.38800000001</v>
      </c>
      <c r="AD86" s="48">
        <f>10000+95000</f>
        <v>105000</v>
      </c>
      <c r="AE86" s="48">
        <f t="shared" si="38"/>
        <v>215032.38800000001</v>
      </c>
      <c r="AF86" s="48"/>
      <c r="AG86" s="48">
        <f t="shared" si="39"/>
        <v>215032.38800000001</v>
      </c>
      <c r="AH86" s="18"/>
      <c r="AI86" s="48">
        <f t="shared" si="40"/>
        <v>215032.38800000001</v>
      </c>
      <c r="AJ86" s="27"/>
      <c r="AK86" s="48">
        <f t="shared" si="41"/>
        <v>215032.38800000001</v>
      </c>
      <c r="AL86" s="42"/>
      <c r="AM86" s="48">
        <f t="shared" si="42"/>
        <v>215032.38800000001</v>
      </c>
      <c r="AN86" s="49">
        <v>0</v>
      </c>
      <c r="AO86" s="49"/>
      <c r="AP86" s="48">
        <f t="shared" si="43"/>
        <v>0</v>
      </c>
      <c r="AQ86" s="48"/>
      <c r="AR86" s="48">
        <f t="shared" si="44"/>
        <v>0</v>
      </c>
      <c r="AS86" s="48"/>
      <c r="AT86" s="48">
        <f t="shared" si="45"/>
        <v>0</v>
      </c>
      <c r="AU86" s="48"/>
      <c r="AV86" s="48">
        <f t="shared" si="46"/>
        <v>0</v>
      </c>
      <c r="AW86" s="27"/>
      <c r="AX86" s="48">
        <f t="shared" si="47"/>
        <v>0</v>
      </c>
      <c r="AY86" s="27"/>
      <c r="AZ86" s="48">
        <f t="shared" si="48"/>
        <v>0</v>
      </c>
      <c r="BA86" s="7" t="s">
        <v>103</v>
      </c>
      <c r="BB86" s="8" t="s">
        <v>74</v>
      </c>
      <c r="BC86" s="51"/>
    </row>
    <row r="87" spans="1:55" hidden="1" x14ac:dyDescent="0.35">
      <c r="A87" s="43"/>
      <c r="B87" s="45" t="s">
        <v>45</v>
      </c>
      <c r="C87" s="64"/>
      <c r="D87" s="49"/>
      <c r="E87" s="48"/>
      <c r="F87" s="48"/>
      <c r="G87" s="48"/>
      <c r="H87" s="48"/>
      <c r="I87" s="48"/>
      <c r="J87" s="48"/>
      <c r="K87" s="48">
        <v>61772.038999999997</v>
      </c>
      <c r="L87" s="48">
        <f t="shared" si="29"/>
        <v>61772.038999999997</v>
      </c>
      <c r="M87" s="48"/>
      <c r="N87" s="48">
        <f t="shared" si="30"/>
        <v>61772.038999999997</v>
      </c>
      <c r="O87" s="48"/>
      <c r="P87" s="48">
        <f t="shared" si="31"/>
        <v>61772.038999999997</v>
      </c>
      <c r="Q87" s="18"/>
      <c r="R87" s="48">
        <f t="shared" si="32"/>
        <v>61772.038999999997</v>
      </c>
      <c r="S87" s="27"/>
      <c r="T87" s="48">
        <f t="shared" si="33"/>
        <v>61772.038999999997</v>
      </c>
      <c r="U87" s="49"/>
      <c r="V87" s="48"/>
      <c r="W87" s="48"/>
      <c r="X87" s="48"/>
      <c r="Y87" s="48"/>
      <c r="Z87" s="48"/>
      <c r="AA87" s="48">
        <f t="shared" si="36"/>
        <v>0</v>
      </c>
      <c r="AB87" s="48"/>
      <c r="AC87" s="48">
        <f t="shared" si="37"/>
        <v>0</v>
      </c>
      <c r="AD87" s="48"/>
      <c r="AE87" s="48">
        <f t="shared" si="38"/>
        <v>0</v>
      </c>
      <c r="AF87" s="48"/>
      <c r="AG87" s="48">
        <f t="shared" si="39"/>
        <v>0</v>
      </c>
      <c r="AH87" s="18"/>
      <c r="AI87" s="48">
        <f t="shared" si="40"/>
        <v>0</v>
      </c>
      <c r="AJ87" s="27"/>
      <c r="AK87" s="48">
        <f t="shared" si="41"/>
        <v>0</v>
      </c>
      <c r="AL87" s="27"/>
      <c r="AM87" s="52">
        <f t="shared" si="42"/>
        <v>0</v>
      </c>
      <c r="AN87" s="49"/>
      <c r="AO87" s="49"/>
      <c r="AP87" s="48"/>
      <c r="AQ87" s="48"/>
      <c r="AR87" s="48"/>
      <c r="AS87" s="48"/>
      <c r="AT87" s="48">
        <f t="shared" si="45"/>
        <v>0</v>
      </c>
      <c r="AU87" s="48"/>
      <c r="AV87" s="48">
        <f t="shared" si="46"/>
        <v>0</v>
      </c>
      <c r="AW87" s="27"/>
      <c r="AX87" s="48">
        <f t="shared" si="47"/>
        <v>0</v>
      </c>
      <c r="AY87" s="27"/>
      <c r="AZ87" s="48">
        <f t="shared" si="48"/>
        <v>0</v>
      </c>
      <c r="BA87" s="7" t="s">
        <v>104</v>
      </c>
      <c r="BB87" s="8" t="s">
        <v>74</v>
      </c>
      <c r="BC87" s="51"/>
    </row>
    <row r="88" spans="1:55" ht="90" hidden="1" x14ac:dyDescent="0.35">
      <c r="A88" s="43" t="s">
        <v>105</v>
      </c>
      <c r="B88" s="45" t="s">
        <v>106</v>
      </c>
      <c r="C88" s="64" t="s">
        <v>101</v>
      </c>
      <c r="D88" s="49">
        <f>D90</f>
        <v>215177.9</v>
      </c>
      <c r="E88" s="48">
        <f>E90</f>
        <v>0</v>
      </c>
      <c r="F88" s="48">
        <f t="shared" si="26"/>
        <v>215177.9</v>
      </c>
      <c r="G88" s="48">
        <f>G90</f>
        <v>0</v>
      </c>
      <c r="H88" s="48">
        <f t="shared" si="27"/>
        <v>215177.9</v>
      </c>
      <c r="I88" s="48">
        <f>I90</f>
        <v>0</v>
      </c>
      <c r="J88" s="48">
        <f t="shared" si="28"/>
        <v>215177.9</v>
      </c>
      <c r="K88" s="48">
        <f>K90</f>
        <v>0</v>
      </c>
      <c r="L88" s="48">
        <f t="shared" si="29"/>
        <v>215177.9</v>
      </c>
      <c r="M88" s="48">
        <f>M90</f>
        <v>0</v>
      </c>
      <c r="N88" s="48">
        <f t="shared" si="30"/>
        <v>215177.9</v>
      </c>
      <c r="O88" s="48">
        <f>O90</f>
        <v>0</v>
      </c>
      <c r="P88" s="48">
        <f t="shared" si="31"/>
        <v>215177.9</v>
      </c>
      <c r="Q88" s="18">
        <f>Q90</f>
        <v>0</v>
      </c>
      <c r="R88" s="48">
        <f t="shared" si="32"/>
        <v>215177.9</v>
      </c>
      <c r="S88" s="27">
        <f>S90</f>
        <v>0</v>
      </c>
      <c r="T88" s="48">
        <f t="shared" si="33"/>
        <v>215177.9</v>
      </c>
      <c r="U88" s="49">
        <f>U90</f>
        <v>267185.59999999998</v>
      </c>
      <c r="V88" s="48">
        <f>V90</f>
        <v>0</v>
      </c>
      <c r="W88" s="48">
        <f t="shared" si="34"/>
        <v>267185.59999999998</v>
      </c>
      <c r="X88" s="48">
        <f>X90</f>
        <v>0</v>
      </c>
      <c r="Y88" s="48">
        <f t="shared" si="35"/>
        <v>267185.59999999998</v>
      </c>
      <c r="Z88" s="48">
        <f>Z90</f>
        <v>0</v>
      </c>
      <c r="AA88" s="48">
        <f t="shared" si="36"/>
        <v>267185.59999999998</v>
      </c>
      <c r="AB88" s="48">
        <f>AB90</f>
        <v>0</v>
      </c>
      <c r="AC88" s="48">
        <f t="shared" si="37"/>
        <v>267185.59999999998</v>
      </c>
      <c r="AD88" s="48">
        <f>AD90</f>
        <v>0</v>
      </c>
      <c r="AE88" s="48">
        <f t="shared" si="38"/>
        <v>267185.59999999998</v>
      </c>
      <c r="AF88" s="48">
        <f>AF90</f>
        <v>0</v>
      </c>
      <c r="AG88" s="48">
        <f t="shared" si="39"/>
        <v>267185.59999999998</v>
      </c>
      <c r="AH88" s="18">
        <f>AH90</f>
        <v>0</v>
      </c>
      <c r="AI88" s="48">
        <f t="shared" si="40"/>
        <v>267185.59999999998</v>
      </c>
      <c r="AJ88" s="27">
        <f>AJ90</f>
        <v>0</v>
      </c>
      <c r="AK88" s="48">
        <f t="shared" si="41"/>
        <v>267185.59999999998</v>
      </c>
      <c r="AL88" s="42">
        <f>AL90</f>
        <v>0</v>
      </c>
      <c r="AM88" s="48">
        <f t="shared" si="42"/>
        <v>267185.59999999998</v>
      </c>
      <c r="AN88" s="49">
        <f>AN90</f>
        <v>181176.5</v>
      </c>
      <c r="AO88" s="49">
        <f>AO90</f>
        <v>0</v>
      </c>
      <c r="AP88" s="48">
        <f t="shared" si="43"/>
        <v>181176.5</v>
      </c>
      <c r="AQ88" s="48">
        <f>AQ90</f>
        <v>0</v>
      </c>
      <c r="AR88" s="48">
        <f t="shared" si="44"/>
        <v>181176.5</v>
      </c>
      <c r="AS88" s="48">
        <f>AS90</f>
        <v>0</v>
      </c>
      <c r="AT88" s="48">
        <f t="shared" si="45"/>
        <v>181176.5</v>
      </c>
      <c r="AU88" s="48">
        <f>AU90</f>
        <v>0</v>
      </c>
      <c r="AV88" s="48">
        <f t="shared" si="46"/>
        <v>181176.5</v>
      </c>
      <c r="AW88" s="27">
        <f>AW90</f>
        <v>0</v>
      </c>
      <c r="AX88" s="48">
        <f t="shared" si="47"/>
        <v>181176.5</v>
      </c>
      <c r="AY88" s="27">
        <f>AY90</f>
        <v>0</v>
      </c>
      <c r="AZ88" s="48">
        <f t="shared" si="48"/>
        <v>181176.5</v>
      </c>
      <c r="BB88" s="8" t="s">
        <v>74</v>
      </c>
      <c r="BC88" s="51"/>
    </row>
    <row r="89" spans="1:55" hidden="1" x14ac:dyDescent="0.35">
      <c r="A89" s="43"/>
      <c r="B89" s="45" t="s">
        <v>20</v>
      </c>
      <c r="C89" s="64"/>
      <c r="D89" s="49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18"/>
      <c r="R89" s="48"/>
      <c r="S89" s="27"/>
      <c r="T89" s="48"/>
      <c r="U89" s="49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18"/>
      <c r="AI89" s="48"/>
      <c r="AJ89" s="27"/>
      <c r="AK89" s="48"/>
      <c r="AL89" s="27"/>
      <c r="AM89" s="52"/>
      <c r="AN89" s="49"/>
      <c r="AO89" s="49"/>
      <c r="AP89" s="48"/>
      <c r="AQ89" s="48"/>
      <c r="AR89" s="48"/>
      <c r="AS89" s="48"/>
      <c r="AT89" s="48"/>
      <c r="AU89" s="48"/>
      <c r="AV89" s="48"/>
      <c r="AW89" s="27"/>
      <c r="AX89" s="48"/>
      <c r="AY89" s="27"/>
      <c r="AZ89" s="48"/>
      <c r="BB89" s="8" t="s">
        <v>74</v>
      </c>
      <c r="BC89" s="51"/>
    </row>
    <row r="90" spans="1:55" hidden="1" x14ac:dyDescent="0.35">
      <c r="A90" s="43"/>
      <c r="B90" s="45" t="s">
        <v>24</v>
      </c>
      <c r="C90" s="64"/>
      <c r="D90" s="49">
        <v>215177.9</v>
      </c>
      <c r="E90" s="48"/>
      <c r="F90" s="48">
        <f t="shared" si="26"/>
        <v>215177.9</v>
      </c>
      <c r="G90" s="48"/>
      <c r="H90" s="48">
        <f t="shared" si="27"/>
        <v>215177.9</v>
      </c>
      <c r="I90" s="48"/>
      <c r="J90" s="48">
        <f t="shared" si="28"/>
        <v>215177.9</v>
      </c>
      <c r="K90" s="48"/>
      <c r="L90" s="48">
        <f t="shared" si="29"/>
        <v>215177.9</v>
      </c>
      <c r="M90" s="48"/>
      <c r="N90" s="48">
        <f t="shared" si="30"/>
        <v>215177.9</v>
      </c>
      <c r="O90" s="48"/>
      <c r="P90" s="48">
        <f t="shared" si="31"/>
        <v>215177.9</v>
      </c>
      <c r="Q90" s="18"/>
      <c r="R90" s="48">
        <f t="shared" si="32"/>
        <v>215177.9</v>
      </c>
      <c r="S90" s="27"/>
      <c r="T90" s="48">
        <f t="shared" si="33"/>
        <v>215177.9</v>
      </c>
      <c r="U90" s="49">
        <v>267185.59999999998</v>
      </c>
      <c r="V90" s="48"/>
      <c r="W90" s="48">
        <f t="shared" si="34"/>
        <v>267185.59999999998</v>
      </c>
      <c r="X90" s="48"/>
      <c r="Y90" s="48">
        <f t="shared" si="35"/>
        <v>267185.59999999998</v>
      </c>
      <c r="Z90" s="48"/>
      <c r="AA90" s="48">
        <f t="shared" si="36"/>
        <v>267185.59999999998</v>
      </c>
      <c r="AB90" s="48"/>
      <c r="AC90" s="48">
        <f t="shared" si="37"/>
        <v>267185.59999999998</v>
      </c>
      <c r="AD90" s="48"/>
      <c r="AE90" s="48">
        <f t="shared" si="38"/>
        <v>267185.59999999998</v>
      </c>
      <c r="AF90" s="48"/>
      <c r="AG90" s="48">
        <f t="shared" si="39"/>
        <v>267185.59999999998</v>
      </c>
      <c r="AH90" s="18"/>
      <c r="AI90" s="48">
        <f t="shared" si="40"/>
        <v>267185.59999999998</v>
      </c>
      <c r="AJ90" s="27"/>
      <c r="AK90" s="48">
        <f t="shared" si="41"/>
        <v>267185.59999999998</v>
      </c>
      <c r="AL90" s="42"/>
      <c r="AM90" s="48">
        <f t="shared" si="42"/>
        <v>267185.59999999998</v>
      </c>
      <c r="AN90" s="49">
        <v>181176.5</v>
      </c>
      <c r="AO90" s="49"/>
      <c r="AP90" s="48">
        <f t="shared" si="43"/>
        <v>181176.5</v>
      </c>
      <c r="AQ90" s="48"/>
      <c r="AR90" s="48">
        <f t="shared" si="44"/>
        <v>181176.5</v>
      </c>
      <c r="AS90" s="48"/>
      <c r="AT90" s="48">
        <f t="shared" si="45"/>
        <v>181176.5</v>
      </c>
      <c r="AU90" s="48"/>
      <c r="AV90" s="48">
        <f t="shared" si="46"/>
        <v>181176.5</v>
      </c>
      <c r="AW90" s="27"/>
      <c r="AX90" s="48">
        <f t="shared" si="47"/>
        <v>181176.5</v>
      </c>
      <c r="AY90" s="27"/>
      <c r="AZ90" s="48">
        <f t="shared" si="48"/>
        <v>181176.5</v>
      </c>
      <c r="BA90" s="7" t="s">
        <v>107</v>
      </c>
      <c r="BB90" s="8" t="s">
        <v>74</v>
      </c>
      <c r="BC90" s="51"/>
    </row>
    <row r="91" spans="1:55" ht="54" hidden="1" x14ac:dyDescent="0.35">
      <c r="A91" s="43" t="s">
        <v>108</v>
      </c>
      <c r="B91" s="65" t="s">
        <v>109</v>
      </c>
      <c r="C91" s="64" t="s">
        <v>101</v>
      </c>
      <c r="D91" s="49">
        <f>D93+D94</f>
        <v>268372.90000000002</v>
      </c>
      <c r="E91" s="48">
        <f>E93+E94</f>
        <v>0</v>
      </c>
      <c r="F91" s="48">
        <f t="shared" si="26"/>
        <v>268372.90000000002</v>
      </c>
      <c r="G91" s="48">
        <f>G93+G94</f>
        <v>0</v>
      </c>
      <c r="H91" s="48">
        <f t="shared" si="27"/>
        <v>268372.90000000002</v>
      </c>
      <c r="I91" s="48">
        <f>I93+I94</f>
        <v>0</v>
      </c>
      <c r="J91" s="48">
        <f t="shared" si="28"/>
        <v>268372.90000000002</v>
      </c>
      <c r="K91" s="48">
        <f>K93+K94</f>
        <v>0</v>
      </c>
      <c r="L91" s="48">
        <f t="shared" si="29"/>
        <v>268372.90000000002</v>
      </c>
      <c r="M91" s="48">
        <f>M93+M94</f>
        <v>0</v>
      </c>
      <c r="N91" s="48">
        <f t="shared" si="30"/>
        <v>268372.90000000002</v>
      </c>
      <c r="O91" s="48">
        <f>O93+O94</f>
        <v>0</v>
      </c>
      <c r="P91" s="48">
        <f t="shared" si="31"/>
        <v>268372.90000000002</v>
      </c>
      <c r="Q91" s="18">
        <f>Q93+Q94</f>
        <v>0</v>
      </c>
      <c r="R91" s="48">
        <f t="shared" si="32"/>
        <v>268372.90000000002</v>
      </c>
      <c r="S91" s="27">
        <f>S93+S94</f>
        <v>0</v>
      </c>
      <c r="T91" s="48">
        <f t="shared" si="33"/>
        <v>268372.90000000002</v>
      </c>
      <c r="U91" s="49">
        <f>U93+U94</f>
        <v>257812.4</v>
      </c>
      <c r="V91" s="48">
        <f>V93+V94</f>
        <v>0</v>
      </c>
      <c r="W91" s="48">
        <f t="shared" si="34"/>
        <v>257812.4</v>
      </c>
      <c r="X91" s="48">
        <f>X93+X94</f>
        <v>0</v>
      </c>
      <c r="Y91" s="48">
        <f t="shared" si="35"/>
        <v>257812.4</v>
      </c>
      <c r="Z91" s="48">
        <f>Z93+Z94</f>
        <v>0</v>
      </c>
      <c r="AA91" s="48">
        <f t="shared" si="36"/>
        <v>257812.4</v>
      </c>
      <c r="AB91" s="48">
        <f>AB93+AB94</f>
        <v>0</v>
      </c>
      <c r="AC91" s="48">
        <f t="shared" si="37"/>
        <v>257812.4</v>
      </c>
      <c r="AD91" s="48">
        <f>AD93+AD94</f>
        <v>0</v>
      </c>
      <c r="AE91" s="48">
        <f t="shared" si="38"/>
        <v>257812.4</v>
      </c>
      <c r="AF91" s="48">
        <f>AF93+AF94</f>
        <v>0</v>
      </c>
      <c r="AG91" s="48">
        <f t="shared" si="39"/>
        <v>257812.4</v>
      </c>
      <c r="AH91" s="18">
        <f>AH93+AH94</f>
        <v>0</v>
      </c>
      <c r="AI91" s="48">
        <f t="shared" si="40"/>
        <v>257812.4</v>
      </c>
      <c r="AJ91" s="27">
        <f>AJ93+AJ94</f>
        <v>0</v>
      </c>
      <c r="AK91" s="48">
        <f t="shared" si="41"/>
        <v>257812.4</v>
      </c>
      <c r="AL91" s="27">
        <f>AL93+AL94</f>
        <v>0</v>
      </c>
      <c r="AM91" s="52">
        <f t="shared" si="42"/>
        <v>257812.4</v>
      </c>
      <c r="AN91" s="49">
        <f>AN93+AN94</f>
        <v>260927.09999999998</v>
      </c>
      <c r="AO91" s="49">
        <f>AO93+AO94</f>
        <v>0</v>
      </c>
      <c r="AP91" s="48">
        <f t="shared" si="43"/>
        <v>260927.09999999998</v>
      </c>
      <c r="AQ91" s="48">
        <f>AQ93+AQ94</f>
        <v>0</v>
      </c>
      <c r="AR91" s="48">
        <f t="shared" si="44"/>
        <v>260927.09999999998</v>
      </c>
      <c r="AS91" s="48">
        <f>AS93+AS94</f>
        <v>0</v>
      </c>
      <c r="AT91" s="48">
        <f t="shared" si="45"/>
        <v>260927.09999999998</v>
      </c>
      <c r="AU91" s="48">
        <f>AU93+AU94</f>
        <v>0</v>
      </c>
      <c r="AV91" s="48">
        <f t="shared" si="46"/>
        <v>260927.09999999998</v>
      </c>
      <c r="AW91" s="27">
        <f>AW93+AW94</f>
        <v>0</v>
      </c>
      <c r="AX91" s="48">
        <f t="shared" si="47"/>
        <v>260927.09999999998</v>
      </c>
      <c r="AY91" s="27">
        <f>AY93+AY94</f>
        <v>0</v>
      </c>
      <c r="AZ91" s="48">
        <f t="shared" si="48"/>
        <v>260927.09999999998</v>
      </c>
      <c r="BB91" s="8" t="s">
        <v>74</v>
      </c>
      <c r="BC91" s="51"/>
    </row>
    <row r="92" spans="1:55" hidden="1" x14ac:dyDescent="0.35">
      <c r="A92" s="43"/>
      <c r="B92" s="45" t="s">
        <v>20</v>
      </c>
      <c r="C92" s="64"/>
      <c r="D92" s="46"/>
      <c r="E92" s="47"/>
      <c r="F92" s="48"/>
      <c r="G92" s="47"/>
      <c r="H92" s="48"/>
      <c r="I92" s="47"/>
      <c r="J92" s="48"/>
      <c r="K92" s="47"/>
      <c r="L92" s="48"/>
      <c r="M92" s="47"/>
      <c r="N92" s="48"/>
      <c r="O92" s="47"/>
      <c r="P92" s="48"/>
      <c r="Q92" s="17"/>
      <c r="R92" s="48"/>
      <c r="S92" s="27"/>
      <c r="T92" s="48"/>
      <c r="U92" s="49"/>
      <c r="V92" s="47"/>
      <c r="W92" s="48"/>
      <c r="X92" s="47"/>
      <c r="Y92" s="48"/>
      <c r="Z92" s="47"/>
      <c r="AA92" s="48"/>
      <c r="AB92" s="47"/>
      <c r="AC92" s="48"/>
      <c r="AD92" s="47"/>
      <c r="AE92" s="48"/>
      <c r="AF92" s="47"/>
      <c r="AG92" s="48"/>
      <c r="AH92" s="17"/>
      <c r="AI92" s="48"/>
      <c r="AJ92" s="27"/>
      <c r="AK92" s="48"/>
      <c r="AL92" s="42"/>
      <c r="AM92" s="48"/>
      <c r="AN92" s="49"/>
      <c r="AO92" s="46"/>
      <c r="AP92" s="48"/>
      <c r="AQ92" s="47"/>
      <c r="AR92" s="48"/>
      <c r="AS92" s="47"/>
      <c r="AT92" s="48"/>
      <c r="AU92" s="47"/>
      <c r="AV92" s="48"/>
      <c r="AW92" s="50"/>
      <c r="AX92" s="48"/>
      <c r="AY92" s="50"/>
      <c r="AZ92" s="48"/>
      <c r="BB92" s="8" t="s">
        <v>74</v>
      </c>
      <c r="BC92" s="51"/>
    </row>
    <row r="93" spans="1:55" hidden="1" x14ac:dyDescent="0.35">
      <c r="A93" s="43"/>
      <c r="B93" s="45" t="s">
        <v>24</v>
      </c>
      <c r="C93" s="64"/>
      <c r="D93" s="49">
        <v>67093.2</v>
      </c>
      <c r="E93" s="48"/>
      <c r="F93" s="48">
        <f t="shared" si="26"/>
        <v>67093.2</v>
      </c>
      <c r="G93" s="48"/>
      <c r="H93" s="48">
        <f t="shared" si="27"/>
        <v>67093.2</v>
      </c>
      <c r="I93" s="48"/>
      <c r="J93" s="48">
        <f t="shared" si="28"/>
        <v>67093.2</v>
      </c>
      <c r="K93" s="48"/>
      <c r="L93" s="48">
        <f t="shared" si="29"/>
        <v>67093.2</v>
      </c>
      <c r="M93" s="48"/>
      <c r="N93" s="48">
        <f t="shared" si="30"/>
        <v>67093.2</v>
      </c>
      <c r="O93" s="48"/>
      <c r="P93" s="48">
        <f t="shared" si="31"/>
        <v>67093.2</v>
      </c>
      <c r="Q93" s="18"/>
      <c r="R93" s="48">
        <f t="shared" si="32"/>
        <v>67093.2</v>
      </c>
      <c r="S93" s="27"/>
      <c r="T93" s="48">
        <f t="shared" si="33"/>
        <v>67093.2</v>
      </c>
      <c r="U93" s="49">
        <v>59296.9</v>
      </c>
      <c r="V93" s="48"/>
      <c r="W93" s="48">
        <f t="shared" si="34"/>
        <v>59296.9</v>
      </c>
      <c r="X93" s="48"/>
      <c r="Y93" s="48">
        <f t="shared" si="35"/>
        <v>59296.9</v>
      </c>
      <c r="Z93" s="48"/>
      <c r="AA93" s="48">
        <f t="shared" si="36"/>
        <v>59296.9</v>
      </c>
      <c r="AB93" s="48"/>
      <c r="AC93" s="48">
        <f t="shared" si="37"/>
        <v>59296.9</v>
      </c>
      <c r="AD93" s="48"/>
      <c r="AE93" s="48">
        <f t="shared" si="38"/>
        <v>59296.9</v>
      </c>
      <c r="AF93" s="48"/>
      <c r="AG93" s="48">
        <f t="shared" si="39"/>
        <v>59296.9</v>
      </c>
      <c r="AH93" s="18"/>
      <c r="AI93" s="48">
        <f t="shared" si="40"/>
        <v>59296.9</v>
      </c>
      <c r="AJ93" s="27"/>
      <c r="AK93" s="48">
        <f t="shared" si="41"/>
        <v>59296.9</v>
      </c>
      <c r="AL93" s="27"/>
      <c r="AM93" s="52">
        <f t="shared" si="42"/>
        <v>59296.9</v>
      </c>
      <c r="AN93" s="49">
        <v>60013.3</v>
      </c>
      <c r="AO93" s="49"/>
      <c r="AP93" s="48">
        <f t="shared" si="43"/>
        <v>60013.3</v>
      </c>
      <c r="AQ93" s="48"/>
      <c r="AR93" s="48">
        <f t="shared" si="44"/>
        <v>60013.3</v>
      </c>
      <c r="AS93" s="48"/>
      <c r="AT93" s="48">
        <f t="shared" si="45"/>
        <v>60013.3</v>
      </c>
      <c r="AU93" s="48"/>
      <c r="AV93" s="48">
        <f t="shared" si="46"/>
        <v>60013.3</v>
      </c>
      <c r="AW93" s="27"/>
      <c r="AX93" s="48">
        <f t="shared" si="47"/>
        <v>60013.3</v>
      </c>
      <c r="AY93" s="27"/>
      <c r="AZ93" s="48">
        <f t="shared" si="48"/>
        <v>60013.3</v>
      </c>
      <c r="BA93" s="7" t="s">
        <v>110</v>
      </c>
      <c r="BB93" s="8" t="s">
        <v>74</v>
      </c>
      <c r="BC93" s="51"/>
    </row>
    <row r="94" spans="1:55" hidden="1" x14ac:dyDescent="0.35">
      <c r="A94" s="43"/>
      <c r="B94" s="55" t="s">
        <v>45</v>
      </c>
      <c r="C94" s="64"/>
      <c r="D94" s="46">
        <v>201279.7</v>
      </c>
      <c r="E94" s="47"/>
      <c r="F94" s="48">
        <f t="shared" si="26"/>
        <v>201279.7</v>
      </c>
      <c r="G94" s="47"/>
      <c r="H94" s="48">
        <f t="shared" si="27"/>
        <v>201279.7</v>
      </c>
      <c r="I94" s="47"/>
      <c r="J94" s="48">
        <f t="shared" si="28"/>
        <v>201279.7</v>
      </c>
      <c r="K94" s="47"/>
      <c r="L94" s="48">
        <f t="shared" si="29"/>
        <v>201279.7</v>
      </c>
      <c r="M94" s="47"/>
      <c r="N94" s="48">
        <f t="shared" si="30"/>
        <v>201279.7</v>
      </c>
      <c r="O94" s="47"/>
      <c r="P94" s="48">
        <f t="shared" si="31"/>
        <v>201279.7</v>
      </c>
      <c r="Q94" s="17"/>
      <c r="R94" s="48">
        <f t="shared" si="32"/>
        <v>201279.7</v>
      </c>
      <c r="S94" s="27"/>
      <c r="T94" s="48">
        <f t="shared" si="33"/>
        <v>201279.7</v>
      </c>
      <c r="U94" s="49">
        <v>198515.5</v>
      </c>
      <c r="V94" s="47"/>
      <c r="W94" s="48">
        <f t="shared" si="34"/>
        <v>198515.5</v>
      </c>
      <c r="X94" s="47"/>
      <c r="Y94" s="48">
        <f t="shared" si="35"/>
        <v>198515.5</v>
      </c>
      <c r="Z94" s="47"/>
      <c r="AA94" s="48">
        <f t="shared" si="36"/>
        <v>198515.5</v>
      </c>
      <c r="AB94" s="47"/>
      <c r="AC94" s="48">
        <f t="shared" si="37"/>
        <v>198515.5</v>
      </c>
      <c r="AD94" s="47"/>
      <c r="AE94" s="48">
        <f t="shared" si="38"/>
        <v>198515.5</v>
      </c>
      <c r="AF94" s="47"/>
      <c r="AG94" s="48">
        <f t="shared" si="39"/>
        <v>198515.5</v>
      </c>
      <c r="AH94" s="17"/>
      <c r="AI94" s="48">
        <f t="shared" si="40"/>
        <v>198515.5</v>
      </c>
      <c r="AJ94" s="27"/>
      <c r="AK94" s="48">
        <f t="shared" si="41"/>
        <v>198515.5</v>
      </c>
      <c r="AL94" s="42"/>
      <c r="AM94" s="48">
        <f t="shared" si="42"/>
        <v>198515.5</v>
      </c>
      <c r="AN94" s="49">
        <v>200913.8</v>
      </c>
      <c r="AO94" s="46"/>
      <c r="AP94" s="48">
        <f t="shared" si="43"/>
        <v>200913.8</v>
      </c>
      <c r="AQ94" s="47"/>
      <c r="AR94" s="48">
        <f t="shared" si="44"/>
        <v>200913.8</v>
      </c>
      <c r="AS94" s="47"/>
      <c r="AT94" s="48">
        <f t="shared" si="45"/>
        <v>200913.8</v>
      </c>
      <c r="AU94" s="47"/>
      <c r="AV94" s="48">
        <f t="shared" si="46"/>
        <v>200913.8</v>
      </c>
      <c r="AW94" s="50"/>
      <c r="AX94" s="48">
        <f t="shared" si="47"/>
        <v>200913.8</v>
      </c>
      <c r="AY94" s="50"/>
      <c r="AZ94" s="48">
        <f t="shared" si="48"/>
        <v>200913.8</v>
      </c>
      <c r="BA94" s="7" t="s">
        <v>110</v>
      </c>
      <c r="BB94" s="8" t="s">
        <v>74</v>
      </c>
      <c r="BC94" s="51"/>
    </row>
    <row r="95" spans="1:55" ht="54" hidden="1" x14ac:dyDescent="0.35">
      <c r="A95" s="43" t="s">
        <v>111</v>
      </c>
      <c r="B95" s="65" t="s">
        <v>112</v>
      </c>
      <c r="C95" s="64" t="s">
        <v>29</v>
      </c>
      <c r="D95" s="49">
        <f>D97</f>
        <v>199499.7</v>
      </c>
      <c r="E95" s="48">
        <f>E97</f>
        <v>0</v>
      </c>
      <c r="F95" s="48">
        <f t="shared" si="26"/>
        <v>199499.7</v>
      </c>
      <c r="G95" s="48">
        <f>G97</f>
        <v>-8499.9320000000007</v>
      </c>
      <c r="H95" s="48">
        <f t="shared" si="27"/>
        <v>190999.76800000001</v>
      </c>
      <c r="I95" s="48">
        <f>I97</f>
        <v>0</v>
      </c>
      <c r="J95" s="48">
        <f t="shared" si="28"/>
        <v>190999.76800000001</v>
      </c>
      <c r="K95" s="48">
        <f>K97</f>
        <v>0</v>
      </c>
      <c r="L95" s="48">
        <f t="shared" si="29"/>
        <v>190999.76800000001</v>
      </c>
      <c r="M95" s="48">
        <f>M97</f>
        <v>0</v>
      </c>
      <c r="N95" s="48">
        <f t="shared" si="30"/>
        <v>190999.76800000001</v>
      </c>
      <c r="O95" s="48">
        <f>O97</f>
        <v>0</v>
      </c>
      <c r="P95" s="48">
        <f t="shared" si="31"/>
        <v>190999.76800000001</v>
      </c>
      <c r="Q95" s="18">
        <f>Q97</f>
        <v>0</v>
      </c>
      <c r="R95" s="48">
        <f t="shared" si="32"/>
        <v>190999.76800000001</v>
      </c>
      <c r="S95" s="27">
        <f>S97</f>
        <v>0</v>
      </c>
      <c r="T95" s="48">
        <f t="shared" si="33"/>
        <v>190999.76800000001</v>
      </c>
      <c r="U95" s="49">
        <f>U97</f>
        <v>0</v>
      </c>
      <c r="V95" s="48">
        <f>V97</f>
        <v>0</v>
      </c>
      <c r="W95" s="48">
        <f t="shared" si="34"/>
        <v>0</v>
      </c>
      <c r="X95" s="48">
        <f>X97</f>
        <v>0</v>
      </c>
      <c r="Y95" s="48">
        <f t="shared" si="35"/>
        <v>0</v>
      </c>
      <c r="Z95" s="48">
        <f>Z97</f>
        <v>0</v>
      </c>
      <c r="AA95" s="48">
        <f t="shared" si="36"/>
        <v>0</v>
      </c>
      <c r="AB95" s="48">
        <f>AB97</f>
        <v>0</v>
      </c>
      <c r="AC95" s="48">
        <f t="shared" si="37"/>
        <v>0</v>
      </c>
      <c r="AD95" s="48">
        <f>AD97</f>
        <v>0</v>
      </c>
      <c r="AE95" s="48">
        <f t="shared" si="38"/>
        <v>0</v>
      </c>
      <c r="AF95" s="48">
        <f>AF97</f>
        <v>0</v>
      </c>
      <c r="AG95" s="48">
        <f t="shared" si="39"/>
        <v>0</v>
      </c>
      <c r="AH95" s="18">
        <f>AH97</f>
        <v>0</v>
      </c>
      <c r="AI95" s="48">
        <f t="shared" si="40"/>
        <v>0</v>
      </c>
      <c r="AJ95" s="27">
        <f>AJ97</f>
        <v>0</v>
      </c>
      <c r="AK95" s="48">
        <f t="shared" si="41"/>
        <v>0</v>
      </c>
      <c r="AL95" s="27">
        <f>AL97</f>
        <v>0</v>
      </c>
      <c r="AM95" s="52">
        <f t="shared" si="42"/>
        <v>0</v>
      </c>
      <c r="AN95" s="49">
        <f>AN97</f>
        <v>0</v>
      </c>
      <c r="AO95" s="49">
        <f>AO97</f>
        <v>0</v>
      </c>
      <c r="AP95" s="48">
        <f t="shared" si="43"/>
        <v>0</v>
      </c>
      <c r="AQ95" s="48">
        <f>AQ97</f>
        <v>0</v>
      </c>
      <c r="AR95" s="48">
        <f t="shared" si="44"/>
        <v>0</v>
      </c>
      <c r="AS95" s="48">
        <f>AS97</f>
        <v>0</v>
      </c>
      <c r="AT95" s="48">
        <f t="shared" si="45"/>
        <v>0</v>
      </c>
      <c r="AU95" s="48">
        <f>AU97</f>
        <v>0</v>
      </c>
      <c r="AV95" s="48">
        <f t="shared" si="46"/>
        <v>0</v>
      </c>
      <c r="AW95" s="27">
        <f>AW97</f>
        <v>0</v>
      </c>
      <c r="AX95" s="48">
        <f t="shared" si="47"/>
        <v>0</v>
      </c>
      <c r="AY95" s="27">
        <f>AY97</f>
        <v>0</v>
      </c>
      <c r="AZ95" s="48">
        <f t="shared" si="48"/>
        <v>0</v>
      </c>
      <c r="BB95" s="8" t="s">
        <v>74</v>
      </c>
      <c r="BC95" s="51"/>
    </row>
    <row r="96" spans="1:55" hidden="1" x14ac:dyDescent="0.35">
      <c r="A96" s="43"/>
      <c r="B96" s="45" t="s">
        <v>20</v>
      </c>
      <c r="C96" s="64"/>
      <c r="D96" s="49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18"/>
      <c r="R96" s="48"/>
      <c r="S96" s="27"/>
      <c r="T96" s="48"/>
      <c r="U96" s="49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18"/>
      <c r="AI96" s="48"/>
      <c r="AJ96" s="27"/>
      <c r="AK96" s="48"/>
      <c r="AL96" s="42"/>
      <c r="AM96" s="48"/>
      <c r="AN96" s="49"/>
      <c r="AO96" s="49"/>
      <c r="AP96" s="48"/>
      <c r="AQ96" s="48"/>
      <c r="AR96" s="48"/>
      <c r="AS96" s="48"/>
      <c r="AT96" s="48"/>
      <c r="AU96" s="48"/>
      <c r="AV96" s="48"/>
      <c r="AW96" s="27"/>
      <c r="AX96" s="48"/>
      <c r="AY96" s="27"/>
      <c r="AZ96" s="48"/>
      <c r="BB96" s="8" t="s">
        <v>74</v>
      </c>
      <c r="BC96" s="51"/>
    </row>
    <row r="97" spans="1:55" hidden="1" x14ac:dyDescent="0.35">
      <c r="A97" s="43"/>
      <c r="B97" s="45" t="s">
        <v>24</v>
      </c>
      <c r="C97" s="45"/>
      <c r="D97" s="49">
        <v>199499.7</v>
      </c>
      <c r="E97" s="48"/>
      <c r="F97" s="48">
        <f t="shared" si="26"/>
        <v>199499.7</v>
      </c>
      <c r="G97" s="48">
        <v>-8499.9320000000007</v>
      </c>
      <c r="H97" s="48">
        <f t="shared" si="27"/>
        <v>190999.76800000001</v>
      </c>
      <c r="I97" s="48"/>
      <c r="J97" s="48">
        <f t="shared" si="28"/>
        <v>190999.76800000001</v>
      </c>
      <c r="K97" s="48"/>
      <c r="L97" s="48">
        <f t="shared" si="29"/>
        <v>190999.76800000001</v>
      </c>
      <c r="M97" s="48"/>
      <c r="N97" s="48">
        <f t="shared" si="30"/>
        <v>190999.76800000001</v>
      </c>
      <c r="O97" s="48"/>
      <c r="P97" s="48">
        <f t="shared" si="31"/>
        <v>190999.76800000001</v>
      </c>
      <c r="Q97" s="18"/>
      <c r="R97" s="48">
        <f t="shared" si="32"/>
        <v>190999.76800000001</v>
      </c>
      <c r="S97" s="27"/>
      <c r="T97" s="48">
        <f t="shared" si="33"/>
        <v>190999.76800000001</v>
      </c>
      <c r="U97" s="49">
        <v>0</v>
      </c>
      <c r="V97" s="48"/>
      <c r="W97" s="48">
        <f t="shared" si="34"/>
        <v>0</v>
      </c>
      <c r="X97" s="48"/>
      <c r="Y97" s="48">
        <f t="shared" si="35"/>
        <v>0</v>
      </c>
      <c r="Z97" s="48"/>
      <c r="AA97" s="48">
        <f t="shared" si="36"/>
        <v>0</v>
      </c>
      <c r="AB97" s="48"/>
      <c r="AC97" s="48">
        <f t="shared" si="37"/>
        <v>0</v>
      </c>
      <c r="AD97" s="48"/>
      <c r="AE97" s="48">
        <f t="shared" si="38"/>
        <v>0</v>
      </c>
      <c r="AF97" s="48"/>
      <c r="AG97" s="48">
        <f t="shared" si="39"/>
        <v>0</v>
      </c>
      <c r="AH97" s="18"/>
      <c r="AI97" s="48">
        <f t="shared" si="40"/>
        <v>0</v>
      </c>
      <c r="AJ97" s="27"/>
      <c r="AK97" s="48">
        <f t="shared" si="41"/>
        <v>0</v>
      </c>
      <c r="AL97" s="27"/>
      <c r="AM97" s="52">
        <f t="shared" si="42"/>
        <v>0</v>
      </c>
      <c r="AN97" s="49">
        <v>0</v>
      </c>
      <c r="AO97" s="49"/>
      <c r="AP97" s="48">
        <f t="shared" si="43"/>
        <v>0</v>
      </c>
      <c r="AQ97" s="48"/>
      <c r="AR97" s="48">
        <f t="shared" si="44"/>
        <v>0</v>
      </c>
      <c r="AS97" s="48"/>
      <c r="AT97" s="48">
        <f t="shared" si="45"/>
        <v>0</v>
      </c>
      <c r="AU97" s="48"/>
      <c r="AV97" s="48">
        <f t="shared" si="46"/>
        <v>0</v>
      </c>
      <c r="AW97" s="27"/>
      <c r="AX97" s="48">
        <f t="shared" si="47"/>
        <v>0</v>
      </c>
      <c r="AY97" s="27"/>
      <c r="AZ97" s="48">
        <f t="shared" si="48"/>
        <v>0</v>
      </c>
      <c r="BA97" s="7" t="s">
        <v>113</v>
      </c>
      <c r="BB97" s="8" t="s">
        <v>74</v>
      </c>
      <c r="BC97" s="51"/>
    </row>
    <row r="98" spans="1:55" ht="54" hidden="1" x14ac:dyDescent="0.35">
      <c r="A98" s="43" t="s">
        <v>114</v>
      </c>
      <c r="B98" s="65" t="s">
        <v>115</v>
      </c>
      <c r="C98" s="64" t="s">
        <v>29</v>
      </c>
      <c r="D98" s="49">
        <f>D100</f>
        <v>225264.3</v>
      </c>
      <c r="E98" s="48">
        <f>E100</f>
        <v>0</v>
      </c>
      <c r="F98" s="48">
        <f t="shared" si="26"/>
        <v>225264.3</v>
      </c>
      <c r="G98" s="48">
        <f>G100</f>
        <v>-37612.404000000002</v>
      </c>
      <c r="H98" s="48">
        <f t="shared" si="27"/>
        <v>187651.89599999998</v>
      </c>
      <c r="I98" s="48">
        <f>I100</f>
        <v>0</v>
      </c>
      <c r="J98" s="48">
        <f t="shared" si="28"/>
        <v>187651.89599999998</v>
      </c>
      <c r="K98" s="48">
        <f>K100</f>
        <v>0</v>
      </c>
      <c r="L98" s="48">
        <f t="shared" si="29"/>
        <v>187651.89599999998</v>
      </c>
      <c r="M98" s="48">
        <f>M100</f>
        <v>0</v>
      </c>
      <c r="N98" s="48">
        <f t="shared" si="30"/>
        <v>187651.89599999998</v>
      </c>
      <c r="O98" s="48">
        <f>O100</f>
        <v>0</v>
      </c>
      <c r="P98" s="48">
        <f t="shared" si="31"/>
        <v>187651.89599999998</v>
      </c>
      <c r="Q98" s="18">
        <f>Q100</f>
        <v>0</v>
      </c>
      <c r="R98" s="48">
        <f t="shared" si="32"/>
        <v>187651.89599999998</v>
      </c>
      <c r="S98" s="27">
        <f>S100</f>
        <v>0</v>
      </c>
      <c r="T98" s="48">
        <f t="shared" si="33"/>
        <v>187651.89599999998</v>
      </c>
      <c r="U98" s="49">
        <f>U100</f>
        <v>0</v>
      </c>
      <c r="V98" s="48">
        <f>V100</f>
        <v>0</v>
      </c>
      <c r="W98" s="48">
        <f t="shared" si="34"/>
        <v>0</v>
      </c>
      <c r="X98" s="48">
        <f>X100</f>
        <v>0</v>
      </c>
      <c r="Y98" s="48">
        <f t="shared" si="35"/>
        <v>0</v>
      </c>
      <c r="Z98" s="48">
        <f>Z100</f>
        <v>0</v>
      </c>
      <c r="AA98" s="48">
        <f t="shared" si="36"/>
        <v>0</v>
      </c>
      <c r="AB98" s="48">
        <f>AB100</f>
        <v>0</v>
      </c>
      <c r="AC98" s="48">
        <f t="shared" si="37"/>
        <v>0</v>
      </c>
      <c r="AD98" s="48">
        <f>AD100</f>
        <v>0</v>
      </c>
      <c r="AE98" s="48">
        <f t="shared" si="38"/>
        <v>0</v>
      </c>
      <c r="AF98" s="48">
        <f>AF100</f>
        <v>0</v>
      </c>
      <c r="AG98" s="48">
        <f t="shared" si="39"/>
        <v>0</v>
      </c>
      <c r="AH98" s="18">
        <f>AH100</f>
        <v>0</v>
      </c>
      <c r="AI98" s="48">
        <f t="shared" si="40"/>
        <v>0</v>
      </c>
      <c r="AJ98" s="27">
        <f>AJ100</f>
        <v>0</v>
      </c>
      <c r="AK98" s="48">
        <f t="shared" si="41"/>
        <v>0</v>
      </c>
      <c r="AL98" s="42">
        <f>AL100</f>
        <v>0</v>
      </c>
      <c r="AM98" s="48">
        <f t="shared" si="42"/>
        <v>0</v>
      </c>
      <c r="AN98" s="49">
        <f>AN100</f>
        <v>0</v>
      </c>
      <c r="AO98" s="49">
        <f>AO100</f>
        <v>0</v>
      </c>
      <c r="AP98" s="48">
        <f t="shared" si="43"/>
        <v>0</v>
      </c>
      <c r="AQ98" s="48">
        <f>AQ100</f>
        <v>0</v>
      </c>
      <c r="AR98" s="48">
        <f t="shared" si="44"/>
        <v>0</v>
      </c>
      <c r="AS98" s="48">
        <f>AS100</f>
        <v>0</v>
      </c>
      <c r="AT98" s="48">
        <f t="shared" si="45"/>
        <v>0</v>
      </c>
      <c r="AU98" s="48">
        <f>AU100</f>
        <v>0</v>
      </c>
      <c r="AV98" s="48">
        <f t="shared" si="46"/>
        <v>0</v>
      </c>
      <c r="AW98" s="27">
        <f>AW100</f>
        <v>0</v>
      </c>
      <c r="AX98" s="48">
        <f t="shared" si="47"/>
        <v>0</v>
      </c>
      <c r="AY98" s="27">
        <f>AY100</f>
        <v>0</v>
      </c>
      <c r="AZ98" s="48">
        <f t="shared" si="48"/>
        <v>0</v>
      </c>
      <c r="BB98" s="8" t="s">
        <v>74</v>
      </c>
      <c r="BC98" s="51"/>
    </row>
    <row r="99" spans="1:55" hidden="1" x14ac:dyDescent="0.35">
      <c r="A99" s="43"/>
      <c r="B99" s="45" t="s">
        <v>20</v>
      </c>
      <c r="C99" s="64"/>
      <c r="D99" s="49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18"/>
      <c r="R99" s="48"/>
      <c r="S99" s="27"/>
      <c r="T99" s="48"/>
      <c r="U99" s="49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18"/>
      <c r="AI99" s="48"/>
      <c r="AJ99" s="27"/>
      <c r="AK99" s="48"/>
      <c r="AL99" s="27"/>
      <c r="AM99" s="52"/>
      <c r="AN99" s="49"/>
      <c r="AO99" s="49"/>
      <c r="AP99" s="48"/>
      <c r="AQ99" s="48"/>
      <c r="AR99" s="48"/>
      <c r="AS99" s="48"/>
      <c r="AT99" s="48"/>
      <c r="AU99" s="48"/>
      <c r="AV99" s="48"/>
      <c r="AW99" s="27"/>
      <c r="AX99" s="48"/>
      <c r="AY99" s="27"/>
      <c r="AZ99" s="48"/>
      <c r="BB99" s="8" t="s">
        <v>74</v>
      </c>
      <c r="BC99" s="51"/>
    </row>
    <row r="100" spans="1:55" hidden="1" x14ac:dyDescent="0.35">
      <c r="A100" s="43"/>
      <c r="B100" s="45" t="s">
        <v>24</v>
      </c>
      <c r="C100" s="64"/>
      <c r="D100" s="49">
        <v>225264.3</v>
      </c>
      <c r="E100" s="48"/>
      <c r="F100" s="48">
        <f t="shared" si="26"/>
        <v>225264.3</v>
      </c>
      <c r="G100" s="48">
        <v>-37612.404000000002</v>
      </c>
      <c r="H100" s="48">
        <f t="shared" si="27"/>
        <v>187651.89599999998</v>
      </c>
      <c r="I100" s="48"/>
      <c r="J100" s="48">
        <f t="shared" si="28"/>
        <v>187651.89599999998</v>
      </c>
      <c r="K100" s="48"/>
      <c r="L100" s="48">
        <f t="shared" si="29"/>
        <v>187651.89599999998</v>
      </c>
      <c r="M100" s="48"/>
      <c r="N100" s="48">
        <f t="shared" si="30"/>
        <v>187651.89599999998</v>
      </c>
      <c r="O100" s="48"/>
      <c r="P100" s="48">
        <f t="shared" si="31"/>
        <v>187651.89599999998</v>
      </c>
      <c r="Q100" s="18"/>
      <c r="R100" s="48">
        <f t="shared" si="32"/>
        <v>187651.89599999998</v>
      </c>
      <c r="S100" s="27"/>
      <c r="T100" s="48">
        <f t="shared" si="33"/>
        <v>187651.89599999998</v>
      </c>
      <c r="U100" s="49">
        <v>0</v>
      </c>
      <c r="V100" s="48"/>
      <c r="W100" s="48">
        <f t="shared" si="34"/>
        <v>0</v>
      </c>
      <c r="X100" s="48"/>
      <c r="Y100" s="48">
        <f t="shared" si="35"/>
        <v>0</v>
      </c>
      <c r="Z100" s="48"/>
      <c r="AA100" s="48">
        <f t="shared" si="36"/>
        <v>0</v>
      </c>
      <c r="AB100" s="48"/>
      <c r="AC100" s="48">
        <f t="shared" si="37"/>
        <v>0</v>
      </c>
      <c r="AD100" s="48"/>
      <c r="AE100" s="48">
        <f t="shared" si="38"/>
        <v>0</v>
      </c>
      <c r="AF100" s="48"/>
      <c r="AG100" s="48">
        <f t="shared" si="39"/>
        <v>0</v>
      </c>
      <c r="AH100" s="18"/>
      <c r="AI100" s="48">
        <f t="shared" si="40"/>
        <v>0</v>
      </c>
      <c r="AJ100" s="27"/>
      <c r="AK100" s="48">
        <f t="shared" si="41"/>
        <v>0</v>
      </c>
      <c r="AL100" s="42"/>
      <c r="AM100" s="48">
        <f t="shared" ref="AM100:AM163" si="49">AK100+AL100</f>
        <v>0</v>
      </c>
      <c r="AN100" s="49">
        <v>0</v>
      </c>
      <c r="AO100" s="49"/>
      <c r="AP100" s="48">
        <f t="shared" ref="AP100:AP163" si="50">AN100+AO100</f>
        <v>0</v>
      </c>
      <c r="AQ100" s="48"/>
      <c r="AR100" s="48">
        <f t="shared" ref="AR100:AR163" si="51">AP100+AQ100</f>
        <v>0</v>
      </c>
      <c r="AS100" s="48"/>
      <c r="AT100" s="48">
        <f t="shared" ref="AT100:AT163" si="52">AR100+AS100</f>
        <v>0</v>
      </c>
      <c r="AU100" s="48"/>
      <c r="AV100" s="48">
        <f t="shared" ref="AV100:AV163" si="53">AT100+AU100</f>
        <v>0</v>
      </c>
      <c r="AW100" s="27"/>
      <c r="AX100" s="48">
        <f t="shared" ref="AX100:AX163" si="54">AV100+AW100</f>
        <v>0</v>
      </c>
      <c r="AY100" s="27"/>
      <c r="AZ100" s="48">
        <f t="shared" ref="AZ100:AZ163" si="55">AX100+AY100</f>
        <v>0</v>
      </c>
      <c r="BA100" s="7" t="s">
        <v>113</v>
      </c>
      <c r="BB100" s="8" t="s">
        <v>74</v>
      </c>
      <c r="BC100" s="51"/>
    </row>
    <row r="101" spans="1:55" ht="54" hidden="1" x14ac:dyDescent="0.35">
      <c r="A101" s="43" t="s">
        <v>116</v>
      </c>
      <c r="B101" s="45" t="s">
        <v>117</v>
      </c>
      <c r="C101" s="64" t="s">
        <v>29</v>
      </c>
      <c r="D101" s="49">
        <f>D105</f>
        <v>346343.1</v>
      </c>
      <c r="E101" s="48">
        <f>E105</f>
        <v>0</v>
      </c>
      <c r="F101" s="48">
        <f>D101+E101</f>
        <v>346343.1</v>
      </c>
      <c r="G101" s="48">
        <f>G105+G106</f>
        <v>-346343.1</v>
      </c>
      <c r="H101" s="48">
        <f t="shared" si="27"/>
        <v>0</v>
      </c>
      <c r="I101" s="48">
        <f>I105+I106</f>
        <v>0</v>
      </c>
      <c r="J101" s="48">
        <f t="shared" si="28"/>
        <v>0</v>
      </c>
      <c r="K101" s="48">
        <f>K105+K106+K104</f>
        <v>69400.667000000001</v>
      </c>
      <c r="L101" s="48">
        <f t="shared" si="29"/>
        <v>69400.667000000001</v>
      </c>
      <c r="M101" s="48">
        <f>M105+M106+M104+M103</f>
        <v>105000</v>
      </c>
      <c r="N101" s="48">
        <f t="shared" si="30"/>
        <v>174400.66700000002</v>
      </c>
      <c r="O101" s="48">
        <f>O105+O106+O104+O103</f>
        <v>0</v>
      </c>
      <c r="P101" s="48">
        <f t="shared" si="31"/>
        <v>174400.66700000002</v>
      </c>
      <c r="Q101" s="18">
        <f>Q105+Q106+Q104+Q103</f>
        <v>0</v>
      </c>
      <c r="R101" s="48">
        <f t="shared" si="32"/>
        <v>174400.66700000002</v>
      </c>
      <c r="S101" s="27">
        <f>S105+S106+S104+S103</f>
        <v>0</v>
      </c>
      <c r="T101" s="48">
        <f t="shared" si="33"/>
        <v>174400.66700000002</v>
      </c>
      <c r="U101" s="49">
        <f>U105</f>
        <v>0</v>
      </c>
      <c r="V101" s="48">
        <f>V105</f>
        <v>0</v>
      </c>
      <c r="W101" s="48">
        <f t="shared" si="34"/>
        <v>0</v>
      </c>
      <c r="X101" s="48">
        <f>X105+X106+X104</f>
        <v>641718.24800000002</v>
      </c>
      <c r="Y101" s="48">
        <f t="shared" si="35"/>
        <v>641718.24800000002</v>
      </c>
      <c r="Z101" s="48">
        <f>Z105+Z106+Z104</f>
        <v>-69400.667000000001</v>
      </c>
      <c r="AA101" s="48">
        <f t="shared" si="36"/>
        <v>572317.58100000001</v>
      </c>
      <c r="AB101" s="48">
        <f>AB105+AB106+AB104</f>
        <v>0</v>
      </c>
      <c r="AC101" s="48">
        <f t="shared" si="37"/>
        <v>572317.58100000001</v>
      </c>
      <c r="AD101" s="48">
        <f>AD105+AD106+AD104+AD103</f>
        <v>-105000</v>
      </c>
      <c r="AE101" s="48">
        <f t="shared" si="38"/>
        <v>467317.58100000001</v>
      </c>
      <c r="AF101" s="48">
        <f>AF105+AF106+AF104+AF103</f>
        <v>0</v>
      </c>
      <c r="AG101" s="48">
        <f t="shared" si="39"/>
        <v>467317.58100000001</v>
      </c>
      <c r="AH101" s="18">
        <f>AH105+AH106+AH104+AH103</f>
        <v>0</v>
      </c>
      <c r="AI101" s="48">
        <f t="shared" si="40"/>
        <v>467317.58100000001</v>
      </c>
      <c r="AJ101" s="27">
        <f>AJ105+AJ106+AJ104+AJ103</f>
        <v>0</v>
      </c>
      <c r="AK101" s="48">
        <f t="shared" si="41"/>
        <v>467317.58100000001</v>
      </c>
      <c r="AL101" s="27">
        <f>AL105+AL106+AL104+AL103</f>
        <v>0</v>
      </c>
      <c r="AM101" s="52">
        <f t="shared" si="49"/>
        <v>467317.58100000001</v>
      </c>
      <c r="AN101" s="49">
        <f>AN105</f>
        <v>0</v>
      </c>
      <c r="AO101" s="49">
        <f>AO105</f>
        <v>0</v>
      </c>
      <c r="AP101" s="48">
        <f t="shared" si="50"/>
        <v>0</v>
      </c>
      <c r="AQ101" s="48">
        <f>AQ105+AQ106</f>
        <v>0</v>
      </c>
      <c r="AR101" s="48">
        <f t="shared" si="51"/>
        <v>0</v>
      </c>
      <c r="AS101" s="48">
        <f>AS105+AS106+AS104</f>
        <v>0</v>
      </c>
      <c r="AT101" s="48">
        <f t="shared" si="52"/>
        <v>0</v>
      </c>
      <c r="AU101" s="48">
        <f>AU105+AU106+AU104+AU103</f>
        <v>0</v>
      </c>
      <c r="AV101" s="48">
        <f t="shared" si="53"/>
        <v>0</v>
      </c>
      <c r="AW101" s="27">
        <f>AW105+AW106+AW104+AW103</f>
        <v>0</v>
      </c>
      <c r="AX101" s="48">
        <f t="shared" si="54"/>
        <v>0</v>
      </c>
      <c r="AY101" s="27">
        <f>AY105+AY106+AY104+AY103</f>
        <v>0</v>
      </c>
      <c r="AZ101" s="48">
        <f t="shared" si="55"/>
        <v>0</v>
      </c>
      <c r="BB101" s="8" t="s">
        <v>74</v>
      </c>
      <c r="BC101" s="51"/>
    </row>
    <row r="102" spans="1:55" hidden="1" x14ac:dyDescent="0.35">
      <c r="A102" s="43"/>
      <c r="B102" s="45" t="s">
        <v>20</v>
      </c>
      <c r="C102" s="64"/>
      <c r="D102" s="49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18"/>
      <c r="R102" s="48"/>
      <c r="S102" s="27"/>
      <c r="T102" s="48"/>
      <c r="U102" s="49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18"/>
      <c r="AI102" s="48"/>
      <c r="AJ102" s="27"/>
      <c r="AK102" s="48"/>
      <c r="AL102" s="42"/>
      <c r="AM102" s="48"/>
      <c r="AN102" s="49"/>
      <c r="AO102" s="49"/>
      <c r="AP102" s="48"/>
      <c r="AQ102" s="48"/>
      <c r="AR102" s="48"/>
      <c r="AS102" s="48"/>
      <c r="AT102" s="48"/>
      <c r="AU102" s="48"/>
      <c r="AV102" s="48"/>
      <c r="AW102" s="27"/>
      <c r="AX102" s="48"/>
      <c r="AY102" s="27"/>
      <c r="AZ102" s="48"/>
      <c r="BB102" s="8" t="s">
        <v>74</v>
      </c>
      <c r="BC102" s="51"/>
    </row>
    <row r="103" spans="1:55" hidden="1" x14ac:dyDescent="0.35">
      <c r="A103" s="43"/>
      <c r="B103" s="45" t="s">
        <v>22</v>
      </c>
      <c r="C103" s="64"/>
      <c r="D103" s="49"/>
      <c r="E103" s="48"/>
      <c r="F103" s="48"/>
      <c r="G103" s="48"/>
      <c r="H103" s="48"/>
      <c r="I103" s="48"/>
      <c r="J103" s="48"/>
      <c r="K103" s="48"/>
      <c r="L103" s="48"/>
      <c r="M103" s="48">
        <v>95000</v>
      </c>
      <c r="N103" s="48">
        <f t="shared" si="30"/>
        <v>95000</v>
      </c>
      <c r="O103" s="48"/>
      <c r="P103" s="48">
        <f t="shared" si="31"/>
        <v>95000</v>
      </c>
      <c r="Q103" s="18"/>
      <c r="R103" s="48">
        <f t="shared" si="32"/>
        <v>95000</v>
      </c>
      <c r="S103" s="27"/>
      <c r="T103" s="48">
        <f t="shared" si="33"/>
        <v>95000</v>
      </c>
      <c r="U103" s="49"/>
      <c r="V103" s="48"/>
      <c r="W103" s="48"/>
      <c r="X103" s="48"/>
      <c r="Y103" s="48"/>
      <c r="Z103" s="48"/>
      <c r="AA103" s="48"/>
      <c r="AB103" s="48"/>
      <c r="AC103" s="48"/>
      <c r="AD103" s="48"/>
      <c r="AE103" s="48">
        <f t="shared" si="38"/>
        <v>0</v>
      </c>
      <c r="AF103" s="48"/>
      <c r="AG103" s="48">
        <f t="shared" si="39"/>
        <v>0</v>
      </c>
      <c r="AH103" s="18"/>
      <c r="AI103" s="48">
        <f t="shared" si="40"/>
        <v>0</v>
      </c>
      <c r="AJ103" s="27"/>
      <c r="AK103" s="48">
        <f t="shared" si="41"/>
        <v>0</v>
      </c>
      <c r="AL103" s="27"/>
      <c r="AM103" s="52">
        <f t="shared" si="49"/>
        <v>0</v>
      </c>
      <c r="AN103" s="49"/>
      <c r="AO103" s="49"/>
      <c r="AP103" s="48"/>
      <c r="AQ103" s="48"/>
      <c r="AR103" s="48"/>
      <c r="AS103" s="48"/>
      <c r="AT103" s="48"/>
      <c r="AU103" s="48"/>
      <c r="AV103" s="48">
        <f t="shared" si="53"/>
        <v>0</v>
      </c>
      <c r="AW103" s="27"/>
      <c r="AX103" s="48">
        <f t="shared" si="54"/>
        <v>0</v>
      </c>
      <c r="AY103" s="27"/>
      <c r="AZ103" s="48">
        <f t="shared" si="55"/>
        <v>0</v>
      </c>
      <c r="BA103" s="7" t="s">
        <v>118</v>
      </c>
      <c r="BB103" s="8" t="s">
        <v>23</v>
      </c>
      <c r="BC103" s="51"/>
    </row>
    <row r="104" spans="1:55" hidden="1" x14ac:dyDescent="0.35">
      <c r="A104" s="43"/>
      <c r="B104" s="45" t="s">
        <v>24</v>
      </c>
      <c r="C104" s="64"/>
      <c r="D104" s="49"/>
      <c r="E104" s="48"/>
      <c r="F104" s="48">
        <f>D104+E104</f>
        <v>0</v>
      </c>
      <c r="G104" s="48"/>
      <c r="H104" s="48">
        <f t="shared" si="27"/>
        <v>0</v>
      </c>
      <c r="I104" s="48"/>
      <c r="J104" s="48">
        <f t="shared" si="28"/>
        <v>0</v>
      </c>
      <c r="K104" s="48">
        <v>20000</v>
      </c>
      <c r="L104" s="48">
        <f t="shared" si="29"/>
        <v>20000</v>
      </c>
      <c r="M104" s="48">
        <v>10000</v>
      </c>
      <c r="N104" s="48">
        <f t="shared" si="30"/>
        <v>30000</v>
      </c>
      <c r="O104" s="48"/>
      <c r="P104" s="48">
        <f t="shared" si="31"/>
        <v>30000</v>
      </c>
      <c r="Q104" s="18"/>
      <c r="R104" s="48">
        <f t="shared" si="32"/>
        <v>30000</v>
      </c>
      <c r="S104" s="27"/>
      <c r="T104" s="48">
        <f t="shared" si="33"/>
        <v>30000</v>
      </c>
      <c r="U104" s="49"/>
      <c r="V104" s="48"/>
      <c r="W104" s="48"/>
      <c r="X104" s="48">
        <v>641718.24800000002</v>
      </c>
      <c r="Y104" s="48">
        <f t="shared" si="35"/>
        <v>641718.24800000002</v>
      </c>
      <c r="Z104" s="48">
        <v>-69400.667000000001</v>
      </c>
      <c r="AA104" s="48">
        <f t="shared" si="36"/>
        <v>572317.58100000001</v>
      </c>
      <c r="AB104" s="48"/>
      <c r="AC104" s="48">
        <f t="shared" si="37"/>
        <v>572317.58100000001</v>
      </c>
      <c r="AD104" s="48">
        <f>-10000-95000</f>
        <v>-105000</v>
      </c>
      <c r="AE104" s="48">
        <f t="shared" si="38"/>
        <v>467317.58100000001</v>
      </c>
      <c r="AF104" s="48"/>
      <c r="AG104" s="48">
        <f t="shared" si="39"/>
        <v>467317.58100000001</v>
      </c>
      <c r="AH104" s="18"/>
      <c r="AI104" s="48">
        <f t="shared" si="40"/>
        <v>467317.58100000001</v>
      </c>
      <c r="AJ104" s="27"/>
      <c r="AK104" s="48">
        <f t="shared" si="41"/>
        <v>467317.58100000001</v>
      </c>
      <c r="AL104" s="42"/>
      <c r="AM104" s="48">
        <f t="shared" si="49"/>
        <v>467317.58100000001</v>
      </c>
      <c r="AN104" s="49"/>
      <c r="AO104" s="49"/>
      <c r="AP104" s="48"/>
      <c r="AQ104" s="48"/>
      <c r="AR104" s="48"/>
      <c r="AS104" s="48"/>
      <c r="AT104" s="48">
        <f t="shared" si="52"/>
        <v>0</v>
      </c>
      <c r="AU104" s="48"/>
      <c r="AV104" s="48">
        <f t="shared" si="53"/>
        <v>0</v>
      </c>
      <c r="AW104" s="27"/>
      <c r="AX104" s="48">
        <f t="shared" si="54"/>
        <v>0</v>
      </c>
      <c r="AY104" s="27"/>
      <c r="AZ104" s="48">
        <f t="shared" si="55"/>
        <v>0</v>
      </c>
      <c r="BA104" s="7" t="s">
        <v>113</v>
      </c>
      <c r="BB104" s="8" t="s">
        <v>74</v>
      </c>
      <c r="BC104" s="51"/>
    </row>
    <row r="105" spans="1:55" hidden="1" x14ac:dyDescent="0.35">
      <c r="A105" s="43"/>
      <c r="B105" s="45" t="s">
        <v>45</v>
      </c>
      <c r="C105" s="64"/>
      <c r="D105" s="49">
        <v>346343.1</v>
      </c>
      <c r="E105" s="48"/>
      <c r="F105" s="48">
        <f t="shared" si="26"/>
        <v>346343.1</v>
      </c>
      <c r="G105" s="48">
        <v>-346343.1</v>
      </c>
      <c r="H105" s="48">
        <f t="shared" si="27"/>
        <v>0</v>
      </c>
      <c r="I105" s="48"/>
      <c r="J105" s="48">
        <f t="shared" si="28"/>
        <v>0</v>
      </c>
      <c r="K105" s="48">
        <v>49400.667000000001</v>
      </c>
      <c r="L105" s="48">
        <f t="shared" si="29"/>
        <v>49400.667000000001</v>
      </c>
      <c r="M105" s="48"/>
      <c r="N105" s="48">
        <f t="shared" si="30"/>
        <v>49400.667000000001</v>
      </c>
      <c r="O105" s="48"/>
      <c r="P105" s="48">
        <f t="shared" si="31"/>
        <v>49400.667000000001</v>
      </c>
      <c r="Q105" s="18"/>
      <c r="R105" s="48">
        <f t="shared" si="32"/>
        <v>49400.667000000001</v>
      </c>
      <c r="S105" s="27"/>
      <c r="T105" s="48">
        <f t="shared" si="33"/>
        <v>49400.667000000001</v>
      </c>
      <c r="U105" s="49">
        <v>0</v>
      </c>
      <c r="V105" s="48"/>
      <c r="W105" s="48">
        <f t="shared" si="34"/>
        <v>0</v>
      </c>
      <c r="X105" s="48"/>
      <c r="Y105" s="48">
        <f t="shared" si="35"/>
        <v>0</v>
      </c>
      <c r="Z105" s="48"/>
      <c r="AA105" s="48">
        <f t="shared" si="36"/>
        <v>0</v>
      </c>
      <c r="AB105" s="48"/>
      <c r="AC105" s="48">
        <f t="shared" si="37"/>
        <v>0</v>
      </c>
      <c r="AD105" s="48"/>
      <c r="AE105" s="48">
        <f t="shared" si="38"/>
        <v>0</v>
      </c>
      <c r="AF105" s="48"/>
      <c r="AG105" s="48">
        <f t="shared" si="39"/>
        <v>0</v>
      </c>
      <c r="AH105" s="18"/>
      <c r="AI105" s="48">
        <f t="shared" si="40"/>
        <v>0</v>
      </c>
      <c r="AJ105" s="27"/>
      <c r="AK105" s="48">
        <f t="shared" si="41"/>
        <v>0</v>
      </c>
      <c r="AL105" s="27"/>
      <c r="AM105" s="52">
        <f t="shared" si="49"/>
        <v>0</v>
      </c>
      <c r="AN105" s="49">
        <v>0</v>
      </c>
      <c r="AO105" s="49"/>
      <c r="AP105" s="48">
        <f t="shared" si="50"/>
        <v>0</v>
      </c>
      <c r="AQ105" s="48"/>
      <c r="AR105" s="48">
        <f t="shared" si="51"/>
        <v>0</v>
      </c>
      <c r="AS105" s="48"/>
      <c r="AT105" s="48">
        <f t="shared" si="52"/>
        <v>0</v>
      </c>
      <c r="AU105" s="48"/>
      <c r="AV105" s="48">
        <f t="shared" si="53"/>
        <v>0</v>
      </c>
      <c r="AW105" s="27"/>
      <c r="AX105" s="48">
        <f t="shared" si="54"/>
        <v>0</v>
      </c>
      <c r="AY105" s="27"/>
      <c r="AZ105" s="48">
        <f t="shared" si="55"/>
        <v>0</v>
      </c>
      <c r="BA105" s="7" t="s">
        <v>104</v>
      </c>
      <c r="BB105" s="8" t="s">
        <v>74</v>
      </c>
      <c r="BC105" s="51"/>
    </row>
    <row r="106" spans="1:55" hidden="1" x14ac:dyDescent="0.35">
      <c r="A106" s="43"/>
      <c r="B106" s="45" t="s">
        <v>24</v>
      </c>
      <c r="C106" s="64"/>
      <c r="D106" s="49"/>
      <c r="E106" s="48"/>
      <c r="F106" s="48"/>
      <c r="G106" s="48"/>
      <c r="H106" s="48">
        <f t="shared" si="27"/>
        <v>0</v>
      </c>
      <c r="I106" s="48"/>
      <c r="J106" s="48">
        <f t="shared" si="28"/>
        <v>0</v>
      </c>
      <c r="K106" s="48"/>
      <c r="L106" s="48">
        <f t="shared" si="29"/>
        <v>0</v>
      </c>
      <c r="M106" s="48"/>
      <c r="N106" s="48">
        <f t="shared" si="30"/>
        <v>0</v>
      </c>
      <c r="O106" s="48"/>
      <c r="P106" s="48">
        <f t="shared" si="31"/>
        <v>0</v>
      </c>
      <c r="Q106" s="18"/>
      <c r="R106" s="48">
        <f t="shared" si="32"/>
        <v>0</v>
      </c>
      <c r="S106" s="27"/>
      <c r="T106" s="48">
        <f t="shared" si="33"/>
        <v>0</v>
      </c>
      <c r="U106" s="49"/>
      <c r="V106" s="48"/>
      <c r="W106" s="48"/>
      <c r="X106" s="48"/>
      <c r="Y106" s="48">
        <f t="shared" si="35"/>
        <v>0</v>
      </c>
      <c r="Z106" s="48"/>
      <c r="AA106" s="48">
        <f t="shared" si="36"/>
        <v>0</v>
      </c>
      <c r="AB106" s="48"/>
      <c r="AC106" s="48">
        <f t="shared" si="37"/>
        <v>0</v>
      </c>
      <c r="AD106" s="48"/>
      <c r="AE106" s="48">
        <f t="shared" si="38"/>
        <v>0</v>
      </c>
      <c r="AF106" s="48"/>
      <c r="AG106" s="48">
        <f t="shared" si="39"/>
        <v>0</v>
      </c>
      <c r="AH106" s="18"/>
      <c r="AI106" s="48">
        <f t="shared" si="40"/>
        <v>0</v>
      </c>
      <c r="AJ106" s="27"/>
      <c r="AK106" s="48">
        <f t="shared" si="41"/>
        <v>0</v>
      </c>
      <c r="AL106" s="42"/>
      <c r="AM106" s="48">
        <f t="shared" si="49"/>
        <v>0</v>
      </c>
      <c r="AN106" s="49"/>
      <c r="AO106" s="49"/>
      <c r="AP106" s="48"/>
      <c r="AQ106" s="48"/>
      <c r="AR106" s="48">
        <f t="shared" si="51"/>
        <v>0</v>
      </c>
      <c r="AS106" s="48"/>
      <c r="AT106" s="48">
        <f t="shared" si="52"/>
        <v>0</v>
      </c>
      <c r="AU106" s="48"/>
      <c r="AV106" s="48">
        <f t="shared" si="53"/>
        <v>0</v>
      </c>
      <c r="AW106" s="27"/>
      <c r="AX106" s="48">
        <f t="shared" si="54"/>
        <v>0</v>
      </c>
      <c r="AY106" s="27"/>
      <c r="AZ106" s="48">
        <f t="shared" si="55"/>
        <v>0</v>
      </c>
      <c r="BA106" s="7" t="s">
        <v>113</v>
      </c>
      <c r="BB106" s="8" t="s">
        <v>23</v>
      </c>
      <c r="BC106" s="51"/>
    </row>
    <row r="107" spans="1:55" ht="54" hidden="1" x14ac:dyDescent="0.35">
      <c r="A107" s="43" t="s">
        <v>119</v>
      </c>
      <c r="B107" s="45" t="s">
        <v>120</v>
      </c>
      <c r="C107" s="64" t="s">
        <v>29</v>
      </c>
      <c r="D107" s="49"/>
      <c r="E107" s="48"/>
      <c r="F107" s="48"/>
      <c r="G107" s="48"/>
      <c r="H107" s="48"/>
      <c r="I107" s="48"/>
      <c r="J107" s="48"/>
      <c r="K107" s="48"/>
      <c r="L107" s="48">
        <f t="shared" si="29"/>
        <v>0</v>
      </c>
      <c r="M107" s="48"/>
      <c r="N107" s="48">
        <f t="shared" si="30"/>
        <v>0</v>
      </c>
      <c r="O107" s="48"/>
      <c r="P107" s="48">
        <f t="shared" si="31"/>
        <v>0</v>
      </c>
      <c r="Q107" s="18"/>
      <c r="R107" s="48">
        <f t="shared" si="32"/>
        <v>0</v>
      </c>
      <c r="S107" s="27"/>
      <c r="T107" s="48">
        <f t="shared" si="33"/>
        <v>0</v>
      </c>
      <c r="U107" s="49"/>
      <c r="V107" s="48"/>
      <c r="W107" s="48"/>
      <c r="X107" s="48"/>
      <c r="Y107" s="48"/>
      <c r="Z107" s="48">
        <v>5231.8329999999996</v>
      </c>
      <c r="AA107" s="48">
        <f t="shared" si="36"/>
        <v>5231.8329999999996</v>
      </c>
      <c r="AB107" s="48">
        <v>-2864.2629999999999</v>
      </c>
      <c r="AC107" s="48">
        <f t="shared" si="37"/>
        <v>2367.5699999999997</v>
      </c>
      <c r="AD107" s="48"/>
      <c r="AE107" s="48">
        <f t="shared" si="38"/>
        <v>2367.5699999999997</v>
      </c>
      <c r="AF107" s="48"/>
      <c r="AG107" s="48">
        <f t="shared" si="39"/>
        <v>2367.5699999999997</v>
      </c>
      <c r="AH107" s="18"/>
      <c r="AI107" s="48">
        <f t="shared" si="40"/>
        <v>2367.5699999999997</v>
      </c>
      <c r="AJ107" s="27"/>
      <c r="AK107" s="48">
        <f t="shared" si="41"/>
        <v>2367.5699999999997</v>
      </c>
      <c r="AL107" s="27"/>
      <c r="AM107" s="52">
        <f t="shared" si="49"/>
        <v>2367.5699999999997</v>
      </c>
      <c r="AN107" s="49"/>
      <c r="AO107" s="49"/>
      <c r="AP107" s="48"/>
      <c r="AQ107" s="48"/>
      <c r="AR107" s="48"/>
      <c r="AS107" s="48"/>
      <c r="AT107" s="48">
        <f t="shared" si="52"/>
        <v>0</v>
      </c>
      <c r="AU107" s="48"/>
      <c r="AV107" s="48">
        <f t="shared" si="53"/>
        <v>0</v>
      </c>
      <c r="AW107" s="27"/>
      <c r="AX107" s="48">
        <f t="shared" si="54"/>
        <v>0</v>
      </c>
      <c r="AY107" s="27"/>
      <c r="AZ107" s="48">
        <f t="shared" si="55"/>
        <v>0</v>
      </c>
      <c r="BA107" s="7" t="s">
        <v>121</v>
      </c>
      <c r="BB107" s="8" t="s">
        <v>74</v>
      </c>
      <c r="BC107" s="51"/>
    </row>
    <row r="108" spans="1:55" ht="54" hidden="1" x14ac:dyDescent="0.35">
      <c r="A108" s="43" t="s">
        <v>122</v>
      </c>
      <c r="B108" s="45" t="s">
        <v>123</v>
      </c>
      <c r="C108" s="64" t="s">
        <v>29</v>
      </c>
      <c r="D108" s="49"/>
      <c r="E108" s="48"/>
      <c r="F108" s="48"/>
      <c r="G108" s="48"/>
      <c r="H108" s="48"/>
      <c r="I108" s="48"/>
      <c r="J108" s="48"/>
      <c r="K108" s="48"/>
      <c r="L108" s="48">
        <f t="shared" si="29"/>
        <v>0</v>
      </c>
      <c r="M108" s="48"/>
      <c r="N108" s="48">
        <f t="shared" si="30"/>
        <v>0</v>
      </c>
      <c r="O108" s="48"/>
      <c r="P108" s="48">
        <f t="shared" si="31"/>
        <v>0</v>
      </c>
      <c r="Q108" s="18"/>
      <c r="R108" s="48">
        <f t="shared" si="32"/>
        <v>0</v>
      </c>
      <c r="S108" s="27"/>
      <c r="T108" s="48">
        <f t="shared" si="33"/>
        <v>0</v>
      </c>
      <c r="U108" s="49"/>
      <c r="V108" s="48"/>
      <c r="W108" s="48"/>
      <c r="X108" s="48"/>
      <c r="Y108" s="48"/>
      <c r="Z108" s="48">
        <v>2627.7739999999999</v>
      </c>
      <c r="AA108" s="48">
        <f t="shared" si="36"/>
        <v>2627.7739999999999</v>
      </c>
      <c r="AB108" s="48">
        <v>-2134.1729999999998</v>
      </c>
      <c r="AC108" s="48">
        <f t="shared" si="37"/>
        <v>493.60100000000011</v>
      </c>
      <c r="AD108" s="48"/>
      <c r="AE108" s="48">
        <f t="shared" si="38"/>
        <v>493.60100000000011</v>
      </c>
      <c r="AF108" s="48"/>
      <c r="AG108" s="48">
        <f t="shared" si="39"/>
        <v>493.60100000000011</v>
      </c>
      <c r="AH108" s="18"/>
      <c r="AI108" s="48">
        <f t="shared" si="40"/>
        <v>493.60100000000011</v>
      </c>
      <c r="AJ108" s="27"/>
      <c r="AK108" s="48">
        <f t="shared" si="41"/>
        <v>493.60100000000011</v>
      </c>
      <c r="AL108" s="42"/>
      <c r="AM108" s="48">
        <f t="shared" si="49"/>
        <v>493.60100000000011</v>
      </c>
      <c r="AN108" s="49"/>
      <c r="AO108" s="49"/>
      <c r="AP108" s="48"/>
      <c r="AQ108" s="48"/>
      <c r="AR108" s="48"/>
      <c r="AS108" s="48"/>
      <c r="AT108" s="48">
        <f t="shared" si="52"/>
        <v>0</v>
      </c>
      <c r="AU108" s="48"/>
      <c r="AV108" s="48">
        <f t="shared" si="53"/>
        <v>0</v>
      </c>
      <c r="AW108" s="27"/>
      <c r="AX108" s="48">
        <f t="shared" si="54"/>
        <v>0</v>
      </c>
      <c r="AY108" s="27"/>
      <c r="AZ108" s="48">
        <f t="shared" si="55"/>
        <v>0</v>
      </c>
      <c r="BA108" s="7" t="s">
        <v>124</v>
      </c>
      <c r="BB108" s="8" t="s">
        <v>74</v>
      </c>
      <c r="BC108" s="51"/>
    </row>
    <row r="109" spans="1:55" ht="72" hidden="1" x14ac:dyDescent="0.35">
      <c r="A109" s="43" t="s">
        <v>125</v>
      </c>
      <c r="B109" s="45" t="s">
        <v>126</v>
      </c>
      <c r="C109" s="64" t="s">
        <v>81</v>
      </c>
      <c r="D109" s="49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18">
        <v>23600</v>
      </c>
      <c r="R109" s="48">
        <f t="shared" si="32"/>
        <v>23600</v>
      </c>
      <c r="S109" s="27"/>
      <c r="T109" s="48">
        <f t="shared" si="33"/>
        <v>23600</v>
      </c>
      <c r="U109" s="49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18"/>
      <c r="AI109" s="48">
        <f t="shared" si="40"/>
        <v>0</v>
      </c>
      <c r="AJ109" s="27"/>
      <c r="AK109" s="48">
        <f t="shared" si="41"/>
        <v>0</v>
      </c>
      <c r="AL109" s="27"/>
      <c r="AM109" s="52">
        <f t="shared" si="49"/>
        <v>0</v>
      </c>
      <c r="AN109" s="49"/>
      <c r="AO109" s="49"/>
      <c r="AP109" s="48"/>
      <c r="AQ109" s="48"/>
      <c r="AR109" s="48"/>
      <c r="AS109" s="48"/>
      <c r="AT109" s="48"/>
      <c r="AU109" s="48"/>
      <c r="AV109" s="48"/>
      <c r="AW109" s="27"/>
      <c r="AX109" s="48">
        <f t="shared" si="54"/>
        <v>0</v>
      </c>
      <c r="AY109" s="27"/>
      <c r="AZ109" s="48">
        <f t="shared" si="55"/>
        <v>0</v>
      </c>
      <c r="BA109" s="7" t="s">
        <v>127</v>
      </c>
      <c r="BB109" s="8" t="s">
        <v>74</v>
      </c>
      <c r="BC109" s="51"/>
    </row>
    <row r="110" spans="1:55" s="22" customFormat="1" hidden="1" x14ac:dyDescent="0.35">
      <c r="A110" s="23"/>
      <c r="B110" s="40" t="s">
        <v>128</v>
      </c>
      <c r="C110" s="40"/>
      <c r="D110" s="26">
        <f>D114+D115+D116</f>
        <v>652121.59999999998</v>
      </c>
      <c r="E110" s="26">
        <f>E114+E115+E116</f>
        <v>-28810.120999999999</v>
      </c>
      <c r="F110" s="26">
        <f t="shared" si="26"/>
        <v>623311.47899999993</v>
      </c>
      <c r="G110" s="26">
        <f>G114+G115+G116+G119+G120</f>
        <v>-163034.073</v>
      </c>
      <c r="H110" s="26">
        <f t="shared" si="27"/>
        <v>460277.40599999996</v>
      </c>
      <c r="I110" s="26">
        <f>I114+I115+I116+I119+I120</f>
        <v>0</v>
      </c>
      <c r="J110" s="26">
        <f t="shared" si="28"/>
        <v>460277.40599999996</v>
      </c>
      <c r="K110" s="26">
        <f>K114+K115+K116+K119+K120</f>
        <v>-123523.57</v>
      </c>
      <c r="L110" s="26">
        <f t="shared" si="29"/>
        <v>336753.83599999995</v>
      </c>
      <c r="M110" s="26">
        <f>M114+M115+M116+M119+M120</f>
        <v>0</v>
      </c>
      <c r="N110" s="26">
        <f t="shared" si="30"/>
        <v>336753.83599999995</v>
      </c>
      <c r="O110" s="26">
        <f>O114+O115+O116+O119+O120</f>
        <v>0</v>
      </c>
      <c r="P110" s="26">
        <f t="shared" si="31"/>
        <v>336753.83599999995</v>
      </c>
      <c r="Q110" s="26">
        <f>Q114+Q115+Q116+Q119+Q120</f>
        <v>-80691.903999999995</v>
      </c>
      <c r="R110" s="26">
        <f t="shared" si="32"/>
        <v>256061.93199999997</v>
      </c>
      <c r="S110" s="26">
        <f>S114+S115+S116+S119+S120</f>
        <v>0</v>
      </c>
      <c r="T110" s="26">
        <f t="shared" si="33"/>
        <v>256061.93199999997</v>
      </c>
      <c r="U110" s="26">
        <f>U114+U115+U116</f>
        <v>87519</v>
      </c>
      <c r="V110" s="26">
        <f>V114+V115+V116</f>
        <v>67940.256999999998</v>
      </c>
      <c r="W110" s="26">
        <f t="shared" si="34"/>
        <v>155459.25699999998</v>
      </c>
      <c r="X110" s="26">
        <f>X114+X115+X116+X119+X120</f>
        <v>273749.5</v>
      </c>
      <c r="Y110" s="26">
        <f t="shared" si="35"/>
        <v>429208.75699999998</v>
      </c>
      <c r="Z110" s="26">
        <f>Z114+Z115+Z116+Z119+Z120</f>
        <v>123523.57</v>
      </c>
      <c r="AA110" s="26">
        <f t="shared" si="36"/>
        <v>552732.32700000005</v>
      </c>
      <c r="AB110" s="26">
        <f>AB114+AB115+AB116+AB119+AB120</f>
        <v>0</v>
      </c>
      <c r="AC110" s="26">
        <f t="shared" si="37"/>
        <v>552732.32700000005</v>
      </c>
      <c r="AD110" s="26">
        <f>AD114+AD115+AD116+AD119+AD120</f>
        <v>0</v>
      </c>
      <c r="AE110" s="26">
        <f t="shared" si="38"/>
        <v>552732.32700000005</v>
      </c>
      <c r="AF110" s="26">
        <f>AF114+AF115+AF116+AF119+AF120</f>
        <v>0</v>
      </c>
      <c r="AG110" s="26">
        <f t="shared" si="39"/>
        <v>552732.32700000005</v>
      </c>
      <c r="AH110" s="18">
        <f>AH114+AH115+AH116+AH119+AH120</f>
        <v>80691.903999999995</v>
      </c>
      <c r="AI110" s="26">
        <f t="shared" si="40"/>
        <v>633424.23100000003</v>
      </c>
      <c r="AJ110" s="27">
        <f>AJ114+AJ115+AJ116+AJ119+AJ120</f>
        <v>0</v>
      </c>
      <c r="AK110" s="26">
        <f t="shared" si="41"/>
        <v>633424.23100000003</v>
      </c>
      <c r="AL110" s="42">
        <f>AL114+AL115+AL116+AL119+AL120</f>
        <v>0</v>
      </c>
      <c r="AM110" s="26">
        <f t="shared" si="49"/>
        <v>633424.23100000003</v>
      </c>
      <c r="AN110" s="26">
        <f>AN114+AN115+AN116</f>
        <v>0</v>
      </c>
      <c r="AO110" s="26">
        <f>AO114+AO115+AO116</f>
        <v>0</v>
      </c>
      <c r="AP110" s="26">
        <f t="shared" si="50"/>
        <v>0</v>
      </c>
      <c r="AQ110" s="26">
        <f>AQ114+AQ115+AQ116+AQ119+AQ120</f>
        <v>0</v>
      </c>
      <c r="AR110" s="26">
        <f t="shared" si="51"/>
        <v>0</v>
      </c>
      <c r="AS110" s="26">
        <f>AS114+AS115+AS116+AS119+AS120</f>
        <v>0</v>
      </c>
      <c r="AT110" s="26">
        <f t="shared" si="52"/>
        <v>0</v>
      </c>
      <c r="AU110" s="26">
        <f>AU114+AU115+AU116+AU119+AU120</f>
        <v>0</v>
      </c>
      <c r="AV110" s="26">
        <f t="shared" si="53"/>
        <v>0</v>
      </c>
      <c r="AW110" s="26">
        <f>AW114+AW115+AW116+AW119+AW120</f>
        <v>0</v>
      </c>
      <c r="AX110" s="26">
        <f t="shared" si="54"/>
        <v>0</v>
      </c>
      <c r="AY110" s="26">
        <f>AY114+AY115+AY116+AY119+AY120</f>
        <v>0</v>
      </c>
      <c r="AZ110" s="26">
        <f t="shared" si="55"/>
        <v>0</v>
      </c>
      <c r="BA110" s="29"/>
      <c r="BB110" s="30" t="s">
        <v>74</v>
      </c>
      <c r="BC110" s="39"/>
    </row>
    <row r="111" spans="1:55" s="22" customFormat="1" hidden="1" x14ac:dyDescent="0.35">
      <c r="A111" s="23"/>
      <c r="B111" s="40" t="s">
        <v>20</v>
      </c>
      <c r="C111" s="40"/>
      <c r="D111" s="25"/>
      <c r="E111" s="25"/>
      <c r="F111" s="26"/>
      <c r="G111" s="25"/>
      <c r="H111" s="26"/>
      <c r="I111" s="25"/>
      <c r="J111" s="26"/>
      <c r="K111" s="25"/>
      <c r="L111" s="26"/>
      <c r="M111" s="25"/>
      <c r="N111" s="26"/>
      <c r="O111" s="25"/>
      <c r="P111" s="26"/>
      <c r="Q111" s="25"/>
      <c r="R111" s="26"/>
      <c r="S111" s="26"/>
      <c r="T111" s="26"/>
      <c r="U111" s="26"/>
      <c r="V111" s="25"/>
      <c r="W111" s="26"/>
      <c r="X111" s="25"/>
      <c r="Y111" s="26"/>
      <c r="Z111" s="25"/>
      <c r="AA111" s="26"/>
      <c r="AB111" s="25"/>
      <c r="AC111" s="26"/>
      <c r="AD111" s="25"/>
      <c r="AE111" s="26"/>
      <c r="AF111" s="25"/>
      <c r="AG111" s="26"/>
      <c r="AH111" s="17"/>
      <c r="AI111" s="26"/>
      <c r="AJ111" s="27"/>
      <c r="AK111" s="26"/>
      <c r="AL111" s="27"/>
      <c r="AM111" s="28"/>
      <c r="AN111" s="26"/>
      <c r="AO111" s="25"/>
      <c r="AP111" s="26"/>
      <c r="AQ111" s="25"/>
      <c r="AR111" s="26"/>
      <c r="AS111" s="25"/>
      <c r="AT111" s="26"/>
      <c r="AU111" s="25"/>
      <c r="AV111" s="26"/>
      <c r="AW111" s="25"/>
      <c r="AX111" s="26"/>
      <c r="AY111" s="25"/>
      <c r="AZ111" s="26"/>
      <c r="BA111" s="29"/>
      <c r="BB111" s="30" t="s">
        <v>74</v>
      </c>
      <c r="BC111" s="39"/>
    </row>
    <row r="112" spans="1:55" s="22" customFormat="1" hidden="1" x14ac:dyDescent="0.35">
      <c r="A112" s="23"/>
      <c r="B112" s="40" t="s">
        <v>22</v>
      </c>
      <c r="C112" s="40"/>
      <c r="D112" s="25">
        <f>D114+D115</f>
        <v>425261.6</v>
      </c>
      <c r="E112" s="25">
        <f>E114+E115</f>
        <v>-28810.120999999999</v>
      </c>
      <c r="F112" s="26">
        <f t="shared" si="26"/>
        <v>396451.47899999999</v>
      </c>
      <c r="G112" s="25">
        <f>G114+G115+G119+G120</f>
        <v>-163034.073</v>
      </c>
      <c r="H112" s="26">
        <f t="shared" si="27"/>
        <v>233417.40599999999</v>
      </c>
      <c r="I112" s="25">
        <f>I114+I115+I119+I120</f>
        <v>0</v>
      </c>
      <c r="J112" s="26">
        <f t="shared" si="28"/>
        <v>233417.40599999999</v>
      </c>
      <c r="K112" s="25">
        <f>K114+K115+K119+K120</f>
        <v>-123523.57</v>
      </c>
      <c r="L112" s="26">
        <f t="shared" si="29"/>
        <v>109893.83599999998</v>
      </c>
      <c r="M112" s="25">
        <f>M114+M115+M119+M120</f>
        <v>0</v>
      </c>
      <c r="N112" s="26">
        <f t="shared" si="30"/>
        <v>109893.83599999998</v>
      </c>
      <c r="O112" s="25">
        <f>O114+O115+O119+O120</f>
        <v>0</v>
      </c>
      <c r="P112" s="26">
        <f t="shared" si="31"/>
        <v>109893.83599999998</v>
      </c>
      <c r="Q112" s="25">
        <f>Q114+Q115+Q119+Q120</f>
        <v>-80691.903999999995</v>
      </c>
      <c r="R112" s="26">
        <f t="shared" si="32"/>
        <v>29201.931999999986</v>
      </c>
      <c r="S112" s="26">
        <f>S114+S115+S119+S120</f>
        <v>0</v>
      </c>
      <c r="T112" s="26">
        <f t="shared" si="33"/>
        <v>29201.931999999986</v>
      </c>
      <c r="U112" s="26">
        <f>U114+U115</f>
        <v>87519</v>
      </c>
      <c r="V112" s="25">
        <f>V114+V115</f>
        <v>67940.256999999998</v>
      </c>
      <c r="W112" s="26">
        <f t="shared" si="34"/>
        <v>155459.25699999998</v>
      </c>
      <c r="X112" s="25">
        <f>X114+X115+X119+X120</f>
        <v>273749.5</v>
      </c>
      <c r="Y112" s="26">
        <f t="shared" si="35"/>
        <v>429208.75699999998</v>
      </c>
      <c r="Z112" s="25">
        <f>Z114+Z115+Z119+Z120</f>
        <v>123523.57</v>
      </c>
      <c r="AA112" s="26">
        <f t="shared" si="36"/>
        <v>552732.32700000005</v>
      </c>
      <c r="AB112" s="25">
        <f>AB114+AB115+AB119+AB120</f>
        <v>0</v>
      </c>
      <c r="AC112" s="26">
        <f t="shared" si="37"/>
        <v>552732.32700000005</v>
      </c>
      <c r="AD112" s="25">
        <f>AD114+AD115+AD119+AD120</f>
        <v>0</v>
      </c>
      <c r="AE112" s="26">
        <f t="shared" si="38"/>
        <v>552732.32700000005</v>
      </c>
      <c r="AF112" s="25">
        <f>AF114+AF115+AF119+AF120</f>
        <v>0</v>
      </c>
      <c r="AG112" s="26">
        <f t="shared" si="39"/>
        <v>552732.32700000005</v>
      </c>
      <c r="AH112" s="17">
        <f>AH114+AH115+AH119+AH120</f>
        <v>80691.903999999995</v>
      </c>
      <c r="AI112" s="26">
        <f t="shared" si="40"/>
        <v>633424.23100000003</v>
      </c>
      <c r="AJ112" s="27">
        <f>AJ114+AJ115+AJ119+AJ120</f>
        <v>0</v>
      </c>
      <c r="AK112" s="26">
        <f t="shared" si="41"/>
        <v>633424.23100000003</v>
      </c>
      <c r="AL112" s="42">
        <f>AL114+AL115+AL119+AL120</f>
        <v>0</v>
      </c>
      <c r="AM112" s="26">
        <f t="shared" si="49"/>
        <v>633424.23100000003</v>
      </c>
      <c r="AN112" s="26">
        <f>AN114+AN115</f>
        <v>0</v>
      </c>
      <c r="AO112" s="25">
        <f>AO114+AO115</f>
        <v>0</v>
      </c>
      <c r="AP112" s="26">
        <f t="shared" si="50"/>
        <v>0</v>
      </c>
      <c r="AQ112" s="25">
        <f>AQ114+AQ115+AQ119+AQ120</f>
        <v>0</v>
      </c>
      <c r="AR112" s="26">
        <f t="shared" si="51"/>
        <v>0</v>
      </c>
      <c r="AS112" s="25">
        <f>AS114+AS115+AS119+AS120</f>
        <v>0</v>
      </c>
      <c r="AT112" s="26">
        <f t="shared" si="52"/>
        <v>0</v>
      </c>
      <c r="AU112" s="25">
        <f>AU114+AU115+AU119+AU120</f>
        <v>0</v>
      </c>
      <c r="AV112" s="26">
        <f t="shared" si="53"/>
        <v>0</v>
      </c>
      <c r="AW112" s="25">
        <f>AW114+AW115+AW119+AW120</f>
        <v>0</v>
      </c>
      <c r="AX112" s="26">
        <f t="shared" si="54"/>
        <v>0</v>
      </c>
      <c r="AY112" s="25">
        <f>AY114+AY115+AY119+AY120</f>
        <v>0</v>
      </c>
      <c r="AZ112" s="26">
        <f t="shared" si="55"/>
        <v>0</v>
      </c>
      <c r="BA112" s="29"/>
      <c r="BB112" s="30" t="s">
        <v>23</v>
      </c>
      <c r="BC112" s="39"/>
    </row>
    <row r="113" spans="1:55" s="22" customFormat="1" hidden="1" x14ac:dyDescent="0.35">
      <c r="A113" s="23"/>
      <c r="B113" s="40" t="s">
        <v>24</v>
      </c>
      <c r="C113" s="40"/>
      <c r="D113" s="25">
        <f>D118</f>
        <v>226860</v>
      </c>
      <c r="E113" s="25">
        <f>E118</f>
        <v>0</v>
      </c>
      <c r="F113" s="26">
        <f t="shared" si="26"/>
        <v>226860</v>
      </c>
      <c r="G113" s="25">
        <f>G118</f>
        <v>0</v>
      </c>
      <c r="H113" s="26">
        <f t="shared" si="27"/>
        <v>226860</v>
      </c>
      <c r="I113" s="25">
        <f>I118</f>
        <v>0</v>
      </c>
      <c r="J113" s="26">
        <f t="shared" si="28"/>
        <v>226860</v>
      </c>
      <c r="K113" s="25">
        <f>K118</f>
        <v>0</v>
      </c>
      <c r="L113" s="26">
        <f t="shared" si="29"/>
        <v>226860</v>
      </c>
      <c r="M113" s="25">
        <f>M118</f>
        <v>0</v>
      </c>
      <c r="N113" s="26">
        <f t="shared" si="30"/>
        <v>226860</v>
      </c>
      <c r="O113" s="25">
        <f>O118</f>
        <v>0</v>
      </c>
      <c r="P113" s="26">
        <f t="shared" si="31"/>
        <v>226860</v>
      </c>
      <c r="Q113" s="25">
        <f>Q118</f>
        <v>0</v>
      </c>
      <c r="R113" s="26">
        <f t="shared" si="32"/>
        <v>226860</v>
      </c>
      <c r="S113" s="26">
        <f>S118</f>
        <v>0</v>
      </c>
      <c r="T113" s="26">
        <f t="shared" si="33"/>
        <v>226860</v>
      </c>
      <c r="U113" s="26">
        <f>U118</f>
        <v>0</v>
      </c>
      <c r="V113" s="25">
        <f>V118</f>
        <v>0</v>
      </c>
      <c r="W113" s="26">
        <f t="shared" si="34"/>
        <v>0</v>
      </c>
      <c r="X113" s="25">
        <f>X118</f>
        <v>0</v>
      </c>
      <c r="Y113" s="26">
        <f t="shared" si="35"/>
        <v>0</v>
      </c>
      <c r="Z113" s="25">
        <f>Z118</f>
        <v>0</v>
      </c>
      <c r="AA113" s="26">
        <f t="shared" si="36"/>
        <v>0</v>
      </c>
      <c r="AB113" s="25">
        <f>AB118</f>
        <v>0</v>
      </c>
      <c r="AC113" s="26">
        <f t="shared" si="37"/>
        <v>0</v>
      </c>
      <c r="AD113" s="25">
        <f>AD118</f>
        <v>0</v>
      </c>
      <c r="AE113" s="26">
        <f t="shared" si="38"/>
        <v>0</v>
      </c>
      <c r="AF113" s="25">
        <f>AF118</f>
        <v>0</v>
      </c>
      <c r="AG113" s="26">
        <f t="shared" si="39"/>
        <v>0</v>
      </c>
      <c r="AH113" s="17">
        <f>AH118</f>
        <v>0</v>
      </c>
      <c r="AI113" s="26">
        <f t="shared" si="40"/>
        <v>0</v>
      </c>
      <c r="AJ113" s="27">
        <f>AJ118</f>
        <v>0</v>
      </c>
      <c r="AK113" s="26">
        <f t="shared" si="41"/>
        <v>0</v>
      </c>
      <c r="AL113" s="27">
        <f>AL118</f>
        <v>0</v>
      </c>
      <c r="AM113" s="28">
        <f t="shared" si="49"/>
        <v>0</v>
      </c>
      <c r="AN113" s="26">
        <f>AN118</f>
        <v>0</v>
      </c>
      <c r="AO113" s="25">
        <f>AO118</f>
        <v>0</v>
      </c>
      <c r="AP113" s="26">
        <f t="shared" si="50"/>
        <v>0</v>
      </c>
      <c r="AQ113" s="25">
        <f>AQ118</f>
        <v>0</v>
      </c>
      <c r="AR113" s="26">
        <f t="shared" si="51"/>
        <v>0</v>
      </c>
      <c r="AS113" s="25">
        <f>AS118</f>
        <v>0</v>
      </c>
      <c r="AT113" s="26">
        <f t="shared" si="52"/>
        <v>0</v>
      </c>
      <c r="AU113" s="25">
        <f>AU118</f>
        <v>0</v>
      </c>
      <c r="AV113" s="26">
        <f t="shared" si="53"/>
        <v>0</v>
      </c>
      <c r="AW113" s="25">
        <f>AW118</f>
        <v>0</v>
      </c>
      <c r="AX113" s="26">
        <f t="shared" si="54"/>
        <v>0</v>
      </c>
      <c r="AY113" s="25">
        <f>AY118</f>
        <v>0</v>
      </c>
      <c r="AZ113" s="26">
        <f t="shared" si="55"/>
        <v>0</v>
      </c>
      <c r="BA113" s="29"/>
      <c r="BB113" s="30" t="s">
        <v>74</v>
      </c>
      <c r="BC113" s="39"/>
    </row>
    <row r="114" spans="1:55" ht="64.5" hidden="1" customHeight="1" x14ac:dyDescent="0.35">
      <c r="A114" s="43" t="s">
        <v>129</v>
      </c>
      <c r="B114" s="45" t="s">
        <v>130</v>
      </c>
      <c r="C114" s="64" t="s">
        <v>29</v>
      </c>
      <c r="D114" s="46">
        <v>65230</v>
      </c>
      <c r="E114" s="47">
        <v>21189.879000000001</v>
      </c>
      <c r="F114" s="48">
        <f t="shared" si="26"/>
        <v>86419.879000000001</v>
      </c>
      <c r="G114" s="47"/>
      <c r="H114" s="48">
        <f t="shared" si="27"/>
        <v>86419.879000000001</v>
      </c>
      <c r="I114" s="47"/>
      <c r="J114" s="48">
        <f t="shared" si="28"/>
        <v>86419.879000000001</v>
      </c>
      <c r="K114" s="47"/>
      <c r="L114" s="48">
        <f t="shared" si="29"/>
        <v>86419.879000000001</v>
      </c>
      <c r="M114" s="47"/>
      <c r="N114" s="48">
        <f t="shared" si="30"/>
        <v>86419.879000000001</v>
      </c>
      <c r="O114" s="47"/>
      <c r="P114" s="48">
        <f t="shared" si="31"/>
        <v>86419.879000000001</v>
      </c>
      <c r="Q114" s="17">
        <v>-70907.100999999995</v>
      </c>
      <c r="R114" s="48">
        <f t="shared" si="32"/>
        <v>15512.778000000006</v>
      </c>
      <c r="S114" s="27"/>
      <c r="T114" s="48">
        <f t="shared" si="33"/>
        <v>15512.778000000006</v>
      </c>
      <c r="U114" s="49">
        <v>0</v>
      </c>
      <c r="V114" s="47"/>
      <c r="W114" s="48">
        <f t="shared" si="34"/>
        <v>0</v>
      </c>
      <c r="X114" s="47">
        <v>73749.5</v>
      </c>
      <c r="Y114" s="48">
        <f t="shared" si="35"/>
        <v>73749.5</v>
      </c>
      <c r="Z114" s="47"/>
      <c r="AA114" s="48">
        <f t="shared" si="36"/>
        <v>73749.5</v>
      </c>
      <c r="AB114" s="47"/>
      <c r="AC114" s="48">
        <f t="shared" si="37"/>
        <v>73749.5</v>
      </c>
      <c r="AD114" s="47"/>
      <c r="AE114" s="48">
        <f t="shared" si="38"/>
        <v>73749.5</v>
      </c>
      <c r="AF114" s="47"/>
      <c r="AG114" s="48">
        <f t="shared" si="39"/>
        <v>73749.5</v>
      </c>
      <c r="AH114" s="17">
        <v>70907.100999999995</v>
      </c>
      <c r="AI114" s="48">
        <f t="shared" si="40"/>
        <v>144656.601</v>
      </c>
      <c r="AJ114" s="27"/>
      <c r="AK114" s="48">
        <f t="shared" si="41"/>
        <v>144656.601</v>
      </c>
      <c r="AL114" s="42"/>
      <c r="AM114" s="48">
        <f t="shared" si="49"/>
        <v>144656.601</v>
      </c>
      <c r="AN114" s="49">
        <v>0</v>
      </c>
      <c r="AO114" s="46"/>
      <c r="AP114" s="48">
        <f t="shared" si="50"/>
        <v>0</v>
      </c>
      <c r="AQ114" s="47"/>
      <c r="AR114" s="48">
        <f t="shared" si="51"/>
        <v>0</v>
      </c>
      <c r="AS114" s="47"/>
      <c r="AT114" s="48">
        <f t="shared" si="52"/>
        <v>0</v>
      </c>
      <c r="AU114" s="47"/>
      <c r="AV114" s="48">
        <f t="shared" si="53"/>
        <v>0</v>
      </c>
      <c r="AW114" s="50"/>
      <c r="AX114" s="48">
        <f t="shared" si="54"/>
        <v>0</v>
      </c>
      <c r="AY114" s="50"/>
      <c r="AZ114" s="48">
        <f t="shared" si="55"/>
        <v>0</v>
      </c>
      <c r="BA114" s="7" t="s">
        <v>131</v>
      </c>
      <c r="BB114" s="8" t="s">
        <v>74</v>
      </c>
      <c r="BC114" s="51"/>
    </row>
    <row r="115" spans="1:55" ht="54" hidden="1" x14ac:dyDescent="0.35">
      <c r="A115" s="43" t="s">
        <v>132</v>
      </c>
      <c r="B115" s="55" t="s">
        <v>133</v>
      </c>
      <c r="C115" s="64" t="s">
        <v>134</v>
      </c>
      <c r="D115" s="46">
        <v>360031.6</v>
      </c>
      <c r="E115" s="47">
        <v>-50000</v>
      </c>
      <c r="F115" s="48">
        <f t="shared" ref="F115:F177" si="56">D115+E115</f>
        <v>310031.59999999998</v>
      </c>
      <c r="G115" s="47">
        <f>17562.98+5713.793-200000</f>
        <v>-176723.22700000001</v>
      </c>
      <c r="H115" s="48">
        <f t="shared" si="27"/>
        <v>133308.37299999996</v>
      </c>
      <c r="I115" s="47"/>
      <c r="J115" s="48">
        <f t="shared" si="28"/>
        <v>133308.37299999996</v>
      </c>
      <c r="K115" s="47">
        <v>-123523.57</v>
      </c>
      <c r="L115" s="48">
        <f t="shared" si="29"/>
        <v>9784.8029999999562</v>
      </c>
      <c r="M115" s="47"/>
      <c r="N115" s="48">
        <f t="shared" si="30"/>
        <v>9784.8029999999562</v>
      </c>
      <c r="O115" s="47"/>
      <c r="P115" s="48">
        <f t="shared" si="31"/>
        <v>9784.8029999999562</v>
      </c>
      <c r="Q115" s="17">
        <v>-9784.8029999999999</v>
      </c>
      <c r="R115" s="48">
        <f t="shared" si="32"/>
        <v>-4.3655745685100555E-11</v>
      </c>
      <c r="S115" s="27"/>
      <c r="T115" s="48">
        <f t="shared" si="33"/>
        <v>-4.3655745685100555E-11</v>
      </c>
      <c r="U115" s="49">
        <v>87519</v>
      </c>
      <c r="V115" s="47">
        <v>67940.256999999998</v>
      </c>
      <c r="W115" s="48">
        <f t="shared" si="34"/>
        <v>155459.25699999998</v>
      </c>
      <c r="X115" s="47">
        <v>200000</v>
      </c>
      <c r="Y115" s="48">
        <f t="shared" si="35"/>
        <v>355459.25699999998</v>
      </c>
      <c r="Z115" s="47">
        <v>123523.57</v>
      </c>
      <c r="AA115" s="48">
        <f t="shared" si="36"/>
        <v>478982.82699999999</v>
      </c>
      <c r="AB115" s="47"/>
      <c r="AC115" s="48">
        <f t="shared" si="37"/>
        <v>478982.82699999999</v>
      </c>
      <c r="AD115" s="47"/>
      <c r="AE115" s="48">
        <f t="shared" si="38"/>
        <v>478982.82699999999</v>
      </c>
      <c r="AF115" s="47"/>
      <c r="AG115" s="48">
        <f t="shared" si="39"/>
        <v>478982.82699999999</v>
      </c>
      <c r="AH115" s="17">
        <v>9784.8029999999999</v>
      </c>
      <c r="AI115" s="48">
        <f t="shared" si="40"/>
        <v>488767.63</v>
      </c>
      <c r="AJ115" s="27"/>
      <c r="AK115" s="48">
        <f t="shared" si="41"/>
        <v>488767.63</v>
      </c>
      <c r="AL115" s="27"/>
      <c r="AM115" s="52">
        <f t="shared" si="49"/>
        <v>488767.63</v>
      </c>
      <c r="AN115" s="49">
        <v>0</v>
      </c>
      <c r="AO115" s="46"/>
      <c r="AP115" s="48">
        <f t="shared" si="50"/>
        <v>0</v>
      </c>
      <c r="AQ115" s="47"/>
      <c r="AR115" s="48">
        <f t="shared" si="51"/>
        <v>0</v>
      </c>
      <c r="AS115" s="47"/>
      <c r="AT115" s="48">
        <f t="shared" si="52"/>
        <v>0</v>
      </c>
      <c r="AU115" s="47"/>
      <c r="AV115" s="48">
        <f t="shared" si="53"/>
        <v>0</v>
      </c>
      <c r="AW115" s="50"/>
      <c r="AX115" s="48">
        <f t="shared" si="54"/>
        <v>0</v>
      </c>
      <c r="AY115" s="50"/>
      <c r="AZ115" s="48">
        <f t="shared" si="55"/>
        <v>0</v>
      </c>
      <c r="BA115" s="7" t="s">
        <v>135</v>
      </c>
      <c r="BB115" s="8" t="s">
        <v>74</v>
      </c>
      <c r="BC115" s="51"/>
    </row>
    <row r="116" spans="1:55" ht="54" hidden="1" x14ac:dyDescent="0.35">
      <c r="A116" s="43" t="s">
        <v>136</v>
      </c>
      <c r="B116" s="65" t="s">
        <v>137</v>
      </c>
      <c r="C116" s="45" t="s">
        <v>134</v>
      </c>
      <c r="D116" s="46">
        <f>D118</f>
        <v>226860</v>
      </c>
      <c r="E116" s="47">
        <f>E118</f>
        <v>0</v>
      </c>
      <c r="F116" s="48">
        <f t="shared" si="56"/>
        <v>226860</v>
      </c>
      <c r="G116" s="47">
        <f>G118</f>
        <v>0</v>
      </c>
      <c r="H116" s="48">
        <f t="shared" si="27"/>
        <v>226860</v>
      </c>
      <c r="I116" s="47">
        <f>I118</f>
        <v>0</v>
      </c>
      <c r="J116" s="48">
        <f t="shared" si="28"/>
        <v>226860</v>
      </c>
      <c r="K116" s="47">
        <f>K118</f>
        <v>0</v>
      </c>
      <c r="L116" s="48">
        <f t="shared" si="29"/>
        <v>226860</v>
      </c>
      <c r="M116" s="47">
        <f>M118</f>
        <v>0</v>
      </c>
      <c r="N116" s="48">
        <f t="shared" si="30"/>
        <v>226860</v>
      </c>
      <c r="O116" s="47">
        <f>O118</f>
        <v>0</v>
      </c>
      <c r="P116" s="48">
        <f t="shared" si="31"/>
        <v>226860</v>
      </c>
      <c r="Q116" s="17">
        <f>Q118</f>
        <v>0</v>
      </c>
      <c r="R116" s="48">
        <f t="shared" si="32"/>
        <v>226860</v>
      </c>
      <c r="S116" s="27">
        <f>S118</f>
        <v>0</v>
      </c>
      <c r="T116" s="48">
        <f t="shared" si="33"/>
        <v>226860</v>
      </c>
      <c r="U116" s="49">
        <f>U118</f>
        <v>0</v>
      </c>
      <c r="V116" s="47">
        <f>V118</f>
        <v>0</v>
      </c>
      <c r="W116" s="48">
        <f t="shared" si="34"/>
        <v>0</v>
      </c>
      <c r="X116" s="47">
        <f>X118</f>
        <v>0</v>
      </c>
      <c r="Y116" s="48">
        <f t="shared" si="35"/>
        <v>0</v>
      </c>
      <c r="Z116" s="47">
        <f>Z118</f>
        <v>0</v>
      </c>
      <c r="AA116" s="48">
        <f t="shared" si="36"/>
        <v>0</v>
      </c>
      <c r="AB116" s="47">
        <f>AB118</f>
        <v>0</v>
      </c>
      <c r="AC116" s="48">
        <f t="shared" si="37"/>
        <v>0</v>
      </c>
      <c r="AD116" s="47">
        <f>AD118</f>
        <v>0</v>
      </c>
      <c r="AE116" s="48">
        <f t="shared" si="38"/>
        <v>0</v>
      </c>
      <c r="AF116" s="47">
        <f>AF118</f>
        <v>0</v>
      </c>
      <c r="AG116" s="48">
        <f t="shared" si="39"/>
        <v>0</v>
      </c>
      <c r="AH116" s="17">
        <f>AH118</f>
        <v>0</v>
      </c>
      <c r="AI116" s="48">
        <f t="shared" si="40"/>
        <v>0</v>
      </c>
      <c r="AJ116" s="27">
        <f>AJ118</f>
        <v>0</v>
      </c>
      <c r="AK116" s="48">
        <f t="shared" si="41"/>
        <v>0</v>
      </c>
      <c r="AL116" s="42">
        <f>AL118</f>
        <v>0</v>
      </c>
      <c r="AM116" s="48">
        <f t="shared" si="49"/>
        <v>0</v>
      </c>
      <c r="AN116" s="49">
        <f>AN118</f>
        <v>0</v>
      </c>
      <c r="AO116" s="46">
        <f>AO118</f>
        <v>0</v>
      </c>
      <c r="AP116" s="48">
        <f t="shared" si="50"/>
        <v>0</v>
      </c>
      <c r="AQ116" s="47">
        <f>AQ118</f>
        <v>0</v>
      </c>
      <c r="AR116" s="48">
        <f t="shared" si="51"/>
        <v>0</v>
      </c>
      <c r="AS116" s="47">
        <f>AS118</f>
        <v>0</v>
      </c>
      <c r="AT116" s="48">
        <f t="shared" si="52"/>
        <v>0</v>
      </c>
      <c r="AU116" s="47">
        <f>AU118</f>
        <v>0</v>
      </c>
      <c r="AV116" s="48">
        <f t="shared" si="53"/>
        <v>0</v>
      </c>
      <c r="AW116" s="50">
        <f>AW118</f>
        <v>0</v>
      </c>
      <c r="AX116" s="48">
        <f t="shared" si="54"/>
        <v>0</v>
      </c>
      <c r="AY116" s="50">
        <f>AY118</f>
        <v>0</v>
      </c>
      <c r="AZ116" s="48">
        <f t="shared" si="55"/>
        <v>0</v>
      </c>
      <c r="BB116" s="8" t="s">
        <v>74</v>
      </c>
      <c r="BC116" s="51"/>
    </row>
    <row r="117" spans="1:55" hidden="1" x14ac:dyDescent="0.35">
      <c r="A117" s="43"/>
      <c r="B117" s="45" t="s">
        <v>20</v>
      </c>
      <c r="C117" s="45"/>
      <c r="D117" s="46"/>
      <c r="E117" s="47"/>
      <c r="F117" s="48"/>
      <c r="G117" s="47"/>
      <c r="H117" s="48"/>
      <c r="I117" s="47"/>
      <c r="J117" s="48"/>
      <c r="K117" s="47"/>
      <c r="L117" s="48"/>
      <c r="M117" s="47"/>
      <c r="N117" s="48"/>
      <c r="O117" s="47"/>
      <c r="P117" s="48"/>
      <c r="Q117" s="17"/>
      <c r="R117" s="48"/>
      <c r="S117" s="27"/>
      <c r="T117" s="48"/>
      <c r="U117" s="49"/>
      <c r="V117" s="47"/>
      <c r="W117" s="48"/>
      <c r="X117" s="47"/>
      <c r="Y117" s="48"/>
      <c r="Z117" s="47"/>
      <c r="AA117" s="48"/>
      <c r="AB117" s="47"/>
      <c r="AC117" s="48"/>
      <c r="AD117" s="47"/>
      <c r="AE117" s="48"/>
      <c r="AF117" s="47"/>
      <c r="AG117" s="48"/>
      <c r="AH117" s="17"/>
      <c r="AI117" s="48"/>
      <c r="AJ117" s="27"/>
      <c r="AK117" s="48"/>
      <c r="AL117" s="27"/>
      <c r="AM117" s="52"/>
      <c r="AN117" s="49"/>
      <c r="AO117" s="46"/>
      <c r="AP117" s="48"/>
      <c r="AQ117" s="47"/>
      <c r="AR117" s="48"/>
      <c r="AS117" s="47"/>
      <c r="AT117" s="48"/>
      <c r="AU117" s="47"/>
      <c r="AV117" s="48"/>
      <c r="AW117" s="50"/>
      <c r="AX117" s="48"/>
      <c r="AY117" s="50"/>
      <c r="AZ117" s="48"/>
      <c r="BB117" s="8" t="s">
        <v>74</v>
      </c>
      <c r="BC117" s="51"/>
    </row>
    <row r="118" spans="1:55" hidden="1" x14ac:dyDescent="0.35">
      <c r="A118" s="43"/>
      <c r="B118" s="65" t="s">
        <v>24</v>
      </c>
      <c r="C118" s="45"/>
      <c r="D118" s="46">
        <v>226860</v>
      </c>
      <c r="E118" s="47"/>
      <c r="F118" s="48">
        <f t="shared" si="56"/>
        <v>226860</v>
      </c>
      <c r="G118" s="47"/>
      <c r="H118" s="48">
        <f t="shared" si="27"/>
        <v>226860</v>
      </c>
      <c r="I118" s="47"/>
      <c r="J118" s="48">
        <f t="shared" si="28"/>
        <v>226860</v>
      </c>
      <c r="K118" s="47"/>
      <c r="L118" s="48">
        <f t="shared" si="29"/>
        <v>226860</v>
      </c>
      <c r="M118" s="47"/>
      <c r="N118" s="48">
        <f t="shared" si="30"/>
        <v>226860</v>
      </c>
      <c r="O118" s="47"/>
      <c r="P118" s="48">
        <f t="shared" si="31"/>
        <v>226860</v>
      </c>
      <c r="Q118" s="17"/>
      <c r="R118" s="48">
        <f t="shared" si="32"/>
        <v>226860</v>
      </c>
      <c r="S118" s="27"/>
      <c r="T118" s="48">
        <f t="shared" si="33"/>
        <v>226860</v>
      </c>
      <c r="U118" s="49">
        <v>0</v>
      </c>
      <c r="V118" s="47"/>
      <c r="W118" s="48">
        <f t="shared" si="34"/>
        <v>0</v>
      </c>
      <c r="X118" s="47"/>
      <c r="Y118" s="48">
        <f t="shared" si="35"/>
        <v>0</v>
      </c>
      <c r="Z118" s="47"/>
      <c r="AA118" s="48">
        <f t="shared" si="36"/>
        <v>0</v>
      </c>
      <c r="AB118" s="47"/>
      <c r="AC118" s="48">
        <f t="shared" si="37"/>
        <v>0</v>
      </c>
      <c r="AD118" s="47"/>
      <c r="AE118" s="48">
        <f t="shared" si="38"/>
        <v>0</v>
      </c>
      <c r="AF118" s="47"/>
      <c r="AG118" s="48">
        <f t="shared" si="39"/>
        <v>0</v>
      </c>
      <c r="AH118" s="17"/>
      <c r="AI118" s="48">
        <f t="shared" si="40"/>
        <v>0</v>
      </c>
      <c r="AJ118" s="27"/>
      <c r="AK118" s="48">
        <f t="shared" si="41"/>
        <v>0</v>
      </c>
      <c r="AL118" s="42"/>
      <c r="AM118" s="48">
        <f t="shared" si="49"/>
        <v>0</v>
      </c>
      <c r="AN118" s="49">
        <v>0</v>
      </c>
      <c r="AO118" s="46"/>
      <c r="AP118" s="48">
        <f t="shared" si="50"/>
        <v>0</v>
      </c>
      <c r="AQ118" s="47"/>
      <c r="AR118" s="48">
        <f t="shared" si="51"/>
        <v>0</v>
      </c>
      <c r="AS118" s="47"/>
      <c r="AT118" s="48">
        <f t="shared" si="52"/>
        <v>0</v>
      </c>
      <c r="AU118" s="47"/>
      <c r="AV118" s="48">
        <f t="shared" si="53"/>
        <v>0</v>
      </c>
      <c r="AW118" s="50"/>
      <c r="AX118" s="48">
        <f t="shared" si="54"/>
        <v>0</v>
      </c>
      <c r="AY118" s="50"/>
      <c r="AZ118" s="48">
        <f t="shared" si="55"/>
        <v>0</v>
      </c>
      <c r="BA118" s="7" t="s">
        <v>138</v>
      </c>
      <c r="BB118" s="8" t="s">
        <v>74</v>
      </c>
      <c r="BC118" s="51"/>
    </row>
    <row r="119" spans="1:55" ht="72" hidden="1" x14ac:dyDescent="0.35">
      <c r="A119" s="43" t="s">
        <v>139</v>
      </c>
      <c r="B119" s="65" t="s">
        <v>140</v>
      </c>
      <c r="C119" s="45" t="s">
        <v>81</v>
      </c>
      <c r="D119" s="46"/>
      <c r="E119" s="47"/>
      <c r="F119" s="48"/>
      <c r="G119" s="47">
        <v>13660</v>
      </c>
      <c r="H119" s="48">
        <f t="shared" si="27"/>
        <v>13660</v>
      </c>
      <c r="I119" s="47"/>
      <c r="J119" s="48">
        <f t="shared" si="28"/>
        <v>13660</v>
      </c>
      <c r="K119" s="47"/>
      <c r="L119" s="48">
        <f t="shared" si="29"/>
        <v>13660</v>
      </c>
      <c r="M119" s="47"/>
      <c r="N119" s="48">
        <f t="shared" si="30"/>
        <v>13660</v>
      </c>
      <c r="O119" s="47"/>
      <c r="P119" s="48">
        <f t="shared" si="31"/>
        <v>13660</v>
      </c>
      <c r="Q119" s="17"/>
      <c r="R119" s="48">
        <f t="shared" si="32"/>
        <v>13660</v>
      </c>
      <c r="S119" s="27"/>
      <c r="T119" s="48">
        <f t="shared" si="33"/>
        <v>13660</v>
      </c>
      <c r="U119" s="49"/>
      <c r="V119" s="47"/>
      <c r="W119" s="48"/>
      <c r="X119" s="47"/>
      <c r="Y119" s="48">
        <f t="shared" si="35"/>
        <v>0</v>
      </c>
      <c r="Z119" s="47"/>
      <c r="AA119" s="48">
        <f t="shared" si="36"/>
        <v>0</v>
      </c>
      <c r="AB119" s="47"/>
      <c r="AC119" s="48">
        <f t="shared" si="37"/>
        <v>0</v>
      </c>
      <c r="AD119" s="47"/>
      <c r="AE119" s="48">
        <f t="shared" si="38"/>
        <v>0</v>
      </c>
      <c r="AF119" s="47"/>
      <c r="AG119" s="48">
        <f t="shared" si="39"/>
        <v>0</v>
      </c>
      <c r="AH119" s="17"/>
      <c r="AI119" s="48">
        <f t="shared" si="40"/>
        <v>0</v>
      </c>
      <c r="AJ119" s="27"/>
      <c r="AK119" s="48">
        <f t="shared" si="41"/>
        <v>0</v>
      </c>
      <c r="AL119" s="27"/>
      <c r="AM119" s="52">
        <f t="shared" si="49"/>
        <v>0</v>
      </c>
      <c r="AN119" s="49"/>
      <c r="AO119" s="46"/>
      <c r="AP119" s="48"/>
      <c r="AQ119" s="47"/>
      <c r="AR119" s="48">
        <f t="shared" si="51"/>
        <v>0</v>
      </c>
      <c r="AS119" s="47"/>
      <c r="AT119" s="48">
        <f t="shared" si="52"/>
        <v>0</v>
      </c>
      <c r="AU119" s="47"/>
      <c r="AV119" s="48">
        <f t="shared" si="53"/>
        <v>0</v>
      </c>
      <c r="AW119" s="50"/>
      <c r="AX119" s="48">
        <f t="shared" si="54"/>
        <v>0</v>
      </c>
      <c r="AY119" s="50"/>
      <c r="AZ119" s="48">
        <f t="shared" si="55"/>
        <v>0</v>
      </c>
      <c r="BA119" s="7" t="s">
        <v>141</v>
      </c>
      <c r="BB119" s="8" t="s">
        <v>74</v>
      </c>
      <c r="BC119" s="51"/>
    </row>
    <row r="120" spans="1:55" ht="54" hidden="1" x14ac:dyDescent="0.35">
      <c r="A120" s="43" t="s">
        <v>142</v>
      </c>
      <c r="B120" s="65" t="s">
        <v>143</v>
      </c>
      <c r="C120" s="45" t="s">
        <v>29</v>
      </c>
      <c r="D120" s="46"/>
      <c r="E120" s="47"/>
      <c r="F120" s="48"/>
      <c r="G120" s="47">
        <v>29.154</v>
      </c>
      <c r="H120" s="48">
        <f t="shared" si="27"/>
        <v>29.154</v>
      </c>
      <c r="I120" s="47"/>
      <c r="J120" s="48">
        <f t="shared" si="28"/>
        <v>29.154</v>
      </c>
      <c r="K120" s="47"/>
      <c r="L120" s="48">
        <f t="shared" si="29"/>
        <v>29.154</v>
      </c>
      <c r="M120" s="47"/>
      <c r="N120" s="48">
        <f t="shared" si="30"/>
        <v>29.154</v>
      </c>
      <c r="O120" s="47"/>
      <c r="P120" s="48">
        <f t="shared" si="31"/>
        <v>29.154</v>
      </c>
      <c r="Q120" s="17"/>
      <c r="R120" s="48">
        <f t="shared" si="32"/>
        <v>29.154</v>
      </c>
      <c r="S120" s="27"/>
      <c r="T120" s="48">
        <f t="shared" si="33"/>
        <v>29.154</v>
      </c>
      <c r="U120" s="49"/>
      <c r="V120" s="47"/>
      <c r="W120" s="48"/>
      <c r="X120" s="47"/>
      <c r="Y120" s="48">
        <f t="shared" si="35"/>
        <v>0</v>
      </c>
      <c r="Z120" s="47"/>
      <c r="AA120" s="48">
        <f t="shared" si="36"/>
        <v>0</v>
      </c>
      <c r="AB120" s="47"/>
      <c r="AC120" s="48">
        <f t="shared" si="37"/>
        <v>0</v>
      </c>
      <c r="AD120" s="47"/>
      <c r="AE120" s="48">
        <f t="shared" si="38"/>
        <v>0</v>
      </c>
      <c r="AF120" s="47"/>
      <c r="AG120" s="48">
        <f t="shared" si="39"/>
        <v>0</v>
      </c>
      <c r="AH120" s="17"/>
      <c r="AI120" s="48">
        <f t="shared" si="40"/>
        <v>0</v>
      </c>
      <c r="AJ120" s="27"/>
      <c r="AK120" s="48">
        <f t="shared" si="41"/>
        <v>0</v>
      </c>
      <c r="AL120" s="42"/>
      <c r="AM120" s="48">
        <f t="shared" si="49"/>
        <v>0</v>
      </c>
      <c r="AN120" s="49"/>
      <c r="AO120" s="46"/>
      <c r="AP120" s="48"/>
      <c r="AQ120" s="47"/>
      <c r="AR120" s="48">
        <f t="shared" si="51"/>
        <v>0</v>
      </c>
      <c r="AS120" s="47"/>
      <c r="AT120" s="48">
        <f t="shared" si="52"/>
        <v>0</v>
      </c>
      <c r="AU120" s="47"/>
      <c r="AV120" s="48">
        <f t="shared" si="53"/>
        <v>0</v>
      </c>
      <c r="AW120" s="50"/>
      <c r="AX120" s="48">
        <f t="shared" si="54"/>
        <v>0</v>
      </c>
      <c r="AY120" s="50"/>
      <c r="AZ120" s="48">
        <f t="shared" si="55"/>
        <v>0</v>
      </c>
      <c r="BA120" s="7" t="s">
        <v>144</v>
      </c>
      <c r="BB120" s="8" t="s">
        <v>74</v>
      </c>
      <c r="BC120" s="51"/>
    </row>
    <row r="121" spans="1:55" s="22" customFormat="1" hidden="1" x14ac:dyDescent="0.35">
      <c r="A121" s="23"/>
      <c r="B121" s="40" t="s">
        <v>145</v>
      </c>
      <c r="C121" s="40"/>
      <c r="D121" s="26">
        <f>D125+D126+D127+D128+D129+D130+D134+D138</f>
        <v>129061.20000000001</v>
      </c>
      <c r="E121" s="26">
        <f>E125+E126+E127+E128+E129+E130+E134+E138</f>
        <v>-1425.779</v>
      </c>
      <c r="F121" s="26">
        <f t="shared" si="56"/>
        <v>127635.42100000002</v>
      </c>
      <c r="G121" s="26">
        <f>G125+G126+G127+G128+G129+G130+G134+G138+G142+G143+G144</f>
        <v>24441.925999999999</v>
      </c>
      <c r="H121" s="26">
        <f t="shared" si="27"/>
        <v>152077.34700000001</v>
      </c>
      <c r="I121" s="26">
        <f>I125+I126+I127+I128+I129+I130+I134+I138+I142+I143+I144</f>
        <v>0</v>
      </c>
      <c r="J121" s="26">
        <f t="shared" si="28"/>
        <v>152077.34700000001</v>
      </c>
      <c r="K121" s="26">
        <f>K125+K126+K127+K128+K129+K130+K134+K138+K142+K143+K144</f>
        <v>659.62699999999995</v>
      </c>
      <c r="L121" s="26">
        <f t="shared" si="29"/>
        <v>152736.97400000002</v>
      </c>
      <c r="M121" s="26">
        <f>M125+M126+M127+M128+M129+M130+M134+M138+M142+M143+M144</f>
        <v>-5338.8189999999995</v>
      </c>
      <c r="N121" s="26">
        <f t="shared" si="30"/>
        <v>147398.15500000003</v>
      </c>
      <c r="O121" s="26">
        <f>O125+O126+O127+O128+O129+O130+O134+O138+O142+O143+O144</f>
        <v>-12.193</v>
      </c>
      <c r="P121" s="26">
        <f t="shared" si="31"/>
        <v>147385.96200000003</v>
      </c>
      <c r="Q121" s="26">
        <f>Q125+Q126+Q127+Q128+Q129+Q130+Q134+Q138+Q142+Q143+Q144+Q145</f>
        <v>-2.8421709430404007E-14</v>
      </c>
      <c r="R121" s="26">
        <f t="shared" si="32"/>
        <v>147385.96200000003</v>
      </c>
      <c r="S121" s="26">
        <f>S125+S126+S127+S128+S129+S130+S134+S138+S142+S143+S144+S145</f>
        <v>0</v>
      </c>
      <c r="T121" s="26">
        <f t="shared" si="33"/>
        <v>147385.96200000003</v>
      </c>
      <c r="U121" s="26">
        <f>U125+U126+U127+U128+U129+U130+U134+U138</f>
        <v>40592.799999999996</v>
      </c>
      <c r="V121" s="26">
        <f>V125+V126+V127+V128+V129+V130+V134+V138</f>
        <v>0</v>
      </c>
      <c r="W121" s="26">
        <f t="shared" si="34"/>
        <v>40592.799999999996</v>
      </c>
      <c r="X121" s="26">
        <f>X125+X126+X127+X128+X129+X130+X134+X138+X142+X143+X144</f>
        <v>0</v>
      </c>
      <c r="Y121" s="26">
        <f t="shared" si="35"/>
        <v>40592.799999999996</v>
      </c>
      <c r="Z121" s="26">
        <f>Z125+Z126+Z127+Z128+Z129+Z130+Z134+Z138+Z142+Z143+Z144</f>
        <v>0</v>
      </c>
      <c r="AA121" s="26">
        <f t="shared" si="36"/>
        <v>40592.799999999996</v>
      </c>
      <c r="AB121" s="26">
        <f>AB125+AB126+AB127+AB128+AB129+AB130+AB134+AB138+AB142+AB143+AB144</f>
        <v>0</v>
      </c>
      <c r="AC121" s="26">
        <f t="shared" si="37"/>
        <v>40592.799999999996</v>
      </c>
      <c r="AD121" s="26">
        <f>AD125+AD126+AD127+AD128+AD129+AD130+AD134+AD138+AD142+AD143+AD144</f>
        <v>1914</v>
      </c>
      <c r="AE121" s="26">
        <f t="shared" si="38"/>
        <v>42506.799999999996</v>
      </c>
      <c r="AF121" s="26">
        <f>AF125+AF126+AF127+AF128+AF129+AF130+AF134+AF138+AF142+AF143+AF144</f>
        <v>0</v>
      </c>
      <c r="AG121" s="26">
        <f t="shared" si="39"/>
        <v>42506.799999999996</v>
      </c>
      <c r="AH121" s="18">
        <f>AH125+AH126+AH127+AH128+AH129+AH130+AH134+AH138+AH142+AH143+AH144+AH145</f>
        <v>537636.15800000005</v>
      </c>
      <c r="AI121" s="26">
        <f t="shared" si="40"/>
        <v>580142.9580000001</v>
      </c>
      <c r="AJ121" s="27">
        <f>AJ125+AJ126+AJ127+AJ128+AJ129+AJ130+AJ134+AJ138+AJ142+AJ143+AJ144+AJ145</f>
        <v>-579.1</v>
      </c>
      <c r="AK121" s="26">
        <f t="shared" si="41"/>
        <v>579563.85800000012</v>
      </c>
      <c r="AL121" s="27">
        <f>AL125+AL126+AL127+AL128+AL129+AL130+AL134+AL138+AL142+AL143+AL144+AL145</f>
        <v>0</v>
      </c>
      <c r="AM121" s="28">
        <f t="shared" si="49"/>
        <v>579563.85800000012</v>
      </c>
      <c r="AN121" s="26">
        <f>AN125+AN126+AN127+AN128+AN129+AN130+AN134+AN138</f>
        <v>10393.299999999999</v>
      </c>
      <c r="AO121" s="26">
        <f>AO125+AO126+AO127+AO128+AO129+AO130+AO134+AO138</f>
        <v>0</v>
      </c>
      <c r="AP121" s="26">
        <f t="shared" si="50"/>
        <v>10393.299999999999</v>
      </c>
      <c r="AQ121" s="26">
        <f>AQ125+AQ126+AQ127+AQ128+AQ129+AQ130+AQ134+AQ138+AQ142+AQ143+AQ144</f>
        <v>0</v>
      </c>
      <c r="AR121" s="26">
        <f t="shared" si="51"/>
        <v>10393.299999999999</v>
      </c>
      <c r="AS121" s="26">
        <f>AS125+AS126+AS127+AS128+AS129+AS130+AS134+AS138+AS142+AS143+AS144</f>
        <v>0</v>
      </c>
      <c r="AT121" s="26">
        <f t="shared" si="52"/>
        <v>10393.299999999999</v>
      </c>
      <c r="AU121" s="26">
        <f>AU125+AU126+AU127+AU128+AU129+AU130+AU134+AU138+AU142+AU143+AU144</f>
        <v>0</v>
      </c>
      <c r="AV121" s="26">
        <f t="shared" si="53"/>
        <v>10393.299999999999</v>
      </c>
      <c r="AW121" s="26">
        <f>AW125+AW126+AW127+AW128+AW129+AW130+AW134+AW138+AW142+AW143+AW144+AW145</f>
        <v>0</v>
      </c>
      <c r="AX121" s="26">
        <f t="shared" si="54"/>
        <v>10393.299999999999</v>
      </c>
      <c r="AY121" s="26">
        <f>AY125+AY126+AY127+AY128+AY129+AY130+AY134+AY138+AY142+AY143+AY144+AY145</f>
        <v>0</v>
      </c>
      <c r="AZ121" s="26">
        <f t="shared" si="55"/>
        <v>10393.299999999999</v>
      </c>
      <c r="BA121" s="29"/>
      <c r="BB121" s="30" t="s">
        <v>74</v>
      </c>
      <c r="BC121" s="39"/>
    </row>
    <row r="122" spans="1:55" s="22" customFormat="1" hidden="1" x14ac:dyDescent="0.35">
      <c r="A122" s="23"/>
      <c r="B122" s="24" t="s">
        <v>20</v>
      </c>
      <c r="C122" s="40"/>
      <c r="D122" s="25"/>
      <c r="E122" s="25"/>
      <c r="F122" s="26"/>
      <c r="G122" s="25"/>
      <c r="H122" s="26"/>
      <c r="I122" s="25"/>
      <c r="J122" s="26"/>
      <c r="K122" s="25"/>
      <c r="L122" s="26"/>
      <c r="M122" s="25"/>
      <c r="N122" s="26"/>
      <c r="O122" s="25"/>
      <c r="P122" s="26"/>
      <c r="Q122" s="25"/>
      <c r="R122" s="26"/>
      <c r="S122" s="26"/>
      <c r="T122" s="26"/>
      <c r="U122" s="26"/>
      <c r="V122" s="25"/>
      <c r="W122" s="26"/>
      <c r="X122" s="25"/>
      <c r="Y122" s="26"/>
      <c r="Z122" s="25"/>
      <c r="AA122" s="26"/>
      <c r="AB122" s="25"/>
      <c r="AC122" s="26"/>
      <c r="AD122" s="25"/>
      <c r="AE122" s="26"/>
      <c r="AF122" s="25"/>
      <c r="AG122" s="26"/>
      <c r="AH122" s="17"/>
      <c r="AI122" s="26"/>
      <c r="AJ122" s="27"/>
      <c r="AK122" s="26"/>
      <c r="AL122" s="42"/>
      <c r="AM122" s="26"/>
      <c r="AN122" s="26"/>
      <c r="AO122" s="25"/>
      <c r="AP122" s="26"/>
      <c r="AQ122" s="25"/>
      <c r="AR122" s="26"/>
      <c r="AS122" s="25"/>
      <c r="AT122" s="26"/>
      <c r="AU122" s="25"/>
      <c r="AV122" s="26"/>
      <c r="AW122" s="25"/>
      <c r="AX122" s="26"/>
      <c r="AY122" s="25"/>
      <c r="AZ122" s="26"/>
      <c r="BA122" s="29"/>
      <c r="BB122" s="30" t="s">
        <v>74</v>
      </c>
      <c r="BC122" s="39"/>
    </row>
    <row r="123" spans="1:55" s="22" customFormat="1" hidden="1" x14ac:dyDescent="0.35">
      <c r="A123" s="23"/>
      <c r="B123" s="31" t="s">
        <v>22</v>
      </c>
      <c r="C123" s="66"/>
      <c r="D123" s="33">
        <f>D125+D126+D127+D128+D129+D132+D136+D140</f>
        <v>114489.2</v>
      </c>
      <c r="E123" s="33">
        <f>E125+E126+E127+E128+E129+E132+E136+E140</f>
        <v>-1425.779</v>
      </c>
      <c r="F123" s="34">
        <f t="shared" si="56"/>
        <v>113063.421</v>
      </c>
      <c r="G123" s="33">
        <f>G125+G126+G127+G128+G129+G132+G136+G140+G142+G143+G144</f>
        <v>24441.925999999999</v>
      </c>
      <c r="H123" s="34">
        <f t="shared" si="27"/>
        <v>137505.34700000001</v>
      </c>
      <c r="I123" s="33">
        <f>I125+I126+I127+I128+I129+I132+I136+I140+I142+I143+I144</f>
        <v>0</v>
      </c>
      <c r="J123" s="34">
        <f t="shared" si="28"/>
        <v>137505.34700000001</v>
      </c>
      <c r="K123" s="33">
        <f>K125+K126+K127+K128+K129+K132+K136+K140+K142+K143+K144</f>
        <v>659.62699999999995</v>
      </c>
      <c r="L123" s="34">
        <f t="shared" si="29"/>
        <v>138164.97400000002</v>
      </c>
      <c r="M123" s="33">
        <f>M125+M126+M127+M128+M129+M132+M136+M140+M142+M143+M144</f>
        <v>-5338.8189999999995</v>
      </c>
      <c r="N123" s="34">
        <f t="shared" si="30"/>
        <v>132826.15500000003</v>
      </c>
      <c r="O123" s="33">
        <f>O125+O126+O127+O128+O129+O132+O136+O140+O142+O143+O144</f>
        <v>-12.193</v>
      </c>
      <c r="P123" s="34">
        <f t="shared" si="31"/>
        <v>132813.96200000003</v>
      </c>
      <c r="Q123" s="33">
        <f>Q125+Q126+Q127+Q128+Q129+Q132+Q136+Q140+Q142+Q143+Q144+Q147</f>
        <v>-2.8421709430404007E-14</v>
      </c>
      <c r="R123" s="34">
        <f t="shared" si="32"/>
        <v>132813.96200000003</v>
      </c>
      <c r="S123" s="34">
        <f>S125+S126+S127+S128+S129+S132+S136+S140+S142+S143+S144+S147</f>
        <v>0</v>
      </c>
      <c r="T123" s="34">
        <f t="shared" si="33"/>
        <v>132813.96200000003</v>
      </c>
      <c r="U123" s="34">
        <f>U125+U126+U127+U128+U129+U132+U136+U140</f>
        <v>0</v>
      </c>
      <c r="V123" s="33">
        <f>V125+V126+V127+V128+V129+V132+V136+V140</f>
        <v>0</v>
      </c>
      <c r="W123" s="34">
        <f t="shared" si="34"/>
        <v>0</v>
      </c>
      <c r="X123" s="33">
        <f>X125+X126+X127+X128+X129+X132+X136+X140+X142+X143+X144</f>
        <v>0</v>
      </c>
      <c r="Y123" s="34">
        <f t="shared" si="35"/>
        <v>0</v>
      </c>
      <c r="Z123" s="33">
        <f>Z125+Z126+Z127+Z128+Z129+Z132+Z136+Z140+Z142+Z143+Z144</f>
        <v>0</v>
      </c>
      <c r="AA123" s="34">
        <f t="shared" si="36"/>
        <v>0</v>
      </c>
      <c r="AB123" s="33">
        <f>AB125+AB126+AB127+AB128+AB129+AB132+AB136+AB140+AB142+AB143+AB144</f>
        <v>0</v>
      </c>
      <c r="AC123" s="34">
        <f t="shared" si="37"/>
        <v>0</v>
      </c>
      <c r="AD123" s="33">
        <f>AD125+AD126+AD127+AD128+AD129+AD132+AD136+AD140+AD142+AD143+AD144</f>
        <v>1914</v>
      </c>
      <c r="AE123" s="34">
        <f t="shared" si="38"/>
        <v>1914</v>
      </c>
      <c r="AF123" s="33">
        <f>AF125+AF126+AF127+AF128+AF129+AF132+AF136+AF140+AF142+AF143+AF144</f>
        <v>0</v>
      </c>
      <c r="AG123" s="34">
        <f t="shared" si="39"/>
        <v>1914</v>
      </c>
      <c r="AH123" s="35">
        <f>AH125+AH126+AH127+AH128+AH129+AH132+AH136+AH140+AH142+AH143+AH144+AH147</f>
        <v>458984.05900000001</v>
      </c>
      <c r="AI123" s="34">
        <f t="shared" si="40"/>
        <v>460898.05900000001</v>
      </c>
      <c r="AJ123" s="36">
        <f>AJ125+AJ126+AJ127+AJ128+AJ129+AJ132+AJ136+AJ140+AJ142+AJ143+AJ144+AJ147</f>
        <v>-579.1</v>
      </c>
      <c r="AK123" s="34">
        <f t="shared" si="41"/>
        <v>460318.95900000003</v>
      </c>
      <c r="AL123" s="36">
        <f>AL125+AL126+AL127+AL128+AL129+AL132+AL136+AL140+AL142+AL143+AL144+AL147</f>
        <v>0</v>
      </c>
      <c r="AM123" s="67">
        <f t="shared" si="49"/>
        <v>460318.95900000003</v>
      </c>
      <c r="AN123" s="34">
        <f>AN125+AN126+AN127+AN128+AN129+AN132+AN136+AN140</f>
        <v>0</v>
      </c>
      <c r="AO123" s="33">
        <f>AO125+AO126+AO127+AO128+AO129+AO132+AO136+AO140</f>
        <v>0</v>
      </c>
      <c r="AP123" s="34">
        <f t="shared" si="50"/>
        <v>0</v>
      </c>
      <c r="AQ123" s="33">
        <f>AQ125+AQ126+AQ127+AQ128+AQ129+AQ132+AQ136+AQ140+AQ142+AQ143+AQ144</f>
        <v>0</v>
      </c>
      <c r="AR123" s="34">
        <f t="shared" si="51"/>
        <v>0</v>
      </c>
      <c r="AS123" s="33">
        <f>AS125+AS126+AS127+AS128+AS129+AS132+AS136+AS140+AS142+AS143+AS144</f>
        <v>0</v>
      </c>
      <c r="AT123" s="34">
        <f t="shared" si="52"/>
        <v>0</v>
      </c>
      <c r="AU123" s="33">
        <f>AU125+AU126+AU127+AU128+AU129+AU132+AU136+AU140+AU142+AU143+AU144</f>
        <v>0</v>
      </c>
      <c r="AV123" s="34">
        <f t="shared" si="53"/>
        <v>0</v>
      </c>
      <c r="AW123" s="33">
        <f>AW125+AW126+AW127+AW128+AW129+AW132+AW136+AW140+AW142+AW143+AW144+AW147</f>
        <v>0</v>
      </c>
      <c r="AX123" s="34">
        <f t="shared" si="54"/>
        <v>0</v>
      </c>
      <c r="AY123" s="33">
        <f>AY125+AY126+AY127+AY128+AY129+AY132+AY136+AY140+AY142+AY143+AY144+AY147</f>
        <v>0</v>
      </c>
      <c r="AZ123" s="34">
        <f t="shared" si="55"/>
        <v>0</v>
      </c>
      <c r="BA123" s="38"/>
      <c r="BB123" s="30" t="s">
        <v>23</v>
      </c>
      <c r="BC123" s="39"/>
    </row>
    <row r="124" spans="1:55" s="22" customFormat="1" hidden="1" x14ac:dyDescent="0.35">
      <c r="A124" s="23"/>
      <c r="B124" s="40" t="s">
        <v>146</v>
      </c>
      <c r="C124" s="40"/>
      <c r="D124" s="25">
        <f>D133+D137+D141</f>
        <v>14572.000000000002</v>
      </c>
      <c r="E124" s="25">
        <f>E133+E137+E141</f>
        <v>0</v>
      </c>
      <c r="F124" s="26">
        <f t="shared" si="56"/>
        <v>14572.000000000002</v>
      </c>
      <c r="G124" s="25">
        <f>G133+G137+G141</f>
        <v>0</v>
      </c>
      <c r="H124" s="26">
        <f t="shared" si="27"/>
        <v>14572.000000000002</v>
      </c>
      <c r="I124" s="25">
        <f>I133+I137+I141</f>
        <v>0</v>
      </c>
      <c r="J124" s="26">
        <f t="shared" si="28"/>
        <v>14572.000000000002</v>
      </c>
      <c r="K124" s="25">
        <f>K133+K137+K141</f>
        <v>0</v>
      </c>
      <c r="L124" s="26">
        <f t="shared" si="29"/>
        <v>14572.000000000002</v>
      </c>
      <c r="M124" s="25">
        <f>M133+M137+M141</f>
        <v>0</v>
      </c>
      <c r="N124" s="26">
        <f t="shared" si="30"/>
        <v>14572.000000000002</v>
      </c>
      <c r="O124" s="25">
        <f>O133+O137+O141</f>
        <v>0</v>
      </c>
      <c r="P124" s="26">
        <f t="shared" si="31"/>
        <v>14572.000000000002</v>
      </c>
      <c r="Q124" s="25">
        <f>Q133+Q137+Q141+Q148</f>
        <v>0</v>
      </c>
      <c r="R124" s="26">
        <f t="shared" si="32"/>
        <v>14572.000000000002</v>
      </c>
      <c r="S124" s="26">
        <f>S133+S137+S141+S148</f>
        <v>0</v>
      </c>
      <c r="T124" s="26">
        <f t="shared" si="33"/>
        <v>14572.000000000002</v>
      </c>
      <c r="U124" s="26">
        <f>U133+U137+U141</f>
        <v>40592.799999999996</v>
      </c>
      <c r="V124" s="25">
        <f>V133+V137+V141</f>
        <v>0</v>
      </c>
      <c r="W124" s="26">
        <f t="shared" si="34"/>
        <v>40592.799999999996</v>
      </c>
      <c r="X124" s="25">
        <f>X133+X137+X141</f>
        <v>0</v>
      </c>
      <c r="Y124" s="26">
        <f t="shared" si="35"/>
        <v>40592.799999999996</v>
      </c>
      <c r="Z124" s="25">
        <f>Z133+Z137+Z141</f>
        <v>0</v>
      </c>
      <c r="AA124" s="26">
        <f t="shared" si="36"/>
        <v>40592.799999999996</v>
      </c>
      <c r="AB124" s="25">
        <f>AB133+AB137+AB141</f>
        <v>0</v>
      </c>
      <c r="AC124" s="26">
        <f t="shared" si="37"/>
        <v>40592.799999999996</v>
      </c>
      <c r="AD124" s="25">
        <f>AD133+AD137+AD141</f>
        <v>0</v>
      </c>
      <c r="AE124" s="26">
        <f t="shared" si="38"/>
        <v>40592.799999999996</v>
      </c>
      <c r="AF124" s="25">
        <f>AF133+AF137+AF141</f>
        <v>0</v>
      </c>
      <c r="AG124" s="26">
        <f t="shared" si="39"/>
        <v>40592.799999999996</v>
      </c>
      <c r="AH124" s="17">
        <f>AH133+AH137+AH141+AH148</f>
        <v>78652.098999999987</v>
      </c>
      <c r="AI124" s="26">
        <f t="shared" si="40"/>
        <v>119244.89899999998</v>
      </c>
      <c r="AJ124" s="27">
        <f>AJ133+AJ137+AJ141+AJ148</f>
        <v>0</v>
      </c>
      <c r="AK124" s="26">
        <f t="shared" si="41"/>
        <v>119244.89899999998</v>
      </c>
      <c r="AL124" s="42">
        <f>AL133+AL137+AL141+AL148</f>
        <v>0</v>
      </c>
      <c r="AM124" s="26">
        <f t="shared" si="49"/>
        <v>119244.89899999998</v>
      </c>
      <c r="AN124" s="26">
        <f>AN133+AN137+AN141</f>
        <v>10393.299999999999</v>
      </c>
      <c r="AO124" s="25">
        <f>AO133+AO137+AO141</f>
        <v>0</v>
      </c>
      <c r="AP124" s="26">
        <f t="shared" si="50"/>
        <v>10393.299999999999</v>
      </c>
      <c r="AQ124" s="25">
        <f>AQ133+AQ137+AQ141</f>
        <v>0</v>
      </c>
      <c r="AR124" s="26">
        <f t="shared" si="51"/>
        <v>10393.299999999999</v>
      </c>
      <c r="AS124" s="25">
        <f>AS133+AS137+AS141</f>
        <v>0</v>
      </c>
      <c r="AT124" s="26">
        <f t="shared" si="52"/>
        <v>10393.299999999999</v>
      </c>
      <c r="AU124" s="25">
        <f>AU133+AU137+AU141</f>
        <v>0</v>
      </c>
      <c r="AV124" s="26">
        <f t="shared" si="53"/>
        <v>10393.299999999999</v>
      </c>
      <c r="AW124" s="25">
        <f>AW133+AW137+AW141+AW148</f>
        <v>0</v>
      </c>
      <c r="AX124" s="26">
        <f t="shared" si="54"/>
        <v>10393.299999999999</v>
      </c>
      <c r="AY124" s="25">
        <f>AY133+AY137+AY141+AY148</f>
        <v>0</v>
      </c>
      <c r="AZ124" s="26">
        <f t="shared" si="55"/>
        <v>10393.299999999999</v>
      </c>
      <c r="BA124" s="29"/>
      <c r="BB124" s="30" t="s">
        <v>74</v>
      </c>
      <c r="BC124" s="39"/>
    </row>
    <row r="125" spans="1:55" ht="54" hidden="1" x14ac:dyDescent="0.35">
      <c r="A125" s="43" t="s">
        <v>147</v>
      </c>
      <c r="B125" s="45" t="s">
        <v>148</v>
      </c>
      <c r="C125" s="64" t="s">
        <v>134</v>
      </c>
      <c r="D125" s="46">
        <v>2753.6</v>
      </c>
      <c r="E125" s="47"/>
      <c r="F125" s="48">
        <f t="shared" si="56"/>
        <v>2753.6</v>
      </c>
      <c r="G125" s="47"/>
      <c r="H125" s="48">
        <f t="shared" si="27"/>
        <v>2753.6</v>
      </c>
      <c r="I125" s="47"/>
      <c r="J125" s="48">
        <f t="shared" si="28"/>
        <v>2753.6</v>
      </c>
      <c r="K125" s="47"/>
      <c r="L125" s="48">
        <f t="shared" si="29"/>
        <v>2753.6</v>
      </c>
      <c r="M125" s="47"/>
      <c r="N125" s="48">
        <f t="shared" si="30"/>
        <v>2753.6</v>
      </c>
      <c r="O125" s="47"/>
      <c r="P125" s="48">
        <f t="shared" si="31"/>
        <v>2753.6</v>
      </c>
      <c r="Q125" s="17"/>
      <c r="R125" s="48">
        <f t="shared" si="32"/>
        <v>2753.6</v>
      </c>
      <c r="S125" s="27"/>
      <c r="T125" s="48">
        <f t="shared" si="33"/>
        <v>2753.6</v>
      </c>
      <c r="U125" s="49">
        <v>0</v>
      </c>
      <c r="V125" s="47"/>
      <c r="W125" s="48">
        <f t="shared" si="34"/>
        <v>0</v>
      </c>
      <c r="X125" s="47"/>
      <c r="Y125" s="48">
        <f t="shared" si="35"/>
        <v>0</v>
      </c>
      <c r="Z125" s="47"/>
      <c r="AA125" s="48">
        <f t="shared" si="36"/>
        <v>0</v>
      </c>
      <c r="AB125" s="47"/>
      <c r="AC125" s="48">
        <f t="shared" si="37"/>
        <v>0</v>
      </c>
      <c r="AD125" s="47"/>
      <c r="AE125" s="48">
        <f t="shared" si="38"/>
        <v>0</v>
      </c>
      <c r="AF125" s="47"/>
      <c r="AG125" s="48">
        <f t="shared" si="39"/>
        <v>0</v>
      </c>
      <c r="AH125" s="17"/>
      <c r="AI125" s="48">
        <f t="shared" si="40"/>
        <v>0</v>
      </c>
      <c r="AJ125" s="27"/>
      <c r="AK125" s="48">
        <f t="shared" si="41"/>
        <v>0</v>
      </c>
      <c r="AL125" s="27"/>
      <c r="AM125" s="52">
        <f t="shared" si="49"/>
        <v>0</v>
      </c>
      <c r="AN125" s="49">
        <v>0</v>
      </c>
      <c r="AO125" s="46"/>
      <c r="AP125" s="48">
        <f t="shared" si="50"/>
        <v>0</v>
      </c>
      <c r="AQ125" s="47"/>
      <c r="AR125" s="48">
        <f t="shared" si="51"/>
        <v>0</v>
      </c>
      <c r="AS125" s="47"/>
      <c r="AT125" s="48">
        <f t="shared" si="52"/>
        <v>0</v>
      </c>
      <c r="AU125" s="47"/>
      <c r="AV125" s="48">
        <f t="shared" si="53"/>
        <v>0</v>
      </c>
      <c r="AW125" s="50"/>
      <c r="AX125" s="48">
        <f t="shared" si="54"/>
        <v>0</v>
      </c>
      <c r="AY125" s="50"/>
      <c r="AZ125" s="48">
        <f t="shared" si="55"/>
        <v>0</v>
      </c>
      <c r="BA125" s="7" t="s">
        <v>149</v>
      </c>
      <c r="BB125" s="8" t="s">
        <v>74</v>
      </c>
      <c r="BC125" s="51"/>
    </row>
    <row r="126" spans="1:55" ht="54" hidden="1" x14ac:dyDescent="0.35">
      <c r="A126" s="43" t="s">
        <v>150</v>
      </c>
      <c r="B126" s="45" t="s">
        <v>151</v>
      </c>
      <c r="C126" s="45" t="s">
        <v>134</v>
      </c>
      <c r="D126" s="46">
        <v>11301.9</v>
      </c>
      <c r="E126" s="47">
        <v>-180.65199999999999</v>
      </c>
      <c r="F126" s="48">
        <f t="shared" si="56"/>
        <v>11121.248</v>
      </c>
      <c r="G126" s="47"/>
      <c r="H126" s="48">
        <f t="shared" si="27"/>
        <v>11121.248</v>
      </c>
      <c r="I126" s="47"/>
      <c r="J126" s="48">
        <f t="shared" si="28"/>
        <v>11121.248</v>
      </c>
      <c r="K126" s="47"/>
      <c r="L126" s="48">
        <f t="shared" si="29"/>
        <v>11121.248</v>
      </c>
      <c r="M126" s="47"/>
      <c r="N126" s="48">
        <f t="shared" si="30"/>
        <v>11121.248</v>
      </c>
      <c r="O126" s="47"/>
      <c r="P126" s="48">
        <f t="shared" si="31"/>
        <v>11121.248</v>
      </c>
      <c r="Q126" s="17">
        <v>-260.40100000000001</v>
      </c>
      <c r="R126" s="48">
        <f t="shared" si="32"/>
        <v>10860.847</v>
      </c>
      <c r="S126" s="27"/>
      <c r="T126" s="48">
        <f t="shared" si="33"/>
        <v>10860.847</v>
      </c>
      <c r="U126" s="49">
        <v>0</v>
      </c>
      <c r="V126" s="47"/>
      <c r="W126" s="48">
        <f t="shared" si="34"/>
        <v>0</v>
      </c>
      <c r="X126" s="47"/>
      <c r="Y126" s="48">
        <f t="shared" si="35"/>
        <v>0</v>
      </c>
      <c r="Z126" s="47"/>
      <c r="AA126" s="48">
        <f t="shared" si="36"/>
        <v>0</v>
      </c>
      <c r="AB126" s="47"/>
      <c r="AC126" s="48">
        <f t="shared" si="37"/>
        <v>0</v>
      </c>
      <c r="AD126" s="47"/>
      <c r="AE126" s="48">
        <f t="shared" si="38"/>
        <v>0</v>
      </c>
      <c r="AF126" s="47"/>
      <c r="AG126" s="48">
        <f t="shared" si="39"/>
        <v>0</v>
      </c>
      <c r="AH126" s="17">
        <v>421205.7</v>
      </c>
      <c r="AI126" s="48">
        <f t="shared" si="40"/>
        <v>421205.7</v>
      </c>
      <c r="AJ126" s="27">
        <v>-579.1</v>
      </c>
      <c r="AK126" s="48">
        <f t="shared" si="41"/>
        <v>420626.60000000003</v>
      </c>
      <c r="AL126" s="42">
        <v>0</v>
      </c>
      <c r="AM126" s="48">
        <f t="shared" si="49"/>
        <v>420626.60000000003</v>
      </c>
      <c r="AN126" s="49">
        <v>0</v>
      </c>
      <c r="AO126" s="46"/>
      <c r="AP126" s="48">
        <f t="shared" si="50"/>
        <v>0</v>
      </c>
      <c r="AQ126" s="47"/>
      <c r="AR126" s="48">
        <f t="shared" si="51"/>
        <v>0</v>
      </c>
      <c r="AS126" s="47"/>
      <c r="AT126" s="48">
        <f t="shared" si="52"/>
        <v>0</v>
      </c>
      <c r="AU126" s="47"/>
      <c r="AV126" s="48">
        <f t="shared" si="53"/>
        <v>0</v>
      </c>
      <c r="AW126" s="50"/>
      <c r="AX126" s="48">
        <f t="shared" si="54"/>
        <v>0</v>
      </c>
      <c r="AY126" s="50"/>
      <c r="AZ126" s="48">
        <f t="shared" si="55"/>
        <v>0</v>
      </c>
      <c r="BA126" s="7" t="s">
        <v>152</v>
      </c>
      <c r="BB126" s="8" t="s">
        <v>74</v>
      </c>
      <c r="BC126" s="51"/>
    </row>
    <row r="127" spans="1:55" ht="54" hidden="1" x14ac:dyDescent="0.35">
      <c r="A127" s="43" t="s">
        <v>153</v>
      </c>
      <c r="B127" s="45" t="s">
        <v>154</v>
      </c>
      <c r="C127" s="65" t="s">
        <v>134</v>
      </c>
      <c r="D127" s="46">
        <v>7202.2</v>
      </c>
      <c r="E127" s="47"/>
      <c r="F127" s="48">
        <f t="shared" si="56"/>
        <v>7202.2</v>
      </c>
      <c r="G127" s="47"/>
      <c r="H127" s="48">
        <f t="shared" si="27"/>
        <v>7202.2</v>
      </c>
      <c r="I127" s="47"/>
      <c r="J127" s="48">
        <f t="shared" si="28"/>
        <v>7202.2</v>
      </c>
      <c r="K127" s="47"/>
      <c r="L127" s="48">
        <f t="shared" si="29"/>
        <v>7202.2</v>
      </c>
      <c r="M127" s="47"/>
      <c r="N127" s="48">
        <f t="shared" si="30"/>
        <v>7202.2</v>
      </c>
      <c r="O127" s="47"/>
      <c r="P127" s="48">
        <f t="shared" si="31"/>
        <v>7202.2</v>
      </c>
      <c r="Q127" s="17">
        <v>474.964</v>
      </c>
      <c r="R127" s="48">
        <f t="shared" si="32"/>
        <v>7677.1639999999998</v>
      </c>
      <c r="S127" s="27"/>
      <c r="T127" s="48">
        <f t="shared" si="33"/>
        <v>7677.1639999999998</v>
      </c>
      <c r="U127" s="49">
        <v>0</v>
      </c>
      <c r="V127" s="47"/>
      <c r="W127" s="48">
        <f t="shared" si="34"/>
        <v>0</v>
      </c>
      <c r="X127" s="47"/>
      <c r="Y127" s="48">
        <f t="shared" si="35"/>
        <v>0</v>
      </c>
      <c r="Z127" s="47"/>
      <c r="AA127" s="48">
        <f t="shared" si="36"/>
        <v>0</v>
      </c>
      <c r="AB127" s="47"/>
      <c r="AC127" s="48">
        <f t="shared" si="37"/>
        <v>0</v>
      </c>
      <c r="AD127" s="47"/>
      <c r="AE127" s="48">
        <f t="shared" si="38"/>
        <v>0</v>
      </c>
      <c r="AF127" s="47"/>
      <c r="AG127" s="48">
        <f t="shared" si="39"/>
        <v>0</v>
      </c>
      <c r="AH127" s="17"/>
      <c r="AI127" s="48">
        <f t="shared" si="40"/>
        <v>0</v>
      </c>
      <c r="AJ127" s="27"/>
      <c r="AK127" s="48">
        <f t="shared" si="41"/>
        <v>0</v>
      </c>
      <c r="AL127" s="27"/>
      <c r="AM127" s="52">
        <f t="shared" si="49"/>
        <v>0</v>
      </c>
      <c r="AN127" s="49">
        <v>0</v>
      </c>
      <c r="AO127" s="46"/>
      <c r="AP127" s="48">
        <f t="shared" si="50"/>
        <v>0</v>
      </c>
      <c r="AQ127" s="47"/>
      <c r="AR127" s="48">
        <f t="shared" si="51"/>
        <v>0</v>
      </c>
      <c r="AS127" s="47"/>
      <c r="AT127" s="48">
        <f t="shared" si="52"/>
        <v>0</v>
      </c>
      <c r="AU127" s="47"/>
      <c r="AV127" s="48">
        <f t="shared" si="53"/>
        <v>0</v>
      </c>
      <c r="AW127" s="50"/>
      <c r="AX127" s="48">
        <f t="shared" si="54"/>
        <v>0</v>
      </c>
      <c r="AY127" s="50"/>
      <c r="AZ127" s="48">
        <f t="shared" si="55"/>
        <v>0</v>
      </c>
      <c r="BA127" s="68" t="s">
        <v>155</v>
      </c>
      <c r="BB127" s="8" t="s">
        <v>74</v>
      </c>
      <c r="BC127" s="51"/>
    </row>
    <row r="128" spans="1:55" ht="54" hidden="1" x14ac:dyDescent="0.35">
      <c r="A128" s="43" t="s">
        <v>156</v>
      </c>
      <c r="B128" s="45" t="s">
        <v>157</v>
      </c>
      <c r="C128" s="45" t="s">
        <v>134</v>
      </c>
      <c r="D128" s="46">
        <v>9362.9</v>
      </c>
      <c r="E128" s="47"/>
      <c r="F128" s="48">
        <f t="shared" si="56"/>
        <v>9362.9</v>
      </c>
      <c r="G128" s="47"/>
      <c r="H128" s="48">
        <f t="shared" si="27"/>
        <v>9362.9</v>
      </c>
      <c r="I128" s="47"/>
      <c r="J128" s="48">
        <f t="shared" si="28"/>
        <v>9362.9</v>
      </c>
      <c r="K128" s="47">
        <v>659.62699999999995</v>
      </c>
      <c r="L128" s="48">
        <f t="shared" si="29"/>
        <v>10022.527</v>
      </c>
      <c r="M128" s="47"/>
      <c r="N128" s="48">
        <f t="shared" si="30"/>
        <v>10022.527</v>
      </c>
      <c r="O128" s="47"/>
      <c r="P128" s="48">
        <f t="shared" si="31"/>
        <v>10022.527</v>
      </c>
      <c r="Q128" s="17">
        <v>-27.908000000000001</v>
      </c>
      <c r="R128" s="48">
        <f t="shared" si="32"/>
        <v>9994.6190000000006</v>
      </c>
      <c r="S128" s="27"/>
      <c r="T128" s="48">
        <f t="shared" si="33"/>
        <v>9994.6190000000006</v>
      </c>
      <c r="U128" s="49">
        <v>0</v>
      </c>
      <c r="V128" s="47"/>
      <c r="W128" s="48">
        <f t="shared" si="34"/>
        <v>0</v>
      </c>
      <c r="X128" s="47"/>
      <c r="Y128" s="48">
        <f t="shared" si="35"/>
        <v>0</v>
      </c>
      <c r="Z128" s="47"/>
      <c r="AA128" s="48">
        <f t="shared" si="36"/>
        <v>0</v>
      </c>
      <c r="AB128" s="47"/>
      <c r="AC128" s="48">
        <f t="shared" si="37"/>
        <v>0</v>
      </c>
      <c r="AD128" s="47"/>
      <c r="AE128" s="48">
        <f t="shared" si="38"/>
        <v>0</v>
      </c>
      <c r="AF128" s="47"/>
      <c r="AG128" s="48">
        <f t="shared" si="39"/>
        <v>0</v>
      </c>
      <c r="AH128" s="17"/>
      <c r="AI128" s="48">
        <f t="shared" si="40"/>
        <v>0</v>
      </c>
      <c r="AJ128" s="27"/>
      <c r="AK128" s="48">
        <f t="shared" si="41"/>
        <v>0</v>
      </c>
      <c r="AL128" s="42"/>
      <c r="AM128" s="48">
        <f t="shared" si="49"/>
        <v>0</v>
      </c>
      <c r="AN128" s="49">
        <v>0</v>
      </c>
      <c r="AO128" s="46"/>
      <c r="AP128" s="48">
        <f t="shared" si="50"/>
        <v>0</v>
      </c>
      <c r="AQ128" s="47"/>
      <c r="AR128" s="48">
        <f t="shared" si="51"/>
        <v>0</v>
      </c>
      <c r="AS128" s="47"/>
      <c r="AT128" s="48">
        <f t="shared" si="52"/>
        <v>0</v>
      </c>
      <c r="AU128" s="47"/>
      <c r="AV128" s="48">
        <f t="shared" si="53"/>
        <v>0</v>
      </c>
      <c r="AW128" s="50"/>
      <c r="AX128" s="48">
        <f t="shared" si="54"/>
        <v>0</v>
      </c>
      <c r="AY128" s="50"/>
      <c r="AZ128" s="48">
        <f t="shared" si="55"/>
        <v>0</v>
      </c>
      <c r="BA128" s="7" t="s">
        <v>158</v>
      </c>
      <c r="BB128" s="8" t="s">
        <v>74</v>
      </c>
      <c r="BC128" s="51"/>
    </row>
    <row r="129" spans="1:55" ht="54" hidden="1" x14ac:dyDescent="0.35">
      <c r="A129" s="43" t="s">
        <v>159</v>
      </c>
      <c r="B129" s="45" t="s">
        <v>160</v>
      </c>
      <c r="C129" s="64" t="s">
        <v>134</v>
      </c>
      <c r="D129" s="46">
        <v>8982.4</v>
      </c>
      <c r="E129" s="47">
        <v>-1245.127</v>
      </c>
      <c r="F129" s="48">
        <f t="shared" si="56"/>
        <v>7737.2729999999992</v>
      </c>
      <c r="G129" s="47"/>
      <c r="H129" s="48">
        <f t="shared" si="27"/>
        <v>7737.2729999999992</v>
      </c>
      <c r="I129" s="47"/>
      <c r="J129" s="48">
        <f t="shared" si="28"/>
        <v>7737.2729999999992</v>
      </c>
      <c r="K129" s="47"/>
      <c r="L129" s="48">
        <f t="shared" si="29"/>
        <v>7737.2729999999992</v>
      </c>
      <c r="M129" s="47"/>
      <c r="N129" s="48">
        <f t="shared" si="30"/>
        <v>7737.2729999999992</v>
      </c>
      <c r="O129" s="47"/>
      <c r="P129" s="48">
        <f t="shared" si="31"/>
        <v>7737.2729999999992</v>
      </c>
      <c r="Q129" s="17">
        <v>-4.3849999999999998</v>
      </c>
      <c r="R129" s="48">
        <f t="shared" si="32"/>
        <v>7732.887999999999</v>
      </c>
      <c r="S129" s="27"/>
      <c r="T129" s="48">
        <f t="shared" si="33"/>
        <v>7732.887999999999</v>
      </c>
      <c r="U129" s="49">
        <v>0</v>
      </c>
      <c r="V129" s="47"/>
      <c r="W129" s="48">
        <f t="shared" si="34"/>
        <v>0</v>
      </c>
      <c r="X129" s="47"/>
      <c r="Y129" s="48">
        <f t="shared" si="35"/>
        <v>0</v>
      </c>
      <c r="Z129" s="47"/>
      <c r="AA129" s="48">
        <f t="shared" si="36"/>
        <v>0</v>
      </c>
      <c r="AB129" s="47"/>
      <c r="AC129" s="48">
        <f t="shared" si="37"/>
        <v>0</v>
      </c>
      <c r="AD129" s="47"/>
      <c r="AE129" s="48">
        <f t="shared" si="38"/>
        <v>0</v>
      </c>
      <c r="AF129" s="47"/>
      <c r="AG129" s="48">
        <f t="shared" si="39"/>
        <v>0</v>
      </c>
      <c r="AH129" s="17"/>
      <c r="AI129" s="48">
        <f t="shared" si="40"/>
        <v>0</v>
      </c>
      <c r="AJ129" s="27"/>
      <c r="AK129" s="48">
        <f t="shared" si="41"/>
        <v>0</v>
      </c>
      <c r="AL129" s="27"/>
      <c r="AM129" s="52">
        <f t="shared" si="49"/>
        <v>0</v>
      </c>
      <c r="AN129" s="49">
        <v>0</v>
      </c>
      <c r="AO129" s="46"/>
      <c r="AP129" s="48">
        <f t="shared" si="50"/>
        <v>0</v>
      </c>
      <c r="AQ129" s="47"/>
      <c r="AR129" s="48">
        <f t="shared" si="51"/>
        <v>0</v>
      </c>
      <c r="AS129" s="47"/>
      <c r="AT129" s="48">
        <f t="shared" si="52"/>
        <v>0</v>
      </c>
      <c r="AU129" s="47"/>
      <c r="AV129" s="48">
        <f t="shared" si="53"/>
        <v>0</v>
      </c>
      <c r="AW129" s="50"/>
      <c r="AX129" s="48">
        <f t="shared" si="54"/>
        <v>0</v>
      </c>
      <c r="AY129" s="50"/>
      <c r="AZ129" s="48">
        <f t="shared" si="55"/>
        <v>0</v>
      </c>
      <c r="BA129" s="7" t="s">
        <v>161</v>
      </c>
      <c r="BB129" s="8" t="s">
        <v>74</v>
      </c>
      <c r="BC129" s="51"/>
    </row>
    <row r="130" spans="1:55" ht="54" hidden="1" x14ac:dyDescent="0.35">
      <c r="A130" s="43" t="s">
        <v>162</v>
      </c>
      <c r="B130" s="45" t="s">
        <v>163</v>
      </c>
      <c r="C130" s="64" t="s">
        <v>134</v>
      </c>
      <c r="D130" s="46">
        <f>D132+D133</f>
        <v>3792.2</v>
      </c>
      <c r="E130" s="47">
        <f>E132+E133</f>
        <v>0</v>
      </c>
      <c r="F130" s="48">
        <f t="shared" si="56"/>
        <v>3792.2</v>
      </c>
      <c r="G130" s="47">
        <f>G132+G133</f>
        <v>0</v>
      </c>
      <c r="H130" s="48">
        <f t="shared" si="27"/>
        <v>3792.2</v>
      </c>
      <c r="I130" s="47">
        <f>I132+I133</f>
        <v>0</v>
      </c>
      <c r="J130" s="48">
        <f t="shared" si="28"/>
        <v>3792.2</v>
      </c>
      <c r="K130" s="47">
        <f>K132+K133</f>
        <v>0</v>
      </c>
      <c r="L130" s="48">
        <f t="shared" si="29"/>
        <v>3792.2</v>
      </c>
      <c r="M130" s="47">
        <f>M132+M133</f>
        <v>-1914</v>
      </c>
      <c r="N130" s="48">
        <f t="shared" si="30"/>
        <v>1878.1999999999998</v>
      </c>
      <c r="O130" s="47">
        <f>O132+O133</f>
        <v>0</v>
      </c>
      <c r="P130" s="48">
        <f t="shared" si="31"/>
        <v>1878.1999999999998</v>
      </c>
      <c r="Q130" s="17">
        <f>Q132+Q133</f>
        <v>0</v>
      </c>
      <c r="R130" s="48">
        <f t="shared" si="32"/>
        <v>1878.1999999999998</v>
      </c>
      <c r="S130" s="27">
        <f>S132+S133</f>
        <v>0</v>
      </c>
      <c r="T130" s="48">
        <f t="shared" si="33"/>
        <v>1878.1999999999998</v>
      </c>
      <c r="U130" s="49">
        <f>U132+U133</f>
        <v>3863.7</v>
      </c>
      <c r="V130" s="47">
        <f>V132+V133</f>
        <v>0</v>
      </c>
      <c r="W130" s="48">
        <f t="shared" si="34"/>
        <v>3863.7</v>
      </c>
      <c r="X130" s="47">
        <f>X132+X133</f>
        <v>0</v>
      </c>
      <c r="Y130" s="48">
        <f t="shared" si="35"/>
        <v>3863.7</v>
      </c>
      <c r="Z130" s="47">
        <f>Z132+Z133</f>
        <v>0</v>
      </c>
      <c r="AA130" s="48">
        <f t="shared" si="36"/>
        <v>3863.7</v>
      </c>
      <c r="AB130" s="47">
        <f>AB132+AB133</f>
        <v>0</v>
      </c>
      <c r="AC130" s="48">
        <f t="shared" si="37"/>
        <v>3863.7</v>
      </c>
      <c r="AD130" s="47">
        <f>AD132+AD133</f>
        <v>1914</v>
      </c>
      <c r="AE130" s="48">
        <f t="shared" si="38"/>
        <v>5777.7</v>
      </c>
      <c r="AF130" s="47">
        <f>AF132+AF133</f>
        <v>0</v>
      </c>
      <c r="AG130" s="48">
        <f t="shared" si="39"/>
        <v>5777.7</v>
      </c>
      <c r="AH130" s="17">
        <f>AH132+AH133</f>
        <v>0</v>
      </c>
      <c r="AI130" s="48">
        <f t="shared" si="40"/>
        <v>5777.7</v>
      </c>
      <c r="AJ130" s="27">
        <f>AJ132+AJ133</f>
        <v>0</v>
      </c>
      <c r="AK130" s="48">
        <f t="shared" si="41"/>
        <v>5777.7</v>
      </c>
      <c r="AL130" s="42">
        <f>AL132+AL133</f>
        <v>0</v>
      </c>
      <c r="AM130" s="48">
        <f t="shared" si="49"/>
        <v>5777.7</v>
      </c>
      <c r="AN130" s="49">
        <f>AN132+AN133</f>
        <v>0</v>
      </c>
      <c r="AO130" s="46">
        <f>AO132+AO133</f>
        <v>0</v>
      </c>
      <c r="AP130" s="48">
        <f t="shared" si="50"/>
        <v>0</v>
      </c>
      <c r="AQ130" s="47">
        <f>AQ132+AQ133</f>
        <v>0</v>
      </c>
      <c r="AR130" s="48">
        <f t="shared" si="51"/>
        <v>0</v>
      </c>
      <c r="AS130" s="47">
        <f>AS132+AS133</f>
        <v>0</v>
      </c>
      <c r="AT130" s="48">
        <f t="shared" si="52"/>
        <v>0</v>
      </c>
      <c r="AU130" s="47">
        <f>AU132+AU133</f>
        <v>0</v>
      </c>
      <c r="AV130" s="48">
        <f t="shared" si="53"/>
        <v>0</v>
      </c>
      <c r="AW130" s="50">
        <f>AW132+AW133</f>
        <v>0</v>
      </c>
      <c r="AX130" s="48">
        <f t="shared" si="54"/>
        <v>0</v>
      </c>
      <c r="AY130" s="50">
        <f>AY132+AY133</f>
        <v>0</v>
      </c>
      <c r="AZ130" s="48">
        <f t="shared" si="55"/>
        <v>0</v>
      </c>
      <c r="BB130" s="8" t="s">
        <v>74</v>
      </c>
      <c r="BC130" s="51"/>
    </row>
    <row r="131" spans="1:55" hidden="1" x14ac:dyDescent="0.35">
      <c r="A131" s="43"/>
      <c r="B131" s="45" t="s">
        <v>20</v>
      </c>
      <c r="C131" s="64"/>
      <c r="D131" s="46"/>
      <c r="E131" s="47"/>
      <c r="F131" s="48"/>
      <c r="G131" s="47"/>
      <c r="H131" s="48"/>
      <c r="I131" s="47"/>
      <c r="J131" s="48"/>
      <c r="K131" s="47"/>
      <c r="L131" s="48"/>
      <c r="M131" s="47"/>
      <c r="N131" s="48"/>
      <c r="O131" s="47"/>
      <c r="P131" s="48"/>
      <c r="Q131" s="17"/>
      <c r="R131" s="48"/>
      <c r="S131" s="27"/>
      <c r="T131" s="48"/>
      <c r="U131" s="49"/>
      <c r="V131" s="47"/>
      <c r="W131" s="48"/>
      <c r="X131" s="47"/>
      <c r="Y131" s="48"/>
      <c r="Z131" s="47"/>
      <c r="AA131" s="48"/>
      <c r="AB131" s="47"/>
      <c r="AC131" s="48"/>
      <c r="AD131" s="47"/>
      <c r="AE131" s="48"/>
      <c r="AF131" s="47"/>
      <c r="AG131" s="48"/>
      <c r="AH131" s="17"/>
      <c r="AI131" s="48"/>
      <c r="AJ131" s="27"/>
      <c r="AK131" s="48"/>
      <c r="AL131" s="27"/>
      <c r="AM131" s="52"/>
      <c r="AN131" s="49"/>
      <c r="AO131" s="46"/>
      <c r="AP131" s="48"/>
      <c r="AQ131" s="47"/>
      <c r="AR131" s="48"/>
      <c r="AS131" s="47"/>
      <c r="AT131" s="48"/>
      <c r="AU131" s="47"/>
      <c r="AV131" s="48"/>
      <c r="AW131" s="50"/>
      <c r="AX131" s="48"/>
      <c r="AY131" s="50"/>
      <c r="AZ131" s="48"/>
      <c r="BB131" s="8" t="s">
        <v>74</v>
      </c>
      <c r="BC131" s="51"/>
    </row>
    <row r="132" spans="1:55" hidden="1" x14ac:dyDescent="0.35">
      <c r="A132" s="43"/>
      <c r="B132" s="45" t="s">
        <v>22</v>
      </c>
      <c r="C132" s="64"/>
      <c r="D132" s="47">
        <v>1914</v>
      </c>
      <c r="E132" s="47"/>
      <c r="F132" s="48">
        <f t="shared" si="56"/>
        <v>1914</v>
      </c>
      <c r="G132" s="47"/>
      <c r="H132" s="48">
        <f t="shared" si="27"/>
        <v>1914</v>
      </c>
      <c r="I132" s="47"/>
      <c r="J132" s="48">
        <f t="shared" si="28"/>
        <v>1914</v>
      </c>
      <c r="K132" s="47"/>
      <c r="L132" s="48">
        <f t="shared" si="29"/>
        <v>1914</v>
      </c>
      <c r="M132" s="47">
        <v>-1914</v>
      </c>
      <c r="N132" s="48">
        <f t="shared" si="30"/>
        <v>0</v>
      </c>
      <c r="O132" s="47"/>
      <c r="P132" s="48">
        <f t="shared" si="31"/>
        <v>0</v>
      </c>
      <c r="Q132" s="17"/>
      <c r="R132" s="48">
        <f t="shared" si="32"/>
        <v>0</v>
      </c>
      <c r="S132" s="27"/>
      <c r="T132" s="48">
        <f t="shared" si="33"/>
        <v>0</v>
      </c>
      <c r="U132" s="48">
        <v>0</v>
      </c>
      <c r="V132" s="47"/>
      <c r="W132" s="48">
        <f t="shared" si="34"/>
        <v>0</v>
      </c>
      <c r="X132" s="47"/>
      <c r="Y132" s="48">
        <f t="shared" si="35"/>
        <v>0</v>
      </c>
      <c r="Z132" s="47"/>
      <c r="AA132" s="48">
        <f t="shared" si="36"/>
        <v>0</v>
      </c>
      <c r="AB132" s="47"/>
      <c r="AC132" s="48">
        <f t="shared" si="37"/>
        <v>0</v>
      </c>
      <c r="AD132" s="47">
        <v>1914</v>
      </c>
      <c r="AE132" s="48">
        <f t="shared" si="38"/>
        <v>1914</v>
      </c>
      <c r="AF132" s="47"/>
      <c r="AG132" s="48">
        <f t="shared" si="39"/>
        <v>1914</v>
      </c>
      <c r="AH132" s="17"/>
      <c r="AI132" s="48">
        <f t="shared" si="40"/>
        <v>1914</v>
      </c>
      <c r="AJ132" s="27"/>
      <c r="AK132" s="48">
        <f t="shared" si="41"/>
        <v>1914</v>
      </c>
      <c r="AL132" s="42"/>
      <c r="AM132" s="48">
        <f t="shared" si="49"/>
        <v>1914</v>
      </c>
      <c r="AN132" s="48">
        <v>0</v>
      </c>
      <c r="AO132" s="46"/>
      <c r="AP132" s="48">
        <f t="shared" si="50"/>
        <v>0</v>
      </c>
      <c r="AQ132" s="47"/>
      <c r="AR132" s="48">
        <f t="shared" si="51"/>
        <v>0</v>
      </c>
      <c r="AS132" s="47"/>
      <c r="AT132" s="48">
        <f t="shared" si="52"/>
        <v>0</v>
      </c>
      <c r="AU132" s="47"/>
      <c r="AV132" s="48">
        <f t="shared" si="53"/>
        <v>0</v>
      </c>
      <c r="AW132" s="50"/>
      <c r="AX132" s="48">
        <f t="shared" si="54"/>
        <v>0</v>
      </c>
      <c r="AY132" s="50"/>
      <c r="AZ132" s="48">
        <f t="shared" si="55"/>
        <v>0</v>
      </c>
      <c r="BA132" s="7" t="s">
        <v>164</v>
      </c>
      <c r="BB132" s="8" t="s">
        <v>23</v>
      </c>
      <c r="BC132" s="51"/>
    </row>
    <row r="133" spans="1:55" hidden="1" x14ac:dyDescent="0.35">
      <c r="A133" s="43"/>
      <c r="B133" s="45" t="s">
        <v>146</v>
      </c>
      <c r="C133" s="64"/>
      <c r="D133" s="46">
        <v>1878.2</v>
      </c>
      <c r="E133" s="47"/>
      <c r="F133" s="48">
        <f t="shared" si="56"/>
        <v>1878.2</v>
      </c>
      <c r="G133" s="47"/>
      <c r="H133" s="48">
        <f t="shared" si="27"/>
        <v>1878.2</v>
      </c>
      <c r="I133" s="47"/>
      <c r="J133" s="48">
        <f t="shared" si="28"/>
        <v>1878.2</v>
      </c>
      <c r="K133" s="47"/>
      <c r="L133" s="48">
        <f t="shared" si="29"/>
        <v>1878.2</v>
      </c>
      <c r="M133" s="47"/>
      <c r="N133" s="48">
        <f t="shared" si="30"/>
        <v>1878.2</v>
      </c>
      <c r="O133" s="47"/>
      <c r="P133" s="48">
        <f t="shared" si="31"/>
        <v>1878.2</v>
      </c>
      <c r="Q133" s="17"/>
      <c r="R133" s="48">
        <f t="shared" si="32"/>
        <v>1878.2</v>
      </c>
      <c r="S133" s="27"/>
      <c r="T133" s="48">
        <f t="shared" si="33"/>
        <v>1878.2</v>
      </c>
      <c r="U133" s="49">
        <v>3863.7</v>
      </c>
      <c r="V133" s="47"/>
      <c r="W133" s="48">
        <f t="shared" si="34"/>
        <v>3863.7</v>
      </c>
      <c r="X133" s="47"/>
      <c r="Y133" s="48">
        <f t="shared" si="35"/>
        <v>3863.7</v>
      </c>
      <c r="Z133" s="47"/>
      <c r="AA133" s="48">
        <f t="shared" si="36"/>
        <v>3863.7</v>
      </c>
      <c r="AB133" s="47"/>
      <c r="AC133" s="48">
        <f t="shared" si="37"/>
        <v>3863.7</v>
      </c>
      <c r="AD133" s="47"/>
      <c r="AE133" s="48">
        <f t="shared" si="38"/>
        <v>3863.7</v>
      </c>
      <c r="AF133" s="47"/>
      <c r="AG133" s="48">
        <f t="shared" si="39"/>
        <v>3863.7</v>
      </c>
      <c r="AH133" s="17"/>
      <c r="AI133" s="48">
        <f t="shared" si="40"/>
        <v>3863.7</v>
      </c>
      <c r="AJ133" s="27"/>
      <c r="AK133" s="48">
        <f t="shared" si="41"/>
        <v>3863.7</v>
      </c>
      <c r="AL133" s="27"/>
      <c r="AM133" s="52">
        <f t="shared" si="49"/>
        <v>3863.7</v>
      </c>
      <c r="AN133" s="49">
        <v>0</v>
      </c>
      <c r="AO133" s="46"/>
      <c r="AP133" s="48">
        <f t="shared" si="50"/>
        <v>0</v>
      </c>
      <c r="AQ133" s="47"/>
      <c r="AR133" s="48">
        <f t="shared" si="51"/>
        <v>0</v>
      </c>
      <c r="AS133" s="47"/>
      <c r="AT133" s="48">
        <f t="shared" si="52"/>
        <v>0</v>
      </c>
      <c r="AU133" s="47"/>
      <c r="AV133" s="48">
        <f t="shared" si="53"/>
        <v>0</v>
      </c>
      <c r="AW133" s="50"/>
      <c r="AX133" s="48">
        <f t="shared" si="54"/>
        <v>0</v>
      </c>
      <c r="AY133" s="50"/>
      <c r="AZ133" s="48">
        <f t="shared" si="55"/>
        <v>0</v>
      </c>
      <c r="BA133" s="7" t="s">
        <v>165</v>
      </c>
      <c r="BB133" s="8" t="s">
        <v>74</v>
      </c>
      <c r="BC133" s="51"/>
    </row>
    <row r="134" spans="1:55" ht="54" hidden="1" x14ac:dyDescent="0.35">
      <c r="A134" s="43" t="s">
        <v>166</v>
      </c>
      <c r="B134" s="65" t="s">
        <v>167</v>
      </c>
      <c r="C134" s="64" t="s">
        <v>134</v>
      </c>
      <c r="D134" s="46">
        <f>D136+D137</f>
        <v>11080.900000000001</v>
      </c>
      <c r="E134" s="47">
        <f>E136+E137</f>
        <v>0</v>
      </c>
      <c r="F134" s="48">
        <f t="shared" si="56"/>
        <v>11080.900000000001</v>
      </c>
      <c r="G134" s="47">
        <f>G136+G137</f>
        <v>468.06299999999999</v>
      </c>
      <c r="H134" s="48">
        <f t="shared" si="27"/>
        <v>11548.963000000002</v>
      </c>
      <c r="I134" s="47">
        <f>I136+I137</f>
        <v>0</v>
      </c>
      <c r="J134" s="48">
        <f t="shared" si="28"/>
        <v>11548.963000000002</v>
      </c>
      <c r="K134" s="47">
        <f>K136+K137</f>
        <v>0</v>
      </c>
      <c r="L134" s="48">
        <f t="shared" si="29"/>
        <v>11548.963000000002</v>
      </c>
      <c r="M134" s="47">
        <f>M136+M137</f>
        <v>0</v>
      </c>
      <c r="N134" s="48">
        <f t="shared" si="30"/>
        <v>11548.963000000002</v>
      </c>
      <c r="O134" s="47">
        <f>O136+O137</f>
        <v>0</v>
      </c>
      <c r="P134" s="48">
        <f t="shared" si="31"/>
        <v>11548.963000000002</v>
      </c>
      <c r="Q134" s="17">
        <f>Q136+Q137</f>
        <v>0</v>
      </c>
      <c r="R134" s="48">
        <f t="shared" si="32"/>
        <v>11548.963000000002</v>
      </c>
      <c r="S134" s="27">
        <f>S136+S137</f>
        <v>0</v>
      </c>
      <c r="T134" s="48">
        <f t="shared" si="33"/>
        <v>11548.963000000002</v>
      </c>
      <c r="U134" s="49">
        <f>U136+U137</f>
        <v>0</v>
      </c>
      <c r="V134" s="47">
        <f>V136+V137</f>
        <v>0</v>
      </c>
      <c r="W134" s="48">
        <f t="shared" si="34"/>
        <v>0</v>
      </c>
      <c r="X134" s="47">
        <f>X136+X137</f>
        <v>0</v>
      </c>
      <c r="Y134" s="48">
        <f t="shared" si="35"/>
        <v>0</v>
      </c>
      <c r="Z134" s="47">
        <f>Z136+Z137</f>
        <v>0</v>
      </c>
      <c r="AA134" s="48">
        <f t="shared" si="36"/>
        <v>0</v>
      </c>
      <c r="AB134" s="47">
        <f>AB136+AB137</f>
        <v>0</v>
      </c>
      <c r="AC134" s="48">
        <f t="shared" si="37"/>
        <v>0</v>
      </c>
      <c r="AD134" s="47">
        <f>AD136+AD137</f>
        <v>0</v>
      </c>
      <c r="AE134" s="48">
        <f t="shared" si="38"/>
        <v>0</v>
      </c>
      <c r="AF134" s="47">
        <f>AF136+AF137</f>
        <v>0</v>
      </c>
      <c r="AG134" s="48">
        <f t="shared" si="39"/>
        <v>0</v>
      </c>
      <c r="AH134" s="17">
        <f>AH136+AH137</f>
        <v>0</v>
      </c>
      <c r="AI134" s="48">
        <f t="shared" si="40"/>
        <v>0</v>
      </c>
      <c r="AJ134" s="27">
        <f>AJ136+AJ137</f>
        <v>0</v>
      </c>
      <c r="AK134" s="48">
        <f t="shared" si="41"/>
        <v>0</v>
      </c>
      <c r="AL134" s="42">
        <f>AL136+AL137</f>
        <v>0</v>
      </c>
      <c r="AM134" s="48">
        <f t="shared" si="49"/>
        <v>0</v>
      </c>
      <c r="AN134" s="49">
        <f>AN136+AN137</f>
        <v>0</v>
      </c>
      <c r="AO134" s="46">
        <f>AO136+AO137</f>
        <v>0</v>
      </c>
      <c r="AP134" s="48">
        <f t="shared" si="50"/>
        <v>0</v>
      </c>
      <c r="AQ134" s="47">
        <f>AQ136+AQ137</f>
        <v>0</v>
      </c>
      <c r="AR134" s="48">
        <f t="shared" si="51"/>
        <v>0</v>
      </c>
      <c r="AS134" s="47">
        <f>AS136+AS137</f>
        <v>0</v>
      </c>
      <c r="AT134" s="48">
        <f t="shared" si="52"/>
        <v>0</v>
      </c>
      <c r="AU134" s="47">
        <f>AU136+AU137</f>
        <v>0</v>
      </c>
      <c r="AV134" s="48">
        <f t="shared" si="53"/>
        <v>0</v>
      </c>
      <c r="AW134" s="50">
        <f>AW136+AW137</f>
        <v>0</v>
      </c>
      <c r="AX134" s="48">
        <f t="shared" si="54"/>
        <v>0</v>
      </c>
      <c r="AY134" s="50">
        <f>AY136+AY137</f>
        <v>0</v>
      </c>
      <c r="AZ134" s="48">
        <f t="shared" si="55"/>
        <v>0</v>
      </c>
      <c r="BB134" s="8" t="s">
        <v>74</v>
      </c>
      <c r="BC134" s="51"/>
    </row>
    <row r="135" spans="1:55" hidden="1" x14ac:dyDescent="0.35">
      <c r="A135" s="43"/>
      <c r="B135" s="45" t="s">
        <v>20</v>
      </c>
      <c r="C135" s="64"/>
      <c r="D135" s="46"/>
      <c r="E135" s="47"/>
      <c r="F135" s="48"/>
      <c r="G135" s="47"/>
      <c r="H135" s="48"/>
      <c r="I135" s="47"/>
      <c r="J135" s="48"/>
      <c r="K135" s="47"/>
      <c r="L135" s="48"/>
      <c r="M135" s="47"/>
      <c r="N135" s="48"/>
      <c r="O135" s="47"/>
      <c r="P135" s="48"/>
      <c r="Q135" s="17"/>
      <c r="R135" s="48"/>
      <c r="S135" s="27"/>
      <c r="T135" s="48"/>
      <c r="U135" s="49"/>
      <c r="V135" s="47"/>
      <c r="W135" s="48"/>
      <c r="X135" s="47"/>
      <c r="Y135" s="48"/>
      <c r="Z135" s="47"/>
      <c r="AA135" s="48"/>
      <c r="AB135" s="47"/>
      <c r="AC135" s="48"/>
      <c r="AD135" s="47"/>
      <c r="AE135" s="48"/>
      <c r="AF135" s="47"/>
      <c r="AG135" s="48"/>
      <c r="AH135" s="17"/>
      <c r="AI135" s="48"/>
      <c r="AJ135" s="27"/>
      <c r="AK135" s="48"/>
      <c r="AL135" s="27"/>
      <c r="AM135" s="52"/>
      <c r="AN135" s="49"/>
      <c r="AO135" s="46"/>
      <c r="AP135" s="48"/>
      <c r="AQ135" s="47"/>
      <c r="AR135" s="48"/>
      <c r="AS135" s="47"/>
      <c r="AT135" s="48"/>
      <c r="AU135" s="47"/>
      <c r="AV135" s="48"/>
      <c r="AW135" s="50"/>
      <c r="AX135" s="48"/>
      <c r="AY135" s="50"/>
      <c r="AZ135" s="48"/>
      <c r="BB135" s="8" t="s">
        <v>74</v>
      </c>
      <c r="BC135" s="51"/>
    </row>
    <row r="136" spans="1:55" hidden="1" x14ac:dyDescent="0.35">
      <c r="A136" s="43"/>
      <c r="B136" s="45" t="s">
        <v>22</v>
      </c>
      <c r="C136" s="64"/>
      <c r="D136" s="47">
        <v>2419.1999999999998</v>
      </c>
      <c r="E136" s="47"/>
      <c r="F136" s="48">
        <f t="shared" si="56"/>
        <v>2419.1999999999998</v>
      </c>
      <c r="G136" s="47">
        <v>468.06299999999999</v>
      </c>
      <c r="H136" s="48">
        <f t="shared" si="27"/>
        <v>2887.2629999999999</v>
      </c>
      <c r="I136" s="47"/>
      <c r="J136" s="48">
        <f t="shared" si="28"/>
        <v>2887.2629999999999</v>
      </c>
      <c r="K136" s="47"/>
      <c r="L136" s="48">
        <f t="shared" si="29"/>
        <v>2887.2629999999999</v>
      </c>
      <c r="M136" s="47"/>
      <c r="N136" s="48">
        <f t="shared" si="30"/>
        <v>2887.2629999999999</v>
      </c>
      <c r="O136" s="47"/>
      <c r="P136" s="48">
        <f t="shared" si="31"/>
        <v>2887.2629999999999</v>
      </c>
      <c r="Q136" s="17"/>
      <c r="R136" s="48">
        <f t="shared" si="32"/>
        <v>2887.2629999999999</v>
      </c>
      <c r="S136" s="27"/>
      <c r="T136" s="48">
        <f t="shared" si="33"/>
        <v>2887.2629999999999</v>
      </c>
      <c r="U136" s="48">
        <v>0</v>
      </c>
      <c r="V136" s="47"/>
      <c r="W136" s="48">
        <f t="shared" si="34"/>
        <v>0</v>
      </c>
      <c r="X136" s="47"/>
      <c r="Y136" s="48">
        <f t="shared" si="35"/>
        <v>0</v>
      </c>
      <c r="Z136" s="47"/>
      <c r="AA136" s="48">
        <f t="shared" si="36"/>
        <v>0</v>
      </c>
      <c r="AB136" s="47"/>
      <c r="AC136" s="48">
        <f t="shared" si="37"/>
        <v>0</v>
      </c>
      <c r="AD136" s="47"/>
      <c r="AE136" s="48">
        <f t="shared" si="38"/>
        <v>0</v>
      </c>
      <c r="AF136" s="47"/>
      <c r="AG136" s="48">
        <f t="shared" si="39"/>
        <v>0</v>
      </c>
      <c r="AH136" s="17"/>
      <c r="AI136" s="48">
        <f t="shared" si="40"/>
        <v>0</v>
      </c>
      <c r="AJ136" s="27"/>
      <c r="AK136" s="48">
        <f t="shared" si="41"/>
        <v>0</v>
      </c>
      <c r="AL136" s="42"/>
      <c r="AM136" s="48">
        <f t="shared" si="49"/>
        <v>0</v>
      </c>
      <c r="AN136" s="48">
        <v>0</v>
      </c>
      <c r="AO136" s="46"/>
      <c r="AP136" s="48">
        <f t="shared" si="50"/>
        <v>0</v>
      </c>
      <c r="AQ136" s="47"/>
      <c r="AR136" s="48">
        <f t="shared" si="51"/>
        <v>0</v>
      </c>
      <c r="AS136" s="47"/>
      <c r="AT136" s="48">
        <f t="shared" si="52"/>
        <v>0</v>
      </c>
      <c r="AU136" s="47"/>
      <c r="AV136" s="48">
        <f t="shared" si="53"/>
        <v>0</v>
      </c>
      <c r="AW136" s="50"/>
      <c r="AX136" s="48">
        <f t="shared" si="54"/>
        <v>0</v>
      </c>
      <c r="AY136" s="50"/>
      <c r="AZ136" s="48">
        <f t="shared" si="55"/>
        <v>0</v>
      </c>
      <c r="BA136" s="7" t="s">
        <v>168</v>
      </c>
      <c r="BB136" s="8" t="s">
        <v>23</v>
      </c>
      <c r="BC136" s="51"/>
    </row>
    <row r="137" spans="1:55" hidden="1" x14ac:dyDescent="0.35">
      <c r="A137" s="43"/>
      <c r="B137" s="45" t="s">
        <v>146</v>
      </c>
      <c r="C137" s="64"/>
      <c r="D137" s="46">
        <v>8661.7000000000007</v>
      </c>
      <c r="E137" s="47"/>
      <c r="F137" s="48">
        <f t="shared" si="56"/>
        <v>8661.7000000000007</v>
      </c>
      <c r="G137" s="47"/>
      <c r="H137" s="48">
        <f t="shared" si="27"/>
        <v>8661.7000000000007</v>
      </c>
      <c r="I137" s="47"/>
      <c r="J137" s="48">
        <f t="shared" si="28"/>
        <v>8661.7000000000007</v>
      </c>
      <c r="K137" s="47"/>
      <c r="L137" s="48">
        <f t="shared" si="29"/>
        <v>8661.7000000000007</v>
      </c>
      <c r="M137" s="47"/>
      <c r="N137" s="48">
        <f t="shared" si="30"/>
        <v>8661.7000000000007</v>
      </c>
      <c r="O137" s="47"/>
      <c r="P137" s="48">
        <f t="shared" si="31"/>
        <v>8661.7000000000007</v>
      </c>
      <c r="Q137" s="17"/>
      <c r="R137" s="48">
        <f t="shared" si="32"/>
        <v>8661.7000000000007</v>
      </c>
      <c r="S137" s="27"/>
      <c r="T137" s="48">
        <f t="shared" si="33"/>
        <v>8661.7000000000007</v>
      </c>
      <c r="U137" s="49">
        <v>0</v>
      </c>
      <c r="V137" s="47"/>
      <c r="W137" s="48">
        <f t="shared" si="34"/>
        <v>0</v>
      </c>
      <c r="X137" s="47"/>
      <c r="Y137" s="48">
        <f t="shared" si="35"/>
        <v>0</v>
      </c>
      <c r="Z137" s="47"/>
      <c r="AA137" s="48">
        <f t="shared" si="36"/>
        <v>0</v>
      </c>
      <c r="AB137" s="47"/>
      <c r="AC137" s="48">
        <f t="shared" si="37"/>
        <v>0</v>
      </c>
      <c r="AD137" s="47"/>
      <c r="AE137" s="48">
        <f t="shared" si="38"/>
        <v>0</v>
      </c>
      <c r="AF137" s="47"/>
      <c r="AG137" s="48">
        <f t="shared" si="39"/>
        <v>0</v>
      </c>
      <c r="AH137" s="17"/>
      <c r="AI137" s="48">
        <f t="shared" si="40"/>
        <v>0</v>
      </c>
      <c r="AJ137" s="27"/>
      <c r="AK137" s="48">
        <f t="shared" si="41"/>
        <v>0</v>
      </c>
      <c r="AL137" s="27"/>
      <c r="AM137" s="52">
        <f t="shared" si="49"/>
        <v>0</v>
      </c>
      <c r="AN137" s="49">
        <v>0</v>
      </c>
      <c r="AO137" s="46"/>
      <c r="AP137" s="48">
        <f t="shared" si="50"/>
        <v>0</v>
      </c>
      <c r="AQ137" s="47"/>
      <c r="AR137" s="48">
        <f t="shared" si="51"/>
        <v>0</v>
      </c>
      <c r="AS137" s="47"/>
      <c r="AT137" s="48">
        <f t="shared" si="52"/>
        <v>0</v>
      </c>
      <c r="AU137" s="47"/>
      <c r="AV137" s="48">
        <f t="shared" si="53"/>
        <v>0</v>
      </c>
      <c r="AW137" s="50"/>
      <c r="AX137" s="48">
        <f t="shared" si="54"/>
        <v>0</v>
      </c>
      <c r="AY137" s="50"/>
      <c r="AZ137" s="48">
        <f t="shared" si="55"/>
        <v>0</v>
      </c>
      <c r="BA137" s="7" t="s">
        <v>165</v>
      </c>
      <c r="BB137" s="8" t="s">
        <v>74</v>
      </c>
      <c r="BC137" s="51"/>
    </row>
    <row r="138" spans="1:55" ht="54" hidden="1" x14ac:dyDescent="0.35">
      <c r="A138" s="43" t="s">
        <v>169</v>
      </c>
      <c r="B138" s="65" t="s">
        <v>170</v>
      </c>
      <c r="C138" s="64" t="s">
        <v>134</v>
      </c>
      <c r="D138" s="46">
        <f>D140+D141</f>
        <v>74585.100000000006</v>
      </c>
      <c r="E138" s="47">
        <f>E140+E141</f>
        <v>0</v>
      </c>
      <c r="F138" s="48">
        <f t="shared" si="56"/>
        <v>74585.100000000006</v>
      </c>
      <c r="G138" s="47">
        <f>G140+G141</f>
        <v>0</v>
      </c>
      <c r="H138" s="48">
        <f t="shared" si="27"/>
        <v>74585.100000000006</v>
      </c>
      <c r="I138" s="47">
        <f>I140+I141</f>
        <v>0</v>
      </c>
      <c r="J138" s="48">
        <f t="shared" si="28"/>
        <v>74585.100000000006</v>
      </c>
      <c r="K138" s="47">
        <f>K140+K141</f>
        <v>0</v>
      </c>
      <c r="L138" s="48">
        <f t="shared" si="29"/>
        <v>74585.100000000006</v>
      </c>
      <c r="M138" s="47">
        <f>M140+M141</f>
        <v>0</v>
      </c>
      <c r="N138" s="48">
        <f t="shared" si="30"/>
        <v>74585.100000000006</v>
      </c>
      <c r="O138" s="47">
        <f>O140+O141</f>
        <v>0</v>
      </c>
      <c r="P138" s="48">
        <f t="shared" si="31"/>
        <v>74585.100000000006</v>
      </c>
      <c r="Q138" s="17">
        <f>Q140+Q141</f>
        <v>0</v>
      </c>
      <c r="R138" s="48">
        <f t="shared" si="32"/>
        <v>74585.100000000006</v>
      </c>
      <c r="S138" s="27">
        <f>S140+S141</f>
        <v>0</v>
      </c>
      <c r="T138" s="48">
        <f t="shared" si="33"/>
        <v>74585.100000000006</v>
      </c>
      <c r="U138" s="49">
        <f>U140+U141</f>
        <v>36729.1</v>
      </c>
      <c r="V138" s="47">
        <f>V140+V141</f>
        <v>0</v>
      </c>
      <c r="W138" s="48">
        <f t="shared" si="34"/>
        <v>36729.1</v>
      </c>
      <c r="X138" s="47">
        <f>X140+X141</f>
        <v>0</v>
      </c>
      <c r="Y138" s="48">
        <f t="shared" si="35"/>
        <v>36729.1</v>
      </c>
      <c r="Z138" s="47">
        <f>Z140+Z141</f>
        <v>0</v>
      </c>
      <c r="AA138" s="48">
        <f t="shared" si="36"/>
        <v>36729.1</v>
      </c>
      <c r="AB138" s="47">
        <f>AB140+AB141</f>
        <v>0</v>
      </c>
      <c r="AC138" s="48">
        <f t="shared" si="37"/>
        <v>36729.1</v>
      </c>
      <c r="AD138" s="47">
        <f>AD140+AD141</f>
        <v>0</v>
      </c>
      <c r="AE138" s="48">
        <f t="shared" si="38"/>
        <v>36729.1</v>
      </c>
      <c r="AF138" s="47">
        <f>AF140+AF141</f>
        <v>0</v>
      </c>
      <c r="AG138" s="48">
        <f t="shared" si="39"/>
        <v>36729.1</v>
      </c>
      <c r="AH138" s="17">
        <f>AH140+AH141</f>
        <v>-34682.976000000002</v>
      </c>
      <c r="AI138" s="48">
        <f t="shared" si="40"/>
        <v>2046.1239999999962</v>
      </c>
      <c r="AJ138" s="27">
        <f>AJ140+AJ141</f>
        <v>0</v>
      </c>
      <c r="AK138" s="48">
        <f t="shared" si="41"/>
        <v>2046.1239999999962</v>
      </c>
      <c r="AL138" s="42">
        <f>AL140+AL141</f>
        <v>0</v>
      </c>
      <c r="AM138" s="48">
        <f t="shared" si="49"/>
        <v>2046.1239999999962</v>
      </c>
      <c r="AN138" s="49">
        <f>AN140+AN141</f>
        <v>10393.299999999999</v>
      </c>
      <c r="AO138" s="46">
        <f>AO140+AO141</f>
        <v>0</v>
      </c>
      <c r="AP138" s="48">
        <f t="shared" si="50"/>
        <v>10393.299999999999</v>
      </c>
      <c r="AQ138" s="47">
        <f>AQ140+AQ141</f>
        <v>0</v>
      </c>
      <c r="AR138" s="48">
        <f t="shared" si="51"/>
        <v>10393.299999999999</v>
      </c>
      <c r="AS138" s="47">
        <f>AS140+AS141</f>
        <v>0</v>
      </c>
      <c r="AT138" s="48">
        <f t="shared" si="52"/>
        <v>10393.299999999999</v>
      </c>
      <c r="AU138" s="47">
        <f>AU140+AU141</f>
        <v>0</v>
      </c>
      <c r="AV138" s="48">
        <f t="shared" si="53"/>
        <v>10393.299999999999</v>
      </c>
      <c r="AW138" s="50">
        <f>AW140+AW141</f>
        <v>0</v>
      </c>
      <c r="AX138" s="48">
        <f t="shared" si="54"/>
        <v>10393.299999999999</v>
      </c>
      <c r="AY138" s="50">
        <f>AY140+AY141</f>
        <v>0</v>
      </c>
      <c r="AZ138" s="48">
        <f t="shared" si="55"/>
        <v>10393.299999999999</v>
      </c>
      <c r="BB138" s="8" t="s">
        <v>74</v>
      </c>
      <c r="BC138" s="51"/>
    </row>
    <row r="139" spans="1:55" hidden="1" x14ac:dyDescent="0.35">
      <c r="A139" s="43"/>
      <c r="B139" s="45" t="s">
        <v>20</v>
      </c>
      <c r="C139" s="64"/>
      <c r="D139" s="46"/>
      <c r="E139" s="47"/>
      <c r="F139" s="48"/>
      <c r="G139" s="47"/>
      <c r="H139" s="48"/>
      <c r="I139" s="47"/>
      <c r="J139" s="48"/>
      <c r="K139" s="47"/>
      <c r="L139" s="48"/>
      <c r="M139" s="47"/>
      <c r="N139" s="48"/>
      <c r="O139" s="47"/>
      <c r="P139" s="48"/>
      <c r="Q139" s="17"/>
      <c r="R139" s="48"/>
      <c r="S139" s="27"/>
      <c r="T139" s="48"/>
      <c r="U139" s="49"/>
      <c r="V139" s="47"/>
      <c r="W139" s="48"/>
      <c r="X139" s="47"/>
      <c r="Y139" s="48"/>
      <c r="Z139" s="47"/>
      <c r="AA139" s="48"/>
      <c r="AB139" s="47"/>
      <c r="AC139" s="48"/>
      <c r="AD139" s="47"/>
      <c r="AE139" s="48"/>
      <c r="AF139" s="47"/>
      <c r="AG139" s="48"/>
      <c r="AH139" s="17"/>
      <c r="AI139" s="48"/>
      <c r="AJ139" s="27"/>
      <c r="AK139" s="48"/>
      <c r="AL139" s="27"/>
      <c r="AM139" s="52"/>
      <c r="AN139" s="49"/>
      <c r="AO139" s="46"/>
      <c r="AP139" s="48"/>
      <c r="AQ139" s="47"/>
      <c r="AR139" s="48"/>
      <c r="AS139" s="47"/>
      <c r="AT139" s="48"/>
      <c r="AU139" s="47"/>
      <c r="AV139" s="48"/>
      <c r="AW139" s="50"/>
      <c r="AX139" s="48"/>
      <c r="AY139" s="50"/>
      <c r="AZ139" s="48"/>
      <c r="BB139" s="8" t="s">
        <v>74</v>
      </c>
      <c r="BC139" s="51"/>
    </row>
    <row r="140" spans="1:55" hidden="1" x14ac:dyDescent="0.35">
      <c r="A140" s="43"/>
      <c r="B140" s="69" t="s">
        <v>22</v>
      </c>
      <c r="C140" s="70"/>
      <c r="D140" s="47">
        <v>70553</v>
      </c>
      <c r="E140" s="47"/>
      <c r="F140" s="48">
        <f t="shared" si="56"/>
        <v>70553</v>
      </c>
      <c r="G140" s="47"/>
      <c r="H140" s="48">
        <f t="shared" si="27"/>
        <v>70553</v>
      </c>
      <c r="I140" s="47"/>
      <c r="J140" s="48">
        <f t="shared" si="28"/>
        <v>70553</v>
      </c>
      <c r="K140" s="47"/>
      <c r="L140" s="48">
        <f t="shared" si="29"/>
        <v>70553</v>
      </c>
      <c r="M140" s="47"/>
      <c r="N140" s="48">
        <f t="shared" si="30"/>
        <v>70553</v>
      </c>
      <c r="O140" s="47"/>
      <c r="P140" s="48">
        <f t="shared" si="31"/>
        <v>70553</v>
      </c>
      <c r="Q140" s="17"/>
      <c r="R140" s="48">
        <f t="shared" si="32"/>
        <v>70553</v>
      </c>
      <c r="S140" s="27"/>
      <c r="T140" s="48">
        <f t="shared" si="33"/>
        <v>70553</v>
      </c>
      <c r="U140" s="48">
        <v>0</v>
      </c>
      <c r="V140" s="47"/>
      <c r="W140" s="48">
        <f t="shared" si="34"/>
        <v>0</v>
      </c>
      <c r="X140" s="47"/>
      <c r="Y140" s="48">
        <f t="shared" si="35"/>
        <v>0</v>
      </c>
      <c r="Z140" s="47"/>
      <c r="AA140" s="48">
        <f t="shared" si="36"/>
        <v>0</v>
      </c>
      <c r="AB140" s="47"/>
      <c r="AC140" s="48">
        <f t="shared" si="37"/>
        <v>0</v>
      </c>
      <c r="AD140" s="47"/>
      <c r="AE140" s="48">
        <f t="shared" si="38"/>
        <v>0</v>
      </c>
      <c r="AF140" s="47"/>
      <c r="AG140" s="48">
        <f t="shared" si="39"/>
        <v>0</v>
      </c>
      <c r="AH140" s="17"/>
      <c r="AI140" s="48">
        <f t="shared" si="40"/>
        <v>0</v>
      </c>
      <c r="AJ140" s="27"/>
      <c r="AK140" s="48">
        <f t="shared" si="41"/>
        <v>0</v>
      </c>
      <c r="AL140" s="42"/>
      <c r="AM140" s="48">
        <f t="shared" si="49"/>
        <v>0</v>
      </c>
      <c r="AN140" s="48">
        <v>0</v>
      </c>
      <c r="AO140" s="46"/>
      <c r="AP140" s="48">
        <f t="shared" si="50"/>
        <v>0</v>
      </c>
      <c r="AQ140" s="47"/>
      <c r="AR140" s="48">
        <f t="shared" si="51"/>
        <v>0</v>
      </c>
      <c r="AS140" s="47"/>
      <c r="AT140" s="48">
        <f t="shared" si="52"/>
        <v>0</v>
      </c>
      <c r="AU140" s="47"/>
      <c r="AV140" s="48">
        <f t="shared" si="53"/>
        <v>0</v>
      </c>
      <c r="AW140" s="50"/>
      <c r="AX140" s="48">
        <f t="shared" si="54"/>
        <v>0</v>
      </c>
      <c r="AY140" s="50"/>
      <c r="AZ140" s="48">
        <f t="shared" si="55"/>
        <v>0</v>
      </c>
      <c r="BA140" s="7" t="s">
        <v>171</v>
      </c>
      <c r="BB140" s="8" t="s">
        <v>23</v>
      </c>
      <c r="BC140" s="51"/>
    </row>
    <row r="141" spans="1:55" hidden="1" x14ac:dyDescent="0.35">
      <c r="A141" s="43"/>
      <c r="B141" s="45" t="s">
        <v>146</v>
      </c>
      <c r="C141" s="64"/>
      <c r="D141" s="46">
        <v>4032.1</v>
      </c>
      <c r="E141" s="47"/>
      <c r="F141" s="48">
        <f t="shared" si="56"/>
        <v>4032.1</v>
      </c>
      <c r="G141" s="47"/>
      <c r="H141" s="48">
        <f t="shared" si="27"/>
        <v>4032.1</v>
      </c>
      <c r="I141" s="47"/>
      <c r="J141" s="48">
        <f t="shared" si="28"/>
        <v>4032.1</v>
      </c>
      <c r="K141" s="47"/>
      <c r="L141" s="48">
        <f t="shared" si="29"/>
        <v>4032.1</v>
      </c>
      <c r="M141" s="47"/>
      <c r="N141" s="48">
        <f t="shared" si="30"/>
        <v>4032.1</v>
      </c>
      <c r="O141" s="47"/>
      <c r="P141" s="48">
        <f t="shared" si="31"/>
        <v>4032.1</v>
      </c>
      <c r="Q141" s="17"/>
      <c r="R141" s="48">
        <f t="shared" si="32"/>
        <v>4032.1</v>
      </c>
      <c r="S141" s="27"/>
      <c r="T141" s="48">
        <f t="shared" si="33"/>
        <v>4032.1</v>
      </c>
      <c r="U141" s="49">
        <v>36729.1</v>
      </c>
      <c r="V141" s="47"/>
      <c r="W141" s="48">
        <f t="shared" si="34"/>
        <v>36729.1</v>
      </c>
      <c r="X141" s="47"/>
      <c r="Y141" s="48">
        <f t="shared" si="35"/>
        <v>36729.1</v>
      </c>
      <c r="Z141" s="47"/>
      <c r="AA141" s="48">
        <f t="shared" si="36"/>
        <v>36729.1</v>
      </c>
      <c r="AB141" s="47"/>
      <c r="AC141" s="48">
        <f t="shared" si="37"/>
        <v>36729.1</v>
      </c>
      <c r="AD141" s="47"/>
      <c r="AE141" s="48">
        <f t="shared" si="38"/>
        <v>36729.1</v>
      </c>
      <c r="AF141" s="47"/>
      <c r="AG141" s="48">
        <f t="shared" si="39"/>
        <v>36729.1</v>
      </c>
      <c r="AH141" s="17">
        <v>-34682.976000000002</v>
      </c>
      <c r="AI141" s="48">
        <f t="shared" si="40"/>
        <v>2046.1239999999962</v>
      </c>
      <c r="AJ141" s="27"/>
      <c r="AK141" s="48">
        <f t="shared" si="41"/>
        <v>2046.1239999999962</v>
      </c>
      <c r="AL141" s="27"/>
      <c r="AM141" s="52">
        <f t="shared" si="49"/>
        <v>2046.1239999999962</v>
      </c>
      <c r="AN141" s="49">
        <v>10393.299999999999</v>
      </c>
      <c r="AO141" s="46"/>
      <c r="AP141" s="48">
        <f t="shared" si="50"/>
        <v>10393.299999999999</v>
      </c>
      <c r="AQ141" s="47"/>
      <c r="AR141" s="48">
        <f t="shared" si="51"/>
        <v>10393.299999999999</v>
      </c>
      <c r="AS141" s="47"/>
      <c r="AT141" s="48">
        <f t="shared" si="52"/>
        <v>10393.299999999999</v>
      </c>
      <c r="AU141" s="47"/>
      <c r="AV141" s="48">
        <f t="shared" si="53"/>
        <v>10393.299999999999</v>
      </c>
      <c r="AW141" s="50"/>
      <c r="AX141" s="48">
        <f t="shared" si="54"/>
        <v>10393.299999999999</v>
      </c>
      <c r="AY141" s="50"/>
      <c r="AZ141" s="48">
        <f t="shared" si="55"/>
        <v>10393.299999999999</v>
      </c>
      <c r="BA141" s="7" t="s">
        <v>165</v>
      </c>
      <c r="BB141" s="8" t="s">
        <v>74</v>
      </c>
      <c r="BC141" s="51"/>
    </row>
    <row r="142" spans="1:55" ht="54" hidden="1" x14ac:dyDescent="0.35">
      <c r="A142" s="43" t="s">
        <v>172</v>
      </c>
      <c r="B142" s="45" t="s">
        <v>173</v>
      </c>
      <c r="C142" s="64" t="s">
        <v>134</v>
      </c>
      <c r="D142" s="46"/>
      <c r="E142" s="47"/>
      <c r="F142" s="48"/>
      <c r="G142" s="47">
        <v>15199.334000000001</v>
      </c>
      <c r="H142" s="48">
        <f t="shared" ref="H142:H197" si="57">F142+G142</f>
        <v>15199.334000000001</v>
      </c>
      <c r="I142" s="47"/>
      <c r="J142" s="48">
        <f t="shared" ref="J142:J197" si="58">H142+I142</f>
        <v>15199.334000000001</v>
      </c>
      <c r="K142" s="47"/>
      <c r="L142" s="48">
        <f t="shared" ref="L142:L197" si="59">J142+K142</f>
        <v>15199.334000000001</v>
      </c>
      <c r="M142" s="47"/>
      <c r="N142" s="48">
        <f t="shared" ref="N142:N197" si="60">L142+M142</f>
        <v>15199.334000000001</v>
      </c>
      <c r="O142" s="47"/>
      <c r="P142" s="48">
        <f t="shared" ref="P142:P197" si="61">N142+O142</f>
        <v>15199.334000000001</v>
      </c>
      <c r="Q142" s="17">
        <v>-182.27</v>
      </c>
      <c r="R142" s="48">
        <f t="shared" ref="R142:R197" si="62">P142+Q142</f>
        <v>15017.064</v>
      </c>
      <c r="S142" s="27"/>
      <c r="T142" s="48">
        <f t="shared" ref="T142:T197" si="63">R142+S142</f>
        <v>15017.064</v>
      </c>
      <c r="U142" s="49"/>
      <c r="V142" s="47"/>
      <c r="W142" s="48"/>
      <c r="X142" s="47"/>
      <c r="Y142" s="48">
        <f t="shared" ref="Y142:Y197" si="64">W142+X142</f>
        <v>0</v>
      </c>
      <c r="Z142" s="47"/>
      <c r="AA142" s="48">
        <f t="shared" ref="AA142:AA197" si="65">Y142+Z142</f>
        <v>0</v>
      </c>
      <c r="AB142" s="47"/>
      <c r="AC142" s="48">
        <f t="shared" ref="AC142:AC197" si="66">AA142+AB142</f>
        <v>0</v>
      </c>
      <c r="AD142" s="47"/>
      <c r="AE142" s="48">
        <f t="shared" ref="AE142:AE197" si="67">AC142+AD142</f>
        <v>0</v>
      </c>
      <c r="AF142" s="47"/>
      <c r="AG142" s="48">
        <f t="shared" ref="AG142:AG197" si="68">AE142+AF142</f>
        <v>0</v>
      </c>
      <c r="AH142" s="17"/>
      <c r="AI142" s="48">
        <f t="shared" ref="AI142:AI197" si="69">AG142+AH142</f>
        <v>0</v>
      </c>
      <c r="AJ142" s="27"/>
      <c r="AK142" s="48">
        <f t="shared" ref="AK142:AK197" si="70">AI142+AJ142</f>
        <v>0</v>
      </c>
      <c r="AL142" s="42"/>
      <c r="AM142" s="48">
        <f t="shared" si="49"/>
        <v>0</v>
      </c>
      <c r="AN142" s="49"/>
      <c r="AO142" s="46"/>
      <c r="AP142" s="48"/>
      <c r="AQ142" s="47"/>
      <c r="AR142" s="48">
        <f t="shared" si="51"/>
        <v>0</v>
      </c>
      <c r="AS142" s="47"/>
      <c r="AT142" s="48">
        <f t="shared" si="52"/>
        <v>0</v>
      </c>
      <c r="AU142" s="47"/>
      <c r="AV142" s="48">
        <f t="shared" si="53"/>
        <v>0</v>
      </c>
      <c r="AW142" s="50"/>
      <c r="AX142" s="48">
        <f t="shared" si="54"/>
        <v>0</v>
      </c>
      <c r="AY142" s="50"/>
      <c r="AZ142" s="48">
        <f t="shared" si="55"/>
        <v>0</v>
      </c>
      <c r="BA142" s="7" t="s">
        <v>174</v>
      </c>
      <c r="BB142" s="8" t="s">
        <v>74</v>
      </c>
      <c r="BC142" s="51"/>
    </row>
    <row r="143" spans="1:55" ht="54" hidden="1" x14ac:dyDescent="0.35">
      <c r="A143" s="43" t="s">
        <v>175</v>
      </c>
      <c r="B143" s="45" t="s">
        <v>176</v>
      </c>
      <c r="C143" s="64" t="s">
        <v>134</v>
      </c>
      <c r="D143" s="46"/>
      <c r="E143" s="47"/>
      <c r="F143" s="48"/>
      <c r="G143" s="47">
        <v>2699.0189999999998</v>
      </c>
      <c r="H143" s="48">
        <f t="shared" si="57"/>
        <v>2699.0189999999998</v>
      </c>
      <c r="I143" s="47"/>
      <c r="J143" s="48">
        <f t="shared" si="58"/>
        <v>2699.0189999999998</v>
      </c>
      <c r="K143" s="47"/>
      <c r="L143" s="48">
        <f t="shared" si="59"/>
        <v>2699.0189999999998</v>
      </c>
      <c r="M143" s="47"/>
      <c r="N143" s="48">
        <f t="shared" si="60"/>
        <v>2699.0189999999998</v>
      </c>
      <c r="O143" s="47"/>
      <c r="P143" s="48">
        <f t="shared" si="61"/>
        <v>2699.0189999999998</v>
      </c>
      <c r="Q143" s="17"/>
      <c r="R143" s="48">
        <f t="shared" si="62"/>
        <v>2699.0189999999998</v>
      </c>
      <c r="S143" s="27"/>
      <c r="T143" s="48">
        <f t="shared" si="63"/>
        <v>2699.0189999999998</v>
      </c>
      <c r="U143" s="49"/>
      <c r="V143" s="47"/>
      <c r="W143" s="48"/>
      <c r="X143" s="47"/>
      <c r="Y143" s="48">
        <f t="shared" si="64"/>
        <v>0</v>
      </c>
      <c r="Z143" s="47"/>
      <c r="AA143" s="48">
        <f t="shared" si="65"/>
        <v>0</v>
      </c>
      <c r="AB143" s="47"/>
      <c r="AC143" s="48">
        <f t="shared" si="66"/>
        <v>0</v>
      </c>
      <c r="AD143" s="47"/>
      <c r="AE143" s="48">
        <f t="shared" si="67"/>
        <v>0</v>
      </c>
      <c r="AF143" s="47"/>
      <c r="AG143" s="48">
        <f t="shared" si="68"/>
        <v>0</v>
      </c>
      <c r="AH143" s="17"/>
      <c r="AI143" s="48">
        <f t="shared" si="69"/>
        <v>0</v>
      </c>
      <c r="AJ143" s="27"/>
      <c r="AK143" s="48">
        <f t="shared" si="70"/>
        <v>0</v>
      </c>
      <c r="AL143" s="27"/>
      <c r="AM143" s="52">
        <f t="shared" si="49"/>
        <v>0</v>
      </c>
      <c r="AN143" s="49"/>
      <c r="AO143" s="46"/>
      <c r="AP143" s="48"/>
      <c r="AQ143" s="47"/>
      <c r="AR143" s="48">
        <f t="shared" si="51"/>
        <v>0</v>
      </c>
      <c r="AS143" s="47"/>
      <c r="AT143" s="48">
        <f t="shared" si="52"/>
        <v>0</v>
      </c>
      <c r="AU143" s="47"/>
      <c r="AV143" s="48">
        <f t="shared" si="53"/>
        <v>0</v>
      </c>
      <c r="AW143" s="50"/>
      <c r="AX143" s="48">
        <f t="shared" si="54"/>
        <v>0</v>
      </c>
      <c r="AY143" s="50"/>
      <c r="AZ143" s="48">
        <f t="shared" si="55"/>
        <v>0</v>
      </c>
      <c r="BA143" s="7" t="s">
        <v>177</v>
      </c>
      <c r="BB143" s="8" t="s">
        <v>74</v>
      </c>
      <c r="BC143" s="51"/>
    </row>
    <row r="144" spans="1:55" ht="54" hidden="1" x14ac:dyDescent="0.35">
      <c r="A144" s="43" t="s">
        <v>178</v>
      </c>
      <c r="B144" s="45" t="s">
        <v>179</v>
      </c>
      <c r="C144" s="64" t="s">
        <v>134</v>
      </c>
      <c r="D144" s="46"/>
      <c r="E144" s="47"/>
      <c r="F144" s="48"/>
      <c r="G144" s="47">
        <v>6075.51</v>
      </c>
      <c r="H144" s="48">
        <f t="shared" si="57"/>
        <v>6075.51</v>
      </c>
      <c r="I144" s="47"/>
      <c r="J144" s="48">
        <f t="shared" si="58"/>
        <v>6075.51</v>
      </c>
      <c r="K144" s="47"/>
      <c r="L144" s="48">
        <f t="shared" si="59"/>
        <v>6075.51</v>
      </c>
      <c r="M144" s="47">
        <f>-2048-1376.819</f>
        <v>-3424.819</v>
      </c>
      <c r="N144" s="48">
        <f t="shared" si="60"/>
        <v>2650.6910000000003</v>
      </c>
      <c r="O144" s="47">
        <v>-12.193</v>
      </c>
      <c r="P144" s="48">
        <f t="shared" si="61"/>
        <v>2638.498</v>
      </c>
      <c r="Q144" s="17"/>
      <c r="R144" s="48">
        <f t="shared" si="62"/>
        <v>2638.498</v>
      </c>
      <c r="S144" s="27"/>
      <c r="T144" s="48">
        <f t="shared" si="63"/>
        <v>2638.498</v>
      </c>
      <c r="U144" s="49"/>
      <c r="V144" s="47"/>
      <c r="W144" s="48"/>
      <c r="X144" s="47"/>
      <c r="Y144" s="48">
        <f t="shared" si="64"/>
        <v>0</v>
      </c>
      <c r="Z144" s="47"/>
      <c r="AA144" s="48">
        <f t="shared" si="65"/>
        <v>0</v>
      </c>
      <c r="AB144" s="47"/>
      <c r="AC144" s="48">
        <f t="shared" si="66"/>
        <v>0</v>
      </c>
      <c r="AD144" s="47"/>
      <c r="AE144" s="48">
        <f t="shared" si="67"/>
        <v>0</v>
      </c>
      <c r="AF144" s="47"/>
      <c r="AG144" s="48">
        <f t="shared" si="68"/>
        <v>0</v>
      </c>
      <c r="AH144" s="17"/>
      <c r="AI144" s="48">
        <f t="shared" si="69"/>
        <v>0</v>
      </c>
      <c r="AJ144" s="27"/>
      <c r="AK144" s="48">
        <f t="shared" si="70"/>
        <v>0</v>
      </c>
      <c r="AL144" s="42"/>
      <c r="AM144" s="48">
        <f t="shared" si="49"/>
        <v>0</v>
      </c>
      <c r="AN144" s="49"/>
      <c r="AO144" s="46"/>
      <c r="AP144" s="48"/>
      <c r="AQ144" s="47"/>
      <c r="AR144" s="48">
        <f t="shared" si="51"/>
        <v>0</v>
      </c>
      <c r="AS144" s="47"/>
      <c r="AT144" s="48">
        <f t="shared" si="52"/>
        <v>0</v>
      </c>
      <c r="AU144" s="47"/>
      <c r="AV144" s="48">
        <f t="shared" si="53"/>
        <v>0</v>
      </c>
      <c r="AW144" s="50"/>
      <c r="AX144" s="48">
        <f t="shared" si="54"/>
        <v>0</v>
      </c>
      <c r="AY144" s="50"/>
      <c r="AZ144" s="48">
        <f t="shared" si="55"/>
        <v>0</v>
      </c>
      <c r="BA144" s="7" t="s">
        <v>180</v>
      </c>
      <c r="BB144" s="8" t="s">
        <v>74</v>
      </c>
      <c r="BC144" s="51"/>
    </row>
    <row r="145" spans="1:55" ht="54" hidden="1" x14ac:dyDescent="0.35">
      <c r="A145" s="43" t="s">
        <v>181</v>
      </c>
      <c r="B145" s="45" t="s">
        <v>182</v>
      </c>
      <c r="C145" s="64" t="s">
        <v>134</v>
      </c>
      <c r="D145" s="46"/>
      <c r="E145" s="47"/>
      <c r="F145" s="48"/>
      <c r="G145" s="47"/>
      <c r="H145" s="48"/>
      <c r="I145" s="47"/>
      <c r="J145" s="48"/>
      <c r="K145" s="47"/>
      <c r="L145" s="48"/>
      <c r="M145" s="47"/>
      <c r="N145" s="48"/>
      <c r="O145" s="47"/>
      <c r="P145" s="48"/>
      <c r="Q145" s="17">
        <f>Q147+Q148</f>
        <v>0</v>
      </c>
      <c r="R145" s="48">
        <f t="shared" si="62"/>
        <v>0</v>
      </c>
      <c r="S145" s="27">
        <f>S147+S148</f>
        <v>0</v>
      </c>
      <c r="T145" s="48">
        <f t="shared" si="63"/>
        <v>0</v>
      </c>
      <c r="U145" s="49"/>
      <c r="V145" s="47"/>
      <c r="W145" s="48"/>
      <c r="X145" s="47"/>
      <c r="Y145" s="48"/>
      <c r="Z145" s="47"/>
      <c r="AA145" s="48"/>
      <c r="AB145" s="47"/>
      <c r="AC145" s="48"/>
      <c r="AD145" s="47"/>
      <c r="AE145" s="48"/>
      <c r="AF145" s="47"/>
      <c r="AG145" s="48"/>
      <c r="AH145" s="17">
        <f>AH147+AH148</f>
        <v>151113.43400000001</v>
      </c>
      <c r="AI145" s="48">
        <f t="shared" si="69"/>
        <v>151113.43400000001</v>
      </c>
      <c r="AJ145" s="27">
        <f>AJ147+AJ148</f>
        <v>0</v>
      </c>
      <c r="AK145" s="48">
        <f t="shared" si="70"/>
        <v>151113.43400000001</v>
      </c>
      <c r="AL145" s="27">
        <f>AL147+AL148</f>
        <v>0</v>
      </c>
      <c r="AM145" s="52">
        <f t="shared" si="49"/>
        <v>151113.43400000001</v>
      </c>
      <c r="AN145" s="49"/>
      <c r="AO145" s="46"/>
      <c r="AP145" s="48"/>
      <c r="AQ145" s="47"/>
      <c r="AR145" s="48"/>
      <c r="AS145" s="47"/>
      <c r="AT145" s="48"/>
      <c r="AU145" s="47"/>
      <c r="AV145" s="48"/>
      <c r="AW145" s="50">
        <f>AW147+AW148</f>
        <v>0</v>
      </c>
      <c r="AX145" s="48">
        <f t="shared" si="54"/>
        <v>0</v>
      </c>
      <c r="AY145" s="50">
        <f>AY147+AY148</f>
        <v>0</v>
      </c>
      <c r="AZ145" s="48">
        <f t="shared" si="55"/>
        <v>0</v>
      </c>
      <c r="BB145" s="8" t="s">
        <v>74</v>
      </c>
      <c r="BC145" s="51"/>
    </row>
    <row r="146" spans="1:55" hidden="1" x14ac:dyDescent="0.35">
      <c r="A146" s="43"/>
      <c r="B146" s="45" t="s">
        <v>20</v>
      </c>
      <c r="C146" s="64"/>
      <c r="D146" s="46"/>
      <c r="E146" s="47"/>
      <c r="F146" s="48"/>
      <c r="G146" s="47"/>
      <c r="H146" s="48"/>
      <c r="I146" s="47"/>
      <c r="J146" s="48"/>
      <c r="K146" s="47"/>
      <c r="L146" s="48"/>
      <c r="M146" s="47"/>
      <c r="N146" s="48"/>
      <c r="O146" s="47"/>
      <c r="P146" s="48"/>
      <c r="Q146" s="17"/>
      <c r="R146" s="48"/>
      <c r="S146" s="27"/>
      <c r="T146" s="48"/>
      <c r="U146" s="49"/>
      <c r="V146" s="47"/>
      <c r="W146" s="48"/>
      <c r="X146" s="47"/>
      <c r="Y146" s="48"/>
      <c r="Z146" s="47"/>
      <c r="AA146" s="48"/>
      <c r="AB146" s="47"/>
      <c r="AC146" s="48"/>
      <c r="AD146" s="47"/>
      <c r="AE146" s="48"/>
      <c r="AF146" s="47"/>
      <c r="AG146" s="48"/>
      <c r="AH146" s="17"/>
      <c r="AI146" s="48"/>
      <c r="AJ146" s="27"/>
      <c r="AK146" s="48"/>
      <c r="AL146" s="42"/>
      <c r="AM146" s="48"/>
      <c r="AN146" s="49"/>
      <c r="AO146" s="46"/>
      <c r="AP146" s="48"/>
      <c r="AQ146" s="47"/>
      <c r="AR146" s="48"/>
      <c r="AS146" s="47"/>
      <c r="AT146" s="48"/>
      <c r="AU146" s="47"/>
      <c r="AV146" s="48"/>
      <c r="AW146" s="50"/>
      <c r="AX146" s="48"/>
      <c r="AY146" s="50"/>
      <c r="AZ146" s="48"/>
      <c r="BB146" s="8" t="s">
        <v>74</v>
      </c>
      <c r="BC146" s="51"/>
    </row>
    <row r="147" spans="1:55" hidden="1" x14ac:dyDescent="0.35">
      <c r="A147" s="56"/>
      <c r="B147" s="69" t="s">
        <v>22</v>
      </c>
      <c r="C147" s="64"/>
      <c r="D147" s="46"/>
      <c r="E147" s="47"/>
      <c r="F147" s="48"/>
      <c r="G147" s="47"/>
      <c r="H147" s="48"/>
      <c r="I147" s="47"/>
      <c r="J147" s="48"/>
      <c r="K147" s="47"/>
      <c r="L147" s="48"/>
      <c r="M147" s="47"/>
      <c r="N147" s="48"/>
      <c r="O147" s="47"/>
      <c r="P147" s="48"/>
      <c r="Q147" s="17"/>
      <c r="R147" s="48">
        <f t="shared" si="62"/>
        <v>0</v>
      </c>
      <c r="S147" s="27"/>
      <c r="T147" s="48">
        <f t="shared" si="63"/>
        <v>0</v>
      </c>
      <c r="U147" s="49"/>
      <c r="V147" s="47"/>
      <c r="W147" s="48"/>
      <c r="X147" s="47"/>
      <c r="Y147" s="48"/>
      <c r="Z147" s="47"/>
      <c r="AA147" s="48"/>
      <c r="AB147" s="47"/>
      <c r="AC147" s="48"/>
      <c r="AD147" s="47"/>
      <c r="AE147" s="48"/>
      <c r="AF147" s="47"/>
      <c r="AG147" s="48"/>
      <c r="AH147" s="17">
        <v>37778.358999999997</v>
      </c>
      <c r="AI147" s="48">
        <f t="shared" si="69"/>
        <v>37778.358999999997</v>
      </c>
      <c r="AJ147" s="27"/>
      <c r="AK147" s="48">
        <f t="shared" si="70"/>
        <v>37778.358999999997</v>
      </c>
      <c r="AL147" s="27"/>
      <c r="AM147" s="52">
        <f t="shared" si="49"/>
        <v>37778.358999999997</v>
      </c>
      <c r="AN147" s="49"/>
      <c r="AO147" s="46"/>
      <c r="AP147" s="48"/>
      <c r="AQ147" s="47"/>
      <c r="AR147" s="48"/>
      <c r="AS147" s="47"/>
      <c r="AT147" s="48"/>
      <c r="AU147" s="47"/>
      <c r="AV147" s="48"/>
      <c r="AW147" s="50"/>
      <c r="AX147" s="48">
        <f t="shared" si="54"/>
        <v>0</v>
      </c>
      <c r="AY147" s="50"/>
      <c r="AZ147" s="48">
        <f t="shared" si="55"/>
        <v>0</v>
      </c>
      <c r="BA147" s="7" t="s">
        <v>183</v>
      </c>
      <c r="BB147" s="8" t="s">
        <v>23</v>
      </c>
      <c r="BC147" s="51"/>
    </row>
    <row r="148" spans="1:55" hidden="1" x14ac:dyDescent="0.35">
      <c r="A148" s="43"/>
      <c r="B148" s="45" t="s">
        <v>146</v>
      </c>
      <c r="C148" s="64"/>
      <c r="D148" s="46"/>
      <c r="E148" s="47"/>
      <c r="F148" s="48"/>
      <c r="G148" s="47"/>
      <c r="H148" s="48"/>
      <c r="I148" s="47"/>
      <c r="J148" s="48"/>
      <c r="K148" s="47"/>
      <c r="L148" s="48"/>
      <c r="M148" s="47"/>
      <c r="N148" s="48"/>
      <c r="O148" s="47"/>
      <c r="P148" s="48"/>
      <c r="Q148" s="17"/>
      <c r="R148" s="48">
        <f t="shared" si="62"/>
        <v>0</v>
      </c>
      <c r="S148" s="27"/>
      <c r="T148" s="48">
        <f t="shared" si="63"/>
        <v>0</v>
      </c>
      <c r="U148" s="49"/>
      <c r="V148" s="47"/>
      <c r="W148" s="48"/>
      <c r="X148" s="47"/>
      <c r="Y148" s="48"/>
      <c r="Z148" s="47"/>
      <c r="AA148" s="48"/>
      <c r="AB148" s="47"/>
      <c r="AC148" s="48"/>
      <c r="AD148" s="47"/>
      <c r="AE148" s="48"/>
      <c r="AF148" s="47"/>
      <c r="AG148" s="48"/>
      <c r="AH148" s="17">
        <v>113335.075</v>
      </c>
      <c r="AI148" s="48">
        <f t="shared" si="69"/>
        <v>113335.075</v>
      </c>
      <c r="AJ148" s="27"/>
      <c r="AK148" s="48">
        <f t="shared" si="70"/>
        <v>113335.075</v>
      </c>
      <c r="AL148" s="42"/>
      <c r="AM148" s="48">
        <f t="shared" si="49"/>
        <v>113335.075</v>
      </c>
      <c r="AN148" s="49"/>
      <c r="AO148" s="46"/>
      <c r="AP148" s="48"/>
      <c r="AQ148" s="47"/>
      <c r="AR148" s="48"/>
      <c r="AS148" s="47"/>
      <c r="AT148" s="48"/>
      <c r="AU148" s="47"/>
      <c r="AV148" s="48"/>
      <c r="AW148" s="50"/>
      <c r="AX148" s="48">
        <f t="shared" si="54"/>
        <v>0</v>
      </c>
      <c r="AY148" s="50"/>
      <c r="AZ148" s="48">
        <f t="shared" si="55"/>
        <v>0</v>
      </c>
      <c r="BA148" s="7" t="s">
        <v>165</v>
      </c>
      <c r="BB148" s="8" t="s">
        <v>74</v>
      </c>
      <c r="BC148" s="51"/>
    </row>
    <row r="149" spans="1:55" s="22" customFormat="1" hidden="1" x14ac:dyDescent="0.35">
      <c r="A149" s="23"/>
      <c r="B149" s="40" t="s">
        <v>184</v>
      </c>
      <c r="C149" s="40"/>
      <c r="D149" s="26">
        <f>D154</f>
        <v>1087961.7</v>
      </c>
      <c r="E149" s="26">
        <f>E154</f>
        <v>-17300.919000000002</v>
      </c>
      <c r="F149" s="26">
        <f t="shared" si="56"/>
        <v>1070660.781</v>
      </c>
      <c r="G149" s="26">
        <f>G154</f>
        <v>-1070660.781</v>
      </c>
      <c r="H149" s="26">
        <f t="shared" si="57"/>
        <v>0</v>
      </c>
      <c r="I149" s="26">
        <f>I154</f>
        <v>0</v>
      </c>
      <c r="J149" s="26">
        <f t="shared" si="58"/>
        <v>0</v>
      </c>
      <c r="K149" s="26">
        <f>K154</f>
        <v>0</v>
      </c>
      <c r="L149" s="26">
        <f t="shared" si="59"/>
        <v>0</v>
      </c>
      <c r="M149" s="26">
        <f>M154</f>
        <v>0</v>
      </c>
      <c r="N149" s="26">
        <f t="shared" si="60"/>
        <v>0</v>
      </c>
      <c r="O149" s="26">
        <f>O154</f>
        <v>0</v>
      </c>
      <c r="P149" s="26">
        <f t="shared" si="61"/>
        <v>0</v>
      </c>
      <c r="Q149" s="26">
        <f>Q154</f>
        <v>0</v>
      </c>
      <c r="R149" s="26">
        <f t="shared" si="62"/>
        <v>0</v>
      </c>
      <c r="S149" s="26">
        <f>S154</f>
        <v>0</v>
      </c>
      <c r="T149" s="26">
        <f t="shared" si="63"/>
        <v>0</v>
      </c>
      <c r="U149" s="26">
        <f>U154</f>
        <v>375557.5</v>
      </c>
      <c r="V149" s="26">
        <f>V154</f>
        <v>-4508.25</v>
      </c>
      <c r="W149" s="26">
        <f t="shared" ref="W149:W158" si="71">U149+V149</f>
        <v>371049.25</v>
      </c>
      <c r="X149" s="26">
        <f>X154</f>
        <v>-371049.25</v>
      </c>
      <c r="Y149" s="26">
        <f t="shared" si="64"/>
        <v>0</v>
      </c>
      <c r="Z149" s="26">
        <f>Z154</f>
        <v>0</v>
      </c>
      <c r="AA149" s="26">
        <f t="shared" si="65"/>
        <v>0</v>
      </c>
      <c r="AB149" s="26">
        <f>AB154</f>
        <v>0</v>
      </c>
      <c r="AC149" s="26">
        <f t="shared" si="66"/>
        <v>0</v>
      </c>
      <c r="AD149" s="26">
        <f>AD154</f>
        <v>0</v>
      </c>
      <c r="AE149" s="26">
        <f t="shared" si="67"/>
        <v>0</v>
      </c>
      <c r="AF149" s="26">
        <f>AF154</f>
        <v>0</v>
      </c>
      <c r="AG149" s="26">
        <f t="shared" si="68"/>
        <v>0</v>
      </c>
      <c r="AH149" s="26">
        <f>AH154</f>
        <v>0</v>
      </c>
      <c r="AI149" s="26">
        <f t="shared" si="69"/>
        <v>0</v>
      </c>
      <c r="AJ149" s="26">
        <f>AJ154</f>
        <v>0</v>
      </c>
      <c r="AK149" s="26">
        <f t="shared" si="70"/>
        <v>0</v>
      </c>
      <c r="AL149" s="26">
        <f>AL154</f>
        <v>0</v>
      </c>
      <c r="AM149" s="28">
        <f t="shared" si="49"/>
        <v>0</v>
      </c>
      <c r="AN149" s="26">
        <f>AN154</f>
        <v>0</v>
      </c>
      <c r="AO149" s="26">
        <f>AO154</f>
        <v>0</v>
      </c>
      <c r="AP149" s="26">
        <f t="shared" si="50"/>
        <v>0</v>
      </c>
      <c r="AQ149" s="26">
        <f>AQ154</f>
        <v>0</v>
      </c>
      <c r="AR149" s="26">
        <f t="shared" si="51"/>
        <v>0</v>
      </c>
      <c r="AS149" s="26">
        <f>AS154</f>
        <v>0</v>
      </c>
      <c r="AT149" s="26">
        <f t="shared" si="52"/>
        <v>0</v>
      </c>
      <c r="AU149" s="26">
        <f>AU154</f>
        <v>0</v>
      </c>
      <c r="AV149" s="26">
        <f t="shared" si="53"/>
        <v>0</v>
      </c>
      <c r="AW149" s="26">
        <f>AW154</f>
        <v>0</v>
      </c>
      <c r="AX149" s="26">
        <f t="shared" si="54"/>
        <v>0</v>
      </c>
      <c r="AY149" s="26">
        <f>AY154</f>
        <v>0</v>
      </c>
      <c r="AZ149" s="26">
        <f t="shared" si="55"/>
        <v>0</v>
      </c>
      <c r="BA149" s="29"/>
      <c r="BB149" s="30" t="s">
        <v>23</v>
      </c>
      <c r="BC149" s="39"/>
    </row>
    <row r="150" spans="1:55" s="22" customFormat="1" hidden="1" x14ac:dyDescent="0.35">
      <c r="A150" s="23"/>
      <c r="B150" s="40" t="s">
        <v>20</v>
      </c>
      <c r="C150" s="40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8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9"/>
      <c r="BB150" s="30" t="s">
        <v>23</v>
      </c>
      <c r="BC150" s="39"/>
    </row>
    <row r="151" spans="1:55" s="22" customFormat="1" hidden="1" x14ac:dyDescent="0.35">
      <c r="A151" s="23"/>
      <c r="B151" s="71" t="s">
        <v>22</v>
      </c>
      <c r="C151" s="72"/>
      <c r="D151" s="26">
        <f t="shared" ref="D151:D153" si="72">D156</f>
        <v>18371.599999999999</v>
      </c>
      <c r="E151" s="26">
        <f t="shared" ref="E151:E153" si="73">E156</f>
        <v>-17300.919000000002</v>
      </c>
      <c r="F151" s="26">
        <f t="shared" si="56"/>
        <v>1070.6809999999969</v>
      </c>
      <c r="G151" s="26">
        <f t="shared" ref="G151:G153" si="74">G156</f>
        <v>-1070.681</v>
      </c>
      <c r="H151" s="26">
        <f t="shared" si="57"/>
        <v>-3.1832314562052488E-12</v>
      </c>
      <c r="I151" s="26">
        <f t="shared" ref="I151:I153" si="75">I156</f>
        <v>0</v>
      </c>
      <c r="J151" s="26">
        <f t="shared" si="58"/>
        <v>-3.1832314562052488E-12</v>
      </c>
      <c r="K151" s="26">
        <f t="shared" ref="K151:K153" si="76">K156</f>
        <v>0</v>
      </c>
      <c r="L151" s="26">
        <f t="shared" si="59"/>
        <v>-3.1832314562052488E-12</v>
      </c>
      <c r="M151" s="26">
        <f t="shared" ref="M151:M153" si="77">M156</f>
        <v>0</v>
      </c>
      <c r="N151" s="26">
        <f t="shared" si="60"/>
        <v>-3.1832314562052488E-12</v>
      </c>
      <c r="O151" s="26">
        <f t="shared" ref="O151:O153" si="78">O156</f>
        <v>0</v>
      </c>
      <c r="P151" s="26">
        <f t="shared" si="61"/>
        <v>-3.1832314562052488E-12</v>
      </c>
      <c r="Q151" s="26">
        <f t="shared" ref="Q151:Q153" si="79">Q156</f>
        <v>0</v>
      </c>
      <c r="R151" s="26">
        <f t="shared" si="62"/>
        <v>-3.1832314562052488E-12</v>
      </c>
      <c r="S151" s="26">
        <f t="shared" ref="S151:S153" si="80">S156</f>
        <v>0</v>
      </c>
      <c r="T151" s="26">
        <f t="shared" si="63"/>
        <v>-3.1832314562052488E-12</v>
      </c>
      <c r="U151" s="26">
        <f t="shared" ref="U151:U153" si="81">U156</f>
        <v>4879.3</v>
      </c>
      <c r="V151" s="26">
        <f t="shared" ref="V151:V153" si="82">V156</f>
        <v>-4508.25</v>
      </c>
      <c r="W151" s="26">
        <f t="shared" si="71"/>
        <v>371.05000000000018</v>
      </c>
      <c r="X151" s="26">
        <f t="shared" ref="X151:X153" si="83">X156</f>
        <v>-371.05</v>
      </c>
      <c r="Y151" s="26">
        <f t="shared" si="64"/>
        <v>0</v>
      </c>
      <c r="Z151" s="26">
        <f t="shared" ref="Z151:Z153" si="84">Z156</f>
        <v>0</v>
      </c>
      <c r="AA151" s="26">
        <f t="shared" si="65"/>
        <v>0</v>
      </c>
      <c r="AB151" s="26">
        <f t="shared" ref="AB151:AB153" si="85">AB156</f>
        <v>0</v>
      </c>
      <c r="AC151" s="26">
        <f t="shared" si="66"/>
        <v>0</v>
      </c>
      <c r="AD151" s="26">
        <f t="shared" ref="AD151:AD153" si="86">AD156</f>
        <v>0</v>
      </c>
      <c r="AE151" s="26">
        <f t="shared" si="67"/>
        <v>0</v>
      </c>
      <c r="AF151" s="26">
        <f t="shared" ref="AF151:AF153" si="87">AF156</f>
        <v>0</v>
      </c>
      <c r="AG151" s="26">
        <f t="shared" si="68"/>
        <v>0</v>
      </c>
      <c r="AH151" s="26">
        <f t="shared" ref="AH151:AH153" si="88">AH156</f>
        <v>0</v>
      </c>
      <c r="AI151" s="26">
        <f t="shared" si="69"/>
        <v>0</v>
      </c>
      <c r="AJ151" s="26">
        <f t="shared" ref="AJ151:AJ153" si="89">AJ156</f>
        <v>0</v>
      </c>
      <c r="AK151" s="26">
        <f t="shared" si="70"/>
        <v>0</v>
      </c>
      <c r="AL151" s="26">
        <f t="shared" ref="AL151:AL153" si="90">AL156</f>
        <v>0</v>
      </c>
      <c r="AM151" s="28">
        <f t="shared" si="49"/>
        <v>0</v>
      </c>
      <c r="AN151" s="26">
        <f t="shared" ref="AN151:AN153" si="91">AN156</f>
        <v>0</v>
      </c>
      <c r="AO151" s="26">
        <f t="shared" ref="AO151:AO153" si="92">AO156</f>
        <v>0</v>
      </c>
      <c r="AP151" s="26">
        <f t="shared" si="50"/>
        <v>0</v>
      </c>
      <c r="AQ151" s="26">
        <f t="shared" ref="AQ151:AQ153" si="93">AQ156</f>
        <v>0</v>
      </c>
      <c r="AR151" s="26">
        <f t="shared" si="51"/>
        <v>0</v>
      </c>
      <c r="AS151" s="26">
        <f t="shared" ref="AS151:AS153" si="94">AS156</f>
        <v>0</v>
      </c>
      <c r="AT151" s="26">
        <f t="shared" si="52"/>
        <v>0</v>
      </c>
      <c r="AU151" s="26">
        <f t="shared" ref="AU151:AU153" si="95">AU156</f>
        <v>0</v>
      </c>
      <c r="AV151" s="26">
        <f t="shared" si="53"/>
        <v>0</v>
      </c>
      <c r="AW151" s="26">
        <f t="shared" ref="AW151:AW153" si="96">AW156</f>
        <v>0</v>
      </c>
      <c r="AX151" s="26">
        <f t="shared" si="54"/>
        <v>0</v>
      </c>
      <c r="AY151" s="26">
        <f t="shared" ref="AY151:AY153" si="97">AY156</f>
        <v>0</v>
      </c>
      <c r="AZ151" s="26">
        <f t="shared" si="55"/>
        <v>0</v>
      </c>
      <c r="BA151" s="29"/>
      <c r="BB151" s="30" t="s">
        <v>23</v>
      </c>
      <c r="BC151" s="39"/>
    </row>
    <row r="152" spans="1:55" s="22" customFormat="1" hidden="1" x14ac:dyDescent="0.35">
      <c r="A152" s="23"/>
      <c r="B152" s="40" t="s">
        <v>24</v>
      </c>
      <c r="C152" s="40"/>
      <c r="D152" s="26">
        <f t="shared" si="72"/>
        <v>53479.5</v>
      </c>
      <c r="E152" s="26">
        <f t="shared" si="73"/>
        <v>0</v>
      </c>
      <c r="F152" s="26">
        <f t="shared" si="56"/>
        <v>53479.5</v>
      </c>
      <c r="G152" s="26">
        <f t="shared" si="74"/>
        <v>-53479.5</v>
      </c>
      <c r="H152" s="26">
        <f t="shared" si="57"/>
        <v>0</v>
      </c>
      <c r="I152" s="26">
        <f t="shared" si="75"/>
        <v>0</v>
      </c>
      <c r="J152" s="26">
        <f t="shared" si="58"/>
        <v>0</v>
      </c>
      <c r="K152" s="26">
        <f t="shared" si="76"/>
        <v>0</v>
      </c>
      <c r="L152" s="26">
        <f t="shared" si="59"/>
        <v>0</v>
      </c>
      <c r="M152" s="26">
        <f t="shared" si="77"/>
        <v>0</v>
      </c>
      <c r="N152" s="26">
        <f t="shared" si="60"/>
        <v>0</v>
      </c>
      <c r="O152" s="26">
        <f t="shared" si="78"/>
        <v>0</v>
      </c>
      <c r="P152" s="26">
        <f t="shared" si="61"/>
        <v>0</v>
      </c>
      <c r="Q152" s="26">
        <f t="shared" si="79"/>
        <v>0</v>
      </c>
      <c r="R152" s="26">
        <f t="shared" si="62"/>
        <v>0</v>
      </c>
      <c r="S152" s="26">
        <f t="shared" si="80"/>
        <v>0</v>
      </c>
      <c r="T152" s="26">
        <f t="shared" si="63"/>
        <v>0</v>
      </c>
      <c r="U152" s="26">
        <f t="shared" si="81"/>
        <v>18533.900000000001</v>
      </c>
      <c r="V152" s="26">
        <f t="shared" si="82"/>
        <v>0</v>
      </c>
      <c r="W152" s="26">
        <f t="shared" si="71"/>
        <v>18533.900000000001</v>
      </c>
      <c r="X152" s="26">
        <f t="shared" si="83"/>
        <v>-18533.900000000001</v>
      </c>
      <c r="Y152" s="26">
        <f t="shared" si="64"/>
        <v>0</v>
      </c>
      <c r="Z152" s="26">
        <f t="shared" si="84"/>
        <v>0</v>
      </c>
      <c r="AA152" s="26">
        <f t="shared" si="65"/>
        <v>0</v>
      </c>
      <c r="AB152" s="26">
        <f t="shared" si="85"/>
        <v>0</v>
      </c>
      <c r="AC152" s="26">
        <f t="shared" si="66"/>
        <v>0</v>
      </c>
      <c r="AD152" s="26">
        <f t="shared" si="86"/>
        <v>0</v>
      </c>
      <c r="AE152" s="26">
        <f t="shared" si="67"/>
        <v>0</v>
      </c>
      <c r="AF152" s="26">
        <f t="shared" si="87"/>
        <v>0</v>
      </c>
      <c r="AG152" s="26">
        <f t="shared" si="68"/>
        <v>0</v>
      </c>
      <c r="AH152" s="26">
        <f t="shared" si="88"/>
        <v>0</v>
      </c>
      <c r="AI152" s="26">
        <f t="shared" si="69"/>
        <v>0</v>
      </c>
      <c r="AJ152" s="26">
        <f t="shared" si="89"/>
        <v>0</v>
      </c>
      <c r="AK152" s="26">
        <f t="shared" si="70"/>
        <v>0</v>
      </c>
      <c r="AL152" s="28">
        <f t="shared" si="90"/>
        <v>0</v>
      </c>
      <c r="AM152" s="26">
        <f t="shared" si="49"/>
        <v>0</v>
      </c>
      <c r="AN152" s="26">
        <f t="shared" si="91"/>
        <v>0</v>
      </c>
      <c r="AO152" s="26">
        <f t="shared" si="92"/>
        <v>0</v>
      </c>
      <c r="AP152" s="26">
        <f t="shared" si="50"/>
        <v>0</v>
      </c>
      <c r="AQ152" s="26">
        <f t="shared" si="93"/>
        <v>0</v>
      </c>
      <c r="AR152" s="26">
        <f t="shared" si="51"/>
        <v>0</v>
      </c>
      <c r="AS152" s="26">
        <f t="shared" si="94"/>
        <v>0</v>
      </c>
      <c r="AT152" s="26">
        <f t="shared" si="52"/>
        <v>0</v>
      </c>
      <c r="AU152" s="26">
        <f t="shared" si="95"/>
        <v>0</v>
      </c>
      <c r="AV152" s="26">
        <f t="shared" si="53"/>
        <v>0</v>
      </c>
      <c r="AW152" s="26">
        <f t="shared" si="96"/>
        <v>0</v>
      </c>
      <c r="AX152" s="26">
        <f t="shared" si="54"/>
        <v>0</v>
      </c>
      <c r="AY152" s="26">
        <f t="shared" si="97"/>
        <v>0</v>
      </c>
      <c r="AZ152" s="26">
        <f t="shared" si="55"/>
        <v>0</v>
      </c>
      <c r="BA152" s="29"/>
      <c r="BB152" s="30" t="s">
        <v>23</v>
      </c>
      <c r="BC152" s="39"/>
    </row>
    <row r="153" spans="1:55" s="22" customFormat="1" hidden="1" x14ac:dyDescent="0.35">
      <c r="A153" s="23"/>
      <c r="B153" s="40" t="s">
        <v>45</v>
      </c>
      <c r="C153" s="62"/>
      <c r="D153" s="26">
        <f t="shared" si="72"/>
        <v>1016110.6</v>
      </c>
      <c r="E153" s="26">
        <f t="shared" si="73"/>
        <v>0</v>
      </c>
      <c r="F153" s="26">
        <f t="shared" si="56"/>
        <v>1016110.6</v>
      </c>
      <c r="G153" s="26">
        <f t="shared" si="74"/>
        <v>-1016110.6</v>
      </c>
      <c r="H153" s="26">
        <f t="shared" si="57"/>
        <v>0</v>
      </c>
      <c r="I153" s="26">
        <f t="shared" si="75"/>
        <v>0</v>
      </c>
      <c r="J153" s="26">
        <f t="shared" si="58"/>
        <v>0</v>
      </c>
      <c r="K153" s="26">
        <f t="shared" si="76"/>
        <v>0</v>
      </c>
      <c r="L153" s="26">
        <f t="shared" si="59"/>
        <v>0</v>
      </c>
      <c r="M153" s="26">
        <f t="shared" si="77"/>
        <v>0</v>
      </c>
      <c r="N153" s="26">
        <f t="shared" si="60"/>
        <v>0</v>
      </c>
      <c r="O153" s="26">
        <f t="shared" si="78"/>
        <v>0</v>
      </c>
      <c r="P153" s="26">
        <f t="shared" si="61"/>
        <v>0</v>
      </c>
      <c r="Q153" s="26">
        <f t="shared" si="79"/>
        <v>0</v>
      </c>
      <c r="R153" s="26">
        <f t="shared" si="62"/>
        <v>0</v>
      </c>
      <c r="S153" s="26">
        <f t="shared" si="80"/>
        <v>0</v>
      </c>
      <c r="T153" s="26">
        <f t="shared" si="63"/>
        <v>0</v>
      </c>
      <c r="U153" s="26">
        <f t="shared" si="81"/>
        <v>352144.3</v>
      </c>
      <c r="V153" s="26">
        <f t="shared" si="82"/>
        <v>0</v>
      </c>
      <c r="W153" s="26">
        <f t="shared" si="71"/>
        <v>352144.3</v>
      </c>
      <c r="X153" s="26">
        <f t="shared" si="83"/>
        <v>-352144.3</v>
      </c>
      <c r="Y153" s="26">
        <f t="shared" si="64"/>
        <v>0</v>
      </c>
      <c r="Z153" s="26">
        <f t="shared" si="84"/>
        <v>0</v>
      </c>
      <c r="AA153" s="26">
        <f t="shared" si="65"/>
        <v>0</v>
      </c>
      <c r="AB153" s="26">
        <f t="shared" si="85"/>
        <v>0</v>
      </c>
      <c r="AC153" s="26">
        <f t="shared" si="66"/>
        <v>0</v>
      </c>
      <c r="AD153" s="26">
        <f t="shared" si="86"/>
        <v>0</v>
      </c>
      <c r="AE153" s="26">
        <f t="shared" si="67"/>
        <v>0</v>
      </c>
      <c r="AF153" s="26">
        <f t="shared" si="87"/>
        <v>0</v>
      </c>
      <c r="AG153" s="26">
        <f t="shared" si="68"/>
        <v>0</v>
      </c>
      <c r="AH153" s="26">
        <f t="shared" si="88"/>
        <v>0</v>
      </c>
      <c r="AI153" s="26">
        <f t="shared" si="69"/>
        <v>0</v>
      </c>
      <c r="AJ153" s="26">
        <f t="shared" si="89"/>
        <v>0</v>
      </c>
      <c r="AK153" s="26">
        <f t="shared" si="70"/>
        <v>0</v>
      </c>
      <c r="AL153" s="26">
        <f t="shared" si="90"/>
        <v>0</v>
      </c>
      <c r="AM153" s="28">
        <f t="shared" si="49"/>
        <v>0</v>
      </c>
      <c r="AN153" s="26">
        <f t="shared" si="91"/>
        <v>0</v>
      </c>
      <c r="AO153" s="26">
        <f t="shared" si="92"/>
        <v>0</v>
      </c>
      <c r="AP153" s="26">
        <f t="shared" si="50"/>
        <v>0</v>
      </c>
      <c r="AQ153" s="26">
        <f t="shared" si="93"/>
        <v>0</v>
      </c>
      <c r="AR153" s="26">
        <f t="shared" si="51"/>
        <v>0</v>
      </c>
      <c r="AS153" s="26">
        <f t="shared" si="94"/>
        <v>0</v>
      </c>
      <c r="AT153" s="26">
        <f t="shared" si="52"/>
        <v>0</v>
      </c>
      <c r="AU153" s="26">
        <f t="shared" si="95"/>
        <v>0</v>
      </c>
      <c r="AV153" s="26">
        <f t="shared" si="53"/>
        <v>0</v>
      </c>
      <c r="AW153" s="26">
        <f t="shared" si="96"/>
        <v>0</v>
      </c>
      <c r="AX153" s="26">
        <f t="shared" si="54"/>
        <v>0</v>
      </c>
      <c r="AY153" s="26">
        <f t="shared" si="97"/>
        <v>0</v>
      </c>
      <c r="AZ153" s="26">
        <f t="shared" si="55"/>
        <v>0</v>
      </c>
      <c r="BA153" s="29"/>
      <c r="BB153" s="30" t="s">
        <v>23</v>
      </c>
      <c r="BC153" s="39"/>
    </row>
    <row r="154" spans="1:55" ht="36" hidden="1" x14ac:dyDescent="0.35">
      <c r="A154" s="43" t="s">
        <v>156</v>
      </c>
      <c r="B154" s="45" t="s">
        <v>185</v>
      </c>
      <c r="C154" s="64" t="s">
        <v>186</v>
      </c>
      <c r="D154" s="49">
        <f>D156+D157+D158</f>
        <v>1087961.7</v>
      </c>
      <c r="E154" s="48">
        <f>E156+E157+E158</f>
        <v>-17300.919000000002</v>
      </c>
      <c r="F154" s="48">
        <f t="shared" si="56"/>
        <v>1070660.781</v>
      </c>
      <c r="G154" s="48">
        <f>G156+G157+G158</f>
        <v>-1070660.781</v>
      </c>
      <c r="H154" s="48">
        <f t="shared" si="57"/>
        <v>0</v>
      </c>
      <c r="I154" s="48">
        <f>I156+I157+I158</f>
        <v>0</v>
      </c>
      <c r="J154" s="48">
        <f t="shared" si="58"/>
        <v>0</v>
      </c>
      <c r="K154" s="48">
        <f>K156+K157+K158</f>
        <v>0</v>
      </c>
      <c r="L154" s="48">
        <f t="shared" si="59"/>
        <v>0</v>
      </c>
      <c r="M154" s="48">
        <f>M156+M157+M158</f>
        <v>0</v>
      </c>
      <c r="N154" s="48">
        <f t="shared" si="60"/>
        <v>0</v>
      </c>
      <c r="O154" s="48">
        <f>O156+O157+O158</f>
        <v>0</v>
      </c>
      <c r="P154" s="48">
        <f t="shared" si="61"/>
        <v>0</v>
      </c>
      <c r="Q154" s="18">
        <f>Q156+Q157+Q158</f>
        <v>0</v>
      </c>
      <c r="R154" s="48">
        <f t="shared" si="62"/>
        <v>0</v>
      </c>
      <c r="S154" s="27">
        <f>S156+S157+S158</f>
        <v>0</v>
      </c>
      <c r="T154" s="48">
        <f t="shared" si="63"/>
        <v>0</v>
      </c>
      <c r="U154" s="49">
        <f>U156+U157+U158</f>
        <v>375557.5</v>
      </c>
      <c r="V154" s="48">
        <f>V156+V157+V158</f>
        <v>-4508.25</v>
      </c>
      <c r="W154" s="48">
        <f t="shared" si="71"/>
        <v>371049.25</v>
      </c>
      <c r="X154" s="48">
        <f>X156+X157+X158</f>
        <v>-371049.25</v>
      </c>
      <c r="Y154" s="48">
        <f t="shared" si="64"/>
        <v>0</v>
      </c>
      <c r="Z154" s="48">
        <f>Z156+Z157+Z158</f>
        <v>0</v>
      </c>
      <c r="AA154" s="48">
        <f t="shared" si="65"/>
        <v>0</v>
      </c>
      <c r="AB154" s="48">
        <f>AB156+AB157+AB158</f>
        <v>0</v>
      </c>
      <c r="AC154" s="48">
        <f t="shared" si="66"/>
        <v>0</v>
      </c>
      <c r="AD154" s="48">
        <f>AD156+AD157+AD158</f>
        <v>0</v>
      </c>
      <c r="AE154" s="48">
        <f t="shared" si="67"/>
        <v>0</v>
      </c>
      <c r="AF154" s="48">
        <f>AF156+AF157+AF158</f>
        <v>0</v>
      </c>
      <c r="AG154" s="48">
        <f t="shared" si="68"/>
        <v>0</v>
      </c>
      <c r="AH154" s="18">
        <f>AH156+AH157+AH158</f>
        <v>0</v>
      </c>
      <c r="AI154" s="48">
        <f t="shared" si="69"/>
        <v>0</v>
      </c>
      <c r="AJ154" s="27">
        <f>AJ156+AJ157+AJ158</f>
        <v>0</v>
      </c>
      <c r="AK154" s="48">
        <f t="shared" si="70"/>
        <v>0</v>
      </c>
      <c r="AL154" s="42">
        <f>AL156+AL157+AL158</f>
        <v>0</v>
      </c>
      <c r="AM154" s="48">
        <f t="shared" si="49"/>
        <v>0</v>
      </c>
      <c r="AN154" s="49">
        <f>AN156+AN157+AN158</f>
        <v>0</v>
      </c>
      <c r="AO154" s="49">
        <f>AO156+AO157+AO158</f>
        <v>0</v>
      </c>
      <c r="AP154" s="48">
        <f t="shared" si="50"/>
        <v>0</v>
      </c>
      <c r="AQ154" s="48">
        <f>AQ156+AQ157+AQ158</f>
        <v>0</v>
      </c>
      <c r="AR154" s="48">
        <f t="shared" si="51"/>
        <v>0</v>
      </c>
      <c r="AS154" s="48">
        <f>AS156+AS157+AS158</f>
        <v>0</v>
      </c>
      <c r="AT154" s="48">
        <f t="shared" si="52"/>
        <v>0</v>
      </c>
      <c r="AU154" s="48">
        <f>AU156+AU157+AU158</f>
        <v>0</v>
      </c>
      <c r="AV154" s="48">
        <f t="shared" si="53"/>
        <v>0</v>
      </c>
      <c r="AW154" s="27">
        <f>AW156+AW157+AW158</f>
        <v>0</v>
      </c>
      <c r="AX154" s="48">
        <f t="shared" si="54"/>
        <v>0</v>
      </c>
      <c r="AY154" s="27">
        <f>AY156+AY157+AY158</f>
        <v>0</v>
      </c>
      <c r="AZ154" s="48">
        <f t="shared" si="55"/>
        <v>0</v>
      </c>
      <c r="BB154" s="8" t="s">
        <v>23</v>
      </c>
      <c r="BC154" s="51"/>
    </row>
    <row r="155" spans="1:55" hidden="1" x14ac:dyDescent="0.35">
      <c r="A155" s="43"/>
      <c r="B155" s="45" t="s">
        <v>20</v>
      </c>
      <c r="C155" s="64"/>
      <c r="D155" s="49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18"/>
      <c r="R155" s="48"/>
      <c r="S155" s="27"/>
      <c r="T155" s="48"/>
      <c r="U155" s="49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18"/>
      <c r="AI155" s="48"/>
      <c r="AJ155" s="27"/>
      <c r="AK155" s="48"/>
      <c r="AL155" s="27"/>
      <c r="AM155" s="52"/>
      <c r="AN155" s="49"/>
      <c r="AO155" s="49"/>
      <c r="AP155" s="48"/>
      <c r="AQ155" s="48"/>
      <c r="AR155" s="48"/>
      <c r="AS155" s="48"/>
      <c r="AT155" s="48"/>
      <c r="AU155" s="48"/>
      <c r="AV155" s="48"/>
      <c r="AW155" s="27"/>
      <c r="AX155" s="48"/>
      <c r="AY155" s="27"/>
      <c r="AZ155" s="48"/>
      <c r="BB155" s="8" t="s">
        <v>23</v>
      </c>
      <c r="BC155" s="51"/>
    </row>
    <row r="156" spans="1:55" hidden="1" x14ac:dyDescent="0.35">
      <c r="A156" s="43"/>
      <c r="B156" s="69" t="s">
        <v>22</v>
      </c>
      <c r="C156" s="73"/>
      <c r="D156" s="48">
        <v>18371.599999999999</v>
      </c>
      <c r="E156" s="48">
        <v>-17300.919000000002</v>
      </c>
      <c r="F156" s="48">
        <f t="shared" si="56"/>
        <v>1070.6809999999969</v>
      </c>
      <c r="G156" s="48">
        <v>-1070.681</v>
      </c>
      <c r="H156" s="48">
        <f t="shared" si="57"/>
        <v>-3.1832314562052488E-12</v>
      </c>
      <c r="I156" s="48"/>
      <c r="J156" s="48">
        <f t="shared" si="58"/>
        <v>-3.1832314562052488E-12</v>
      </c>
      <c r="K156" s="48"/>
      <c r="L156" s="48">
        <f t="shared" si="59"/>
        <v>-3.1832314562052488E-12</v>
      </c>
      <c r="M156" s="48"/>
      <c r="N156" s="48">
        <f t="shared" si="60"/>
        <v>-3.1832314562052488E-12</v>
      </c>
      <c r="O156" s="48"/>
      <c r="P156" s="48">
        <f t="shared" si="61"/>
        <v>-3.1832314562052488E-12</v>
      </c>
      <c r="Q156" s="18"/>
      <c r="R156" s="48">
        <f t="shared" si="62"/>
        <v>-3.1832314562052488E-12</v>
      </c>
      <c r="S156" s="27"/>
      <c r="T156" s="48">
        <f t="shared" si="63"/>
        <v>-3.1832314562052488E-12</v>
      </c>
      <c r="U156" s="48">
        <v>4879.3</v>
      </c>
      <c r="V156" s="48">
        <v>-4508.25</v>
      </c>
      <c r="W156" s="48">
        <f t="shared" si="71"/>
        <v>371.05000000000018</v>
      </c>
      <c r="X156" s="48">
        <v>-371.05</v>
      </c>
      <c r="Y156" s="48">
        <f t="shared" si="64"/>
        <v>0</v>
      </c>
      <c r="Z156" s="48"/>
      <c r="AA156" s="48">
        <f t="shared" si="65"/>
        <v>0</v>
      </c>
      <c r="AB156" s="48"/>
      <c r="AC156" s="48">
        <f t="shared" si="66"/>
        <v>0</v>
      </c>
      <c r="AD156" s="48"/>
      <c r="AE156" s="48">
        <f t="shared" si="67"/>
        <v>0</v>
      </c>
      <c r="AF156" s="48"/>
      <c r="AG156" s="48">
        <f t="shared" si="68"/>
        <v>0</v>
      </c>
      <c r="AH156" s="18"/>
      <c r="AI156" s="48">
        <f t="shared" si="69"/>
        <v>0</v>
      </c>
      <c r="AJ156" s="27"/>
      <c r="AK156" s="48">
        <f t="shared" si="70"/>
        <v>0</v>
      </c>
      <c r="AL156" s="42"/>
      <c r="AM156" s="48">
        <f t="shared" si="49"/>
        <v>0</v>
      </c>
      <c r="AN156" s="48">
        <v>0</v>
      </c>
      <c r="AO156" s="49"/>
      <c r="AP156" s="48">
        <f t="shared" si="50"/>
        <v>0</v>
      </c>
      <c r="AQ156" s="48"/>
      <c r="AR156" s="48">
        <f t="shared" si="51"/>
        <v>0</v>
      </c>
      <c r="AS156" s="48"/>
      <c r="AT156" s="48">
        <f t="shared" si="52"/>
        <v>0</v>
      </c>
      <c r="AU156" s="48"/>
      <c r="AV156" s="48">
        <f t="shared" si="53"/>
        <v>0</v>
      </c>
      <c r="AW156" s="27"/>
      <c r="AX156" s="48">
        <f t="shared" si="54"/>
        <v>0</v>
      </c>
      <c r="AY156" s="27"/>
      <c r="AZ156" s="48">
        <f t="shared" si="55"/>
        <v>0</v>
      </c>
      <c r="BA156" s="7" t="s">
        <v>187</v>
      </c>
      <c r="BB156" s="8" t="s">
        <v>23</v>
      </c>
      <c r="BC156" s="51"/>
    </row>
    <row r="157" spans="1:55" hidden="1" x14ac:dyDescent="0.35">
      <c r="A157" s="43"/>
      <c r="B157" s="45" t="s">
        <v>24</v>
      </c>
      <c r="C157" s="64"/>
      <c r="D157" s="49">
        <v>53479.5</v>
      </c>
      <c r="E157" s="48"/>
      <c r="F157" s="48">
        <f t="shared" si="56"/>
        <v>53479.5</v>
      </c>
      <c r="G157" s="48">
        <v>-53479.5</v>
      </c>
      <c r="H157" s="48">
        <f t="shared" si="57"/>
        <v>0</v>
      </c>
      <c r="I157" s="48"/>
      <c r="J157" s="48">
        <f t="shared" si="58"/>
        <v>0</v>
      </c>
      <c r="K157" s="48"/>
      <c r="L157" s="48">
        <f t="shared" si="59"/>
        <v>0</v>
      </c>
      <c r="M157" s="48"/>
      <c r="N157" s="48">
        <f t="shared" si="60"/>
        <v>0</v>
      </c>
      <c r="O157" s="48"/>
      <c r="P157" s="48">
        <f t="shared" si="61"/>
        <v>0</v>
      </c>
      <c r="Q157" s="18"/>
      <c r="R157" s="48">
        <f t="shared" si="62"/>
        <v>0</v>
      </c>
      <c r="S157" s="27"/>
      <c r="T157" s="48">
        <f t="shared" si="63"/>
        <v>0</v>
      </c>
      <c r="U157" s="49">
        <v>18533.900000000001</v>
      </c>
      <c r="V157" s="48"/>
      <c r="W157" s="48">
        <f t="shared" si="71"/>
        <v>18533.900000000001</v>
      </c>
      <c r="X157" s="48">
        <v>-18533.900000000001</v>
      </c>
      <c r="Y157" s="48">
        <f t="shared" si="64"/>
        <v>0</v>
      </c>
      <c r="Z157" s="48"/>
      <c r="AA157" s="48">
        <f t="shared" si="65"/>
        <v>0</v>
      </c>
      <c r="AB157" s="48"/>
      <c r="AC157" s="48">
        <f t="shared" si="66"/>
        <v>0</v>
      </c>
      <c r="AD157" s="48"/>
      <c r="AE157" s="48">
        <f t="shared" si="67"/>
        <v>0</v>
      </c>
      <c r="AF157" s="48"/>
      <c r="AG157" s="48">
        <f t="shared" si="68"/>
        <v>0</v>
      </c>
      <c r="AH157" s="18"/>
      <c r="AI157" s="48">
        <f t="shared" si="69"/>
        <v>0</v>
      </c>
      <c r="AJ157" s="27"/>
      <c r="AK157" s="48">
        <f t="shared" si="70"/>
        <v>0</v>
      </c>
      <c r="AL157" s="27"/>
      <c r="AM157" s="52">
        <f t="shared" si="49"/>
        <v>0</v>
      </c>
      <c r="AN157" s="49">
        <v>0</v>
      </c>
      <c r="AO157" s="49"/>
      <c r="AP157" s="48">
        <f t="shared" si="50"/>
        <v>0</v>
      </c>
      <c r="AQ157" s="48"/>
      <c r="AR157" s="48">
        <f t="shared" si="51"/>
        <v>0</v>
      </c>
      <c r="AS157" s="48"/>
      <c r="AT157" s="48">
        <f t="shared" si="52"/>
        <v>0</v>
      </c>
      <c r="AU157" s="48"/>
      <c r="AV157" s="48">
        <f t="shared" si="53"/>
        <v>0</v>
      </c>
      <c r="AW157" s="27"/>
      <c r="AX157" s="48">
        <f t="shared" si="54"/>
        <v>0</v>
      </c>
      <c r="AY157" s="27"/>
      <c r="AZ157" s="48">
        <f t="shared" si="55"/>
        <v>0</v>
      </c>
      <c r="BA157" s="7" t="s">
        <v>187</v>
      </c>
      <c r="BB157" s="8" t="s">
        <v>23</v>
      </c>
      <c r="BC157" s="51"/>
    </row>
    <row r="158" spans="1:55" hidden="1" x14ac:dyDescent="0.35">
      <c r="A158" s="43"/>
      <c r="B158" s="45" t="s">
        <v>45</v>
      </c>
      <c r="C158" s="64"/>
      <c r="D158" s="49">
        <v>1016110.6</v>
      </c>
      <c r="E158" s="48"/>
      <c r="F158" s="48">
        <f t="shared" si="56"/>
        <v>1016110.6</v>
      </c>
      <c r="G158" s="48">
        <v>-1016110.6</v>
      </c>
      <c r="H158" s="48">
        <f t="shared" si="57"/>
        <v>0</v>
      </c>
      <c r="I158" s="48"/>
      <c r="J158" s="48">
        <f t="shared" si="58"/>
        <v>0</v>
      </c>
      <c r="K158" s="48"/>
      <c r="L158" s="48">
        <f t="shared" si="59"/>
        <v>0</v>
      </c>
      <c r="M158" s="48"/>
      <c r="N158" s="48">
        <f t="shared" si="60"/>
        <v>0</v>
      </c>
      <c r="O158" s="48"/>
      <c r="P158" s="48">
        <f t="shared" si="61"/>
        <v>0</v>
      </c>
      <c r="Q158" s="18"/>
      <c r="R158" s="48">
        <f t="shared" si="62"/>
        <v>0</v>
      </c>
      <c r="S158" s="27"/>
      <c r="T158" s="48">
        <f t="shared" si="63"/>
        <v>0</v>
      </c>
      <c r="U158" s="49">
        <v>352144.3</v>
      </c>
      <c r="V158" s="48"/>
      <c r="W158" s="48">
        <f t="shared" si="71"/>
        <v>352144.3</v>
      </c>
      <c r="X158" s="48">
        <v>-352144.3</v>
      </c>
      <c r="Y158" s="48">
        <f t="shared" si="64"/>
        <v>0</v>
      </c>
      <c r="Z158" s="48"/>
      <c r="AA158" s="48">
        <f t="shared" si="65"/>
        <v>0</v>
      </c>
      <c r="AB158" s="48"/>
      <c r="AC158" s="48">
        <f t="shared" si="66"/>
        <v>0</v>
      </c>
      <c r="AD158" s="48"/>
      <c r="AE158" s="48">
        <f t="shared" si="67"/>
        <v>0</v>
      </c>
      <c r="AF158" s="48"/>
      <c r="AG158" s="48">
        <f t="shared" si="68"/>
        <v>0</v>
      </c>
      <c r="AH158" s="18"/>
      <c r="AI158" s="48">
        <f t="shared" si="69"/>
        <v>0</v>
      </c>
      <c r="AJ158" s="27"/>
      <c r="AK158" s="48">
        <f t="shared" si="70"/>
        <v>0</v>
      </c>
      <c r="AL158" s="42"/>
      <c r="AM158" s="48">
        <f t="shared" si="49"/>
        <v>0</v>
      </c>
      <c r="AN158" s="49">
        <v>0</v>
      </c>
      <c r="AO158" s="49"/>
      <c r="AP158" s="48">
        <f t="shared" si="50"/>
        <v>0</v>
      </c>
      <c r="AQ158" s="48"/>
      <c r="AR158" s="48">
        <f t="shared" si="51"/>
        <v>0</v>
      </c>
      <c r="AS158" s="48"/>
      <c r="AT158" s="48">
        <f t="shared" si="52"/>
        <v>0</v>
      </c>
      <c r="AU158" s="48"/>
      <c r="AV158" s="48">
        <f t="shared" si="53"/>
        <v>0</v>
      </c>
      <c r="AW158" s="27"/>
      <c r="AX158" s="48">
        <f t="shared" si="54"/>
        <v>0</v>
      </c>
      <c r="AY158" s="27"/>
      <c r="AZ158" s="48">
        <f t="shared" si="55"/>
        <v>0</v>
      </c>
      <c r="BA158" s="7" t="s">
        <v>187</v>
      </c>
      <c r="BB158" s="8" t="s">
        <v>23</v>
      </c>
      <c r="BC158" s="51"/>
    </row>
    <row r="159" spans="1:55" s="22" customFormat="1" hidden="1" x14ac:dyDescent="0.35">
      <c r="A159" s="23"/>
      <c r="B159" s="40" t="s">
        <v>188</v>
      </c>
      <c r="C159" s="62"/>
      <c r="D159" s="26"/>
      <c r="E159" s="26"/>
      <c r="F159" s="26"/>
      <c r="G159" s="26">
        <f>G160</f>
        <v>82484.097999999998</v>
      </c>
      <c r="H159" s="26">
        <f t="shared" si="57"/>
        <v>82484.097999999998</v>
      </c>
      <c r="I159" s="26">
        <f>I160</f>
        <v>0</v>
      </c>
      <c r="J159" s="26">
        <f t="shared" si="58"/>
        <v>82484.097999999998</v>
      </c>
      <c r="K159" s="26">
        <f>K160</f>
        <v>0</v>
      </c>
      <c r="L159" s="26">
        <f t="shared" si="59"/>
        <v>82484.097999999998</v>
      </c>
      <c r="M159" s="26">
        <f>M160</f>
        <v>0</v>
      </c>
      <c r="N159" s="26">
        <f t="shared" si="60"/>
        <v>82484.097999999998</v>
      </c>
      <c r="O159" s="26">
        <f>O160</f>
        <v>0</v>
      </c>
      <c r="P159" s="26">
        <f t="shared" si="61"/>
        <v>82484.097999999998</v>
      </c>
      <c r="Q159" s="26">
        <f>Q160</f>
        <v>0</v>
      </c>
      <c r="R159" s="26">
        <f t="shared" si="62"/>
        <v>82484.097999999998</v>
      </c>
      <c r="S159" s="26">
        <f>S160</f>
        <v>0</v>
      </c>
      <c r="T159" s="26">
        <f t="shared" si="63"/>
        <v>82484.097999999998</v>
      </c>
      <c r="U159" s="26"/>
      <c r="V159" s="26"/>
      <c r="W159" s="26"/>
      <c r="X159" s="26">
        <f>X160</f>
        <v>0</v>
      </c>
      <c r="Y159" s="26">
        <f t="shared" si="64"/>
        <v>0</v>
      </c>
      <c r="Z159" s="26">
        <f>Z160</f>
        <v>0</v>
      </c>
      <c r="AA159" s="26">
        <f t="shared" si="65"/>
        <v>0</v>
      </c>
      <c r="AB159" s="26">
        <f>AB160</f>
        <v>0</v>
      </c>
      <c r="AC159" s="26">
        <f t="shared" si="66"/>
        <v>0</v>
      </c>
      <c r="AD159" s="26">
        <f>AD160</f>
        <v>0</v>
      </c>
      <c r="AE159" s="26">
        <f t="shared" si="67"/>
        <v>0</v>
      </c>
      <c r="AF159" s="26">
        <f>AF160</f>
        <v>0</v>
      </c>
      <c r="AG159" s="26">
        <f t="shared" si="68"/>
        <v>0</v>
      </c>
      <c r="AH159" s="26">
        <f>AH160</f>
        <v>0</v>
      </c>
      <c r="AI159" s="26">
        <f t="shared" si="69"/>
        <v>0</v>
      </c>
      <c r="AJ159" s="26">
        <f>AJ160</f>
        <v>0</v>
      </c>
      <c r="AK159" s="26">
        <f t="shared" si="70"/>
        <v>0</v>
      </c>
      <c r="AL159" s="26">
        <f>AL160</f>
        <v>0</v>
      </c>
      <c r="AM159" s="28">
        <f t="shared" si="49"/>
        <v>0</v>
      </c>
      <c r="AN159" s="26"/>
      <c r="AO159" s="26"/>
      <c r="AP159" s="26"/>
      <c r="AQ159" s="26">
        <f>AQ160</f>
        <v>0</v>
      </c>
      <c r="AR159" s="26">
        <f t="shared" si="51"/>
        <v>0</v>
      </c>
      <c r="AS159" s="26">
        <f>AS160</f>
        <v>0</v>
      </c>
      <c r="AT159" s="26">
        <f t="shared" si="52"/>
        <v>0</v>
      </c>
      <c r="AU159" s="26">
        <f>AU160</f>
        <v>0</v>
      </c>
      <c r="AV159" s="26">
        <f t="shared" si="53"/>
        <v>0</v>
      </c>
      <c r="AW159" s="26">
        <f>AW160</f>
        <v>0</v>
      </c>
      <c r="AX159" s="26">
        <f t="shared" si="54"/>
        <v>0</v>
      </c>
      <c r="AY159" s="26">
        <f>AY160</f>
        <v>0</v>
      </c>
      <c r="AZ159" s="26">
        <f t="shared" si="55"/>
        <v>0</v>
      </c>
      <c r="BA159" s="29"/>
      <c r="BB159" s="30" t="s">
        <v>74</v>
      </c>
      <c r="BC159" s="39"/>
    </row>
    <row r="160" spans="1:55" ht="54" hidden="1" x14ac:dyDescent="0.35">
      <c r="A160" s="43" t="s">
        <v>189</v>
      </c>
      <c r="B160" s="45" t="s">
        <v>190</v>
      </c>
      <c r="C160" s="64" t="s">
        <v>29</v>
      </c>
      <c r="D160" s="49"/>
      <c r="E160" s="48"/>
      <c r="F160" s="48"/>
      <c r="G160" s="48">
        <v>82484.097999999998</v>
      </c>
      <c r="H160" s="48">
        <f t="shared" si="57"/>
        <v>82484.097999999998</v>
      </c>
      <c r="I160" s="48"/>
      <c r="J160" s="48">
        <f t="shared" si="58"/>
        <v>82484.097999999998</v>
      </c>
      <c r="K160" s="48"/>
      <c r="L160" s="48">
        <f t="shared" si="59"/>
        <v>82484.097999999998</v>
      </c>
      <c r="M160" s="48"/>
      <c r="N160" s="48">
        <f t="shared" si="60"/>
        <v>82484.097999999998</v>
      </c>
      <c r="O160" s="48"/>
      <c r="P160" s="48">
        <f t="shared" si="61"/>
        <v>82484.097999999998</v>
      </c>
      <c r="Q160" s="18"/>
      <c r="R160" s="48">
        <f t="shared" si="62"/>
        <v>82484.097999999998</v>
      </c>
      <c r="S160" s="27"/>
      <c r="T160" s="48">
        <f t="shared" si="63"/>
        <v>82484.097999999998</v>
      </c>
      <c r="U160" s="49"/>
      <c r="V160" s="48"/>
      <c r="W160" s="48"/>
      <c r="X160" s="48"/>
      <c r="Y160" s="48">
        <f t="shared" si="64"/>
        <v>0</v>
      </c>
      <c r="Z160" s="48"/>
      <c r="AA160" s="48">
        <f t="shared" si="65"/>
        <v>0</v>
      </c>
      <c r="AB160" s="48"/>
      <c r="AC160" s="48">
        <f t="shared" si="66"/>
        <v>0</v>
      </c>
      <c r="AD160" s="48"/>
      <c r="AE160" s="48">
        <f t="shared" si="67"/>
        <v>0</v>
      </c>
      <c r="AF160" s="48"/>
      <c r="AG160" s="48">
        <f t="shared" si="68"/>
        <v>0</v>
      </c>
      <c r="AH160" s="18"/>
      <c r="AI160" s="48">
        <f t="shared" si="69"/>
        <v>0</v>
      </c>
      <c r="AJ160" s="27"/>
      <c r="AK160" s="48">
        <f t="shared" si="70"/>
        <v>0</v>
      </c>
      <c r="AL160" s="42"/>
      <c r="AM160" s="48">
        <f t="shared" si="49"/>
        <v>0</v>
      </c>
      <c r="AN160" s="49"/>
      <c r="AO160" s="49"/>
      <c r="AP160" s="48"/>
      <c r="AQ160" s="48"/>
      <c r="AR160" s="48">
        <f t="shared" si="51"/>
        <v>0</v>
      </c>
      <c r="AS160" s="48"/>
      <c r="AT160" s="48">
        <f t="shared" si="52"/>
        <v>0</v>
      </c>
      <c r="AU160" s="48"/>
      <c r="AV160" s="48">
        <f t="shared" si="53"/>
        <v>0</v>
      </c>
      <c r="AW160" s="27"/>
      <c r="AX160" s="48">
        <f t="shared" si="54"/>
        <v>0</v>
      </c>
      <c r="AY160" s="27"/>
      <c r="AZ160" s="48">
        <f t="shared" si="55"/>
        <v>0</v>
      </c>
      <c r="BA160" s="7" t="s">
        <v>191</v>
      </c>
      <c r="BB160" s="8" t="s">
        <v>74</v>
      </c>
      <c r="BC160" s="51"/>
    </row>
    <row r="161" spans="1:55" s="22" customFormat="1" hidden="1" x14ac:dyDescent="0.35">
      <c r="A161" s="23"/>
      <c r="B161" s="40" t="s">
        <v>192</v>
      </c>
      <c r="C161" s="40"/>
      <c r="D161" s="26">
        <f>D162+D163</f>
        <v>34000.1</v>
      </c>
      <c r="E161" s="26">
        <f>E162+E163</f>
        <v>0</v>
      </c>
      <c r="F161" s="26">
        <f t="shared" si="56"/>
        <v>34000.1</v>
      </c>
      <c r="G161" s="26">
        <f>G162+G163+G164+G165</f>
        <v>156277.141</v>
      </c>
      <c r="H161" s="26">
        <f t="shared" si="57"/>
        <v>190277.24100000001</v>
      </c>
      <c r="I161" s="26">
        <f>I162+I163+I164+I165</f>
        <v>0</v>
      </c>
      <c r="J161" s="26">
        <f t="shared" si="58"/>
        <v>190277.24100000001</v>
      </c>
      <c r="K161" s="26">
        <f>K162+K163+K164+K165</f>
        <v>0</v>
      </c>
      <c r="L161" s="26">
        <f t="shared" si="59"/>
        <v>190277.24100000001</v>
      </c>
      <c r="M161" s="26">
        <f>M162+M163+M164+M165</f>
        <v>0</v>
      </c>
      <c r="N161" s="26">
        <f t="shared" si="60"/>
        <v>190277.24100000001</v>
      </c>
      <c r="O161" s="26">
        <f>O162+O163+O164+O165</f>
        <v>0</v>
      </c>
      <c r="P161" s="26">
        <f t="shared" si="61"/>
        <v>190277.24100000001</v>
      </c>
      <c r="Q161" s="26">
        <f>Q162+Q163+Q164+Q165</f>
        <v>0</v>
      </c>
      <c r="R161" s="26">
        <f t="shared" si="62"/>
        <v>190277.24100000001</v>
      </c>
      <c r="S161" s="26">
        <f>S162+S163+S164+S165</f>
        <v>0</v>
      </c>
      <c r="T161" s="26">
        <f t="shared" si="63"/>
        <v>190277.24100000001</v>
      </c>
      <c r="U161" s="26">
        <f>U162+U163</f>
        <v>350759.2</v>
      </c>
      <c r="V161" s="26">
        <f>V162+V163</f>
        <v>-5270.1</v>
      </c>
      <c r="W161" s="26">
        <f t="shared" ref="W161:W197" si="98">U161+V161</f>
        <v>345489.10000000003</v>
      </c>
      <c r="X161" s="26">
        <f>X162+X163+X164+X165</f>
        <v>0</v>
      </c>
      <c r="Y161" s="26">
        <f t="shared" si="64"/>
        <v>345489.10000000003</v>
      </c>
      <c r="Z161" s="26">
        <f>Z162+Z163+Z164+Z165</f>
        <v>0</v>
      </c>
      <c r="AA161" s="26">
        <f t="shared" si="65"/>
        <v>345489.10000000003</v>
      </c>
      <c r="AB161" s="26">
        <f>AB162+AB163+AB164+AB165</f>
        <v>0</v>
      </c>
      <c r="AC161" s="26">
        <f t="shared" si="66"/>
        <v>345489.10000000003</v>
      </c>
      <c r="AD161" s="26">
        <f>AD162+AD163+AD164+AD165</f>
        <v>0</v>
      </c>
      <c r="AE161" s="26">
        <f t="shared" si="67"/>
        <v>345489.10000000003</v>
      </c>
      <c r="AF161" s="26">
        <f>AF162+AF163+AF164+AF165</f>
        <v>0</v>
      </c>
      <c r="AG161" s="26">
        <f t="shared" si="68"/>
        <v>345489.10000000003</v>
      </c>
      <c r="AH161" s="26">
        <f>AH162+AH163+AH164+AH165</f>
        <v>0</v>
      </c>
      <c r="AI161" s="26">
        <f t="shared" si="69"/>
        <v>345489.10000000003</v>
      </c>
      <c r="AJ161" s="26">
        <f>AJ162+AJ163+AJ164+AJ165</f>
        <v>0</v>
      </c>
      <c r="AK161" s="26">
        <f t="shared" si="70"/>
        <v>345489.10000000003</v>
      </c>
      <c r="AL161" s="26">
        <f>AL162+AL163+AL164+AL165</f>
        <v>0</v>
      </c>
      <c r="AM161" s="28">
        <f t="shared" si="49"/>
        <v>345489.10000000003</v>
      </c>
      <c r="AN161" s="26">
        <f>AN162+AN163</f>
        <v>313169.8</v>
      </c>
      <c r="AO161" s="26">
        <f>AO162+AO163</f>
        <v>0</v>
      </c>
      <c r="AP161" s="26">
        <f t="shared" si="50"/>
        <v>313169.8</v>
      </c>
      <c r="AQ161" s="26">
        <f>AQ162+AQ163+AQ164+AQ165</f>
        <v>0</v>
      </c>
      <c r="AR161" s="26">
        <f t="shared" si="51"/>
        <v>313169.8</v>
      </c>
      <c r="AS161" s="26">
        <f>AS162+AS163+AS164+AS165</f>
        <v>0</v>
      </c>
      <c r="AT161" s="26">
        <f t="shared" si="52"/>
        <v>313169.8</v>
      </c>
      <c r="AU161" s="26">
        <f>AU162+AU163+AU164+AU165</f>
        <v>0</v>
      </c>
      <c r="AV161" s="26">
        <f t="shared" si="53"/>
        <v>313169.8</v>
      </c>
      <c r="AW161" s="26">
        <f>AW162+AW163+AW164+AW165</f>
        <v>0</v>
      </c>
      <c r="AX161" s="26">
        <f t="shared" si="54"/>
        <v>313169.8</v>
      </c>
      <c r="AY161" s="26">
        <f>AY162+AY163+AY164+AY165</f>
        <v>0</v>
      </c>
      <c r="AZ161" s="26">
        <f t="shared" si="55"/>
        <v>313169.8</v>
      </c>
      <c r="BA161" s="29"/>
      <c r="BB161" s="30" t="s">
        <v>74</v>
      </c>
      <c r="BC161" s="39"/>
    </row>
    <row r="162" spans="1:55" ht="54" hidden="1" x14ac:dyDescent="0.35">
      <c r="A162" s="43" t="s">
        <v>193</v>
      </c>
      <c r="B162" s="45" t="s">
        <v>194</v>
      </c>
      <c r="C162" s="64" t="s">
        <v>29</v>
      </c>
      <c r="D162" s="49">
        <v>34000.1</v>
      </c>
      <c r="E162" s="48"/>
      <c r="F162" s="48">
        <f t="shared" si="56"/>
        <v>34000.1</v>
      </c>
      <c r="G162" s="48"/>
      <c r="H162" s="48">
        <f t="shared" si="57"/>
        <v>34000.1</v>
      </c>
      <c r="I162" s="48"/>
      <c r="J162" s="48">
        <f t="shared" si="58"/>
        <v>34000.1</v>
      </c>
      <c r="K162" s="48"/>
      <c r="L162" s="48">
        <f t="shared" si="59"/>
        <v>34000.1</v>
      </c>
      <c r="M162" s="48"/>
      <c r="N162" s="48">
        <f t="shared" si="60"/>
        <v>34000.1</v>
      </c>
      <c r="O162" s="48"/>
      <c r="P162" s="48">
        <f t="shared" si="61"/>
        <v>34000.1</v>
      </c>
      <c r="Q162" s="18"/>
      <c r="R162" s="48">
        <f t="shared" si="62"/>
        <v>34000.1</v>
      </c>
      <c r="S162" s="27"/>
      <c r="T162" s="48">
        <f t="shared" si="63"/>
        <v>34000.1</v>
      </c>
      <c r="U162" s="49">
        <v>190073.7</v>
      </c>
      <c r="V162" s="48"/>
      <c r="W162" s="48">
        <f t="shared" si="98"/>
        <v>190073.7</v>
      </c>
      <c r="X162" s="48"/>
      <c r="Y162" s="48">
        <f t="shared" si="64"/>
        <v>190073.7</v>
      </c>
      <c r="Z162" s="48"/>
      <c r="AA162" s="48">
        <f t="shared" si="65"/>
        <v>190073.7</v>
      </c>
      <c r="AB162" s="48"/>
      <c r="AC162" s="48">
        <f t="shared" si="66"/>
        <v>190073.7</v>
      </c>
      <c r="AD162" s="48"/>
      <c r="AE162" s="48">
        <f t="shared" si="67"/>
        <v>190073.7</v>
      </c>
      <c r="AF162" s="48"/>
      <c r="AG162" s="48">
        <f t="shared" si="68"/>
        <v>190073.7</v>
      </c>
      <c r="AH162" s="18"/>
      <c r="AI162" s="48">
        <f t="shared" si="69"/>
        <v>190073.7</v>
      </c>
      <c r="AJ162" s="27"/>
      <c r="AK162" s="48">
        <f t="shared" si="70"/>
        <v>190073.7</v>
      </c>
      <c r="AL162" s="42"/>
      <c r="AM162" s="48">
        <f t="shared" si="49"/>
        <v>190073.7</v>
      </c>
      <c r="AN162" s="49">
        <v>313169.8</v>
      </c>
      <c r="AO162" s="49"/>
      <c r="AP162" s="48">
        <f t="shared" si="50"/>
        <v>313169.8</v>
      </c>
      <c r="AQ162" s="48"/>
      <c r="AR162" s="48">
        <f t="shared" si="51"/>
        <v>313169.8</v>
      </c>
      <c r="AS162" s="48"/>
      <c r="AT162" s="48">
        <f t="shared" si="52"/>
        <v>313169.8</v>
      </c>
      <c r="AU162" s="48"/>
      <c r="AV162" s="48">
        <f t="shared" si="53"/>
        <v>313169.8</v>
      </c>
      <c r="AW162" s="27"/>
      <c r="AX162" s="48">
        <f t="shared" si="54"/>
        <v>313169.8</v>
      </c>
      <c r="AY162" s="27"/>
      <c r="AZ162" s="48">
        <f t="shared" si="55"/>
        <v>313169.8</v>
      </c>
      <c r="BA162" s="7" t="s">
        <v>195</v>
      </c>
      <c r="BB162" s="8" t="s">
        <v>74</v>
      </c>
      <c r="BC162" s="51"/>
    </row>
    <row r="163" spans="1:55" ht="54" hidden="1" x14ac:dyDescent="0.35">
      <c r="A163" s="74" t="s">
        <v>196</v>
      </c>
      <c r="B163" s="45" t="s">
        <v>197</v>
      </c>
      <c r="C163" s="64" t="s">
        <v>29</v>
      </c>
      <c r="D163" s="49">
        <v>0</v>
      </c>
      <c r="E163" s="48"/>
      <c r="F163" s="48">
        <f t="shared" si="56"/>
        <v>0</v>
      </c>
      <c r="G163" s="48"/>
      <c r="H163" s="48">
        <f t="shared" si="57"/>
        <v>0</v>
      </c>
      <c r="I163" s="48"/>
      <c r="J163" s="48">
        <f t="shared" si="58"/>
        <v>0</v>
      </c>
      <c r="K163" s="48"/>
      <c r="L163" s="48">
        <f t="shared" si="59"/>
        <v>0</v>
      </c>
      <c r="M163" s="48"/>
      <c r="N163" s="48">
        <f t="shared" si="60"/>
        <v>0</v>
      </c>
      <c r="O163" s="48"/>
      <c r="P163" s="48">
        <f t="shared" si="61"/>
        <v>0</v>
      </c>
      <c r="Q163" s="18"/>
      <c r="R163" s="48">
        <f t="shared" si="62"/>
        <v>0</v>
      </c>
      <c r="S163" s="27"/>
      <c r="T163" s="48">
        <f t="shared" si="63"/>
        <v>0</v>
      </c>
      <c r="U163" s="49">
        <v>160685.5</v>
      </c>
      <c r="V163" s="48">
        <v>-5270.1</v>
      </c>
      <c r="W163" s="48">
        <f t="shared" si="98"/>
        <v>155415.4</v>
      </c>
      <c r="X163" s="48"/>
      <c r="Y163" s="48">
        <f t="shared" si="64"/>
        <v>155415.4</v>
      </c>
      <c r="Z163" s="48"/>
      <c r="AA163" s="48">
        <f t="shared" si="65"/>
        <v>155415.4</v>
      </c>
      <c r="AB163" s="48"/>
      <c r="AC163" s="48">
        <f t="shared" si="66"/>
        <v>155415.4</v>
      </c>
      <c r="AD163" s="48"/>
      <c r="AE163" s="48">
        <f t="shared" si="67"/>
        <v>155415.4</v>
      </c>
      <c r="AF163" s="48"/>
      <c r="AG163" s="48">
        <f t="shared" si="68"/>
        <v>155415.4</v>
      </c>
      <c r="AH163" s="18"/>
      <c r="AI163" s="48">
        <f t="shared" si="69"/>
        <v>155415.4</v>
      </c>
      <c r="AJ163" s="27"/>
      <c r="AK163" s="48">
        <f t="shared" si="70"/>
        <v>155415.4</v>
      </c>
      <c r="AL163" s="27"/>
      <c r="AM163" s="52">
        <f t="shared" si="49"/>
        <v>155415.4</v>
      </c>
      <c r="AN163" s="49">
        <v>0</v>
      </c>
      <c r="AO163" s="49"/>
      <c r="AP163" s="48">
        <f t="shared" si="50"/>
        <v>0</v>
      </c>
      <c r="AQ163" s="48"/>
      <c r="AR163" s="48">
        <f t="shared" si="51"/>
        <v>0</v>
      </c>
      <c r="AS163" s="48"/>
      <c r="AT163" s="48">
        <f t="shared" si="52"/>
        <v>0</v>
      </c>
      <c r="AU163" s="48"/>
      <c r="AV163" s="48">
        <f t="shared" si="53"/>
        <v>0</v>
      </c>
      <c r="AW163" s="27"/>
      <c r="AX163" s="48">
        <f t="shared" si="54"/>
        <v>0</v>
      </c>
      <c r="AY163" s="27"/>
      <c r="AZ163" s="48">
        <f t="shared" si="55"/>
        <v>0</v>
      </c>
      <c r="BA163" s="7" t="s">
        <v>198</v>
      </c>
      <c r="BB163" s="8" t="s">
        <v>74</v>
      </c>
      <c r="BC163" s="51"/>
    </row>
    <row r="164" spans="1:55" ht="54" hidden="1" x14ac:dyDescent="0.35">
      <c r="A164" s="74" t="s">
        <v>199</v>
      </c>
      <c r="B164" s="45" t="s">
        <v>200</v>
      </c>
      <c r="C164" s="64" t="s">
        <v>29</v>
      </c>
      <c r="D164" s="49"/>
      <c r="E164" s="48"/>
      <c r="F164" s="48"/>
      <c r="G164" s="48">
        <v>116033.47199999999</v>
      </c>
      <c r="H164" s="48">
        <f t="shared" si="57"/>
        <v>116033.47199999999</v>
      </c>
      <c r="I164" s="48"/>
      <c r="J164" s="48">
        <f t="shared" si="58"/>
        <v>116033.47199999999</v>
      </c>
      <c r="K164" s="48"/>
      <c r="L164" s="48">
        <f t="shared" si="59"/>
        <v>116033.47199999999</v>
      </c>
      <c r="M164" s="48"/>
      <c r="N164" s="48">
        <f t="shared" si="60"/>
        <v>116033.47199999999</v>
      </c>
      <c r="O164" s="48"/>
      <c r="P164" s="48">
        <f t="shared" si="61"/>
        <v>116033.47199999999</v>
      </c>
      <c r="Q164" s="18"/>
      <c r="R164" s="48">
        <f t="shared" si="62"/>
        <v>116033.47199999999</v>
      </c>
      <c r="S164" s="27"/>
      <c r="T164" s="48">
        <f t="shared" si="63"/>
        <v>116033.47199999999</v>
      </c>
      <c r="U164" s="49"/>
      <c r="V164" s="48"/>
      <c r="W164" s="48"/>
      <c r="X164" s="48"/>
      <c r="Y164" s="48">
        <f t="shared" si="64"/>
        <v>0</v>
      </c>
      <c r="Z164" s="48"/>
      <c r="AA164" s="48">
        <f t="shared" si="65"/>
        <v>0</v>
      </c>
      <c r="AB164" s="48"/>
      <c r="AC164" s="48">
        <f t="shared" si="66"/>
        <v>0</v>
      </c>
      <c r="AD164" s="48"/>
      <c r="AE164" s="48">
        <f t="shared" si="67"/>
        <v>0</v>
      </c>
      <c r="AF164" s="48"/>
      <c r="AG164" s="48">
        <f t="shared" si="68"/>
        <v>0</v>
      </c>
      <c r="AH164" s="18"/>
      <c r="AI164" s="48">
        <f t="shared" si="69"/>
        <v>0</v>
      </c>
      <c r="AJ164" s="27"/>
      <c r="AK164" s="48">
        <f t="shared" si="70"/>
        <v>0</v>
      </c>
      <c r="AL164" s="42"/>
      <c r="AM164" s="48">
        <f t="shared" ref="AM164:AM197" si="99">AK164+AL164</f>
        <v>0</v>
      </c>
      <c r="AN164" s="49"/>
      <c r="AO164" s="49"/>
      <c r="AP164" s="48"/>
      <c r="AQ164" s="48"/>
      <c r="AR164" s="48">
        <f t="shared" ref="AR164:AR197" si="100">AP164+AQ164</f>
        <v>0</v>
      </c>
      <c r="AS164" s="48"/>
      <c r="AT164" s="48">
        <f t="shared" ref="AT164:AT197" si="101">AR164+AS164</f>
        <v>0</v>
      </c>
      <c r="AU164" s="48"/>
      <c r="AV164" s="48">
        <f t="shared" ref="AV164:AV197" si="102">AT164+AU164</f>
        <v>0</v>
      </c>
      <c r="AW164" s="27"/>
      <c r="AX164" s="48">
        <f t="shared" ref="AX164:AX197" si="103">AV164+AW164</f>
        <v>0</v>
      </c>
      <c r="AY164" s="27"/>
      <c r="AZ164" s="48">
        <f t="shared" ref="AZ164:AZ197" si="104">AX164+AY164</f>
        <v>0</v>
      </c>
      <c r="BA164" s="7" t="s">
        <v>201</v>
      </c>
      <c r="BB164" s="8" t="s">
        <v>74</v>
      </c>
      <c r="BC164" s="51"/>
    </row>
    <row r="165" spans="1:55" ht="54" hidden="1" x14ac:dyDescent="0.35">
      <c r="A165" s="74" t="s">
        <v>202</v>
      </c>
      <c r="B165" s="45" t="s">
        <v>203</v>
      </c>
      <c r="C165" s="64" t="s">
        <v>29</v>
      </c>
      <c r="D165" s="49"/>
      <c r="E165" s="48"/>
      <c r="F165" s="48"/>
      <c r="G165" s="48">
        <v>40243.669000000002</v>
      </c>
      <c r="H165" s="48">
        <f t="shared" si="57"/>
        <v>40243.669000000002</v>
      </c>
      <c r="I165" s="48"/>
      <c r="J165" s="48">
        <f t="shared" si="58"/>
        <v>40243.669000000002</v>
      </c>
      <c r="K165" s="48"/>
      <c r="L165" s="48">
        <f t="shared" si="59"/>
        <v>40243.669000000002</v>
      </c>
      <c r="M165" s="48"/>
      <c r="N165" s="48">
        <f t="shared" si="60"/>
        <v>40243.669000000002</v>
      </c>
      <c r="O165" s="48"/>
      <c r="P165" s="48">
        <f t="shared" si="61"/>
        <v>40243.669000000002</v>
      </c>
      <c r="Q165" s="18"/>
      <c r="R165" s="48">
        <f t="shared" si="62"/>
        <v>40243.669000000002</v>
      </c>
      <c r="S165" s="27"/>
      <c r="T165" s="48">
        <f t="shared" si="63"/>
        <v>40243.669000000002</v>
      </c>
      <c r="U165" s="49"/>
      <c r="V165" s="48"/>
      <c r="W165" s="48"/>
      <c r="X165" s="48"/>
      <c r="Y165" s="48">
        <f t="shared" si="64"/>
        <v>0</v>
      </c>
      <c r="Z165" s="48"/>
      <c r="AA165" s="48">
        <f t="shared" si="65"/>
        <v>0</v>
      </c>
      <c r="AB165" s="48"/>
      <c r="AC165" s="48">
        <f t="shared" si="66"/>
        <v>0</v>
      </c>
      <c r="AD165" s="48"/>
      <c r="AE165" s="48">
        <f t="shared" si="67"/>
        <v>0</v>
      </c>
      <c r="AF165" s="48"/>
      <c r="AG165" s="48">
        <f t="shared" si="68"/>
        <v>0</v>
      </c>
      <c r="AH165" s="18"/>
      <c r="AI165" s="48">
        <f t="shared" si="69"/>
        <v>0</v>
      </c>
      <c r="AJ165" s="27"/>
      <c r="AK165" s="48">
        <f t="shared" si="70"/>
        <v>0</v>
      </c>
      <c r="AL165" s="27"/>
      <c r="AM165" s="52">
        <f t="shared" si="99"/>
        <v>0</v>
      </c>
      <c r="AN165" s="49"/>
      <c r="AO165" s="49"/>
      <c r="AP165" s="48"/>
      <c r="AQ165" s="48"/>
      <c r="AR165" s="48">
        <f t="shared" si="100"/>
        <v>0</v>
      </c>
      <c r="AS165" s="48"/>
      <c r="AT165" s="48">
        <f t="shared" si="101"/>
        <v>0</v>
      </c>
      <c r="AU165" s="48"/>
      <c r="AV165" s="48">
        <f t="shared" si="102"/>
        <v>0</v>
      </c>
      <c r="AW165" s="27"/>
      <c r="AX165" s="48">
        <f t="shared" si="103"/>
        <v>0</v>
      </c>
      <c r="AY165" s="27"/>
      <c r="AZ165" s="48">
        <f t="shared" si="104"/>
        <v>0</v>
      </c>
      <c r="BA165" s="7" t="s">
        <v>204</v>
      </c>
      <c r="BB165" s="8" t="s">
        <v>74</v>
      </c>
      <c r="BC165" s="51"/>
    </row>
    <row r="166" spans="1:55" s="22" customFormat="1" hidden="1" x14ac:dyDescent="0.35">
      <c r="A166" s="23"/>
      <c r="B166" s="40" t="s">
        <v>205</v>
      </c>
      <c r="C166" s="40"/>
      <c r="D166" s="26">
        <f>D167+D168+D169+D170+D171+D172+D173+D174+D175+D176+D177</f>
        <v>118230.2</v>
      </c>
      <c r="E166" s="26">
        <f>E167+E168+E169+E170+E171+E172+E173+E174+E175+E176+E177</f>
        <v>0</v>
      </c>
      <c r="F166" s="26">
        <f t="shared" si="56"/>
        <v>118230.2</v>
      </c>
      <c r="G166" s="26">
        <f>G167+G168+G169+G170+G171+G172+G173+G174+G175+G176+G177+G178</f>
        <v>8333.732</v>
      </c>
      <c r="H166" s="26">
        <f t="shared" si="57"/>
        <v>126563.932</v>
      </c>
      <c r="I166" s="26">
        <f>I167+I168+I169+I170+I171+I172+I173+I174+I175+I176+I177+I178</f>
        <v>0</v>
      </c>
      <c r="J166" s="26">
        <f t="shared" si="58"/>
        <v>126563.932</v>
      </c>
      <c r="K166" s="26">
        <f>K167+K168+K169+K170+K171+K172+K173+K174+K175+K176+K177+K178</f>
        <v>0</v>
      </c>
      <c r="L166" s="26">
        <f t="shared" si="59"/>
        <v>126563.932</v>
      </c>
      <c r="M166" s="26">
        <f>M167+M168+M169+M170+M171+M172+M173+M174+M175+M176+M177+M178</f>
        <v>0</v>
      </c>
      <c r="N166" s="26">
        <f t="shared" si="60"/>
        <v>126563.932</v>
      </c>
      <c r="O166" s="26">
        <f>O167+O168+O169+O170+O171+O172+O173+O174+O175+O176+O177+O178</f>
        <v>0</v>
      </c>
      <c r="P166" s="26">
        <f t="shared" si="61"/>
        <v>126563.932</v>
      </c>
      <c r="Q166" s="26">
        <f>Q167+Q168+Q169+Q170+Q171+Q172+Q173+Q174+Q175+Q176+Q177+Q178</f>
        <v>-66893.2</v>
      </c>
      <c r="R166" s="26">
        <f t="shared" si="62"/>
        <v>59670.732000000004</v>
      </c>
      <c r="S166" s="26">
        <f>S167+S168+S169+S170+S171+S172+S173+S174+S175+S176+S177+S178</f>
        <v>0</v>
      </c>
      <c r="T166" s="26">
        <f t="shared" si="63"/>
        <v>59670.732000000004</v>
      </c>
      <c r="U166" s="26">
        <f>U167+U168+U169+U170+U171+U172+U173+U174+U175+U176+U177</f>
        <v>161204.80000000002</v>
      </c>
      <c r="V166" s="26">
        <f>V167+V168+V169+V170+V171+V172+V173+V174+V175+V176+V177</f>
        <v>0</v>
      </c>
      <c r="W166" s="26">
        <f t="shared" si="98"/>
        <v>161204.80000000002</v>
      </c>
      <c r="X166" s="26">
        <f>X167+X168+X169+X170+X171+X172+X173+X174+X175+X176+X177+X178</f>
        <v>0</v>
      </c>
      <c r="Y166" s="26">
        <f t="shared" si="64"/>
        <v>161204.80000000002</v>
      </c>
      <c r="Z166" s="26">
        <f>Z167+Z168+Z169+Z170+Z171+Z172+Z173+Z174+Z175+Z176+Z177+Z178</f>
        <v>0</v>
      </c>
      <c r="AA166" s="26">
        <f t="shared" si="65"/>
        <v>161204.80000000002</v>
      </c>
      <c r="AB166" s="26">
        <f>AB167+AB168+AB169+AB170+AB171+AB172+AB173+AB174+AB175+AB176+AB177+AB178</f>
        <v>0</v>
      </c>
      <c r="AC166" s="26">
        <f t="shared" si="66"/>
        <v>161204.80000000002</v>
      </c>
      <c r="AD166" s="26">
        <f>AD167+AD168+AD169+AD170+AD171+AD172+AD173+AD174+AD175+AD176+AD177+AD178</f>
        <v>0</v>
      </c>
      <c r="AE166" s="26">
        <f t="shared" si="67"/>
        <v>161204.80000000002</v>
      </c>
      <c r="AF166" s="26">
        <f>AF167+AF168+AF169+AF170+AF171+AF172+AF173+AF174+AF175+AF176+AF177+AF178</f>
        <v>0</v>
      </c>
      <c r="AG166" s="26">
        <f t="shared" si="68"/>
        <v>161204.80000000002</v>
      </c>
      <c r="AH166" s="26">
        <f>AH167+AH168+AH169+AH170+AH171+AH172+AH173+AH174+AH175+AH176+AH177+AH178</f>
        <v>66893.2</v>
      </c>
      <c r="AI166" s="26">
        <f t="shared" si="69"/>
        <v>228098</v>
      </c>
      <c r="AJ166" s="26">
        <f>AJ167+AJ168+AJ169+AJ170+AJ171+AJ172+AJ173+AJ174+AJ175+AJ176+AJ177+AJ178</f>
        <v>0</v>
      </c>
      <c r="AK166" s="26">
        <f t="shared" si="70"/>
        <v>228098</v>
      </c>
      <c r="AL166" s="28">
        <f>AL167+AL168+AL169+AL170+AL171+AL172+AL173+AL174+AL175+AL176+AL177+AL178</f>
        <v>0</v>
      </c>
      <c r="AM166" s="26">
        <f t="shared" si="99"/>
        <v>228098</v>
      </c>
      <c r="AN166" s="26">
        <f>AN167+AN168+AN169+AN170+AN171+AN172+AN173+AN174+AN175+AN176+AN177</f>
        <v>18530.999999999996</v>
      </c>
      <c r="AO166" s="26">
        <f>AO167+AO168+AO169+AO170+AO171+AO172+AO173+AO174+AO175+AO176+AO177</f>
        <v>0</v>
      </c>
      <c r="AP166" s="26">
        <f t="shared" ref="AP166:AP197" si="105">AN166+AO166</f>
        <v>18530.999999999996</v>
      </c>
      <c r="AQ166" s="26">
        <f>AQ167+AQ168+AQ169+AQ170+AQ171+AQ172+AQ173+AQ174+AQ175+AQ176+AQ177+AQ178</f>
        <v>0</v>
      </c>
      <c r="AR166" s="26">
        <f t="shared" si="100"/>
        <v>18530.999999999996</v>
      </c>
      <c r="AS166" s="26">
        <f>AS167+AS168+AS169+AS170+AS171+AS172+AS173+AS174+AS175+AS176+AS177+AS178</f>
        <v>0</v>
      </c>
      <c r="AT166" s="26">
        <f t="shared" si="101"/>
        <v>18530.999999999996</v>
      </c>
      <c r="AU166" s="26">
        <f>AU167+AU168+AU169+AU170+AU171+AU172+AU173+AU174+AU175+AU176+AU177+AU178</f>
        <v>0</v>
      </c>
      <c r="AV166" s="26">
        <f t="shared" si="102"/>
        <v>18530.999999999996</v>
      </c>
      <c r="AW166" s="26">
        <f>AW167+AW168+AW169+AW170+AW171+AW172+AW173+AW174+AW175+AW176+AW177+AW178</f>
        <v>0</v>
      </c>
      <c r="AX166" s="26">
        <f t="shared" si="103"/>
        <v>18530.999999999996</v>
      </c>
      <c r="AY166" s="26">
        <f>AY167+AY168+AY169+AY170+AY171+AY172+AY173+AY174+AY175+AY176+AY177+AY178</f>
        <v>0</v>
      </c>
      <c r="AZ166" s="26">
        <f t="shared" si="104"/>
        <v>18530.999999999996</v>
      </c>
      <c r="BA166" s="29"/>
      <c r="BB166" s="30" t="s">
        <v>74</v>
      </c>
      <c r="BC166" s="39"/>
    </row>
    <row r="167" spans="1:55" ht="54" hidden="1" x14ac:dyDescent="0.35">
      <c r="A167" s="43" t="s">
        <v>206</v>
      </c>
      <c r="B167" s="45" t="s">
        <v>207</v>
      </c>
      <c r="C167" s="64" t="s">
        <v>29</v>
      </c>
      <c r="D167" s="49">
        <v>35549</v>
      </c>
      <c r="E167" s="48"/>
      <c r="F167" s="48">
        <f t="shared" si="56"/>
        <v>35549</v>
      </c>
      <c r="G167" s="48"/>
      <c r="H167" s="48">
        <f t="shared" si="57"/>
        <v>35549</v>
      </c>
      <c r="I167" s="48"/>
      <c r="J167" s="48">
        <f t="shared" si="58"/>
        <v>35549</v>
      </c>
      <c r="K167" s="48"/>
      <c r="L167" s="48">
        <f t="shared" si="59"/>
        <v>35549</v>
      </c>
      <c r="M167" s="48"/>
      <c r="N167" s="48">
        <f t="shared" si="60"/>
        <v>35549</v>
      </c>
      <c r="O167" s="48"/>
      <c r="P167" s="48">
        <f t="shared" si="61"/>
        <v>35549</v>
      </c>
      <c r="Q167" s="18"/>
      <c r="R167" s="48">
        <f t="shared" si="62"/>
        <v>35549</v>
      </c>
      <c r="S167" s="27"/>
      <c r="T167" s="48">
        <f t="shared" si="63"/>
        <v>35549</v>
      </c>
      <c r="U167" s="49">
        <v>0</v>
      </c>
      <c r="V167" s="48"/>
      <c r="W167" s="48">
        <f t="shared" si="98"/>
        <v>0</v>
      </c>
      <c r="X167" s="48"/>
      <c r="Y167" s="48">
        <f t="shared" si="64"/>
        <v>0</v>
      </c>
      <c r="Z167" s="48"/>
      <c r="AA167" s="48">
        <f t="shared" si="65"/>
        <v>0</v>
      </c>
      <c r="AB167" s="48"/>
      <c r="AC167" s="48">
        <f t="shared" si="66"/>
        <v>0</v>
      </c>
      <c r="AD167" s="48"/>
      <c r="AE167" s="48">
        <f t="shared" si="67"/>
        <v>0</v>
      </c>
      <c r="AF167" s="48"/>
      <c r="AG167" s="48">
        <f t="shared" si="68"/>
        <v>0</v>
      </c>
      <c r="AH167" s="18"/>
      <c r="AI167" s="48">
        <f t="shared" si="69"/>
        <v>0</v>
      </c>
      <c r="AJ167" s="27"/>
      <c r="AK167" s="48">
        <f t="shared" si="70"/>
        <v>0</v>
      </c>
      <c r="AL167" s="27"/>
      <c r="AM167" s="52">
        <f t="shared" si="99"/>
        <v>0</v>
      </c>
      <c r="AN167" s="49">
        <v>0</v>
      </c>
      <c r="AO167" s="49"/>
      <c r="AP167" s="48">
        <f t="shared" si="105"/>
        <v>0</v>
      </c>
      <c r="AQ167" s="48"/>
      <c r="AR167" s="48">
        <f t="shared" si="100"/>
        <v>0</v>
      </c>
      <c r="AS167" s="48"/>
      <c r="AT167" s="48">
        <f t="shared" si="101"/>
        <v>0</v>
      </c>
      <c r="AU167" s="48"/>
      <c r="AV167" s="48">
        <f t="shared" si="102"/>
        <v>0</v>
      </c>
      <c r="AW167" s="27"/>
      <c r="AX167" s="48">
        <f t="shared" si="103"/>
        <v>0</v>
      </c>
      <c r="AY167" s="27"/>
      <c r="AZ167" s="48">
        <f t="shared" si="104"/>
        <v>0</v>
      </c>
      <c r="BA167" s="7" t="s">
        <v>208</v>
      </c>
      <c r="BB167" s="8" t="s">
        <v>74</v>
      </c>
      <c r="BC167" s="51"/>
    </row>
    <row r="168" spans="1:55" ht="54" hidden="1" x14ac:dyDescent="0.35">
      <c r="A168" s="43" t="s">
        <v>209</v>
      </c>
      <c r="B168" s="45" t="s">
        <v>210</v>
      </c>
      <c r="C168" s="64" t="s">
        <v>29</v>
      </c>
      <c r="D168" s="49">
        <v>57683.9</v>
      </c>
      <c r="E168" s="48"/>
      <c r="F168" s="48">
        <f t="shared" si="56"/>
        <v>57683.9</v>
      </c>
      <c r="G168" s="48"/>
      <c r="H168" s="48">
        <f t="shared" si="57"/>
        <v>57683.9</v>
      </c>
      <c r="I168" s="48"/>
      <c r="J168" s="48">
        <f t="shared" si="58"/>
        <v>57683.9</v>
      </c>
      <c r="K168" s="48"/>
      <c r="L168" s="48">
        <f t="shared" si="59"/>
        <v>57683.9</v>
      </c>
      <c r="M168" s="48"/>
      <c r="N168" s="48">
        <f t="shared" si="60"/>
        <v>57683.9</v>
      </c>
      <c r="O168" s="48"/>
      <c r="P168" s="48">
        <f t="shared" si="61"/>
        <v>57683.9</v>
      </c>
      <c r="Q168" s="18">
        <v>-57683.9</v>
      </c>
      <c r="R168" s="48">
        <f t="shared" si="62"/>
        <v>0</v>
      </c>
      <c r="S168" s="27"/>
      <c r="T168" s="48">
        <f t="shared" si="63"/>
        <v>0</v>
      </c>
      <c r="U168" s="49">
        <v>151968.9</v>
      </c>
      <c r="V168" s="48"/>
      <c r="W168" s="48">
        <f t="shared" si="98"/>
        <v>151968.9</v>
      </c>
      <c r="X168" s="48"/>
      <c r="Y168" s="48">
        <f t="shared" si="64"/>
        <v>151968.9</v>
      </c>
      <c r="Z168" s="48"/>
      <c r="AA168" s="48">
        <f t="shared" si="65"/>
        <v>151968.9</v>
      </c>
      <c r="AB168" s="48"/>
      <c r="AC168" s="48">
        <f t="shared" si="66"/>
        <v>151968.9</v>
      </c>
      <c r="AD168" s="48"/>
      <c r="AE168" s="48">
        <f t="shared" si="67"/>
        <v>151968.9</v>
      </c>
      <c r="AF168" s="48"/>
      <c r="AG168" s="48">
        <f t="shared" si="68"/>
        <v>151968.9</v>
      </c>
      <c r="AH168" s="18">
        <v>57683.9</v>
      </c>
      <c r="AI168" s="48">
        <f t="shared" si="69"/>
        <v>209652.8</v>
      </c>
      <c r="AJ168" s="27"/>
      <c r="AK168" s="48">
        <f t="shared" si="70"/>
        <v>209652.8</v>
      </c>
      <c r="AL168" s="42"/>
      <c r="AM168" s="48">
        <f t="shared" si="99"/>
        <v>209652.8</v>
      </c>
      <c r="AN168" s="49">
        <v>0</v>
      </c>
      <c r="AO168" s="49"/>
      <c r="AP168" s="48">
        <f t="shared" si="105"/>
        <v>0</v>
      </c>
      <c r="AQ168" s="48"/>
      <c r="AR168" s="48">
        <f t="shared" si="100"/>
        <v>0</v>
      </c>
      <c r="AS168" s="48"/>
      <c r="AT168" s="48">
        <f t="shared" si="101"/>
        <v>0</v>
      </c>
      <c r="AU168" s="48"/>
      <c r="AV168" s="48">
        <f t="shared" si="102"/>
        <v>0</v>
      </c>
      <c r="AW168" s="27"/>
      <c r="AX168" s="48">
        <f t="shared" si="103"/>
        <v>0</v>
      </c>
      <c r="AY168" s="27"/>
      <c r="AZ168" s="48">
        <f t="shared" si="104"/>
        <v>0</v>
      </c>
      <c r="BA168" s="7" t="s">
        <v>211</v>
      </c>
      <c r="BB168" s="8" t="s">
        <v>74</v>
      </c>
      <c r="BC168" s="51"/>
    </row>
    <row r="169" spans="1:55" ht="54" hidden="1" x14ac:dyDescent="0.35">
      <c r="A169" s="43" t="s">
        <v>212</v>
      </c>
      <c r="B169" s="45" t="s">
        <v>213</v>
      </c>
      <c r="C169" s="64" t="s">
        <v>29</v>
      </c>
      <c r="D169" s="49">
        <v>9209.2999999999993</v>
      </c>
      <c r="E169" s="48"/>
      <c r="F169" s="48">
        <f t="shared" si="56"/>
        <v>9209.2999999999993</v>
      </c>
      <c r="G169" s="48"/>
      <c r="H169" s="48">
        <f t="shared" si="57"/>
        <v>9209.2999999999993</v>
      </c>
      <c r="I169" s="48"/>
      <c r="J169" s="48">
        <f t="shared" si="58"/>
        <v>9209.2999999999993</v>
      </c>
      <c r="K169" s="48"/>
      <c r="L169" s="48">
        <f t="shared" si="59"/>
        <v>9209.2999999999993</v>
      </c>
      <c r="M169" s="48"/>
      <c r="N169" s="48">
        <f t="shared" si="60"/>
        <v>9209.2999999999993</v>
      </c>
      <c r="O169" s="48"/>
      <c r="P169" s="48">
        <f t="shared" si="61"/>
        <v>9209.2999999999993</v>
      </c>
      <c r="Q169" s="18">
        <v>-9209.2999999999993</v>
      </c>
      <c r="R169" s="48">
        <f t="shared" si="62"/>
        <v>0</v>
      </c>
      <c r="S169" s="27"/>
      <c r="T169" s="48">
        <f t="shared" si="63"/>
        <v>0</v>
      </c>
      <c r="U169" s="49">
        <v>0</v>
      </c>
      <c r="V169" s="48"/>
      <c r="W169" s="48">
        <f t="shared" si="98"/>
        <v>0</v>
      </c>
      <c r="X169" s="48"/>
      <c r="Y169" s="48">
        <f t="shared" si="64"/>
        <v>0</v>
      </c>
      <c r="Z169" s="48"/>
      <c r="AA169" s="48">
        <f t="shared" si="65"/>
        <v>0</v>
      </c>
      <c r="AB169" s="48"/>
      <c r="AC169" s="48">
        <f t="shared" si="66"/>
        <v>0</v>
      </c>
      <c r="AD169" s="48"/>
      <c r="AE169" s="48">
        <f t="shared" si="67"/>
        <v>0</v>
      </c>
      <c r="AF169" s="48"/>
      <c r="AG169" s="48">
        <f t="shared" si="68"/>
        <v>0</v>
      </c>
      <c r="AH169" s="18">
        <v>9209.2999999999993</v>
      </c>
      <c r="AI169" s="48">
        <f t="shared" si="69"/>
        <v>9209.2999999999993</v>
      </c>
      <c r="AJ169" s="27"/>
      <c r="AK169" s="48">
        <f t="shared" si="70"/>
        <v>9209.2999999999993</v>
      </c>
      <c r="AL169" s="27"/>
      <c r="AM169" s="52">
        <f t="shared" si="99"/>
        <v>9209.2999999999993</v>
      </c>
      <c r="AN169" s="49">
        <v>0</v>
      </c>
      <c r="AO169" s="49"/>
      <c r="AP169" s="48">
        <f t="shared" si="105"/>
        <v>0</v>
      </c>
      <c r="AQ169" s="48"/>
      <c r="AR169" s="48">
        <f t="shared" si="100"/>
        <v>0</v>
      </c>
      <c r="AS169" s="48"/>
      <c r="AT169" s="48">
        <f t="shared" si="101"/>
        <v>0</v>
      </c>
      <c r="AU169" s="48"/>
      <c r="AV169" s="48">
        <f t="shared" si="102"/>
        <v>0</v>
      </c>
      <c r="AW169" s="27"/>
      <c r="AX169" s="48">
        <f t="shared" si="103"/>
        <v>0</v>
      </c>
      <c r="AY169" s="27"/>
      <c r="AZ169" s="48">
        <f t="shared" si="104"/>
        <v>0</v>
      </c>
      <c r="BA169" s="7" t="s">
        <v>214</v>
      </c>
      <c r="BB169" s="8" t="s">
        <v>74</v>
      </c>
      <c r="BC169" s="51"/>
    </row>
    <row r="170" spans="1:55" ht="54" hidden="1" x14ac:dyDescent="0.35">
      <c r="A170" s="43" t="s">
        <v>215</v>
      </c>
      <c r="B170" s="45" t="s">
        <v>216</v>
      </c>
      <c r="C170" s="64" t="s">
        <v>29</v>
      </c>
      <c r="D170" s="49">
        <v>7574</v>
      </c>
      <c r="E170" s="48"/>
      <c r="F170" s="48">
        <f t="shared" si="56"/>
        <v>7574</v>
      </c>
      <c r="G170" s="48">
        <v>314.48500000000001</v>
      </c>
      <c r="H170" s="48">
        <f t="shared" si="57"/>
        <v>7888.4849999999997</v>
      </c>
      <c r="I170" s="48"/>
      <c r="J170" s="48">
        <f t="shared" si="58"/>
        <v>7888.4849999999997</v>
      </c>
      <c r="K170" s="48"/>
      <c r="L170" s="48">
        <f t="shared" si="59"/>
        <v>7888.4849999999997</v>
      </c>
      <c r="M170" s="48"/>
      <c r="N170" s="48">
        <f t="shared" si="60"/>
        <v>7888.4849999999997</v>
      </c>
      <c r="O170" s="48"/>
      <c r="P170" s="48">
        <f t="shared" si="61"/>
        <v>7888.4849999999997</v>
      </c>
      <c r="Q170" s="18"/>
      <c r="R170" s="48">
        <f t="shared" si="62"/>
        <v>7888.4849999999997</v>
      </c>
      <c r="S170" s="27"/>
      <c r="T170" s="48">
        <f t="shared" si="63"/>
        <v>7888.4849999999997</v>
      </c>
      <c r="U170" s="49">
        <v>0</v>
      </c>
      <c r="V170" s="48"/>
      <c r="W170" s="48">
        <f t="shared" si="98"/>
        <v>0</v>
      </c>
      <c r="X170" s="48"/>
      <c r="Y170" s="48">
        <f t="shared" si="64"/>
        <v>0</v>
      </c>
      <c r="Z170" s="48"/>
      <c r="AA170" s="48">
        <f t="shared" si="65"/>
        <v>0</v>
      </c>
      <c r="AB170" s="48"/>
      <c r="AC170" s="48">
        <f t="shared" si="66"/>
        <v>0</v>
      </c>
      <c r="AD170" s="48"/>
      <c r="AE170" s="48">
        <f t="shared" si="67"/>
        <v>0</v>
      </c>
      <c r="AF170" s="48"/>
      <c r="AG170" s="48">
        <f t="shared" si="68"/>
        <v>0</v>
      </c>
      <c r="AH170" s="18"/>
      <c r="AI170" s="48">
        <f t="shared" si="69"/>
        <v>0</v>
      </c>
      <c r="AJ170" s="27"/>
      <c r="AK170" s="48">
        <f t="shared" si="70"/>
        <v>0</v>
      </c>
      <c r="AL170" s="42"/>
      <c r="AM170" s="48">
        <f t="shared" si="99"/>
        <v>0</v>
      </c>
      <c r="AN170" s="49">
        <v>0</v>
      </c>
      <c r="AO170" s="49"/>
      <c r="AP170" s="48">
        <f t="shared" si="105"/>
        <v>0</v>
      </c>
      <c r="AQ170" s="48"/>
      <c r="AR170" s="48">
        <f t="shared" si="100"/>
        <v>0</v>
      </c>
      <c r="AS170" s="48"/>
      <c r="AT170" s="48">
        <f t="shared" si="101"/>
        <v>0</v>
      </c>
      <c r="AU170" s="48"/>
      <c r="AV170" s="48">
        <f t="shared" si="102"/>
        <v>0</v>
      </c>
      <c r="AW170" s="27"/>
      <c r="AX170" s="48">
        <f t="shared" si="103"/>
        <v>0</v>
      </c>
      <c r="AY170" s="27"/>
      <c r="AZ170" s="48">
        <f t="shared" si="104"/>
        <v>0</v>
      </c>
      <c r="BA170" s="7" t="s">
        <v>217</v>
      </c>
      <c r="BB170" s="8" t="s">
        <v>74</v>
      </c>
      <c r="BC170" s="51"/>
    </row>
    <row r="171" spans="1:55" ht="54" hidden="1" x14ac:dyDescent="0.35">
      <c r="A171" s="43" t="s">
        <v>218</v>
      </c>
      <c r="B171" s="45" t="s">
        <v>219</v>
      </c>
      <c r="C171" s="64" t="s">
        <v>29</v>
      </c>
      <c r="D171" s="49">
        <v>640.5</v>
      </c>
      <c r="E171" s="48"/>
      <c r="F171" s="48">
        <f t="shared" si="56"/>
        <v>640.5</v>
      </c>
      <c r="G171" s="48"/>
      <c r="H171" s="48">
        <f t="shared" si="57"/>
        <v>640.5</v>
      </c>
      <c r="I171" s="48"/>
      <c r="J171" s="48">
        <f t="shared" si="58"/>
        <v>640.5</v>
      </c>
      <c r="K171" s="48"/>
      <c r="L171" s="48">
        <f t="shared" si="59"/>
        <v>640.5</v>
      </c>
      <c r="M171" s="48"/>
      <c r="N171" s="48">
        <f t="shared" si="60"/>
        <v>640.5</v>
      </c>
      <c r="O171" s="48"/>
      <c r="P171" s="48">
        <f t="shared" si="61"/>
        <v>640.5</v>
      </c>
      <c r="Q171" s="18"/>
      <c r="R171" s="48">
        <f t="shared" si="62"/>
        <v>640.5</v>
      </c>
      <c r="S171" s="27"/>
      <c r="T171" s="48">
        <f t="shared" si="63"/>
        <v>640.5</v>
      </c>
      <c r="U171" s="49">
        <v>7899.7</v>
      </c>
      <c r="V171" s="48"/>
      <c r="W171" s="48">
        <f t="shared" si="98"/>
        <v>7899.7</v>
      </c>
      <c r="X171" s="48"/>
      <c r="Y171" s="48">
        <f t="shared" si="64"/>
        <v>7899.7</v>
      </c>
      <c r="Z171" s="48"/>
      <c r="AA171" s="48">
        <f t="shared" si="65"/>
        <v>7899.7</v>
      </c>
      <c r="AB171" s="48"/>
      <c r="AC171" s="48">
        <f t="shared" si="66"/>
        <v>7899.7</v>
      </c>
      <c r="AD171" s="48"/>
      <c r="AE171" s="48">
        <f t="shared" si="67"/>
        <v>7899.7</v>
      </c>
      <c r="AF171" s="48"/>
      <c r="AG171" s="48">
        <f t="shared" si="68"/>
        <v>7899.7</v>
      </c>
      <c r="AH171" s="18"/>
      <c r="AI171" s="48">
        <f t="shared" si="69"/>
        <v>7899.7</v>
      </c>
      <c r="AJ171" s="27"/>
      <c r="AK171" s="48">
        <f t="shared" si="70"/>
        <v>7899.7</v>
      </c>
      <c r="AL171" s="27"/>
      <c r="AM171" s="52">
        <f t="shared" si="99"/>
        <v>7899.7</v>
      </c>
      <c r="AN171" s="49">
        <v>0</v>
      </c>
      <c r="AO171" s="49"/>
      <c r="AP171" s="48">
        <f t="shared" si="105"/>
        <v>0</v>
      </c>
      <c r="AQ171" s="48"/>
      <c r="AR171" s="48">
        <f t="shared" si="100"/>
        <v>0</v>
      </c>
      <c r="AS171" s="48"/>
      <c r="AT171" s="48">
        <f t="shared" si="101"/>
        <v>0</v>
      </c>
      <c r="AU171" s="48"/>
      <c r="AV171" s="48">
        <f t="shared" si="102"/>
        <v>0</v>
      </c>
      <c r="AW171" s="27"/>
      <c r="AX171" s="48">
        <f t="shared" si="103"/>
        <v>0</v>
      </c>
      <c r="AY171" s="27"/>
      <c r="AZ171" s="48">
        <f t="shared" si="104"/>
        <v>0</v>
      </c>
      <c r="BA171" s="7" t="s">
        <v>220</v>
      </c>
      <c r="BB171" s="8" t="s">
        <v>74</v>
      </c>
      <c r="BC171" s="51"/>
    </row>
    <row r="172" spans="1:55" ht="54" hidden="1" x14ac:dyDescent="0.35">
      <c r="A172" s="43" t="s">
        <v>221</v>
      </c>
      <c r="B172" s="45" t="s">
        <v>222</v>
      </c>
      <c r="C172" s="64" t="s">
        <v>29</v>
      </c>
      <c r="D172" s="49">
        <v>7573.5</v>
      </c>
      <c r="E172" s="48"/>
      <c r="F172" s="48">
        <f t="shared" si="56"/>
        <v>7573.5</v>
      </c>
      <c r="G172" s="48">
        <v>314.48500000000001</v>
      </c>
      <c r="H172" s="48">
        <f t="shared" si="57"/>
        <v>7887.9849999999997</v>
      </c>
      <c r="I172" s="48"/>
      <c r="J172" s="48">
        <f t="shared" si="58"/>
        <v>7887.9849999999997</v>
      </c>
      <c r="K172" s="48"/>
      <c r="L172" s="48">
        <f t="shared" si="59"/>
        <v>7887.9849999999997</v>
      </c>
      <c r="M172" s="48"/>
      <c r="N172" s="48">
        <f t="shared" si="60"/>
        <v>7887.9849999999997</v>
      </c>
      <c r="O172" s="48"/>
      <c r="P172" s="48">
        <f t="shared" si="61"/>
        <v>7887.9849999999997</v>
      </c>
      <c r="Q172" s="18"/>
      <c r="R172" s="48">
        <f t="shared" si="62"/>
        <v>7887.9849999999997</v>
      </c>
      <c r="S172" s="27"/>
      <c r="T172" s="48">
        <f t="shared" si="63"/>
        <v>7887.9849999999997</v>
      </c>
      <c r="U172" s="49">
        <v>0</v>
      </c>
      <c r="V172" s="48"/>
      <c r="W172" s="48">
        <f t="shared" si="98"/>
        <v>0</v>
      </c>
      <c r="X172" s="48"/>
      <c r="Y172" s="48">
        <f t="shared" si="64"/>
        <v>0</v>
      </c>
      <c r="Z172" s="48"/>
      <c r="AA172" s="48">
        <f t="shared" si="65"/>
        <v>0</v>
      </c>
      <c r="AB172" s="48"/>
      <c r="AC172" s="48">
        <f t="shared" si="66"/>
        <v>0</v>
      </c>
      <c r="AD172" s="48"/>
      <c r="AE172" s="48">
        <f t="shared" si="67"/>
        <v>0</v>
      </c>
      <c r="AF172" s="48"/>
      <c r="AG172" s="48">
        <f t="shared" si="68"/>
        <v>0</v>
      </c>
      <c r="AH172" s="18"/>
      <c r="AI172" s="48">
        <f t="shared" si="69"/>
        <v>0</v>
      </c>
      <c r="AJ172" s="27"/>
      <c r="AK172" s="48">
        <f t="shared" si="70"/>
        <v>0</v>
      </c>
      <c r="AL172" s="42"/>
      <c r="AM172" s="48">
        <f t="shared" si="99"/>
        <v>0</v>
      </c>
      <c r="AN172" s="49">
        <v>0</v>
      </c>
      <c r="AO172" s="49"/>
      <c r="AP172" s="48">
        <f t="shared" si="105"/>
        <v>0</v>
      </c>
      <c r="AQ172" s="48"/>
      <c r="AR172" s="48">
        <f t="shared" si="100"/>
        <v>0</v>
      </c>
      <c r="AS172" s="48"/>
      <c r="AT172" s="48">
        <f t="shared" si="101"/>
        <v>0</v>
      </c>
      <c r="AU172" s="48"/>
      <c r="AV172" s="48">
        <f t="shared" si="102"/>
        <v>0</v>
      </c>
      <c r="AW172" s="27"/>
      <c r="AX172" s="48">
        <f t="shared" si="103"/>
        <v>0</v>
      </c>
      <c r="AY172" s="27"/>
      <c r="AZ172" s="48">
        <f t="shared" si="104"/>
        <v>0</v>
      </c>
      <c r="BA172" s="7" t="s">
        <v>223</v>
      </c>
      <c r="BB172" s="8" t="s">
        <v>74</v>
      </c>
      <c r="BC172" s="51"/>
    </row>
    <row r="173" spans="1:55" ht="54" hidden="1" x14ac:dyDescent="0.35">
      <c r="A173" s="43" t="s">
        <v>224</v>
      </c>
      <c r="B173" s="45" t="s">
        <v>225</v>
      </c>
      <c r="C173" s="64" t="s">
        <v>29</v>
      </c>
      <c r="D173" s="49">
        <v>0</v>
      </c>
      <c r="E173" s="48"/>
      <c r="F173" s="48">
        <f t="shared" si="56"/>
        <v>0</v>
      </c>
      <c r="G173" s="48"/>
      <c r="H173" s="48">
        <f t="shared" si="57"/>
        <v>0</v>
      </c>
      <c r="I173" s="48"/>
      <c r="J173" s="48">
        <f t="shared" si="58"/>
        <v>0</v>
      </c>
      <c r="K173" s="48"/>
      <c r="L173" s="48">
        <f t="shared" si="59"/>
        <v>0</v>
      </c>
      <c r="M173" s="48"/>
      <c r="N173" s="48">
        <f t="shared" si="60"/>
        <v>0</v>
      </c>
      <c r="O173" s="48"/>
      <c r="P173" s="48">
        <f t="shared" si="61"/>
        <v>0</v>
      </c>
      <c r="Q173" s="18"/>
      <c r="R173" s="48">
        <f t="shared" si="62"/>
        <v>0</v>
      </c>
      <c r="S173" s="27"/>
      <c r="T173" s="48">
        <f t="shared" si="63"/>
        <v>0</v>
      </c>
      <c r="U173" s="49">
        <v>668.1</v>
      </c>
      <c r="V173" s="48"/>
      <c r="W173" s="48">
        <f t="shared" si="98"/>
        <v>668.1</v>
      </c>
      <c r="X173" s="48"/>
      <c r="Y173" s="48">
        <f t="shared" si="64"/>
        <v>668.1</v>
      </c>
      <c r="Z173" s="48"/>
      <c r="AA173" s="48">
        <f t="shared" si="65"/>
        <v>668.1</v>
      </c>
      <c r="AB173" s="48"/>
      <c r="AC173" s="48">
        <f t="shared" si="66"/>
        <v>668.1</v>
      </c>
      <c r="AD173" s="48"/>
      <c r="AE173" s="48">
        <f t="shared" si="67"/>
        <v>668.1</v>
      </c>
      <c r="AF173" s="48"/>
      <c r="AG173" s="48">
        <f t="shared" si="68"/>
        <v>668.1</v>
      </c>
      <c r="AH173" s="18"/>
      <c r="AI173" s="48">
        <f t="shared" si="69"/>
        <v>668.1</v>
      </c>
      <c r="AJ173" s="27"/>
      <c r="AK173" s="48">
        <f t="shared" si="70"/>
        <v>668.1</v>
      </c>
      <c r="AL173" s="27"/>
      <c r="AM173" s="52">
        <f t="shared" si="99"/>
        <v>668.1</v>
      </c>
      <c r="AN173" s="49">
        <v>8231.5</v>
      </c>
      <c r="AO173" s="49"/>
      <c r="AP173" s="48">
        <f t="shared" si="105"/>
        <v>8231.5</v>
      </c>
      <c r="AQ173" s="48"/>
      <c r="AR173" s="48">
        <f t="shared" si="100"/>
        <v>8231.5</v>
      </c>
      <c r="AS173" s="48"/>
      <c r="AT173" s="48">
        <f t="shared" si="101"/>
        <v>8231.5</v>
      </c>
      <c r="AU173" s="48"/>
      <c r="AV173" s="48">
        <f t="shared" si="102"/>
        <v>8231.5</v>
      </c>
      <c r="AW173" s="27"/>
      <c r="AX173" s="48">
        <f t="shared" si="103"/>
        <v>8231.5</v>
      </c>
      <c r="AY173" s="27"/>
      <c r="AZ173" s="48">
        <f t="shared" si="104"/>
        <v>8231.5</v>
      </c>
      <c r="BA173" s="7" t="s">
        <v>226</v>
      </c>
      <c r="BB173" s="8" t="s">
        <v>74</v>
      </c>
      <c r="BC173" s="51"/>
    </row>
    <row r="174" spans="1:55" ht="54" hidden="1" x14ac:dyDescent="0.35">
      <c r="A174" s="43" t="s">
        <v>227</v>
      </c>
      <c r="B174" s="45" t="s">
        <v>228</v>
      </c>
      <c r="C174" s="64" t="s">
        <v>29</v>
      </c>
      <c r="D174" s="49">
        <v>0</v>
      </c>
      <c r="E174" s="48"/>
      <c r="F174" s="48">
        <f t="shared" si="56"/>
        <v>0</v>
      </c>
      <c r="G174" s="48"/>
      <c r="H174" s="48">
        <f t="shared" si="57"/>
        <v>0</v>
      </c>
      <c r="I174" s="48"/>
      <c r="J174" s="48">
        <f t="shared" si="58"/>
        <v>0</v>
      </c>
      <c r="K174" s="48"/>
      <c r="L174" s="48">
        <f t="shared" si="59"/>
        <v>0</v>
      </c>
      <c r="M174" s="48"/>
      <c r="N174" s="48">
        <f t="shared" si="60"/>
        <v>0</v>
      </c>
      <c r="O174" s="48"/>
      <c r="P174" s="48">
        <f t="shared" si="61"/>
        <v>0</v>
      </c>
      <c r="Q174" s="18"/>
      <c r="R174" s="48">
        <f t="shared" si="62"/>
        <v>0</v>
      </c>
      <c r="S174" s="27"/>
      <c r="T174" s="48">
        <f t="shared" si="63"/>
        <v>0</v>
      </c>
      <c r="U174" s="49">
        <v>668.1</v>
      </c>
      <c r="V174" s="48"/>
      <c r="W174" s="48">
        <f t="shared" si="98"/>
        <v>668.1</v>
      </c>
      <c r="X174" s="48"/>
      <c r="Y174" s="48">
        <f t="shared" si="64"/>
        <v>668.1</v>
      </c>
      <c r="Z174" s="48"/>
      <c r="AA174" s="48">
        <f t="shared" si="65"/>
        <v>668.1</v>
      </c>
      <c r="AB174" s="48"/>
      <c r="AC174" s="48">
        <f t="shared" si="66"/>
        <v>668.1</v>
      </c>
      <c r="AD174" s="48"/>
      <c r="AE174" s="48">
        <f t="shared" si="67"/>
        <v>668.1</v>
      </c>
      <c r="AF174" s="48"/>
      <c r="AG174" s="48">
        <f t="shared" si="68"/>
        <v>668.1</v>
      </c>
      <c r="AH174" s="18"/>
      <c r="AI174" s="48">
        <f t="shared" si="69"/>
        <v>668.1</v>
      </c>
      <c r="AJ174" s="27"/>
      <c r="AK174" s="48">
        <f t="shared" si="70"/>
        <v>668.1</v>
      </c>
      <c r="AL174" s="42"/>
      <c r="AM174" s="48">
        <f t="shared" si="99"/>
        <v>668.1</v>
      </c>
      <c r="AN174" s="49">
        <v>8231.5</v>
      </c>
      <c r="AO174" s="49"/>
      <c r="AP174" s="48">
        <f t="shared" si="105"/>
        <v>8231.5</v>
      </c>
      <c r="AQ174" s="48"/>
      <c r="AR174" s="48">
        <f t="shared" si="100"/>
        <v>8231.5</v>
      </c>
      <c r="AS174" s="48"/>
      <c r="AT174" s="48">
        <f t="shared" si="101"/>
        <v>8231.5</v>
      </c>
      <c r="AU174" s="48"/>
      <c r="AV174" s="48">
        <f t="shared" si="102"/>
        <v>8231.5</v>
      </c>
      <c r="AW174" s="27"/>
      <c r="AX174" s="48">
        <f t="shared" si="103"/>
        <v>8231.5</v>
      </c>
      <c r="AY174" s="27"/>
      <c r="AZ174" s="48">
        <f t="shared" si="104"/>
        <v>8231.5</v>
      </c>
      <c r="BA174" s="7" t="s">
        <v>229</v>
      </c>
      <c r="BB174" s="8" t="s">
        <v>74</v>
      </c>
      <c r="BC174" s="51"/>
    </row>
    <row r="175" spans="1:55" ht="54" hidden="1" x14ac:dyDescent="0.35">
      <c r="A175" s="43" t="s">
        <v>230</v>
      </c>
      <c r="B175" s="45" t="s">
        <v>231</v>
      </c>
      <c r="C175" s="64" t="s">
        <v>29</v>
      </c>
      <c r="D175" s="49">
        <v>0</v>
      </c>
      <c r="E175" s="48"/>
      <c r="F175" s="48">
        <f t="shared" si="56"/>
        <v>0</v>
      </c>
      <c r="G175" s="48"/>
      <c r="H175" s="48">
        <f t="shared" si="57"/>
        <v>0</v>
      </c>
      <c r="I175" s="48"/>
      <c r="J175" s="48">
        <f t="shared" si="58"/>
        <v>0</v>
      </c>
      <c r="K175" s="48"/>
      <c r="L175" s="48">
        <f t="shared" si="59"/>
        <v>0</v>
      </c>
      <c r="M175" s="48"/>
      <c r="N175" s="48">
        <f t="shared" si="60"/>
        <v>0</v>
      </c>
      <c r="O175" s="48"/>
      <c r="P175" s="48">
        <f t="shared" si="61"/>
        <v>0</v>
      </c>
      <c r="Q175" s="18"/>
      <c r="R175" s="48">
        <f t="shared" si="62"/>
        <v>0</v>
      </c>
      <c r="S175" s="27"/>
      <c r="T175" s="48">
        <f t="shared" si="63"/>
        <v>0</v>
      </c>
      <c r="U175" s="49">
        <v>0</v>
      </c>
      <c r="V175" s="48"/>
      <c r="W175" s="48">
        <f t="shared" si="98"/>
        <v>0</v>
      </c>
      <c r="X175" s="48"/>
      <c r="Y175" s="48">
        <f t="shared" si="64"/>
        <v>0</v>
      </c>
      <c r="Z175" s="48"/>
      <c r="AA175" s="48">
        <f t="shared" si="65"/>
        <v>0</v>
      </c>
      <c r="AB175" s="48"/>
      <c r="AC175" s="48">
        <f t="shared" si="66"/>
        <v>0</v>
      </c>
      <c r="AD175" s="48"/>
      <c r="AE175" s="48">
        <f t="shared" si="67"/>
        <v>0</v>
      </c>
      <c r="AF175" s="48"/>
      <c r="AG175" s="48">
        <f t="shared" si="68"/>
        <v>0</v>
      </c>
      <c r="AH175" s="18"/>
      <c r="AI175" s="48">
        <f t="shared" si="69"/>
        <v>0</v>
      </c>
      <c r="AJ175" s="27"/>
      <c r="AK175" s="48">
        <f t="shared" si="70"/>
        <v>0</v>
      </c>
      <c r="AL175" s="27"/>
      <c r="AM175" s="52">
        <f t="shared" si="99"/>
        <v>0</v>
      </c>
      <c r="AN175" s="49">
        <v>675.8</v>
      </c>
      <c r="AO175" s="49"/>
      <c r="AP175" s="48">
        <f t="shared" si="105"/>
        <v>675.8</v>
      </c>
      <c r="AQ175" s="48"/>
      <c r="AR175" s="48">
        <f t="shared" si="100"/>
        <v>675.8</v>
      </c>
      <c r="AS175" s="48"/>
      <c r="AT175" s="48">
        <f t="shared" si="101"/>
        <v>675.8</v>
      </c>
      <c r="AU175" s="48"/>
      <c r="AV175" s="48">
        <f t="shared" si="102"/>
        <v>675.8</v>
      </c>
      <c r="AW175" s="27"/>
      <c r="AX175" s="48">
        <f t="shared" si="103"/>
        <v>675.8</v>
      </c>
      <c r="AY175" s="27"/>
      <c r="AZ175" s="48">
        <f t="shared" si="104"/>
        <v>675.8</v>
      </c>
      <c r="BA175" s="7" t="s">
        <v>232</v>
      </c>
      <c r="BB175" s="8" t="s">
        <v>74</v>
      </c>
      <c r="BC175" s="51"/>
    </row>
    <row r="176" spans="1:55" ht="54" hidden="1" x14ac:dyDescent="0.35">
      <c r="A176" s="43" t="s">
        <v>233</v>
      </c>
      <c r="B176" s="45" t="s">
        <v>234</v>
      </c>
      <c r="C176" s="64" t="s">
        <v>29</v>
      </c>
      <c r="D176" s="49">
        <v>0</v>
      </c>
      <c r="E176" s="48"/>
      <c r="F176" s="48">
        <f t="shared" si="56"/>
        <v>0</v>
      </c>
      <c r="G176" s="48"/>
      <c r="H176" s="48">
        <f t="shared" si="57"/>
        <v>0</v>
      </c>
      <c r="I176" s="48"/>
      <c r="J176" s="48">
        <f t="shared" si="58"/>
        <v>0</v>
      </c>
      <c r="K176" s="48"/>
      <c r="L176" s="48">
        <f t="shared" si="59"/>
        <v>0</v>
      </c>
      <c r="M176" s="48"/>
      <c r="N176" s="48">
        <f t="shared" si="60"/>
        <v>0</v>
      </c>
      <c r="O176" s="48"/>
      <c r="P176" s="48">
        <f t="shared" si="61"/>
        <v>0</v>
      </c>
      <c r="Q176" s="18"/>
      <c r="R176" s="48">
        <f t="shared" si="62"/>
        <v>0</v>
      </c>
      <c r="S176" s="27"/>
      <c r="T176" s="48">
        <f t="shared" si="63"/>
        <v>0</v>
      </c>
      <c r="U176" s="49">
        <v>0</v>
      </c>
      <c r="V176" s="48"/>
      <c r="W176" s="48">
        <f t="shared" si="98"/>
        <v>0</v>
      </c>
      <c r="X176" s="48"/>
      <c r="Y176" s="48">
        <f t="shared" si="64"/>
        <v>0</v>
      </c>
      <c r="Z176" s="48"/>
      <c r="AA176" s="48">
        <f t="shared" si="65"/>
        <v>0</v>
      </c>
      <c r="AB176" s="48"/>
      <c r="AC176" s="48">
        <f t="shared" si="66"/>
        <v>0</v>
      </c>
      <c r="AD176" s="48"/>
      <c r="AE176" s="48">
        <f t="shared" si="67"/>
        <v>0</v>
      </c>
      <c r="AF176" s="48"/>
      <c r="AG176" s="48">
        <f t="shared" si="68"/>
        <v>0</v>
      </c>
      <c r="AH176" s="18"/>
      <c r="AI176" s="48">
        <f t="shared" si="69"/>
        <v>0</v>
      </c>
      <c r="AJ176" s="27"/>
      <c r="AK176" s="48">
        <f t="shared" si="70"/>
        <v>0</v>
      </c>
      <c r="AL176" s="42"/>
      <c r="AM176" s="48">
        <f t="shared" si="99"/>
        <v>0</v>
      </c>
      <c r="AN176" s="49">
        <v>696.1</v>
      </c>
      <c r="AO176" s="49"/>
      <c r="AP176" s="48">
        <f t="shared" si="105"/>
        <v>696.1</v>
      </c>
      <c r="AQ176" s="48"/>
      <c r="AR176" s="48">
        <f t="shared" si="100"/>
        <v>696.1</v>
      </c>
      <c r="AS176" s="48"/>
      <c r="AT176" s="48">
        <f t="shared" si="101"/>
        <v>696.1</v>
      </c>
      <c r="AU176" s="48"/>
      <c r="AV176" s="48">
        <f t="shared" si="102"/>
        <v>696.1</v>
      </c>
      <c r="AW176" s="27"/>
      <c r="AX176" s="48">
        <f t="shared" si="103"/>
        <v>696.1</v>
      </c>
      <c r="AY176" s="27"/>
      <c r="AZ176" s="48">
        <f t="shared" si="104"/>
        <v>696.1</v>
      </c>
      <c r="BA176" s="7" t="s">
        <v>235</v>
      </c>
      <c r="BB176" s="8" t="s">
        <v>74</v>
      </c>
      <c r="BC176" s="51"/>
    </row>
    <row r="177" spans="1:55" ht="54" hidden="1" x14ac:dyDescent="0.35">
      <c r="A177" s="43" t="s">
        <v>236</v>
      </c>
      <c r="B177" s="45" t="s">
        <v>237</v>
      </c>
      <c r="C177" s="64" t="s">
        <v>29</v>
      </c>
      <c r="D177" s="49">
        <v>0</v>
      </c>
      <c r="E177" s="48"/>
      <c r="F177" s="48">
        <f t="shared" si="56"/>
        <v>0</v>
      </c>
      <c r="G177" s="48"/>
      <c r="H177" s="48">
        <f t="shared" si="57"/>
        <v>0</v>
      </c>
      <c r="I177" s="48"/>
      <c r="J177" s="48">
        <f t="shared" si="58"/>
        <v>0</v>
      </c>
      <c r="K177" s="48"/>
      <c r="L177" s="48">
        <f t="shared" si="59"/>
        <v>0</v>
      </c>
      <c r="M177" s="48"/>
      <c r="N177" s="48">
        <f t="shared" si="60"/>
        <v>0</v>
      </c>
      <c r="O177" s="48"/>
      <c r="P177" s="48">
        <f t="shared" si="61"/>
        <v>0</v>
      </c>
      <c r="Q177" s="18"/>
      <c r="R177" s="48">
        <f t="shared" si="62"/>
        <v>0</v>
      </c>
      <c r="S177" s="27"/>
      <c r="T177" s="48">
        <f t="shared" si="63"/>
        <v>0</v>
      </c>
      <c r="U177" s="49">
        <v>0</v>
      </c>
      <c r="V177" s="48"/>
      <c r="W177" s="48">
        <f t="shared" si="98"/>
        <v>0</v>
      </c>
      <c r="X177" s="48"/>
      <c r="Y177" s="48">
        <f t="shared" si="64"/>
        <v>0</v>
      </c>
      <c r="Z177" s="48"/>
      <c r="AA177" s="48">
        <f t="shared" si="65"/>
        <v>0</v>
      </c>
      <c r="AB177" s="48"/>
      <c r="AC177" s="48">
        <f t="shared" si="66"/>
        <v>0</v>
      </c>
      <c r="AD177" s="48"/>
      <c r="AE177" s="48">
        <f t="shared" si="67"/>
        <v>0</v>
      </c>
      <c r="AF177" s="48"/>
      <c r="AG177" s="48">
        <f t="shared" si="68"/>
        <v>0</v>
      </c>
      <c r="AH177" s="18"/>
      <c r="AI177" s="48">
        <f t="shared" si="69"/>
        <v>0</v>
      </c>
      <c r="AJ177" s="27"/>
      <c r="AK177" s="48">
        <f t="shared" si="70"/>
        <v>0</v>
      </c>
      <c r="AL177" s="27"/>
      <c r="AM177" s="52">
        <f t="shared" si="99"/>
        <v>0</v>
      </c>
      <c r="AN177" s="49">
        <v>696.1</v>
      </c>
      <c r="AO177" s="49"/>
      <c r="AP177" s="48">
        <f t="shared" si="105"/>
        <v>696.1</v>
      </c>
      <c r="AQ177" s="48"/>
      <c r="AR177" s="48">
        <f t="shared" si="100"/>
        <v>696.1</v>
      </c>
      <c r="AS177" s="48"/>
      <c r="AT177" s="48">
        <f t="shared" si="101"/>
        <v>696.1</v>
      </c>
      <c r="AU177" s="48"/>
      <c r="AV177" s="48">
        <f t="shared" si="102"/>
        <v>696.1</v>
      </c>
      <c r="AW177" s="27"/>
      <c r="AX177" s="48">
        <f t="shared" si="103"/>
        <v>696.1</v>
      </c>
      <c r="AY177" s="27"/>
      <c r="AZ177" s="48">
        <f t="shared" si="104"/>
        <v>696.1</v>
      </c>
      <c r="BA177" s="7" t="s">
        <v>238</v>
      </c>
      <c r="BB177" s="8" t="s">
        <v>74</v>
      </c>
      <c r="BC177" s="51"/>
    </row>
    <row r="178" spans="1:55" ht="54" hidden="1" x14ac:dyDescent="0.35">
      <c r="A178" s="43" t="s">
        <v>239</v>
      </c>
      <c r="B178" s="45" t="s">
        <v>240</v>
      </c>
      <c r="C178" s="64" t="s">
        <v>29</v>
      </c>
      <c r="D178" s="49"/>
      <c r="E178" s="48"/>
      <c r="F178" s="48"/>
      <c r="G178" s="48">
        <v>7704.7619999999997</v>
      </c>
      <c r="H178" s="48">
        <f t="shared" si="57"/>
        <v>7704.7619999999997</v>
      </c>
      <c r="I178" s="48"/>
      <c r="J178" s="48">
        <f t="shared" si="58"/>
        <v>7704.7619999999997</v>
      </c>
      <c r="K178" s="48"/>
      <c r="L178" s="48">
        <f t="shared" si="59"/>
        <v>7704.7619999999997</v>
      </c>
      <c r="M178" s="48"/>
      <c r="N178" s="48">
        <f t="shared" si="60"/>
        <v>7704.7619999999997</v>
      </c>
      <c r="O178" s="48"/>
      <c r="P178" s="48">
        <f t="shared" si="61"/>
        <v>7704.7619999999997</v>
      </c>
      <c r="Q178" s="18"/>
      <c r="R178" s="48">
        <f t="shared" si="62"/>
        <v>7704.7619999999997</v>
      </c>
      <c r="S178" s="27"/>
      <c r="T178" s="48">
        <f t="shared" si="63"/>
        <v>7704.7619999999997</v>
      </c>
      <c r="U178" s="49"/>
      <c r="V178" s="48"/>
      <c r="W178" s="48"/>
      <c r="X178" s="48"/>
      <c r="Y178" s="48">
        <f t="shared" si="64"/>
        <v>0</v>
      </c>
      <c r="Z178" s="48"/>
      <c r="AA178" s="48">
        <f t="shared" si="65"/>
        <v>0</v>
      </c>
      <c r="AB178" s="48"/>
      <c r="AC178" s="48">
        <f t="shared" si="66"/>
        <v>0</v>
      </c>
      <c r="AD178" s="48"/>
      <c r="AE178" s="48">
        <f t="shared" si="67"/>
        <v>0</v>
      </c>
      <c r="AF178" s="48"/>
      <c r="AG178" s="48">
        <f t="shared" si="68"/>
        <v>0</v>
      </c>
      <c r="AH178" s="18"/>
      <c r="AI178" s="48">
        <f t="shared" si="69"/>
        <v>0</v>
      </c>
      <c r="AJ178" s="27"/>
      <c r="AK178" s="48">
        <f t="shared" si="70"/>
        <v>0</v>
      </c>
      <c r="AL178" s="42"/>
      <c r="AM178" s="48">
        <f t="shared" si="99"/>
        <v>0</v>
      </c>
      <c r="AN178" s="49"/>
      <c r="AO178" s="49"/>
      <c r="AP178" s="48"/>
      <c r="AQ178" s="48"/>
      <c r="AR178" s="48">
        <f t="shared" si="100"/>
        <v>0</v>
      </c>
      <c r="AS178" s="48"/>
      <c r="AT178" s="48">
        <f t="shared" si="101"/>
        <v>0</v>
      </c>
      <c r="AU178" s="48"/>
      <c r="AV178" s="48">
        <f t="shared" si="102"/>
        <v>0</v>
      </c>
      <c r="AW178" s="27"/>
      <c r="AX178" s="48">
        <f t="shared" si="103"/>
        <v>0</v>
      </c>
      <c r="AY178" s="27"/>
      <c r="AZ178" s="48">
        <f t="shared" si="104"/>
        <v>0</v>
      </c>
      <c r="BA178" s="7" t="s">
        <v>241</v>
      </c>
      <c r="BB178" s="8" t="s">
        <v>74</v>
      </c>
      <c r="BC178" s="51"/>
    </row>
    <row r="179" spans="1:55" hidden="1" x14ac:dyDescent="0.35">
      <c r="A179" s="43"/>
      <c r="B179" s="45" t="s">
        <v>242</v>
      </c>
      <c r="C179" s="75"/>
      <c r="D179" s="26">
        <f>D180+D181+D182+D183+D184</f>
        <v>87804.5</v>
      </c>
      <c r="E179" s="26">
        <f>E180+E181+E182+E183+E184</f>
        <v>0</v>
      </c>
      <c r="F179" s="26">
        <f t="shared" ref="F179:F197" si="106">D179+E179</f>
        <v>87804.5</v>
      </c>
      <c r="G179" s="26">
        <f>G180+G181+G182+G183+G184</f>
        <v>0</v>
      </c>
      <c r="H179" s="26">
        <f t="shared" si="57"/>
        <v>87804.5</v>
      </c>
      <c r="I179" s="26">
        <f>I180+I181+I182+I183+I184</f>
        <v>0</v>
      </c>
      <c r="J179" s="26">
        <f t="shared" si="58"/>
        <v>87804.5</v>
      </c>
      <c r="K179" s="26">
        <f>K180+K181+K182+K183+K184</f>
        <v>-12157.376</v>
      </c>
      <c r="L179" s="26">
        <f t="shared" si="59"/>
        <v>75647.123999999996</v>
      </c>
      <c r="M179" s="26">
        <f>M180+M181+M182+M183+M184</f>
        <v>12157.376</v>
      </c>
      <c r="N179" s="26">
        <f t="shared" si="60"/>
        <v>87804.5</v>
      </c>
      <c r="O179" s="48">
        <f>O180+O181+O182+O183+O184</f>
        <v>0</v>
      </c>
      <c r="P179" s="26">
        <f t="shared" si="61"/>
        <v>87804.5</v>
      </c>
      <c r="Q179" s="18">
        <f>Q180+Q181+Q182+Q183+Q184</f>
        <v>0</v>
      </c>
      <c r="R179" s="48">
        <f t="shared" si="62"/>
        <v>87804.5</v>
      </c>
      <c r="S179" s="27">
        <f>S180+S181+S182+S183+S184</f>
        <v>0</v>
      </c>
      <c r="T179" s="48">
        <f t="shared" si="63"/>
        <v>87804.5</v>
      </c>
      <c r="U179" s="26">
        <f>U180+U181+U182+U183+U184</f>
        <v>31210.5</v>
      </c>
      <c r="V179" s="26">
        <f>V180+V181+V182+V183+V184</f>
        <v>0</v>
      </c>
      <c r="W179" s="26">
        <f t="shared" si="98"/>
        <v>31210.5</v>
      </c>
      <c r="X179" s="26">
        <f>X180+X181+X182+X183+X184</f>
        <v>0</v>
      </c>
      <c r="Y179" s="26">
        <f t="shared" si="64"/>
        <v>31210.5</v>
      </c>
      <c r="Z179" s="26">
        <f>Z180+Z181+Z182+Z183+Z184</f>
        <v>0</v>
      </c>
      <c r="AA179" s="26">
        <f t="shared" si="65"/>
        <v>31210.5</v>
      </c>
      <c r="AB179" s="26">
        <f>AB180+AB181+AB182+AB183+AB184</f>
        <v>0</v>
      </c>
      <c r="AC179" s="26">
        <f t="shared" si="66"/>
        <v>31210.5</v>
      </c>
      <c r="AD179" s="26">
        <f>AD180+AD181+AD182+AD183+AD184</f>
        <v>0</v>
      </c>
      <c r="AE179" s="26">
        <f t="shared" si="67"/>
        <v>31210.5</v>
      </c>
      <c r="AF179" s="48">
        <f>AF180+AF181+AF182+AF183+AF184</f>
        <v>0</v>
      </c>
      <c r="AG179" s="26">
        <f t="shared" si="68"/>
        <v>31210.5</v>
      </c>
      <c r="AH179" s="18">
        <f>AH180+AH181+AH182+AH183+AH184</f>
        <v>0</v>
      </c>
      <c r="AI179" s="48">
        <f t="shared" si="69"/>
        <v>31210.5</v>
      </c>
      <c r="AJ179" s="27">
        <f>AJ180+AJ181+AJ182+AJ183+AJ184</f>
        <v>0</v>
      </c>
      <c r="AK179" s="48">
        <f t="shared" si="70"/>
        <v>31210.5</v>
      </c>
      <c r="AL179" s="27">
        <f>AL180+AL181+AL182+AL183+AL184</f>
        <v>0</v>
      </c>
      <c r="AM179" s="52">
        <f t="shared" si="99"/>
        <v>31210.5</v>
      </c>
      <c r="AN179" s="26">
        <f>AN180+AN181+AN182+AN183+AN184</f>
        <v>32708.6</v>
      </c>
      <c r="AO179" s="26">
        <f>AO180+AO181+AO182+AO183+AO184</f>
        <v>0</v>
      </c>
      <c r="AP179" s="26">
        <f t="shared" si="105"/>
        <v>32708.6</v>
      </c>
      <c r="AQ179" s="26">
        <f>AQ180+AQ181+AQ182+AQ183+AQ184</f>
        <v>0</v>
      </c>
      <c r="AR179" s="26">
        <f t="shared" si="100"/>
        <v>32708.6</v>
      </c>
      <c r="AS179" s="26">
        <f>AS180+AS181+AS182+AS183+AS184</f>
        <v>0</v>
      </c>
      <c r="AT179" s="26">
        <f t="shared" si="101"/>
        <v>32708.6</v>
      </c>
      <c r="AU179" s="26">
        <f>AU180+AU181+AU182+AU183+AU184</f>
        <v>0</v>
      </c>
      <c r="AV179" s="26">
        <f t="shared" si="102"/>
        <v>32708.6</v>
      </c>
      <c r="AW179" s="26">
        <f>AW180+AW181+AW182+AW183+AW184</f>
        <v>0</v>
      </c>
      <c r="AX179" s="48">
        <f t="shared" si="103"/>
        <v>32708.6</v>
      </c>
      <c r="AY179" s="26">
        <f>AY180+AY181+AY182+AY183+AY184</f>
        <v>0</v>
      </c>
      <c r="AZ179" s="48">
        <f t="shared" si="104"/>
        <v>32708.6</v>
      </c>
      <c r="BA179" s="29"/>
      <c r="BB179" s="30" t="s">
        <v>74</v>
      </c>
      <c r="BC179" s="39"/>
    </row>
    <row r="180" spans="1:55" ht="54" hidden="1" x14ac:dyDescent="0.35">
      <c r="A180" s="43" t="s">
        <v>243</v>
      </c>
      <c r="B180" s="45" t="s">
        <v>244</v>
      </c>
      <c r="C180" s="64" t="s">
        <v>29</v>
      </c>
      <c r="D180" s="49">
        <v>28242.400000000001</v>
      </c>
      <c r="E180" s="48"/>
      <c r="F180" s="48">
        <f t="shared" si="106"/>
        <v>28242.400000000001</v>
      </c>
      <c r="G180" s="48"/>
      <c r="H180" s="48">
        <f t="shared" si="57"/>
        <v>28242.400000000001</v>
      </c>
      <c r="I180" s="48"/>
      <c r="J180" s="48">
        <f t="shared" si="58"/>
        <v>28242.400000000001</v>
      </c>
      <c r="K180" s="48">
        <v>-4183.57</v>
      </c>
      <c r="L180" s="48">
        <f t="shared" si="59"/>
        <v>24058.83</v>
      </c>
      <c r="M180" s="48">
        <v>4183.57</v>
      </c>
      <c r="N180" s="48">
        <f t="shared" si="60"/>
        <v>28242.400000000001</v>
      </c>
      <c r="O180" s="48"/>
      <c r="P180" s="48">
        <f t="shared" si="61"/>
        <v>28242.400000000001</v>
      </c>
      <c r="Q180" s="18"/>
      <c r="R180" s="48">
        <f t="shared" si="62"/>
        <v>28242.400000000001</v>
      </c>
      <c r="S180" s="27"/>
      <c r="T180" s="48">
        <f t="shared" si="63"/>
        <v>28242.400000000001</v>
      </c>
      <c r="U180" s="49">
        <v>0</v>
      </c>
      <c r="V180" s="48"/>
      <c r="W180" s="48">
        <f t="shared" si="98"/>
        <v>0</v>
      </c>
      <c r="X180" s="48"/>
      <c r="Y180" s="48">
        <f t="shared" si="64"/>
        <v>0</v>
      </c>
      <c r="Z180" s="48"/>
      <c r="AA180" s="48">
        <f t="shared" si="65"/>
        <v>0</v>
      </c>
      <c r="AB180" s="48"/>
      <c r="AC180" s="48">
        <f t="shared" si="66"/>
        <v>0</v>
      </c>
      <c r="AD180" s="48"/>
      <c r="AE180" s="48">
        <f t="shared" si="67"/>
        <v>0</v>
      </c>
      <c r="AF180" s="48"/>
      <c r="AG180" s="48">
        <f t="shared" si="68"/>
        <v>0</v>
      </c>
      <c r="AH180" s="18"/>
      <c r="AI180" s="48">
        <f t="shared" si="69"/>
        <v>0</v>
      </c>
      <c r="AJ180" s="27"/>
      <c r="AK180" s="48">
        <f t="shared" si="70"/>
        <v>0</v>
      </c>
      <c r="AL180" s="42"/>
      <c r="AM180" s="48">
        <f t="shared" si="99"/>
        <v>0</v>
      </c>
      <c r="AN180" s="49">
        <v>0</v>
      </c>
      <c r="AO180" s="49"/>
      <c r="AP180" s="48">
        <f t="shared" si="105"/>
        <v>0</v>
      </c>
      <c r="AQ180" s="48"/>
      <c r="AR180" s="48">
        <f t="shared" si="100"/>
        <v>0</v>
      </c>
      <c r="AS180" s="48"/>
      <c r="AT180" s="48">
        <f t="shared" si="101"/>
        <v>0</v>
      </c>
      <c r="AU180" s="48"/>
      <c r="AV180" s="48">
        <f t="shared" si="102"/>
        <v>0</v>
      </c>
      <c r="AW180" s="27"/>
      <c r="AX180" s="48">
        <f t="shared" si="103"/>
        <v>0</v>
      </c>
      <c r="AY180" s="27"/>
      <c r="AZ180" s="48">
        <f t="shared" si="104"/>
        <v>0</v>
      </c>
      <c r="BA180" s="7" t="s">
        <v>245</v>
      </c>
      <c r="BB180" s="8" t="s">
        <v>74</v>
      </c>
      <c r="BC180" s="51"/>
    </row>
    <row r="181" spans="1:55" ht="54" hidden="1" x14ac:dyDescent="0.35">
      <c r="A181" s="43" t="s">
        <v>246</v>
      </c>
      <c r="B181" s="45" t="s">
        <v>247</v>
      </c>
      <c r="C181" s="64" t="s">
        <v>29</v>
      </c>
      <c r="D181" s="49">
        <v>29781.1</v>
      </c>
      <c r="E181" s="48"/>
      <c r="F181" s="48">
        <f t="shared" si="106"/>
        <v>29781.1</v>
      </c>
      <c r="G181" s="48"/>
      <c r="H181" s="48">
        <f t="shared" si="57"/>
        <v>29781.1</v>
      </c>
      <c r="I181" s="48"/>
      <c r="J181" s="48">
        <f t="shared" si="58"/>
        <v>29781.1</v>
      </c>
      <c r="K181" s="48">
        <v>-3986.9029999999998</v>
      </c>
      <c r="L181" s="48">
        <f t="shared" si="59"/>
        <v>25794.197</v>
      </c>
      <c r="M181" s="48">
        <v>3986.9029999999998</v>
      </c>
      <c r="N181" s="48">
        <f t="shared" si="60"/>
        <v>29781.1</v>
      </c>
      <c r="O181" s="48"/>
      <c r="P181" s="48">
        <f t="shared" si="61"/>
        <v>29781.1</v>
      </c>
      <c r="Q181" s="18"/>
      <c r="R181" s="48">
        <f t="shared" si="62"/>
        <v>29781.1</v>
      </c>
      <c r="S181" s="27"/>
      <c r="T181" s="48">
        <f t="shared" si="63"/>
        <v>29781.1</v>
      </c>
      <c r="U181" s="49">
        <v>0</v>
      </c>
      <c r="V181" s="48"/>
      <c r="W181" s="48">
        <f t="shared" si="98"/>
        <v>0</v>
      </c>
      <c r="X181" s="48"/>
      <c r="Y181" s="48">
        <f t="shared" si="64"/>
        <v>0</v>
      </c>
      <c r="Z181" s="48"/>
      <c r="AA181" s="48">
        <f t="shared" si="65"/>
        <v>0</v>
      </c>
      <c r="AB181" s="48"/>
      <c r="AC181" s="48">
        <f t="shared" si="66"/>
        <v>0</v>
      </c>
      <c r="AD181" s="48"/>
      <c r="AE181" s="48">
        <f t="shared" si="67"/>
        <v>0</v>
      </c>
      <c r="AF181" s="48"/>
      <c r="AG181" s="48">
        <f t="shared" si="68"/>
        <v>0</v>
      </c>
      <c r="AH181" s="18"/>
      <c r="AI181" s="48">
        <f t="shared" si="69"/>
        <v>0</v>
      </c>
      <c r="AJ181" s="27"/>
      <c r="AK181" s="48">
        <f t="shared" si="70"/>
        <v>0</v>
      </c>
      <c r="AL181" s="27"/>
      <c r="AM181" s="52">
        <f t="shared" si="99"/>
        <v>0</v>
      </c>
      <c r="AN181" s="49">
        <v>0</v>
      </c>
      <c r="AO181" s="49"/>
      <c r="AP181" s="48">
        <f t="shared" si="105"/>
        <v>0</v>
      </c>
      <c r="AQ181" s="48"/>
      <c r="AR181" s="48">
        <f t="shared" si="100"/>
        <v>0</v>
      </c>
      <c r="AS181" s="48"/>
      <c r="AT181" s="48">
        <f t="shared" si="101"/>
        <v>0</v>
      </c>
      <c r="AU181" s="48"/>
      <c r="AV181" s="48">
        <f t="shared" si="102"/>
        <v>0</v>
      </c>
      <c r="AW181" s="27"/>
      <c r="AX181" s="48">
        <f t="shared" si="103"/>
        <v>0</v>
      </c>
      <c r="AY181" s="27"/>
      <c r="AZ181" s="48">
        <f t="shared" si="104"/>
        <v>0</v>
      </c>
      <c r="BA181" s="7" t="s">
        <v>248</v>
      </c>
      <c r="BB181" s="8" t="s">
        <v>74</v>
      </c>
      <c r="BC181" s="51"/>
    </row>
    <row r="182" spans="1:55" ht="54" hidden="1" x14ac:dyDescent="0.35">
      <c r="A182" s="43" t="s">
        <v>249</v>
      </c>
      <c r="B182" s="45" t="s">
        <v>250</v>
      </c>
      <c r="C182" s="64" t="s">
        <v>29</v>
      </c>
      <c r="D182" s="49">
        <v>29781</v>
      </c>
      <c r="E182" s="48"/>
      <c r="F182" s="48">
        <f t="shared" si="106"/>
        <v>29781</v>
      </c>
      <c r="G182" s="48"/>
      <c r="H182" s="48">
        <f t="shared" si="57"/>
        <v>29781</v>
      </c>
      <c r="I182" s="48"/>
      <c r="J182" s="48">
        <f t="shared" si="58"/>
        <v>29781</v>
      </c>
      <c r="K182" s="48">
        <v>-3986.9029999999998</v>
      </c>
      <c r="L182" s="48">
        <f t="shared" si="59"/>
        <v>25794.097000000002</v>
      </c>
      <c r="M182" s="48">
        <v>3986.9029999999998</v>
      </c>
      <c r="N182" s="48">
        <f t="shared" si="60"/>
        <v>29781</v>
      </c>
      <c r="O182" s="48"/>
      <c r="P182" s="48">
        <f t="shared" si="61"/>
        <v>29781</v>
      </c>
      <c r="Q182" s="18"/>
      <c r="R182" s="48">
        <f t="shared" si="62"/>
        <v>29781</v>
      </c>
      <c r="S182" s="27"/>
      <c r="T182" s="48">
        <f t="shared" si="63"/>
        <v>29781</v>
      </c>
      <c r="U182" s="49">
        <v>0</v>
      </c>
      <c r="V182" s="48"/>
      <c r="W182" s="48">
        <f t="shared" si="98"/>
        <v>0</v>
      </c>
      <c r="X182" s="48"/>
      <c r="Y182" s="48">
        <f t="shared" si="64"/>
        <v>0</v>
      </c>
      <c r="Z182" s="48"/>
      <c r="AA182" s="48">
        <f t="shared" si="65"/>
        <v>0</v>
      </c>
      <c r="AB182" s="48"/>
      <c r="AC182" s="48">
        <f t="shared" si="66"/>
        <v>0</v>
      </c>
      <c r="AD182" s="48"/>
      <c r="AE182" s="48">
        <f t="shared" si="67"/>
        <v>0</v>
      </c>
      <c r="AF182" s="48"/>
      <c r="AG182" s="48">
        <f t="shared" si="68"/>
        <v>0</v>
      </c>
      <c r="AH182" s="18"/>
      <c r="AI182" s="48">
        <f t="shared" si="69"/>
        <v>0</v>
      </c>
      <c r="AJ182" s="27"/>
      <c r="AK182" s="48">
        <f t="shared" si="70"/>
        <v>0</v>
      </c>
      <c r="AL182" s="42"/>
      <c r="AM182" s="48">
        <f t="shared" si="99"/>
        <v>0</v>
      </c>
      <c r="AN182" s="49">
        <v>0</v>
      </c>
      <c r="AO182" s="49"/>
      <c r="AP182" s="48">
        <f t="shared" si="105"/>
        <v>0</v>
      </c>
      <c r="AQ182" s="48"/>
      <c r="AR182" s="48">
        <f t="shared" si="100"/>
        <v>0</v>
      </c>
      <c r="AS182" s="48"/>
      <c r="AT182" s="48">
        <f t="shared" si="101"/>
        <v>0</v>
      </c>
      <c r="AU182" s="48"/>
      <c r="AV182" s="48">
        <f t="shared" si="102"/>
        <v>0</v>
      </c>
      <c r="AW182" s="27"/>
      <c r="AX182" s="48">
        <f t="shared" si="103"/>
        <v>0</v>
      </c>
      <c r="AY182" s="27"/>
      <c r="AZ182" s="48">
        <f t="shared" si="104"/>
        <v>0</v>
      </c>
      <c r="BA182" s="7" t="s">
        <v>251</v>
      </c>
      <c r="BB182" s="8" t="s">
        <v>74</v>
      </c>
      <c r="BC182" s="51"/>
    </row>
    <row r="183" spans="1:55" ht="54" hidden="1" x14ac:dyDescent="0.35">
      <c r="A183" s="43" t="s">
        <v>252</v>
      </c>
      <c r="B183" s="45" t="s">
        <v>253</v>
      </c>
      <c r="C183" s="64" t="s">
        <v>29</v>
      </c>
      <c r="D183" s="49">
        <v>0</v>
      </c>
      <c r="E183" s="48"/>
      <c r="F183" s="48">
        <f t="shared" si="106"/>
        <v>0</v>
      </c>
      <c r="G183" s="48"/>
      <c r="H183" s="48">
        <f t="shared" si="57"/>
        <v>0</v>
      </c>
      <c r="I183" s="48"/>
      <c r="J183" s="48">
        <f t="shared" si="58"/>
        <v>0</v>
      </c>
      <c r="K183" s="48"/>
      <c r="L183" s="48">
        <f t="shared" si="59"/>
        <v>0</v>
      </c>
      <c r="M183" s="48"/>
      <c r="N183" s="48">
        <f t="shared" si="60"/>
        <v>0</v>
      </c>
      <c r="O183" s="48"/>
      <c r="P183" s="48">
        <f t="shared" si="61"/>
        <v>0</v>
      </c>
      <c r="Q183" s="18"/>
      <c r="R183" s="48">
        <f t="shared" si="62"/>
        <v>0</v>
      </c>
      <c r="S183" s="27"/>
      <c r="T183" s="48">
        <f t="shared" si="63"/>
        <v>0</v>
      </c>
      <c r="U183" s="49">
        <v>31210.5</v>
      </c>
      <c r="V183" s="48"/>
      <c r="W183" s="48">
        <f t="shared" si="98"/>
        <v>31210.5</v>
      </c>
      <c r="X183" s="48"/>
      <c r="Y183" s="48">
        <f t="shared" si="64"/>
        <v>31210.5</v>
      </c>
      <c r="Z183" s="48"/>
      <c r="AA183" s="48">
        <f t="shared" si="65"/>
        <v>31210.5</v>
      </c>
      <c r="AB183" s="48"/>
      <c r="AC183" s="48">
        <f t="shared" si="66"/>
        <v>31210.5</v>
      </c>
      <c r="AD183" s="48"/>
      <c r="AE183" s="48">
        <f t="shared" si="67"/>
        <v>31210.5</v>
      </c>
      <c r="AF183" s="48"/>
      <c r="AG183" s="48">
        <f t="shared" si="68"/>
        <v>31210.5</v>
      </c>
      <c r="AH183" s="18"/>
      <c r="AI183" s="48">
        <f t="shared" si="69"/>
        <v>31210.5</v>
      </c>
      <c r="AJ183" s="27"/>
      <c r="AK183" s="48">
        <f t="shared" si="70"/>
        <v>31210.5</v>
      </c>
      <c r="AL183" s="27"/>
      <c r="AM183" s="52">
        <f t="shared" si="99"/>
        <v>31210.5</v>
      </c>
      <c r="AN183" s="49">
        <v>0</v>
      </c>
      <c r="AO183" s="49"/>
      <c r="AP183" s="48">
        <f t="shared" si="105"/>
        <v>0</v>
      </c>
      <c r="AQ183" s="48"/>
      <c r="AR183" s="48">
        <f t="shared" si="100"/>
        <v>0</v>
      </c>
      <c r="AS183" s="48"/>
      <c r="AT183" s="48">
        <f t="shared" si="101"/>
        <v>0</v>
      </c>
      <c r="AU183" s="48"/>
      <c r="AV183" s="48">
        <f t="shared" si="102"/>
        <v>0</v>
      </c>
      <c r="AW183" s="27"/>
      <c r="AX183" s="48">
        <f t="shared" si="103"/>
        <v>0</v>
      </c>
      <c r="AY183" s="27"/>
      <c r="AZ183" s="48">
        <f t="shared" si="104"/>
        <v>0</v>
      </c>
      <c r="BA183" s="7" t="s">
        <v>254</v>
      </c>
      <c r="BB183" s="8" t="s">
        <v>74</v>
      </c>
      <c r="BC183" s="51"/>
    </row>
    <row r="184" spans="1:55" ht="54" hidden="1" x14ac:dyDescent="0.35">
      <c r="A184" s="43" t="s">
        <v>255</v>
      </c>
      <c r="B184" s="45" t="s">
        <v>256</v>
      </c>
      <c r="C184" s="64" t="s">
        <v>29</v>
      </c>
      <c r="D184" s="49">
        <v>0</v>
      </c>
      <c r="E184" s="48"/>
      <c r="F184" s="48">
        <f t="shared" si="106"/>
        <v>0</v>
      </c>
      <c r="G184" s="48"/>
      <c r="H184" s="48">
        <f t="shared" si="57"/>
        <v>0</v>
      </c>
      <c r="I184" s="48"/>
      <c r="J184" s="48">
        <f t="shared" si="58"/>
        <v>0</v>
      </c>
      <c r="K184" s="48"/>
      <c r="L184" s="48">
        <f t="shared" si="59"/>
        <v>0</v>
      </c>
      <c r="M184" s="48"/>
      <c r="N184" s="48">
        <f t="shared" si="60"/>
        <v>0</v>
      </c>
      <c r="O184" s="48"/>
      <c r="P184" s="48">
        <f t="shared" si="61"/>
        <v>0</v>
      </c>
      <c r="Q184" s="18"/>
      <c r="R184" s="48">
        <f t="shared" si="62"/>
        <v>0</v>
      </c>
      <c r="S184" s="27"/>
      <c r="T184" s="48">
        <f t="shared" si="63"/>
        <v>0</v>
      </c>
      <c r="U184" s="49">
        <v>0</v>
      </c>
      <c r="V184" s="48"/>
      <c r="W184" s="48">
        <f t="shared" si="98"/>
        <v>0</v>
      </c>
      <c r="X184" s="48"/>
      <c r="Y184" s="48">
        <f t="shared" si="64"/>
        <v>0</v>
      </c>
      <c r="Z184" s="48"/>
      <c r="AA184" s="48">
        <f t="shared" si="65"/>
        <v>0</v>
      </c>
      <c r="AB184" s="48"/>
      <c r="AC184" s="48">
        <f t="shared" si="66"/>
        <v>0</v>
      </c>
      <c r="AD184" s="48"/>
      <c r="AE184" s="48">
        <f t="shared" si="67"/>
        <v>0</v>
      </c>
      <c r="AF184" s="48"/>
      <c r="AG184" s="48">
        <f t="shared" si="68"/>
        <v>0</v>
      </c>
      <c r="AH184" s="18"/>
      <c r="AI184" s="48">
        <f t="shared" si="69"/>
        <v>0</v>
      </c>
      <c r="AJ184" s="27"/>
      <c r="AK184" s="48">
        <f t="shared" si="70"/>
        <v>0</v>
      </c>
      <c r="AL184" s="42"/>
      <c r="AM184" s="48">
        <f t="shared" si="99"/>
        <v>0</v>
      </c>
      <c r="AN184" s="49">
        <v>32708.6</v>
      </c>
      <c r="AO184" s="49"/>
      <c r="AP184" s="48">
        <f t="shared" si="105"/>
        <v>32708.6</v>
      </c>
      <c r="AQ184" s="48"/>
      <c r="AR184" s="48">
        <f t="shared" si="100"/>
        <v>32708.6</v>
      </c>
      <c r="AS184" s="48"/>
      <c r="AT184" s="48">
        <f t="shared" si="101"/>
        <v>32708.6</v>
      </c>
      <c r="AU184" s="48"/>
      <c r="AV184" s="48">
        <f t="shared" si="102"/>
        <v>32708.6</v>
      </c>
      <c r="AW184" s="27"/>
      <c r="AX184" s="48">
        <f t="shared" si="103"/>
        <v>32708.6</v>
      </c>
      <c r="AY184" s="27"/>
      <c r="AZ184" s="48">
        <f t="shared" si="104"/>
        <v>32708.6</v>
      </c>
      <c r="BA184" s="7" t="s">
        <v>257</v>
      </c>
      <c r="BB184" s="8" t="s">
        <v>74</v>
      </c>
      <c r="BC184" s="51"/>
    </row>
    <row r="185" spans="1:55" s="15" customFormat="1" x14ac:dyDescent="0.35">
      <c r="A185" s="16"/>
      <c r="B185" s="119" t="s">
        <v>258</v>
      </c>
      <c r="C185" s="120"/>
      <c r="D185" s="18">
        <f>D13+D66+D110+D121+D149+D161+D166+D179</f>
        <v>5567816.5999999996</v>
      </c>
      <c r="E185" s="18">
        <f>E13+E66+E110+E121+E149+E161+E166+E179</f>
        <v>-68981.171000000002</v>
      </c>
      <c r="F185" s="18">
        <f t="shared" si="106"/>
        <v>5498835.4289999995</v>
      </c>
      <c r="G185" s="18">
        <f>G13+G66+G110+G121+G149+G161+G166+G179+G159</f>
        <v>-626761.71999999986</v>
      </c>
      <c r="H185" s="18">
        <f t="shared" si="57"/>
        <v>4872073.7089999998</v>
      </c>
      <c r="I185" s="18">
        <f>I13+I66+I110+I121+I149+I161+I166+I179+I159</f>
        <v>29454.86</v>
      </c>
      <c r="J185" s="18">
        <f t="shared" si="58"/>
        <v>4901528.5690000001</v>
      </c>
      <c r="K185" s="18">
        <f>K13+K66+K110+K121+K149+K161+K166+K179+K159</f>
        <v>327961.42799999996</v>
      </c>
      <c r="L185" s="18">
        <f t="shared" si="59"/>
        <v>5229489.9970000004</v>
      </c>
      <c r="M185" s="18">
        <f>M13+M66+M110+M121+M149+M161+M166+M179+M159</f>
        <v>465718.36399999994</v>
      </c>
      <c r="N185" s="18">
        <f t="shared" si="60"/>
        <v>5695208.3610000005</v>
      </c>
      <c r="O185" s="18">
        <f>O13+O66+O110+O121+O149+O161+O166+O179+O159</f>
        <v>23345.899000000001</v>
      </c>
      <c r="P185" s="18">
        <f t="shared" si="61"/>
        <v>5718554.2600000007</v>
      </c>
      <c r="Q185" s="18">
        <f>Q13+Q66+Q110+Q121+Q149+Q161+Q166+Q179+Q159</f>
        <v>594712.44099999999</v>
      </c>
      <c r="R185" s="18">
        <f t="shared" si="62"/>
        <v>6313266.7010000004</v>
      </c>
      <c r="S185" s="59">
        <f>S13+S66+S110+S121+S149+S161+S166+S179+S159</f>
        <v>324.98099999999999</v>
      </c>
      <c r="T185" s="60">
        <f t="shared" si="63"/>
        <v>6313591.682</v>
      </c>
      <c r="U185" s="60">
        <f>U13+U66+U110+U121+U149+U161+U166+U179</f>
        <v>4489082.5</v>
      </c>
      <c r="V185" s="60">
        <f>V13+V66+V110+V121+V149+V161+V166+V179</f>
        <v>4975.3069999999989</v>
      </c>
      <c r="W185" s="60">
        <f t="shared" si="98"/>
        <v>4494057.807</v>
      </c>
      <c r="X185" s="60">
        <f>X13+X66+X110+X121+X149+X161+X166+X179+X159</f>
        <v>977618.13899999997</v>
      </c>
      <c r="Y185" s="60">
        <f t="shared" si="64"/>
        <v>5471675.9460000005</v>
      </c>
      <c r="Z185" s="60">
        <f>Z13+Z66+Z110+Z121+Z149+Z161+Z166+Z179+Z159</f>
        <v>11818.026999999973</v>
      </c>
      <c r="AA185" s="60">
        <f t="shared" si="65"/>
        <v>5483493.9730000002</v>
      </c>
      <c r="AB185" s="60">
        <f>AB13+AB66+AB110+AB121+AB149+AB161+AB166+AB179+AB159</f>
        <v>-4998.4359999999997</v>
      </c>
      <c r="AC185" s="60">
        <f t="shared" si="66"/>
        <v>5478495.5370000005</v>
      </c>
      <c r="AD185" s="60">
        <f>AD13+AD66+AD110+AD121+AD149+AD161+AD166+AD179+AD159</f>
        <v>156443.87800000003</v>
      </c>
      <c r="AE185" s="60">
        <f t="shared" si="67"/>
        <v>5634939.415000001</v>
      </c>
      <c r="AF185" s="60">
        <f>AF13+AF66+AF110+AF121+AF149+AF161+AF166+AF179+AF159</f>
        <v>0</v>
      </c>
      <c r="AG185" s="60">
        <f t="shared" si="68"/>
        <v>5634939.415000001</v>
      </c>
      <c r="AH185" s="60">
        <f>AH13+AH66+AH110+AH121+AH149+AH161+AH166+AH179+AH159</f>
        <v>238150.53300000005</v>
      </c>
      <c r="AI185" s="60">
        <f t="shared" si="69"/>
        <v>5873089.9480000008</v>
      </c>
      <c r="AJ185" s="60">
        <f>AJ13+AJ66+AJ110+AJ121+AJ149+AJ161+AJ166+AJ179+AJ159</f>
        <v>-579.1</v>
      </c>
      <c r="AK185" s="60">
        <f t="shared" si="70"/>
        <v>5872510.8480000012</v>
      </c>
      <c r="AL185" s="85">
        <f>AL13+AL66+AL110+AL121+AL149+AL161+AL166+AL179+AL159</f>
        <v>-464984.86900000001</v>
      </c>
      <c r="AM185" s="90" t="s">
        <v>265</v>
      </c>
      <c r="AN185" s="87">
        <f>AN13+AN66+AN110+AN121+AN149+AN161+AN166+AN179</f>
        <v>3929971.9999999995</v>
      </c>
      <c r="AO185" s="60">
        <f>AO13+AO66+AO110+AO121+AO149+AO161+AO166+AO179</f>
        <v>-70868.899999999994</v>
      </c>
      <c r="AP185" s="60">
        <f t="shared" si="105"/>
        <v>3859103.0999999996</v>
      </c>
      <c r="AQ185" s="60">
        <f>AQ13+AQ66+AQ110+AQ121+AQ149+AQ161+AQ166+AQ179+AQ159</f>
        <v>380618.08399999997</v>
      </c>
      <c r="AR185" s="60">
        <f t="shared" si="100"/>
        <v>4239721.1839999994</v>
      </c>
      <c r="AS185" s="60">
        <f>AS13+AS66+AS110+AS121+AS149+AS161+AS166+AS179+AS159</f>
        <v>0</v>
      </c>
      <c r="AT185" s="60">
        <f t="shared" si="101"/>
        <v>4239721.1839999994</v>
      </c>
      <c r="AU185" s="60">
        <f>AU13+AU66+AU110+AU121+AU149+AU161+AU166+AU179+AU159</f>
        <v>250797.6</v>
      </c>
      <c r="AV185" s="60">
        <f t="shared" si="102"/>
        <v>4490518.7839999991</v>
      </c>
      <c r="AW185" s="60">
        <f>AW13+AW66+AW110+AW121+AW149+AW161+AW166+AW179+AW159</f>
        <v>0</v>
      </c>
      <c r="AX185" s="60">
        <f t="shared" si="103"/>
        <v>4490518.7839999991</v>
      </c>
      <c r="AY185" s="85">
        <f>AY13+AY66+AY110+AY121+AY149+AY161+AY166+AY179+AY159</f>
        <v>-1049576.2169999999</v>
      </c>
      <c r="AZ185" s="90" t="s">
        <v>268</v>
      </c>
      <c r="BA185" s="20"/>
      <c r="BB185" s="21"/>
      <c r="BC185" s="61"/>
    </row>
    <row r="186" spans="1:55" hidden="1" x14ac:dyDescent="0.35">
      <c r="A186" s="43"/>
      <c r="B186" s="128" t="s">
        <v>259</v>
      </c>
      <c r="C186" s="130"/>
      <c r="D186" s="49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18"/>
      <c r="R186" s="48"/>
      <c r="S186" s="27"/>
      <c r="T186" s="48"/>
      <c r="U186" s="49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18"/>
      <c r="AI186" s="48"/>
      <c r="AJ186" s="27"/>
      <c r="AK186" s="48"/>
      <c r="AL186" s="42"/>
      <c r="AM186" s="89"/>
      <c r="AN186" s="49"/>
      <c r="AO186" s="49"/>
      <c r="AP186" s="48"/>
      <c r="AQ186" s="48"/>
      <c r="AR186" s="48"/>
      <c r="AS186" s="48"/>
      <c r="AT186" s="48"/>
      <c r="AU186" s="48"/>
      <c r="AV186" s="48"/>
      <c r="AW186" s="27"/>
      <c r="AX186" s="48"/>
      <c r="AY186" s="27"/>
      <c r="AZ186" s="89"/>
      <c r="BB186" s="8" t="s">
        <v>21</v>
      </c>
      <c r="BC186" s="51"/>
    </row>
    <row r="187" spans="1:55" hidden="1" x14ac:dyDescent="0.35">
      <c r="A187" s="43"/>
      <c r="B187" s="128" t="s">
        <v>146</v>
      </c>
      <c r="C187" s="130"/>
      <c r="D187" s="49">
        <f>D124</f>
        <v>14572.000000000002</v>
      </c>
      <c r="E187" s="48">
        <f>E124</f>
        <v>0</v>
      </c>
      <c r="F187" s="48">
        <f t="shared" si="106"/>
        <v>14572.000000000002</v>
      </c>
      <c r="G187" s="48">
        <f>G124</f>
        <v>0</v>
      </c>
      <c r="H187" s="48">
        <f t="shared" si="57"/>
        <v>14572.000000000002</v>
      </c>
      <c r="I187" s="48">
        <f>I124</f>
        <v>0</v>
      </c>
      <c r="J187" s="48">
        <f t="shared" si="58"/>
        <v>14572.000000000002</v>
      </c>
      <c r="K187" s="48">
        <f>K124</f>
        <v>0</v>
      </c>
      <c r="L187" s="48">
        <f t="shared" si="59"/>
        <v>14572.000000000002</v>
      </c>
      <c r="M187" s="48">
        <f>M124</f>
        <v>0</v>
      </c>
      <c r="N187" s="48">
        <f t="shared" si="60"/>
        <v>14572.000000000002</v>
      </c>
      <c r="O187" s="48">
        <f>O124</f>
        <v>0</v>
      </c>
      <c r="P187" s="48">
        <f t="shared" si="61"/>
        <v>14572.000000000002</v>
      </c>
      <c r="Q187" s="18">
        <f>Q124</f>
        <v>0</v>
      </c>
      <c r="R187" s="48">
        <f t="shared" si="62"/>
        <v>14572.000000000002</v>
      </c>
      <c r="S187" s="27">
        <f>S124</f>
        <v>0</v>
      </c>
      <c r="T187" s="48">
        <f t="shared" si="63"/>
        <v>14572.000000000002</v>
      </c>
      <c r="U187" s="49">
        <f>U124</f>
        <v>40592.799999999996</v>
      </c>
      <c r="V187" s="48">
        <f>V124</f>
        <v>0</v>
      </c>
      <c r="W187" s="48">
        <f t="shared" si="98"/>
        <v>40592.799999999996</v>
      </c>
      <c r="X187" s="48">
        <f>X124</f>
        <v>0</v>
      </c>
      <c r="Y187" s="48">
        <f t="shared" si="64"/>
        <v>40592.799999999996</v>
      </c>
      <c r="Z187" s="48">
        <f>Z124</f>
        <v>0</v>
      </c>
      <c r="AA187" s="48">
        <f t="shared" si="65"/>
        <v>40592.799999999996</v>
      </c>
      <c r="AB187" s="48">
        <f>AB124</f>
        <v>0</v>
      </c>
      <c r="AC187" s="48">
        <f t="shared" si="66"/>
        <v>40592.799999999996</v>
      </c>
      <c r="AD187" s="48">
        <f>AD124</f>
        <v>0</v>
      </c>
      <c r="AE187" s="48">
        <f t="shared" si="67"/>
        <v>40592.799999999996</v>
      </c>
      <c r="AF187" s="48">
        <f>AF124</f>
        <v>0</v>
      </c>
      <c r="AG187" s="48">
        <f t="shared" si="68"/>
        <v>40592.799999999996</v>
      </c>
      <c r="AH187" s="18">
        <f>AH124</f>
        <v>78652.098999999987</v>
      </c>
      <c r="AI187" s="48">
        <f t="shared" si="69"/>
        <v>119244.89899999998</v>
      </c>
      <c r="AJ187" s="27">
        <f>AJ124</f>
        <v>0</v>
      </c>
      <c r="AK187" s="48">
        <f t="shared" si="70"/>
        <v>119244.89899999998</v>
      </c>
      <c r="AL187" s="27">
        <f>AL124</f>
        <v>0</v>
      </c>
      <c r="AM187" s="52">
        <f t="shared" si="99"/>
        <v>119244.89899999998</v>
      </c>
      <c r="AN187" s="49">
        <f>AN124</f>
        <v>10393.299999999999</v>
      </c>
      <c r="AO187" s="49">
        <f>AO124</f>
        <v>0</v>
      </c>
      <c r="AP187" s="48">
        <f t="shared" si="105"/>
        <v>10393.299999999999</v>
      </c>
      <c r="AQ187" s="48">
        <f>AQ124</f>
        <v>0</v>
      </c>
      <c r="AR187" s="48">
        <f t="shared" si="100"/>
        <v>10393.299999999999</v>
      </c>
      <c r="AS187" s="48">
        <f>AS124</f>
        <v>0</v>
      </c>
      <c r="AT187" s="48">
        <f t="shared" si="101"/>
        <v>10393.299999999999</v>
      </c>
      <c r="AU187" s="48">
        <f>AU124</f>
        <v>0</v>
      </c>
      <c r="AV187" s="48">
        <f t="shared" si="102"/>
        <v>10393.299999999999</v>
      </c>
      <c r="AW187" s="27">
        <f>AW124</f>
        <v>0</v>
      </c>
      <c r="AX187" s="48">
        <f t="shared" si="103"/>
        <v>10393.299999999999</v>
      </c>
      <c r="AY187" s="27">
        <f>AY124</f>
        <v>0</v>
      </c>
      <c r="AZ187" s="48">
        <f t="shared" si="104"/>
        <v>10393.299999999999</v>
      </c>
      <c r="BB187" s="8" t="s">
        <v>21</v>
      </c>
      <c r="BC187" s="51"/>
    </row>
    <row r="188" spans="1:55" hidden="1" x14ac:dyDescent="0.35">
      <c r="A188" s="43"/>
      <c r="B188" s="128" t="s">
        <v>24</v>
      </c>
      <c r="C188" s="131"/>
      <c r="D188" s="49">
        <f>D16+D69+D113+D152</f>
        <v>1249242.7</v>
      </c>
      <c r="E188" s="48">
        <f>E16+E69+E113+E152</f>
        <v>0</v>
      </c>
      <c r="F188" s="48">
        <f t="shared" si="106"/>
        <v>1249242.7</v>
      </c>
      <c r="G188" s="48">
        <f>G16+G69+G113+G152</f>
        <v>-96028.394</v>
      </c>
      <c r="H188" s="48">
        <f t="shared" si="57"/>
        <v>1153214.3059999999</v>
      </c>
      <c r="I188" s="48">
        <f>I16+I69+I113+I152</f>
        <v>0</v>
      </c>
      <c r="J188" s="48">
        <f t="shared" si="58"/>
        <v>1153214.3059999999</v>
      </c>
      <c r="K188" s="48">
        <f>K16+K69+K113+K152</f>
        <v>106161.625</v>
      </c>
      <c r="L188" s="48">
        <f t="shared" si="59"/>
        <v>1259375.9309999999</v>
      </c>
      <c r="M188" s="48">
        <f>M16+M69+M113+M152</f>
        <v>0</v>
      </c>
      <c r="N188" s="48">
        <f t="shared" si="60"/>
        <v>1259375.9309999999</v>
      </c>
      <c r="O188" s="48">
        <f>O16+O69+O113+O152</f>
        <v>0</v>
      </c>
      <c r="P188" s="48">
        <f t="shared" si="61"/>
        <v>1259375.9309999999</v>
      </c>
      <c r="Q188" s="18">
        <f>Q16+Q69+Q113+Q152</f>
        <v>23800</v>
      </c>
      <c r="R188" s="48">
        <f t="shared" si="62"/>
        <v>1283175.9309999999</v>
      </c>
      <c r="S188" s="27">
        <f>S16+S69+S113+S152</f>
        <v>0</v>
      </c>
      <c r="T188" s="48">
        <f t="shared" si="63"/>
        <v>1283175.9309999999</v>
      </c>
      <c r="U188" s="49">
        <f>U16+U69+U113+U152</f>
        <v>715222.20000000007</v>
      </c>
      <c r="V188" s="48">
        <f>V16+V69+V113+V152</f>
        <v>0</v>
      </c>
      <c r="W188" s="48">
        <f t="shared" si="98"/>
        <v>715222.20000000007</v>
      </c>
      <c r="X188" s="48">
        <f>X16+X69+X113+X152</f>
        <v>746029.62399999995</v>
      </c>
      <c r="Y188" s="48">
        <f t="shared" si="64"/>
        <v>1461251.824</v>
      </c>
      <c r="Z188" s="48">
        <f>Z16+Z69+Z113+Z152</f>
        <v>34761.445000000007</v>
      </c>
      <c r="AA188" s="48">
        <f t="shared" si="65"/>
        <v>1496013.2690000001</v>
      </c>
      <c r="AB188" s="48">
        <f>AB16+AB69+AB113+AB152</f>
        <v>0</v>
      </c>
      <c r="AC188" s="48">
        <f t="shared" si="66"/>
        <v>1496013.2690000001</v>
      </c>
      <c r="AD188" s="48">
        <f>AD16+AD69+AD113+AD152</f>
        <v>0</v>
      </c>
      <c r="AE188" s="48">
        <f t="shared" si="67"/>
        <v>1496013.2690000001</v>
      </c>
      <c r="AF188" s="48">
        <f>AF16+AF69+AF113+AF152</f>
        <v>0</v>
      </c>
      <c r="AG188" s="48">
        <f t="shared" si="68"/>
        <v>1496013.2690000001</v>
      </c>
      <c r="AH188" s="18">
        <f>AH16+AH69+AH113+AH152</f>
        <v>0</v>
      </c>
      <c r="AI188" s="48">
        <f t="shared" si="69"/>
        <v>1496013.2690000001</v>
      </c>
      <c r="AJ188" s="27">
        <f>AJ16+AJ69+AJ113+AJ152</f>
        <v>0</v>
      </c>
      <c r="AK188" s="48">
        <f t="shared" si="70"/>
        <v>1496013.2690000001</v>
      </c>
      <c r="AL188" s="42">
        <f>AL16+AL69+AL113+AL152</f>
        <v>0</v>
      </c>
      <c r="AM188" s="48">
        <f t="shared" si="99"/>
        <v>1496013.2690000001</v>
      </c>
      <c r="AN188" s="49">
        <f>AN16+AN69+AN113+AN152</f>
        <v>241189.8</v>
      </c>
      <c r="AO188" s="49">
        <f>AO16+AO69+AO113+AO152</f>
        <v>0</v>
      </c>
      <c r="AP188" s="48">
        <f t="shared" si="105"/>
        <v>241189.8</v>
      </c>
      <c r="AQ188" s="48">
        <f>AQ16+AQ69+AQ113+AQ152</f>
        <v>0</v>
      </c>
      <c r="AR188" s="48">
        <f t="shared" si="100"/>
        <v>241189.8</v>
      </c>
      <c r="AS188" s="48">
        <f>AS16+AS69+AS113+AS152</f>
        <v>0</v>
      </c>
      <c r="AT188" s="48">
        <f t="shared" si="101"/>
        <v>241189.8</v>
      </c>
      <c r="AU188" s="48">
        <f>AU16+AU69+AU113+AU152</f>
        <v>0</v>
      </c>
      <c r="AV188" s="48">
        <f t="shared" si="102"/>
        <v>241189.8</v>
      </c>
      <c r="AW188" s="27">
        <f>AW16+AW69+AW113+AW152</f>
        <v>0</v>
      </c>
      <c r="AX188" s="48">
        <f t="shared" si="103"/>
        <v>241189.8</v>
      </c>
      <c r="AY188" s="27">
        <f>AY16+AY69+AY113+AY152</f>
        <v>0</v>
      </c>
      <c r="AZ188" s="48">
        <f t="shared" si="104"/>
        <v>241189.8</v>
      </c>
      <c r="BB188" s="8" t="s">
        <v>21</v>
      </c>
      <c r="BC188" s="51"/>
    </row>
    <row r="189" spans="1:55" hidden="1" x14ac:dyDescent="0.35">
      <c r="A189" s="43"/>
      <c r="B189" s="128" t="s">
        <v>45</v>
      </c>
      <c r="C189" s="131"/>
      <c r="D189" s="49">
        <f>D17+D70+D153</f>
        <v>2064318</v>
      </c>
      <c r="E189" s="48">
        <f>E17+E70+E153</f>
        <v>0</v>
      </c>
      <c r="F189" s="48">
        <f t="shared" si="106"/>
        <v>2064318</v>
      </c>
      <c r="G189" s="48">
        <f>G17+G70+G153</f>
        <v>-1344806.76</v>
      </c>
      <c r="H189" s="48">
        <f t="shared" si="57"/>
        <v>719511.24</v>
      </c>
      <c r="I189" s="48">
        <f>I17+I70+I153</f>
        <v>0</v>
      </c>
      <c r="J189" s="48">
        <f t="shared" si="58"/>
        <v>719511.24</v>
      </c>
      <c r="K189" s="48">
        <f>K17+K70+K153</f>
        <v>111172.70600000001</v>
      </c>
      <c r="L189" s="48">
        <f t="shared" si="59"/>
        <v>830683.946</v>
      </c>
      <c r="M189" s="48">
        <f>M17+M70+M153</f>
        <v>0</v>
      </c>
      <c r="N189" s="48">
        <f t="shared" si="60"/>
        <v>830683.946</v>
      </c>
      <c r="O189" s="48">
        <f>O17+O70+O153</f>
        <v>0</v>
      </c>
      <c r="P189" s="48">
        <f t="shared" si="61"/>
        <v>830683.946</v>
      </c>
      <c r="Q189" s="18">
        <f>Q17+Q70+Q153</f>
        <v>0</v>
      </c>
      <c r="R189" s="48">
        <f t="shared" si="62"/>
        <v>830683.946</v>
      </c>
      <c r="S189" s="27">
        <f>S17+S70+S153</f>
        <v>0</v>
      </c>
      <c r="T189" s="48">
        <f t="shared" si="63"/>
        <v>830683.946</v>
      </c>
      <c r="U189" s="49">
        <f>U17+U70+U153</f>
        <v>550659.80000000005</v>
      </c>
      <c r="V189" s="48">
        <f>V17+V70+V153</f>
        <v>0</v>
      </c>
      <c r="W189" s="48">
        <f t="shared" si="98"/>
        <v>550659.80000000005</v>
      </c>
      <c r="X189" s="48">
        <f>X17+X70+X153</f>
        <v>-352144.3</v>
      </c>
      <c r="Y189" s="48">
        <f t="shared" si="64"/>
        <v>198515.50000000006</v>
      </c>
      <c r="Z189" s="48">
        <f>Z17+Z70+Z153</f>
        <v>0</v>
      </c>
      <c r="AA189" s="48">
        <f t="shared" si="65"/>
        <v>198515.50000000006</v>
      </c>
      <c r="AB189" s="48">
        <f>AB17+AB70+AB153</f>
        <v>0</v>
      </c>
      <c r="AC189" s="48">
        <f t="shared" si="66"/>
        <v>198515.50000000006</v>
      </c>
      <c r="AD189" s="48">
        <f>AD17+AD70+AD153</f>
        <v>0</v>
      </c>
      <c r="AE189" s="48">
        <f t="shared" si="67"/>
        <v>198515.50000000006</v>
      </c>
      <c r="AF189" s="48">
        <f>AF17+AF70+AF153</f>
        <v>0</v>
      </c>
      <c r="AG189" s="48">
        <f t="shared" si="68"/>
        <v>198515.50000000006</v>
      </c>
      <c r="AH189" s="18">
        <f>AH17+AH70+AH153</f>
        <v>0</v>
      </c>
      <c r="AI189" s="48">
        <f t="shared" si="69"/>
        <v>198515.50000000006</v>
      </c>
      <c r="AJ189" s="27">
        <f>AJ17+AJ70+AJ153</f>
        <v>0</v>
      </c>
      <c r="AK189" s="48">
        <f t="shared" si="70"/>
        <v>198515.50000000006</v>
      </c>
      <c r="AL189" s="27">
        <f>AL17+AL70+AL153</f>
        <v>0</v>
      </c>
      <c r="AM189" s="52">
        <f t="shared" si="99"/>
        <v>198515.50000000006</v>
      </c>
      <c r="AN189" s="49">
        <f>AN17+AN70+AN153</f>
        <v>200913.8</v>
      </c>
      <c r="AO189" s="49">
        <f>AO17+AO70+AO153</f>
        <v>0</v>
      </c>
      <c r="AP189" s="48">
        <f t="shared" si="105"/>
        <v>200913.8</v>
      </c>
      <c r="AQ189" s="48">
        <f>AQ17+AQ70+AQ153</f>
        <v>0</v>
      </c>
      <c r="AR189" s="48">
        <f t="shared" si="100"/>
        <v>200913.8</v>
      </c>
      <c r="AS189" s="48">
        <f>AS17+AS70+AS153</f>
        <v>0</v>
      </c>
      <c r="AT189" s="48">
        <f t="shared" si="101"/>
        <v>200913.8</v>
      </c>
      <c r="AU189" s="48">
        <f>AU17+AU70+AU153</f>
        <v>0</v>
      </c>
      <c r="AV189" s="48">
        <f t="shared" si="102"/>
        <v>200913.8</v>
      </c>
      <c r="AW189" s="27">
        <f>AW17+AW70+AW153</f>
        <v>0</v>
      </c>
      <c r="AX189" s="48">
        <f t="shared" si="103"/>
        <v>200913.8</v>
      </c>
      <c r="AY189" s="27">
        <f>AY17+AY70+AY153</f>
        <v>0</v>
      </c>
      <c r="AZ189" s="48">
        <f t="shared" si="104"/>
        <v>200913.8</v>
      </c>
      <c r="BB189" s="8" t="s">
        <v>21</v>
      </c>
      <c r="BC189" s="51"/>
    </row>
    <row r="190" spans="1:55" hidden="1" x14ac:dyDescent="0.35">
      <c r="A190" s="43"/>
      <c r="B190" s="128" t="s">
        <v>26</v>
      </c>
      <c r="C190" s="131"/>
      <c r="D190" s="49"/>
      <c r="E190" s="48">
        <f>E18</f>
        <v>122807.7</v>
      </c>
      <c r="F190" s="48">
        <f t="shared" si="106"/>
        <v>122807.7</v>
      </c>
      <c r="G190" s="48">
        <f>G18</f>
        <v>545340.29700000002</v>
      </c>
      <c r="H190" s="48">
        <f t="shared" si="57"/>
        <v>668147.99699999997</v>
      </c>
      <c r="I190" s="48">
        <f>I18</f>
        <v>0</v>
      </c>
      <c r="J190" s="48">
        <f t="shared" si="58"/>
        <v>668147.99699999997</v>
      </c>
      <c r="K190" s="48">
        <f>K18</f>
        <v>184348.644</v>
      </c>
      <c r="L190" s="48">
        <f t="shared" si="59"/>
        <v>852496.64099999995</v>
      </c>
      <c r="M190" s="48">
        <f>M18</f>
        <v>281632.84299999999</v>
      </c>
      <c r="N190" s="48">
        <f t="shared" si="60"/>
        <v>1134129.4839999999</v>
      </c>
      <c r="O190" s="48">
        <f>O18</f>
        <v>0</v>
      </c>
      <c r="P190" s="48">
        <f t="shared" si="61"/>
        <v>1134129.4839999999</v>
      </c>
      <c r="Q190" s="18">
        <f>Q18</f>
        <v>407119.46299999999</v>
      </c>
      <c r="R190" s="48">
        <f t="shared" si="62"/>
        <v>1541248.9469999999</v>
      </c>
      <c r="S190" s="27">
        <f>S18</f>
        <v>0</v>
      </c>
      <c r="T190" s="48">
        <f t="shared" si="63"/>
        <v>1541248.9469999999</v>
      </c>
      <c r="U190" s="49"/>
      <c r="V190" s="48">
        <f>V18</f>
        <v>0</v>
      </c>
      <c r="W190" s="48">
        <f t="shared" si="98"/>
        <v>0</v>
      </c>
      <c r="X190" s="48">
        <f>X18</f>
        <v>0</v>
      </c>
      <c r="Y190" s="48">
        <f t="shared" si="64"/>
        <v>0</v>
      </c>
      <c r="Z190" s="48">
        <f>Z18</f>
        <v>0</v>
      </c>
      <c r="AA190" s="48">
        <f t="shared" si="65"/>
        <v>0</v>
      </c>
      <c r="AB190" s="48">
        <f>AB18</f>
        <v>0</v>
      </c>
      <c r="AC190" s="48">
        <f t="shared" si="66"/>
        <v>0</v>
      </c>
      <c r="AD190" s="48">
        <f>AD18</f>
        <v>0</v>
      </c>
      <c r="AE190" s="48">
        <f t="shared" si="67"/>
        <v>0</v>
      </c>
      <c r="AF190" s="48">
        <f>AF18</f>
        <v>0</v>
      </c>
      <c r="AG190" s="48">
        <f t="shared" si="68"/>
        <v>0</v>
      </c>
      <c r="AH190" s="18">
        <f>AH18</f>
        <v>0</v>
      </c>
      <c r="AI190" s="48">
        <f t="shared" si="69"/>
        <v>0</v>
      </c>
      <c r="AJ190" s="27">
        <f>AJ18</f>
        <v>0</v>
      </c>
      <c r="AK190" s="48">
        <f t="shared" si="70"/>
        <v>0</v>
      </c>
      <c r="AL190" s="42">
        <f>AL18</f>
        <v>0</v>
      </c>
      <c r="AM190" s="48">
        <f t="shared" si="99"/>
        <v>0</v>
      </c>
      <c r="AN190" s="49"/>
      <c r="AO190" s="49">
        <f>AO18</f>
        <v>0</v>
      </c>
      <c r="AP190" s="48">
        <f t="shared" si="105"/>
        <v>0</v>
      </c>
      <c r="AQ190" s="48">
        <f>AQ18</f>
        <v>0</v>
      </c>
      <c r="AR190" s="48">
        <f t="shared" si="100"/>
        <v>0</v>
      </c>
      <c r="AS190" s="48">
        <f>AS18</f>
        <v>0</v>
      </c>
      <c r="AT190" s="48">
        <f t="shared" si="101"/>
        <v>0</v>
      </c>
      <c r="AU190" s="48">
        <f>AU18</f>
        <v>0</v>
      </c>
      <c r="AV190" s="48">
        <f t="shared" si="102"/>
        <v>0</v>
      </c>
      <c r="AW190" s="27">
        <f>AW18</f>
        <v>0</v>
      </c>
      <c r="AX190" s="48">
        <f t="shared" si="103"/>
        <v>0</v>
      </c>
      <c r="AY190" s="27">
        <f>AY18</f>
        <v>0</v>
      </c>
      <c r="AZ190" s="48">
        <f t="shared" si="104"/>
        <v>0</v>
      </c>
      <c r="BB190" s="8" t="s">
        <v>21</v>
      </c>
      <c r="BC190" s="51"/>
    </row>
    <row r="191" spans="1:55" x14ac:dyDescent="0.35">
      <c r="A191" s="43"/>
      <c r="B191" s="123" t="s">
        <v>260</v>
      </c>
      <c r="C191" s="123"/>
      <c r="D191" s="49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18"/>
      <c r="R191" s="48"/>
      <c r="S191" s="76"/>
      <c r="T191" s="77"/>
      <c r="U191" s="78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60"/>
      <c r="AI191" s="77"/>
      <c r="AJ191" s="79"/>
      <c r="AK191" s="77"/>
      <c r="AL191" s="86"/>
      <c r="AM191" s="48"/>
      <c r="AN191" s="88"/>
      <c r="AO191" s="78"/>
      <c r="AP191" s="77"/>
      <c r="AQ191" s="77"/>
      <c r="AR191" s="77"/>
      <c r="AS191" s="77"/>
      <c r="AT191" s="77"/>
      <c r="AU191" s="77"/>
      <c r="AV191" s="77"/>
      <c r="AW191" s="79"/>
      <c r="AX191" s="77"/>
      <c r="AY191" s="86"/>
      <c r="AZ191" s="48"/>
      <c r="BC191" s="51"/>
    </row>
    <row r="192" spans="1:55" x14ac:dyDescent="0.35">
      <c r="A192" s="43"/>
      <c r="B192" s="133" t="s">
        <v>261</v>
      </c>
      <c r="C192" s="133"/>
      <c r="D192" s="49">
        <f>D71+D72+D74+D79+D82+D167+D168+D169+D170+D171+D172+D173+D174+D175+D176+D177+D180+D181+D182+D183+D184+D95+D98+D101+D162+D163+D114+D19+D20+D22+D27+D36+D42+D47+D49+D51</f>
        <v>2897651.4000000004</v>
      </c>
      <c r="E192" s="48">
        <f>E71+E72+E74+E79+E82+E167+E168+E169+E170+E171+E172+E173+E174+E175+E176+E177+E180+E181+E182+E183+E184+E95+E98+E101+E162+E163+E114+E19+E20+E22+E27+E36+E42+E47+E49+E51</f>
        <v>-254.47299999999814</v>
      </c>
      <c r="F192" s="48">
        <f t="shared" si="106"/>
        <v>2897396.9270000001</v>
      </c>
      <c r="G192" s="48">
        <f>G71+G72+G74+G79+G82+G167+G168+G169+G170+G171+G172+G173+G174+G175+G176+G177+G180+G181+G182+G183+G184+G95+G98+G101+G162+G163+G114+G19+G20+G22+G27+G36+G42+G47+G49+G51+G53+G178+G57+G160+G164+G165+G120+G61</f>
        <v>502617.81699999998</v>
      </c>
      <c r="H192" s="48">
        <f t="shared" si="57"/>
        <v>3400014.7439999999</v>
      </c>
      <c r="I192" s="48">
        <f>I71+I72+I74+I79+I82+I167+I168+I169+I170+I171+I172+I173+I174+I175+I176+I177+I180+I181+I182+I183+I184+I95+I98+I101+I162+I163+I114+I19+I20+I22+I27+I36+I42+I47+I49+I51+I53+I178+I57+I160+I164+I165+I120+I61</f>
        <v>0</v>
      </c>
      <c r="J192" s="48">
        <f t="shared" si="58"/>
        <v>3400014.7439999999</v>
      </c>
      <c r="K192" s="48">
        <f>K71+K72+K74+K79+K82+K167+K168+K169+K170+K171+K172+K173+K174+K175+K176+K177+K180+K181+K182+K183+K184+K95+K98+K101+K162+K163+K114+K19+K20+K22+K27+K36+K42+K47+K49+K51+K53+K178+K57+K160+K164+K165+K120+K61+K107+K108</f>
        <v>2449.1629999999932</v>
      </c>
      <c r="L192" s="48">
        <f t="shared" si="59"/>
        <v>3402463.9070000001</v>
      </c>
      <c r="M192" s="48">
        <f>M71+M72+M74+M79+M82+M167+M168+M169+M170+M171+M172+M173+M174+M175+M176+M177+M180+M181+M182+M183+M184+M95+M98+M101+M162+M163+M114+M19+M20+M22+M27+M36+M42+M47+M49+M51+M53+M178+M57+M160+M164+M165+M120+M61+M107+M108</f>
        <v>211362.43100000001</v>
      </c>
      <c r="N192" s="48">
        <f t="shared" si="60"/>
        <v>3613826.338</v>
      </c>
      <c r="O192" s="48">
        <f>O71+O72+O74+O79+O82+O167+O168+O169+O170+O171+O172+O173+O174+O175+O176+O177+O180+O181+O182+O183+O184+O95+O98+O101+O162+O163+O114+O19+O20+O22+O27+O36+O42+O47+O49+O51+O53+O178+O57+O160+O164+O165+O120+O61+O107+O108</f>
        <v>0</v>
      </c>
      <c r="P192" s="48">
        <f t="shared" si="61"/>
        <v>3613826.338</v>
      </c>
      <c r="Q192" s="18">
        <f>Q71+Q72+Q74+Q79+Q82+Q167+Q168+Q169+Q170+Q171+Q172+Q173+Q174+Q175+Q176+Q177+Q180+Q181+Q182+Q183+Q184+Q95+Q98+Q101+Q162+Q163+Q114+Q19+Q20+Q22+Q27+Q36+Q42+Q47+Q49+Q51+Q53+Q178+Q57+Q160+Q164+Q165+Q120+Q61+Q107+Q108</f>
        <v>345760.96799999999</v>
      </c>
      <c r="R192" s="48">
        <f t="shared" si="62"/>
        <v>3959587.3059999999</v>
      </c>
      <c r="S192" s="76">
        <f>S71+S72+S74+S79+S82+S167+S168+S169+S170+S171+S172+S173+S174+S175+S176+S177+S180+S181+S182+S183+S184+S95+S98+S101+S162+S163+S114+S19+S20+S22+S27+S36+S42+S47+S49+S51+S53+S178+S57+S160+S164+S165+S120+S61+S107+S108</f>
        <v>0</v>
      </c>
      <c r="T192" s="77">
        <f t="shared" si="63"/>
        <v>3959587.3059999999</v>
      </c>
      <c r="U192" s="78">
        <f>U71+U72+U74+U79+U82+U167+U168+U169+U170+U171+U172+U173+U174+U175+U176+U177+U180+U181+U182+U183+U184+U95+U98+U101+U162+U163+U114+U19+U20+U22+U27+U36+U42+U47+U49+U51</f>
        <v>2607969.9</v>
      </c>
      <c r="V192" s="77">
        <f>V71+V72+V74+V79+V82+V167+V168+V169+V170+V171+V172+V173+V174+V175+V176+V177+V180+V181+V182+V183+V184+V95+V98+V101+V162+V163+V114+V19+V20+V22+V27+V36+V42+V47+V49+V51</f>
        <v>-58456.7</v>
      </c>
      <c r="W192" s="77">
        <f t="shared" si="98"/>
        <v>2549513.1999999997</v>
      </c>
      <c r="X192" s="77">
        <f>X71+X72+X74+X79+X82+X167+X168+X169+X170+X171+X172+X173+X174+X175+X176+X177+X180+X181+X182+X183+X184+X95+X98+X101+X162+X163+X114+X19+X20+X22+X27+X36+X42+X47+X49+X51+X53+X178+X57+X160+X164+X165+X120+X61</f>
        <v>985514.01100000006</v>
      </c>
      <c r="Y192" s="77">
        <f t="shared" si="64"/>
        <v>3535027.2109999997</v>
      </c>
      <c r="Z192" s="77">
        <f>Z71+Z72+Z74+Z79+Z82+Z167+Z168+Z169+Z170+Z171+Z172+Z173+Z174+Z175+Z176+Z177+Z180+Z181+Z182+Z183+Z184+Z95+Z98+Z101+Z162+Z163+Z114+Z19+Z20+Z22+Z27+Z36+Z42+Z47+Z49+Z51+Z53+Z178+Z57+Z160+Z164+Z165+Z120+Z61+Z107+Z108</f>
        <v>231196.41700000002</v>
      </c>
      <c r="AA192" s="77">
        <f t="shared" si="65"/>
        <v>3766223.6279999996</v>
      </c>
      <c r="AB192" s="77">
        <f>AB71+AB72+AB74+AB79+AB82+AB167+AB168+AB169+AB170+AB171+AB172+AB173+AB174+AB175+AB176+AB177+AB180+AB181+AB182+AB183+AB184+AB95+AB98+AB101+AB162+AB163+AB114+AB19+AB20+AB22+AB27+AB36+AB42+AB47+AB49+AB51+AB53+AB178+AB57+AB160+AB164+AB165+AB120+AB61+AB107+AB108</f>
        <v>-4998.4359999999997</v>
      </c>
      <c r="AC192" s="77">
        <f t="shared" si="66"/>
        <v>3761225.1919999993</v>
      </c>
      <c r="AD192" s="77">
        <f>AD71+AD72+AD74+AD79+AD82+AD167+AD168+AD169+AD170+AD171+AD172+AD173+AD174+AD175+AD176+AD177+AD180+AD181+AD182+AD183+AD184+AD95+AD98+AD101+AD162+AD163+AD114+AD19+AD20+AD22+AD27+AD36+AD42+AD47+AD49+AD51+AD53+AD178+AD57+AD160+AD164+AD165+AD120+AD61+AD107+AD108</f>
        <v>187061.36600000001</v>
      </c>
      <c r="AE192" s="77">
        <f t="shared" si="67"/>
        <v>3948286.5579999993</v>
      </c>
      <c r="AF192" s="77">
        <f>AF71+AF72+AF74+AF79+AF82+AF167+AF168+AF169+AF170+AF171+AF172+AF173+AF174+AF175+AF176+AF177+AF180+AF181+AF182+AF183+AF184+AF95+AF98+AF101+AF162+AF163+AF114+AF19+AF20+AF22+AF27+AF36+AF42+AF47+AF49+AF51+AF53+AF178+AF57+AF160+AF164+AF165+AF120+AF61+AF107+AF108</f>
        <v>0</v>
      </c>
      <c r="AG192" s="77">
        <f t="shared" si="68"/>
        <v>3948286.5579999993</v>
      </c>
      <c r="AH192" s="60">
        <f>AH71+AH72+AH74+AH79+AH82+AH167+AH168+AH169+AH170+AH171+AH172+AH173+AH174+AH175+AH176+AH177+AH180+AH181+AH182+AH183+AH184+AH95+AH98+AH101+AH162+AH163+AH114+AH19+AH20+AH22+AH27+AH36+AH42+AH47+AH49+AH51+AH53+AH178+AH57+AH160+AH164+AH165+AH120+AH61+AH107+AH108</f>
        <v>-309270.42800000001</v>
      </c>
      <c r="AI192" s="77">
        <f t="shared" si="69"/>
        <v>3639016.1299999994</v>
      </c>
      <c r="AJ192" s="79">
        <f>AJ71+AJ72+AJ74+AJ79+AJ82+AJ167+AJ168+AJ169+AJ170+AJ171+AJ172+AJ173+AJ174+AJ175+AJ176+AJ177+AJ180+AJ181+AJ182+AJ183+AJ184+AJ95+AJ98+AJ101+AJ162+AJ163+AJ114+AJ19+AJ20+AJ22+AJ27+AJ36+AJ42+AJ47+AJ49+AJ51+AJ53+AJ178+AJ57+AJ160+AJ164+AJ165+AJ120+AJ61+AJ107+AJ108</f>
        <v>0</v>
      </c>
      <c r="AK192" s="77">
        <f t="shared" si="70"/>
        <v>3639016.1299999994</v>
      </c>
      <c r="AL192" s="86">
        <f>AL71+AL72+AL74+AL79+AL82+AL167+AL168+AL169+AL170+AL171+AL172+AL173+AL174+AL175+AL176+AL177+AL180+AL181+AL182+AL183+AL184+AL95+AL98+AL101+AL162+AL163+AL114+AL19+AL20+AL22+AL27+AL36+AL42+AL47+AL49+AL51+AL53+AL178+AL57+AL160+AL164+AL165+AL120+AL61+AL107+AL108</f>
        <v>-464984.86900000001</v>
      </c>
      <c r="AM192" s="90" t="s">
        <v>266</v>
      </c>
      <c r="AN192" s="88">
        <f>AN71+AN72+AN74+AN79+AN82+AN167+AN168+AN169+AN170+AN171+AN172+AN173+AN174+AN175+AN176+AN177+AN180+AN181+AN182+AN183+AN184+AN95+AN98+AN101+AN162+AN163+AN114+AN19+AN20+AN22+AN27+AN36+AN42+AN47+AN49+AN51</f>
        <v>2622854.3999999994</v>
      </c>
      <c r="AO192" s="78">
        <f>AO71+AO72+AO74+AO79+AO82+AO167+AO168+AO169+AO170+AO171+AO172+AO173+AO174+AO175+AO176+AO177+AO180+AO181+AO182+AO183+AO184+AO95+AO98+AO101+AO162+AO163+AO114+AO19+AO20+AO22+AO27+AO36+AO42+AO47+AO49+AO51</f>
        <v>-70868.899999999994</v>
      </c>
      <c r="AP192" s="77">
        <f t="shared" si="105"/>
        <v>2551985.4999999995</v>
      </c>
      <c r="AQ192" s="77">
        <f>AQ71+AQ72+AQ74+AQ79+AQ82+AQ167+AQ168+AQ169+AQ170+AQ171+AQ172+AQ173+AQ174+AQ175+AQ176+AQ177+AQ180+AQ181+AQ182+AQ183+AQ184+AQ95+AQ98+AQ101+AQ162+AQ163+AQ114+AQ19+AQ20+AQ22+AQ27+AQ36+AQ42+AQ47+AQ49+AQ51+AQ53+AQ178+AQ57+AQ160+AQ164+AQ165+AQ120+AQ61</f>
        <v>380618.08399999997</v>
      </c>
      <c r="AR192" s="77">
        <f t="shared" si="100"/>
        <v>2932603.5839999993</v>
      </c>
      <c r="AS192" s="77">
        <f>AS71+AS72+AS74+AS79+AS82+AS167+AS168+AS169+AS170+AS171+AS172+AS173+AS174+AS175+AS176+AS177+AS180+AS181+AS182+AS183+AS184+AS95+AS98+AS101+AS162+AS163+AS114+AS19+AS20+AS22+AS27+AS36+AS42+AS47+AS49+AS51+AS53+AS178+AS57+AS160+AS164+AS165+AS120+AS61+AS107+AS108</f>
        <v>0</v>
      </c>
      <c r="AT192" s="77">
        <f t="shared" si="101"/>
        <v>2932603.5839999993</v>
      </c>
      <c r="AU192" s="77">
        <f>AU71+AU72+AU74+AU79+AU82+AU167+AU168+AU169+AU170+AU171+AU172+AU173+AU174+AU175+AU176+AU177+AU180+AU181+AU182+AU183+AU184+AU95+AU98+AU101+AU162+AU163+AU114+AU19+AU20+AU22+AU27+AU36+AU42+AU47+AU49+AU51+AU53+AU178+AU57+AU160+AU164+AU165+AU120+AU61+AU107+AU108</f>
        <v>250797.6</v>
      </c>
      <c r="AV192" s="77">
        <f t="shared" si="102"/>
        <v>3183401.1839999994</v>
      </c>
      <c r="AW192" s="79">
        <f>AW71+AW72+AW74+AW79+AW82+AW167+AW168+AW169+AW170+AW171+AW172+AW173+AW174+AW175+AW176+AW177+AW180+AW181+AW182+AW183+AW184+AW95+AW98+AW101+AW162+AW163+AW114+AW19+AW20+AW22+AW27+AW36+AW42+AW47+AW49+AW51+AW53+AW178+AW57+AW160+AW164+AW165+AW120+AW61+AW107+AW108</f>
        <v>0</v>
      </c>
      <c r="AX192" s="77">
        <f t="shared" si="103"/>
        <v>3183401.1839999994</v>
      </c>
      <c r="AY192" s="86">
        <f>AY71+AY72+AY74+AY79+AY82+AY167+AY168+AY169+AY170+AY171+AY172+AY173+AY174+AY175+AY176+AY177+AY180+AY181+AY182+AY183+AY184+AY95+AY98+AY101+AY162+AY163+AY114+AY19+AY20+AY22+AY27+AY36+AY42+AY47+AY49+AY51+AY53+AY178+AY57+AY160+AY164+AY165+AY120+AY61+AY107+AY108</f>
        <v>-1049576.2169999999</v>
      </c>
      <c r="AZ192" s="90" t="s">
        <v>269</v>
      </c>
      <c r="BC192" s="51"/>
    </row>
    <row r="193" spans="1:55" hidden="1" x14ac:dyDescent="0.35">
      <c r="A193" s="43"/>
      <c r="B193" s="133" t="s">
        <v>35</v>
      </c>
      <c r="C193" s="133"/>
      <c r="D193" s="49">
        <f>D26+D32+D48+D50+D52+D21</f>
        <v>56532.9</v>
      </c>
      <c r="E193" s="48">
        <f>E26+E32+E48+E50+E52+E21</f>
        <v>0</v>
      </c>
      <c r="F193" s="48">
        <f t="shared" si="106"/>
        <v>56532.9</v>
      </c>
      <c r="G193" s="48">
        <f>G26+G32+G48+G50+G52+G21</f>
        <v>0</v>
      </c>
      <c r="H193" s="48">
        <f t="shared" si="57"/>
        <v>56532.9</v>
      </c>
      <c r="I193" s="48">
        <f>I26+I32+I48+I50+I52+I21</f>
        <v>0</v>
      </c>
      <c r="J193" s="48">
        <f t="shared" si="58"/>
        <v>56532.9</v>
      </c>
      <c r="K193" s="48">
        <f>K26+K32+K48+K50+K52+K21</f>
        <v>45436.972000000002</v>
      </c>
      <c r="L193" s="48">
        <f t="shared" si="59"/>
        <v>101969.872</v>
      </c>
      <c r="M193" s="48">
        <f>M26+M32+M48+M50+M52+M21</f>
        <v>0</v>
      </c>
      <c r="N193" s="48">
        <f t="shared" si="60"/>
        <v>101969.872</v>
      </c>
      <c r="O193" s="48">
        <f>O26+O32+O48+O50+O52+O21</f>
        <v>0</v>
      </c>
      <c r="P193" s="48">
        <f t="shared" si="61"/>
        <v>101969.872</v>
      </c>
      <c r="Q193" s="18">
        <f>Q26+Q32+Q48+Q50+Q52+Q21+Q62</f>
        <v>45918.050999999999</v>
      </c>
      <c r="R193" s="48">
        <f t="shared" si="62"/>
        <v>147887.92300000001</v>
      </c>
      <c r="S193" s="27">
        <f>S26+S32+S48+S50+S52+S21+S62</f>
        <v>0</v>
      </c>
      <c r="T193" s="48">
        <f t="shared" si="63"/>
        <v>147887.92300000001</v>
      </c>
      <c r="U193" s="49">
        <f>U26+U32+U48+U50+U52+U21</f>
        <v>27420.3</v>
      </c>
      <c r="V193" s="48">
        <f>V26+V32+V48+V50+V52+V21</f>
        <v>0</v>
      </c>
      <c r="W193" s="48">
        <f t="shared" si="98"/>
        <v>27420.3</v>
      </c>
      <c r="X193" s="48">
        <f>X26+X32+X48+X50+X52+X21</f>
        <v>40308.101999999999</v>
      </c>
      <c r="Y193" s="48">
        <f t="shared" si="64"/>
        <v>67728.402000000002</v>
      </c>
      <c r="Z193" s="48">
        <f>Z26+Z32+Z48+Z50+Z52+Z21</f>
        <v>0</v>
      </c>
      <c r="AA193" s="48">
        <f t="shared" si="65"/>
        <v>67728.402000000002</v>
      </c>
      <c r="AB193" s="48">
        <f>AB26+AB32+AB48+AB50+AB52+AB21</f>
        <v>0</v>
      </c>
      <c r="AC193" s="48">
        <f t="shared" si="66"/>
        <v>67728.402000000002</v>
      </c>
      <c r="AD193" s="48">
        <f>AD26+AD32+AD48+AD50+AD52+AD21</f>
        <v>0</v>
      </c>
      <c r="AE193" s="48">
        <f t="shared" si="67"/>
        <v>67728.402000000002</v>
      </c>
      <c r="AF193" s="48">
        <f>AF26+AF32+AF48+AF50+AF52+AF21</f>
        <v>0</v>
      </c>
      <c r="AG193" s="48">
        <f t="shared" si="68"/>
        <v>67728.402000000002</v>
      </c>
      <c r="AH193" s="18">
        <f>AH26+AH32+AH48+AH50+AH52+AH21+AH62</f>
        <v>0</v>
      </c>
      <c r="AI193" s="48">
        <f t="shared" si="69"/>
        <v>67728.402000000002</v>
      </c>
      <c r="AJ193" s="27">
        <f>AJ26+AJ32+AJ48+AJ50+AJ52+AJ21+AJ62</f>
        <v>0</v>
      </c>
      <c r="AK193" s="48">
        <f t="shared" si="70"/>
        <v>67728.402000000002</v>
      </c>
      <c r="AL193" s="27">
        <f>AL26+AL32+AL48+AL50+AL52+AL21+AL62</f>
        <v>0</v>
      </c>
      <c r="AM193" s="52">
        <f t="shared" si="99"/>
        <v>67728.402000000002</v>
      </c>
      <c r="AN193" s="49">
        <f>AN26+AN32+AN48+AN50+AN52+AN21</f>
        <v>54620.7</v>
      </c>
      <c r="AO193" s="49">
        <f>AO26+AO32+AO48+AO50+AO52+AO21</f>
        <v>0</v>
      </c>
      <c r="AP193" s="48">
        <f t="shared" si="105"/>
        <v>54620.7</v>
      </c>
      <c r="AQ193" s="48">
        <f>AQ26+AQ32+AQ48+AQ50+AQ52+AQ21</f>
        <v>0</v>
      </c>
      <c r="AR193" s="48">
        <f t="shared" si="100"/>
        <v>54620.7</v>
      </c>
      <c r="AS193" s="48">
        <f>AS26+AS32+AS48+AS50+AS52+AS21</f>
        <v>0</v>
      </c>
      <c r="AT193" s="48">
        <f t="shared" si="101"/>
        <v>54620.7</v>
      </c>
      <c r="AU193" s="48">
        <f>AU26+AU32+AU48+AU50+AU52+AU21</f>
        <v>0</v>
      </c>
      <c r="AV193" s="48">
        <f t="shared" si="102"/>
        <v>54620.7</v>
      </c>
      <c r="AW193" s="27">
        <f>AW26+AW32+AW48+AW50+AW52+AW21+AW62</f>
        <v>0</v>
      </c>
      <c r="AX193" s="48">
        <f t="shared" si="103"/>
        <v>54620.7</v>
      </c>
      <c r="AY193" s="27">
        <f>AY26+AY32+AY48+AY50+AY52+AY21+AY62</f>
        <v>0</v>
      </c>
      <c r="AZ193" s="89">
        <f t="shared" si="104"/>
        <v>54620.7</v>
      </c>
      <c r="BB193" s="8" t="s">
        <v>21</v>
      </c>
      <c r="BC193" s="51"/>
    </row>
    <row r="194" spans="1:55" hidden="1" x14ac:dyDescent="0.35">
      <c r="A194" s="43"/>
      <c r="B194" s="134" t="s">
        <v>101</v>
      </c>
      <c r="C194" s="132"/>
      <c r="D194" s="49">
        <f>D83+D88+D91</f>
        <v>799449.8</v>
      </c>
      <c r="E194" s="48">
        <f>E83+E88+E91</f>
        <v>0</v>
      </c>
      <c r="F194" s="48">
        <f t="shared" si="106"/>
        <v>799449.8</v>
      </c>
      <c r="G194" s="48">
        <f>G83+G88+G91</f>
        <v>77205.544999999998</v>
      </c>
      <c r="H194" s="48">
        <f t="shared" si="57"/>
        <v>876655.34500000009</v>
      </c>
      <c r="I194" s="48">
        <f>I83+I88+I91</f>
        <v>29454.86</v>
      </c>
      <c r="J194" s="48">
        <f t="shared" si="58"/>
        <v>906110.20500000007</v>
      </c>
      <c r="K194" s="48">
        <f>K83+K88+K91</f>
        <v>411929.23599999998</v>
      </c>
      <c r="L194" s="48">
        <f t="shared" si="59"/>
        <v>1318039.4410000001</v>
      </c>
      <c r="M194" s="48">
        <f>M83+M88+M91</f>
        <v>259694.75199999998</v>
      </c>
      <c r="N194" s="48">
        <f t="shared" si="60"/>
        <v>1577734.193</v>
      </c>
      <c r="O194" s="48">
        <f>O83+O88+O91</f>
        <v>23358.092000000001</v>
      </c>
      <c r="P194" s="48">
        <f t="shared" si="61"/>
        <v>1601092.2849999999</v>
      </c>
      <c r="Q194" s="18">
        <f>Q83+Q88+Q91</f>
        <v>189218.22500000001</v>
      </c>
      <c r="R194" s="48">
        <f t="shared" si="62"/>
        <v>1790310.51</v>
      </c>
      <c r="S194" s="27">
        <f>S83+S88+S91</f>
        <v>324.98099999999999</v>
      </c>
      <c r="T194" s="48">
        <f t="shared" si="63"/>
        <v>1790635.4909999999</v>
      </c>
      <c r="U194" s="49">
        <f>U83+U88+U91</f>
        <v>1350023</v>
      </c>
      <c r="V194" s="48">
        <f>V83+V88+V91</f>
        <v>0</v>
      </c>
      <c r="W194" s="48">
        <f t="shared" si="98"/>
        <v>1350023</v>
      </c>
      <c r="X194" s="48">
        <f>X83+X88+X91</f>
        <v>122845.276</v>
      </c>
      <c r="Y194" s="48">
        <f t="shared" si="64"/>
        <v>1472868.2760000001</v>
      </c>
      <c r="Z194" s="48">
        <f>Z83+Z88+Z91</f>
        <v>-351891.95999999996</v>
      </c>
      <c r="AA194" s="48">
        <f t="shared" si="65"/>
        <v>1120976.3160000001</v>
      </c>
      <c r="AB194" s="48">
        <f>AB83+AB88+AB91</f>
        <v>0</v>
      </c>
      <c r="AC194" s="48">
        <f t="shared" si="66"/>
        <v>1120976.3160000001</v>
      </c>
      <c r="AD194" s="48">
        <f>AD83+AD88+AD91</f>
        <v>-32531.488000000012</v>
      </c>
      <c r="AE194" s="48">
        <f t="shared" si="67"/>
        <v>1088444.8280000002</v>
      </c>
      <c r="AF194" s="48">
        <f>AF83+AF88+AF91</f>
        <v>0</v>
      </c>
      <c r="AG194" s="48">
        <f t="shared" si="68"/>
        <v>1088444.8280000002</v>
      </c>
      <c r="AH194" s="18">
        <f>AH83+AH88+AH91</f>
        <v>0</v>
      </c>
      <c r="AI194" s="48">
        <f t="shared" si="69"/>
        <v>1088444.8280000002</v>
      </c>
      <c r="AJ194" s="27">
        <f>AJ83+AJ88+AJ91</f>
        <v>0</v>
      </c>
      <c r="AK194" s="48">
        <f t="shared" si="70"/>
        <v>1088444.8280000002</v>
      </c>
      <c r="AL194" s="42">
        <f>AL83+AL88+AL91</f>
        <v>0</v>
      </c>
      <c r="AM194" s="48">
        <f t="shared" si="99"/>
        <v>1088444.8280000002</v>
      </c>
      <c r="AN194" s="49">
        <f>AN83+AN88+AN91</f>
        <v>1242103.6000000001</v>
      </c>
      <c r="AO194" s="49">
        <f>AO83+AO88+AO91</f>
        <v>0</v>
      </c>
      <c r="AP194" s="48">
        <f t="shared" si="105"/>
        <v>1242103.6000000001</v>
      </c>
      <c r="AQ194" s="48">
        <f>AQ83+AQ88+AQ91</f>
        <v>0</v>
      </c>
      <c r="AR194" s="48">
        <f t="shared" si="100"/>
        <v>1242103.6000000001</v>
      </c>
      <c r="AS194" s="48">
        <f>AS83+AS88+AS91</f>
        <v>0</v>
      </c>
      <c r="AT194" s="48">
        <f t="shared" si="101"/>
        <v>1242103.6000000001</v>
      </c>
      <c r="AU194" s="48">
        <f>AU83+AU88+AU91</f>
        <v>0</v>
      </c>
      <c r="AV194" s="48">
        <f t="shared" si="102"/>
        <v>1242103.6000000001</v>
      </c>
      <c r="AW194" s="27">
        <f>AW83+AW88+AW91</f>
        <v>0</v>
      </c>
      <c r="AX194" s="48">
        <f t="shared" si="103"/>
        <v>1242103.6000000001</v>
      </c>
      <c r="AY194" s="27">
        <f>AY83+AY88+AY91</f>
        <v>0</v>
      </c>
      <c r="AZ194" s="48">
        <f t="shared" si="104"/>
        <v>1242103.6000000001</v>
      </c>
      <c r="BB194" s="8" t="s">
        <v>21</v>
      </c>
      <c r="BC194" s="51"/>
    </row>
    <row r="195" spans="1:55" hidden="1" x14ac:dyDescent="0.35">
      <c r="A195" s="43"/>
      <c r="B195" s="123" t="s">
        <v>262</v>
      </c>
      <c r="C195" s="132"/>
      <c r="D195" s="49">
        <f>D115+D116+D125+D126+D127+D128+D129+D130+D134+D138</f>
        <v>715952.79999999993</v>
      </c>
      <c r="E195" s="48">
        <f>E115+E116+E125+E126+E127+E128+E129+E130+E134+E138</f>
        <v>-51425.779000000002</v>
      </c>
      <c r="F195" s="48">
        <f t="shared" si="106"/>
        <v>664527.02099999995</v>
      </c>
      <c r="G195" s="48">
        <f>G115+G116+G125+G126+G127+G128+G129+G130+G134+G138+G142+G143+G144</f>
        <v>-152281.30100000001</v>
      </c>
      <c r="H195" s="48">
        <f t="shared" si="57"/>
        <v>512245.72</v>
      </c>
      <c r="I195" s="48">
        <f>I115+I116+I125+I126+I127+I128+I129+I130+I134+I138+I142+I143+I144</f>
        <v>0</v>
      </c>
      <c r="J195" s="48">
        <f t="shared" si="58"/>
        <v>512245.72</v>
      </c>
      <c r="K195" s="48">
        <f>K115+K116+K125+K126+K127+K128+K129+K130+K134+K138+K142+K143+K144</f>
        <v>-122863.94300000001</v>
      </c>
      <c r="L195" s="48">
        <f t="shared" si="59"/>
        <v>389381.77699999994</v>
      </c>
      <c r="M195" s="48">
        <f>M115+M116+M125+M126+M127+M128+M129+M130+M134+M138+M142+M143+M144</f>
        <v>-5338.8189999999995</v>
      </c>
      <c r="N195" s="48">
        <f t="shared" si="60"/>
        <v>384042.95799999993</v>
      </c>
      <c r="O195" s="48">
        <f>O115+O116+O125+O126+O127+O128+O129+O130+O134+O138+O142+O143+O144</f>
        <v>-12.193</v>
      </c>
      <c r="P195" s="48">
        <f t="shared" si="61"/>
        <v>384030.7649999999</v>
      </c>
      <c r="Q195" s="18">
        <f>Q115+Q116+Q125+Q126+Q127+Q128+Q129+Q130+Q134+Q138+Q142+Q143+Q144+Q145</f>
        <v>-9784.8029999999999</v>
      </c>
      <c r="R195" s="48">
        <f t="shared" si="62"/>
        <v>374245.96199999988</v>
      </c>
      <c r="S195" s="27">
        <f>S115+S116+S125+S126+S127+S128+S129+S130+S134+S138+S142+S143+S144+S145</f>
        <v>0</v>
      </c>
      <c r="T195" s="48">
        <f t="shared" si="63"/>
        <v>374245.96199999988</v>
      </c>
      <c r="U195" s="49">
        <f>U115+U116+U125+U126+U127+U128+U129+U130+U134+U138</f>
        <v>128111.79999999999</v>
      </c>
      <c r="V195" s="48">
        <f>V115+V116+V125+V126+V127+V128+V129+V130+V134+V138</f>
        <v>67940.256999999998</v>
      </c>
      <c r="W195" s="48">
        <f t="shared" si="98"/>
        <v>196052.05699999997</v>
      </c>
      <c r="X195" s="48">
        <f>X115+X116+X125+X126+X127+X128+X129+X130+X134+X138+X142+X143+X144</f>
        <v>200000</v>
      </c>
      <c r="Y195" s="48">
        <f t="shared" si="64"/>
        <v>396052.05699999997</v>
      </c>
      <c r="Z195" s="48">
        <f>Z115+Z116+Z125+Z126+Z127+Z128+Z129+Z130+Z134+Z138+Z142+Z143+Z144</f>
        <v>123523.57</v>
      </c>
      <c r="AA195" s="48">
        <f t="shared" si="65"/>
        <v>519575.62699999998</v>
      </c>
      <c r="AB195" s="48">
        <f>AB115+AB116+AB125+AB126+AB127+AB128+AB129+AB130+AB134+AB138+AB142+AB143+AB144</f>
        <v>0</v>
      </c>
      <c r="AC195" s="48">
        <f t="shared" si="66"/>
        <v>519575.62699999998</v>
      </c>
      <c r="AD195" s="48">
        <f>AD115+AD116+AD125+AD126+AD127+AD128+AD129+AD130+AD134+AD138+AD142+AD143+AD144</f>
        <v>1914</v>
      </c>
      <c r="AE195" s="48">
        <f t="shared" si="67"/>
        <v>521489.62699999998</v>
      </c>
      <c r="AF195" s="48">
        <f>AF115+AF116+AF125+AF126+AF127+AF128+AF129+AF130+AF134+AF138+AF142+AF143+AF144</f>
        <v>0</v>
      </c>
      <c r="AG195" s="48">
        <f t="shared" si="68"/>
        <v>521489.62699999998</v>
      </c>
      <c r="AH195" s="18">
        <f>AH115+AH116+AH125+AH126+AH127+AH128+AH129+AH130+AH134+AH138+AH142+AH143+AH144+AH145</f>
        <v>547420.96100000001</v>
      </c>
      <c r="AI195" s="48">
        <f t="shared" si="69"/>
        <v>1068910.588</v>
      </c>
      <c r="AJ195" s="27">
        <f>AJ115+AJ116+AJ125+AJ126+AJ127+AJ128+AJ129+AJ130+AJ134+AJ138+AJ142+AJ143+AJ144+AJ145</f>
        <v>-579.1</v>
      </c>
      <c r="AK195" s="48">
        <f t="shared" si="70"/>
        <v>1068331.4879999999</v>
      </c>
      <c r="AL195" s="27">
        <f>AL115+AL116+AL125+AL126+AL127+AL128+AL129+AL130+AL134+AL138+AL142+AL143+AL144+AL145</f>
        <v>0</v>
      </c>
      <c r="AM195" s="52">
        <f t="shared" si="99"/>
        <v>1068331.4879999999</v>
      </c>
      <c r="AN195" s="49">
        <f>AN115+AN116+AN125+AN126+AN127+AN128+AN129+AN130+AN134+AN138</f>
        <v>10393.299999999999</v>
      </c>
      <c r="AO195" s="49">
        <f>AO115+AO116+AO125+AO126+AO127+AO128+AO129+AO130+AO134+AO138</f>
        <v>0</v>
      </c>
      <c r="AP195" s="48">
        <f t="shared" si="105"/>
        <v>10393.299999999999</v>
      </c>
      <c r="AQ195" s="48">
        <f>AQ115+AQ116+AQ125+AQ126+AQ127+AQ128+AQ129+AQ130+AQ134+AQ138+AQ142+AQ143+AQ144</f>
        <v>0</v>
      </c>
      <c r="AR195" s="48">
        <f t="shared" si="100"/>
        <v>10393.299999999999</v>
      </c>
      <c r="AS195" s="48">
        <f>AS115+AS116+AS125+AS126+AS127+AS128+AS129+AS130+AS134+AS138+AS142+AS143+AS144</f>
        <v>0</v>
      </c>
      <c r="AT195" s="48">
        <f t="shared" si="101"/>
        <v>10393.299999999999</v>
      </c>
      <c r="AU195" s="48">
        <f>AU115+AU116+AU125+AU126+AU127+AU128+AU129+AU130+AU134+AU138+AU142+AU143+AU144</f>
        <v>0</v>
      </c>
      <c r="AV195" s="48">
        <f t="shared" si="102"/>
        <v>10393.299999999999</v>
      </c>
      <c r="AW195" s="27">
        <f>AW115+AW116+AW125+AW126+AW127+AW128+AW129+AW130+AW134+AW138+AW142+AW143+AW144+AW145</f>
        <v>0</v>
      </c>
      <c r="AX195" s="48">
        <f t="shared" si="103"/>
        <v>10393.299999999999</v>
      </c>
      <c r="AY195" s="27">
        <f>AY115+AY116+AY125+AY126+AY127+AY128+AY129+AY130+AY134+AY138+AY142+AY143+AY144+AY145</f>
        <v>0</v>
      </c>
      <c r="AZ195" s="48">
        <f t="shared" si="104"/>
        <v>10393.299999999999</v>
      </c>
      <c r="BB195" s="8" t="s">
        <v>21</v>
      </c>
      <c r="BC195" s="51"/>
    </row>
    <row r="196" spans="1:55" hidden="1" x14ac:dyDescent="0.35">
      <c r="A196" s="43"/>
      <c r="B196" s="123" t="s">
        <v>186</v>
      </c>
      <c r="C196" s="132"/>
      <c r="D196" s="49">
        <f>D154</f>
        <v>1087961.7</v>
      </c>
      <c r="E196" s="48">
        <f>E154</f>
        <v>-17300.919000000002</v>
      </c>
      <c r="F196" s="48">
        <f t="shared" si="106"/>
        <v>1070660.781</v>
      </c>
      <c r="G196" s="48">
        <f>G154</f>
        <v>-1070660.781</v>
      </c>
      <c r="H196" s="48">
        <f t="shared" si="57"/>
        <v>0</v>
      </c>
      <c r="I196" s="48">
        <f>I154</f>
        <v>0</v>
      </c>
      <c r="J196" s="48">
        <f t="shared" si="58"/>
        <v>0</v>
      </c>
      <c r="K196" s="48">
        <f>K154</f>
        <v>0</v>
      </c>
      <c r="L196" s="48">
        <f t="shared" si="59"/>
        <v>0</v>
      </c>
      <c r="M196" s="48">
        <f>M154</f>
        <v>0</v>
      </c>
      <c r="N196" s="48">
        <f t="shared" si="60"/>
        <v>0</v>
      </c>
      <c r="O196" s="48">
        <f>O154</f>
        <v>0</v>
      </c>
      <c r="P196" s="48">
        <f t="shared" si="61"/>
        <v>0</v>
      </c>
      <c r="Q196" s="18">
        <f>Q154</f>
        <v>0</v>
      </c>
      <c r="R196" s="48">
        <f t="shared" si="62"/>
        <v>0</v>
      </c>
      <c r="S196" s="27">
        <f>S154</f>
        <v>0</v>
      </c>
      <c r="T196" s="48">
        <f t="shared" si="63"/>
        <v>0</v>
      </c>
      <c r="U196" s="49">
        <f>U154</f>
        <v>375557.5</v>
      </c>
      <c r="V196" s="48">
        <f>V154</f>
        <v>-4508.25</v>
      </c>
      <c r="W196" s="48">
        <f t="shared" si="98"/>
        <v>371049.25</v>
      </c>
      <c r="X196" s="48">
        <f>X154</f>
        <v>-371049.25</v>
      </c>
      <c r="Y196" s="48">
        <f t="shared" si="64"/>
        <v>0</v>
      </c>
      <c r="Z196" s="48">
        <f>Z154</f>
        <v>0</v>
      </c>
      <c r="AA196" s="48">
        <f t="shared" si="65"/>
        <v>0</v>
      </c>
      <c r="AB196" s="48">
        <f>AB154</f>
        <v>0</v>
      </c>
      <c r="AC196" s="48">
        <f t="shared" si="66"/>
        <v>0</v>
      </c>
      <c r="AD196" s="48">
        <f>AD154</f>
        <v>0</v>
      </c>
      <c r="AE196" s="48">
        <f t="shared" si="67"/>
        <v>0</v>
      </c>
      <c r="AF196" s="48">
        <f>AF154</f>
        <v>0</v>
      </c>
      <c r="AG196" s="48">
        <f t="shared" si="68"/>
        <v>0</v>
      </c>
      <c r="AH196" s="18">
        <f>AH154</f>
        <v>0</v>
      </c>
      <c r="AI196" s="48">
        <f t="shared" si="69"/>
        <v>0</v>
      </c>
      <c r="AJ196" s="27">
        <f>AJ154</f>
        <v>0</v>
      </c>
      <c r="AK196" s="48">
        <f t="shared" si="70"/>
        <v>0</v>
      </c>
      <c r="AL196" s="42">
        <f>AL154</f>
        <v>0</v>
      </c>
      <c r="AM196" s="48">
        <f t="shared" si="99"/>
        <v>0</v>
      </c>
      <c r="AN196" s="49">
        <f>AN154</f>
        <v>0</v>
      </c>
      <c r="AO196" s="49">
        <f>AO154</f>
        <v>0</v>
      </c>
      <c r="AP196" s="48">
        <f t="shared" si="105"/>
        <v>0</v>
      </c>
      <c r="AQ196" s="48">
        <f>AQ154</f>
        <v>0</v>
      </c>
      <c r="AR196" s="48">
        <f t="shared" si="100"/>
        <v>0</v>
      </c>
      <c r="AS196" s="48">
        <f>AS154</f>
        <v>0</v>
      </c>
      <c r="AT196" s="48">
        <f t="shared" si="101"/>
        <v>0</v>
      </c>
      <c r="AU196" s="48">
        <f>AU154</f>
        <v>0</v>
      </c>
      <c r="AV196" s="48">
        <f t="shared" si="102"/>
        <v>0</v>
      </c>
      <c r="AW196" s="27">
        <f>AW154</f>
        <v>0</v>
      </c>
      <c r="AX196" s="48">
        <f t="shared" si="103"/>
        <v>0</v>
      </c>
      <c r="AY196" s="27">
        <f>AY154</f>
        <v>0</v>
      </c>
      <c r="AZ196" s="48">
        <f t="shared" si="104"/>
        <v>0</v>
      </c>
      <c r="BB196" s="8" t="s">
        <v>23</v>
      </c>
    </row>
    <row r="197" spans="1:55" hidden="1" x14ac:dyDescent="0.35">
      <c r="A197" s="43"/>
      <c r="B197" s="132" t="s">
        <v>81</v>
      </c>
      <c r="C197" s="132"/>
      <c r="D197" s="49">
        <f>D73+D80+D81</f>
        <v>10268</v>
      </c>
      <c r="E197" s="48">
        <f>E73+E80+E81</f>
        <v>0</v>
      </c>
      <c r="F197" s="48">
        <f t="shared" si="106"/>
        <v>10268</v>
      </c>
      <c r="G197" s="48">
        <f>G73+G80+G81+G119</f>
        <v>16357</v>
      </c>
      <c r="H197" s="48">
        <f t="shared" si="57"/>
        <v>26625</v>
      </c>
      <c r="I197" s="48">
        <f>I73+I80+I81+I119</f>
        <v>0</v>
      </c>
      <c r="J197" s="48">
        <f t="shared" si="58"/>
        <v>26625</v>
      </c>
      <c r="K197" s="48">
        <f>K73+K80+K81+K119</f>
        <v>-8990</v>
      </c>
      <c r="L197" s="48">
        <f t="shared" si="59"/>
        <v>17635</v>
      </c>
      <c r="M197" s="48">
        <f>M73+M80+M81+M119</f>
        <v>0</v>
      </c>
      <c r="N197" s="48">
        <f t="shared" si="60"/>
        <v>17635</v>
      </c>
      <c r="O197" s="48">
        <f>O73+O80+O81+O119</f>
        <v>0</v>
      </c>
      <c r="P197" s="48">
        <f t="shared" si="61"/>
        <v>17635</v>
      </c>
      <c r="Q197" s="18">
        <f>Q73+Q80+Q81+Q119+Q109</f>
        <v>23600</v>
      </c>
      <c r="R197" s="48">
        <f t="shared" si="62"/>
        <v>41235</v>
      </c>
      <c r="S197" s="27">
        <f>S73+S80+S81+S119+S109</f>
        <v>0</v>
      </c>
      <c r="T197" s="48">
        <f t="shared" si="63"/>
        <v>41235</v>
      </c>
      <c r="U197" s="49">
        <f>U73+U80+U81</f>
        <v>0</v>
      </c>
      <c r="V197" s="48">
        <f>V73+V80+V81</f>
        <v>0</v>
      </c>
      <c r="W197" s="48">
        <f t="shared" si="98"/>
        <v>0</v>
      </c>
      <c r="X197" s="48">
        <f>X73+X80+X81+X119</f>
        <v>0</v>
      </c>
      <c r="Y197" s="48">
        <f t="shared" si="64"/>
        <v>0</v>
      </c>
      <c r="Z197" s="48">
        <f>Z73+Z80+Z81+Z119</f>
        <v>8990</v>
      </c>
      <c r="AA197" s="48">
        <f t="shared" si="65"/>
        <v>8990</v>
      </c>
      <c r="AB197" s="48">
        <f>AB73+AB80+AB81+AB119</f>
        <v>0</v>
      </c>
      <c r="AC197" s="48">
        <f t="shared" si="66"/>
        <v>8990</v>
      </c>
      <c r="AD197" s="48">
        <f>AD73+AD80+AD81+AD119</f>
        <v>0</v>
      </c>
      <c r="AE197" s="48">
        <f t="shared" si="67"/>
        <v>8990</v>
      </c>
      <c r="AF197" s="48">
        <f>AF73+AF80+AF81+AF119</f>
        <v>0</v>
      </c>
      <c r="AG197" s="48">
        <f t="shared" si="68"/>
        <v>8990</v>
      </c>
      <c r="AH197" s="18">
        <f>AH73+AH80+AH81+AH119+AH109</f>
        <v>0</v>
      </c>
      <c r="AI197" s="48">
        <f t="shared" si="69"/>
        <v>8990</v>
      </c>
      <c r="AJ197" s="27">
        <f>AJ73+AJ80+AJ81+AJ119+AJ109</f>
        <v>0</v>
      </c>
      <c r="AK197" s="48">
        <f t="shared" si="70"/>
        <v>8990</v>
      </c>
      <c r="AL197" s="27">
        <f>AL73+AL80+AL81+AL119+AL109</f>
        <v>0</v>
      </c>
      <c r="AM197" s="48">
        <f t="shared" si="99"/>
        <v>8990</v>
      </c>
      <c r="AN197" s="49">
        <f>AN73+AN80+AN81</f>
        <v>0</v>
      </c>
      <c r="AO197" s="49">
        <f>AO73+AO80+AO81</f>
        <v>0</v>
      </c>
      <c r="AP197" s="48">
        <f t="shared" si="105"/>
        <v>0</v>
      </c>
      <c r="AQ197" s="48">
        <f>AQ73+AQ80+AQ81+AQ119</f>
        <v>0</v>
      </c>
      <c r="AR197" s="48">
        <f t="shared" si="100"/>
        <v>0</v>
      </c>
      <c r="AS197" s="48">
        <f>AS73+AS80+AS81+AS119</f>
        <v>0</v>
      </c>
      <c r="AT197" s="48">
        <f t="shared" si="101"/>
        <v>0</v>
      </c>
      <c r="AU197" s="48">
        <f>AU73+AU80+AU81+AU119</f>
        <v>0</v>
      </c>
      <c r="AV197" s="48">
        <f t="shared" si="102"/>
        <v>0</v>
      </c>
      <c r="AW197" s="27">
        <f>AW73+AW80+AW81+AW119+AW109</f>
        <v>0</v>
      </c>
      <c r="AX197" s="48">
        <f t="shared" si="103"/>
        <v>0</v>
      </c>
      <c r="AY197" s="27">
        <f>AY73+AY80+AY81+AY119+AY109</f>
        <v>0</v>
      </c>
      <c r="AZ197" s="48">
        <f t="shared" si="104"/>
        <v>0</v>
      </c>
      <c r="BB197" s="8" t="s">
        <v>21</v>
      </c>
    </row>
    <row r="198" spans="1:55" x14ac:dyDescent="0.35">
      <c r="D198" s="80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2">
        <f>Q185-Q192-Q193-Q194-Q195-Q196-Q197</f>
        <v>0</v>
      </c>
      <c r="R198" s="81"/>
      <c r="S198" s="83"/>
      <c r="T198" s="81"/>
      <c r="U198" s="81">
        <f t="shared" ref="U198:AH198" si="107">U185-U192-U193-U194-U195-U196-U197</f>
        <v>5.8207660913467407E-11</v>
      </c>
      <c r="V198" s="81">
        <f t="shared" si="107"/>
        <v>0</v>
      </c>
      <c r="W198" s="81">
        <f t="shared" si="107"/>
        <v>2.9103830456733704E-10</v>
      </c>
      <c r="X198" s="81">
        <f t="shared" si="107"/>
        <v>-1.1641532182693481E-10</v>
      </c>
      <c r="Y198" s="81">
        <f t="shared" si="107"/>
        <v>7.5669959187507629E-10</v>
      </c>
      <c r="Z198" s="81">
        <f t="shared" si="107"/>
        <v>-8.7311491370201111E-11</v>
      </c>
      <c r="AA198" s="81">
        <f t="shared" si="107"/>
        <v>5.8207660913467407E-10</v>
      </c>
      <c r="AB198" s="81">
        <f t="shared" si="107"/>
        <v>0</v>
      </c>
      <c r="AC198" s="81">
        <f t="shared" si="107"/>
        <v>1.0477378964424133E-9</v>
      </c>
      <c r="AD198" s="81">
        <f t="shared" si="107"/>
        <v>2.9103830456733704E-11</v>
      </c>
      <c r="AE198" s="81">
        <f t="shared" si="107"/>
        <v>1.5133991837501526E-9</v>
      </c>
      <c r="AF198" s="81">
        <f t="shared" si="107"/>
        <v>0</v>
      </c>
      <c r="AG198" s="81">
        <f t="shared" si="107"/>
        <v>1.5133991837501526E-9</v>
      </c>
      <c r="AH198" s="82">
        <f t="shared" si="107"/>
        <v>1.1641532182693481E-10</v>
      </c>
      <c r="AI198" s="81"/>
      <c r="AJ198" s="83"/>
      <c r="AK198" s="81"/>
      <c r="AL198" s="81"/>
      <c r="AM198" s="81"/>
      <c r="AN198" s="81">
        <f t="shared" ref="AN198:AW198" si="108">AN185-AN192-AN193-AN194-AN195-AN196-AN197</f>
        <v>4.7293724492192268E-11</v>
      </c>
      <c r="AO198" s="81">
        <f t="shared" si="108"/>
        <v>0</v>
      </c>
      <c r="AP198" s="81">
        <f t="shared" si="108"/>
        <v>4.7293724492192268E-11</v>
      </c>
      <c r="AQ198" s="81">
        <f t="shared" si="108"/>
        <v>0</v>
      </c>
      <c r="AR198" s="81">
        <f t="shared" si="108"/>
        <v>4.7293724492192268E-11</v>
      </c>
      <c r="AS198" s="81">
        <f t="shared" si="108"/>
        <v>0</v>
      </c>
      <c r="AT198" s="81">
        <f t="shared" si="108"/>
        <v>4.7293724492192268E-11</v>
      </c>
      <c r="AU198" s="81">
        <f t="shared" si="108"/>
        <v>0</v>
      </c>
      <c r="AV198" s="81">
        <f t="shared" si="108"/>
        <v>-4.1836756281554699E-10</v>
      </c>
      <c r="AW198" s="81">
        <f t="shared" si="108"/>
        <v>0</v>
      </c>
      <c r="AX198" s="81"/>
      <c r="AY198" s="81"/>
      <c r="AZ198" s="81"/>
    </row>
    <row r="199" spans="1:55" x14ac:dyDescent="0.35">
      <c r="D199" s="80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2"/>
      <c r="R199" s="81"/>
      <c r="S199" s="83"/>
      <c r="T199" s="81"/>
      <c r="U199" s="80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2"/>
      <c r="AI199" s="81"/>
      <c r="AJ199" s="83"/>
      <c r="AK199" s="81"/>
      <c r="AL199" s="81"/>
      <c r="AM199" s="81"/>
      <c r="AN199" s="80"/>
      <c r="AO199" s="80"/>
      <c r="AP199" s="81"/>
      <c r="AQ199" s="81"/>
      <c r="AR199" s="81"/>
      <c r="AS199" s="81"/>
      <c r="AT199" s="81"/>
      <c r="AU199" s="81"/>
      <c r="AV199" s="81"/>
      <c r="AW199" s="83"/>
      <c r="AX199" s="81"/>
      <c r="AY199" s="81"/>
      <c r="AZ199" s="81"/>
    </row>
    <row r="202" spans="1:55" x14ac:dyDescent="0.35">
      <c r="B202" s="2" t="s">
        <v>263</v>
      </c>
    </row>
  </sheetData>
  <sheetProtection password="CF5C" sheet="1" objects="1" scenarios="1"/>
  <autoFilter ref="A12:BC198">
    <filterColumn colId="53">
      <filters blank="1"/>
    </filterColumn>
  </autoFilter>
  <mergeCells count="85">
    <mergeCell ref="B196:C196"/>
    <mergeCell ref="B197:C197"/>
    <mergeCell ref="B191:C191"/>
    <mergeCell ref="B192:C192"/>
    <mergeCell ref="B193:C193"/>
    <mergeCell ref="B194:C194"/>
    <mergeCell ref="B195:C195"/>
    <mergeCell ref="B186:C186"/>
    <mergeCell ref="B187:C187"/>
    <mergeCell ref="B188:C188"/>
    <mergeCell ref="B189:C189"/>
    <mergeCell ref="B190:C190"/>
    <mergeCell ref="B23:C23"/>
    <mergeCell ref="AY11:AY12"/>
    <mergeCell ref="A49:A50"/>
    <mergeCell ref="B49:B50"/>
    <mergeCell ref="A51:A52"/>
    <mergeCell ref="B51:B52"/>
    <mergeCell ref="AL11:AL12"/>
    <mergeCell ref="AM11:AM12"/>
    <mergeCell ref="AN11:AN12"/>
    <mergeCell ref="AE11:AE12"/>
    <mergeCell ref="AF11:AF12"/>
    <mergeCell ref="AG11:AG12"/>
    <mergeCell ref="AH11:AH12"/>
    <mergeCell ref="AI11:AI12"/>
    <mergeCell ref="Z11:Z12"/>
    <mergeCell ref="AA11:AA12"/>
    <mergeCell ref="B185:C185"/>
    <mergeCell ref="A26:A27"/>
    <mergeCell ref="B26:B27"/>
    <mergeCell ref="A32:A41"/>
    <mergeCell ref="A47:A48"/>
    <mergeCell ref="B47:B48"/>
    <mergeCell ref="AZ11:AZ12"/>
    <mergeCell ref="B13:C13"/>
    <mergeCell ref="A21:A22"/>
    <mergeCell ref="B21:B22"/>
    <mergeCell ref="AT11:AT12"/>
    <mergeCell ref="AU11:AU12"/>
    <mergeCell ref="AV11:AV12"/>
    <mergeCell ref="AW11:AW12"/>
    <mergeCell ref="AX11:AX12"/>
    <mergeCell ref="AO11:AO12"/>
    <mergeCell ref="AP11:AP12"/>
    <mergeCell ref="AQ11:AQ12"/>
    <mergeCell ref="AR11:AR12"/>
    <mergeCell ref="AS11:AS12"/>
    <mergeCell ref="AJ11:AJ12"/>
    <mergeCell ref="AK11:AK12"/>
    <mergeCell ref="AB11:AB12"/>
    <mergeCell ref="AC11:AC12"/>
    <mergeCell ref="AD11:AD12"/>
    <mergeCell ref="U11:U12"/>
    <mergeCell ref="V11:V12"/>
    <mergeCell ref="W11:W12"/>
    <mergeCell ref="X11:X12"/>
    <mergeCell ref="Y11:Y12"/>
    <mergeCell ref="P11:P12"/>
    <mergeCell ref="Q11:Q12"/>
    <mergeCell ref="R11:R12"/>
    <mergeCell ref="S11:S12"/>
    <mergeCell ref="T11:T12"/>
    <mergeCell ref="A9:AZ9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AM1:AZ1"/>
    <mergeCell ref="AM2:AZ2"/>
    <mergeCell ref="AM3:AZ3"/>
    <mergeCell ref="A6:AZ6"/>
    <mergeCell ref="A7:AZ8"/>
    <mergeCell ref="AM4:AZ4"/>
  </mergeCells>
  <pageMargins left="0.78740157480314965" right="0.15748031496062992" top="0.39370078740157483" bottom="0.39370078740157483" header="0.51181102362204722" footer="0.11811023622047245"/>
  <pageSetup paperSize="9" scale="57" fitToHeight="0" orientation="portrait" verticalDpi="2147483648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2024-2026</vt:lpstr>
      <vt:lpstr>'2024-2026'!Print_Titles</vt:lpstr>
      <vt:lpstr>'2024-2026'!Область_печати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revision>9</cp:revision>
  <cp:lastPrinted>2024-09-24T08:19:27Z</cp:lastPrinted>
  <dcterms:created xsi:type="dcterms:W3CDTF">2014-02-04T08:37:28Z</dcterms:created>
  <dcterms:modified xsi:type="dcterms:W3CDTF">2024-09-24T08:19:55Z</dcterms:modified>
</cp:coreProperties>
</file>