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Бюджет" sheetId="1" state="visible" r:id="rId1"/>
  </sheets>
  <definedNames>
    <definedName name="_xlnm._FilterDatabase" localSheetId="0" hidden="1">'Бюджет'!$A$16:$K$528</definedName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  <definedName name="Print_Titles" localSheetId="0" hidden="0">'Бюджет'!$16:$16</definedName>
    <definedName name="_xlnm._FilterDatabase" localSheetId="0" hidden="1">'Бюджет'!$A$16:$K$528</definedName>
  </definedNames>
  <calcPr/>
</workbook>
</file>

<file path=xl/sharedStrings.xml><?xml version="1.0" encoding="utf-8"?>
<sst xmlns="http://schemas.openxmlformats.org/spreadsheetml/2006/main" count="315" uniqueCount="315">
  <si>
    <t xml:space="preserve">ДФ г.Перми</t>
  </si>
  <si>
    <t xml:space="preserve">(наименование органа, исполняющего бюджет)</t>
  </si>
  <si>
    <t xml:space="preserve"> на 01.07.2024 г.</t>
  </si>
  <si>
    <t xml:space="preserve">Дата печати 04.07.2024 (12:29:26)</t>
  </si>
  <si>
    <t xml:space="preserve">Бюджет: Бюджет города Перми</t>
  </si>
  <si>
    <t xml:space="preserve">Тип бланка расходов: Роспись, ПНО</t>
  </si>
  <si>
    <t xml:space="preserve">КВФО: 1</t>
  </si>
  <si>
    <t xml:space="preserve">КЦСР (кроме): 0000000000</t>
  </si>
  <si>
    <t xml:space="preserve">КВР (кроме): 000</t>
  </si>
  <si>
    <t xml:space="preserve">Доп. ЭК (кроме): 000000000000</t>
  </si>
  <si>
    <t xml:space="preserve">Сведения об использовании администрацией города Перми выделяемых бюджетных средств на 01.07.2024</t>
  </si>
  <si>
    <t xml:space="preserve">тыс. руб.</t>
  </si>
  <si>
    <t>КВСР</t>
  </si>
  <si>
    <t xml:space="preserve">Наименование КВСР</t>
  </si>
  <si>
    <t>КЦСР</t>
  </si>
  <si>
    <t xml:space="preserve">Наименование КЦСР</t>
  </si>
  <si>
    <t xml:space="preserve">КП - расходы 1кв</t>
  </si>
  <si>
    <t xml:space="preserve">КП - расходы 2кв</t>
  </si>
  <si>
    <t xml:space="preserve">КП января-июня 2024</t>
  </si>
  <si>
    <t xml:space="preserve">Исполнение на 01.07.2024</t>
  </si>
  <si>
    <t xml:space="preserve">% исполнения</t>
  </si>
  <si>
    <t>163</t>
  </si>
  <si>
    <t xml:space="preserve">Департамент имущественных отношений администрации города Перми</t>
  </si>
  <si>
    <t xml:space="preserve">в том числе:</t>
  </si>
  <si>
    <t xml:space="preserve">программные расходы</t>
  </si>
  <si>
    <t>1100000000</t>
  </si>
  <si>
    <t xml:space="preserve">Муниципальная программа "Благоустройство города Перми"</t>
  </si>
  <si>
    <t>1150000000</t>
  </si>
  <si>
    <t xml:space="preserve">Подпрограмма "Повышение уровня благоустройства территории города Перми"</t>
  </si>
  <si>
    <t>1600000000</t>
  </si>
  <si>
    <t xml:space="preserve">Муниципальная программа "Управление муниципальным имуществом города Перми"</t>
  </si>
  <si>
    <t>1610000000</t>
  </si>
  <si>
    <t xml:space="preserve">Подпрограмма "Распоряжение муниципальным имуществом"</t>
  </si>
  <si>
    <t>1620000000</t>
  </si>
  <si>
    <t xml:space="preserve">Подпрограмма "Содержание муниципального имущества"</t>
  </si>
  <si>
    <t xml:space="preserve">непрограммные расзоды</t>
  </si>
  <si>
    <t>9100000000</t>
  </si>
  <si>
    <t xml:space="preserve">Непрограммные расходы бюджета города Перми по реализации иных мероприятий</t>
  </si>
  <si>
    <t>9500000000</t>
  </si>
  <si>
    <t xml:space="preserve">Непрограммные расходы по обеспечению деятельности администрации города Перми</t>
  </si>
  <si>
    <t>9600000000</t>
  </si>
  <si>
    <t xml:space="preserve">Другие непрограммные расходы по реализации вопросов местного значения города Перми, связанных с общегородским управлением</t>
  </si>
  <si>
    <t>902</t>
  </si>
  <si>
    <t xml:space="preserve">Департамент финансов администрации города Перми</t>
  </si>
  <si>
    <t xml:space="preserve">непрограммные расходы</t>
  </si>
  <si>
    <t xml:space="preserve">Расходы по обеспечению деятельности муниципальных учреждений и иных мероприятий</t>
  </si>
  <si>
    <t xml:space="preserve">Содержание органов местного самоуправления</t>
  </si>
  <si>
    <t xml:space="preserve">Расходы по реализации вопросов местного значения города Перми, связанных с общегородским управлением</t>
  </si>
  <si>
    <t>903</t>
  </si>
  <si>
    <t xml:space="preserve">Департамент градостроительства и архитектуры администрации города Перми</t>
  </si>
  <si>
    <t xml:space="preserve">программные расходы </t>
  </si>
  <si>
    <t>1800000000</t>
  </si>
  <si>
    <t xml:space="preserve">Муниципальная программа "Градостроительная деятельность на территории города Перми"</t>
  </si>
  <si>
    <t>1820000000</t>
  </si>
  <si>
    <t xml:space="preserve">Подпрограмма "Улучшение архитектурного облика города Перми"</t>
  </si>
  <si>
    <t>1830000000</t>
  </si>
  <si>
    <t xml:space="preserve"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</si>
  <si>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 xml:space="preserve">непрограммные расходы </t>
  </si>
  <si>
    <t>910</t>
  </si>
  <si>
    <t xml:space="preserve">Управление записи актов гражданского состояния администрации города Перми</t>
  </si>
  <si>
    <t>915</t>
  </si>
  <si>
    <t xml:space="preserve">Управление по экологии и природопользованию администрации города Перми</t>
  </si>
  <si>
    <t>1300000000</t>
  </si>
  <si>
    <t xml:space="preserve">Муниципальная программа "Формирование современной городской среды"</t>
  </si>
  <si>
    <t>1320000000</t>
  </si>
  <si>
    <t xml:space="preserve">Подпрограмма "Благоустройство общественных территорий муниципального образования город Пермь"</t>
  </si>
  <si>
    <t>1400000000</t>
  </si>
  <si>
    <t xml:space="preserve">Муниципальная программа "Охрана природы и лесное хозяйство города Перми"</t>
  </si>
  <si>
    <t>1410000000</t>
  </si>
  <si>
    <t xml:space="preserve">Подпрограмма "Реализация природоохранных мероприятий"</t>
  </si>
  <si>
    <t>1420000000</t>
  </si>
  <si>
    <t xml:space="preserve">Подпрограмма "Сохранение и воспроизводство городских лесов"</t>
  </si>
  <si>
    <t>1430000000</t>
  </si>
  <si>
    <t xml:space="preserve">Подпрограмма "Обращение с животными без владельцев"</t>
  </si>
  <si>
    <t>924</t>
  </si>
  <si>
    <t xml:space="preserve">Департамент культуры и молодежной политики администрации города Перми</t>
  </si>
  <si>
    <t>0100000000</t>
  </si>
  <si>
    <t xml:space="preserve">Муниципальная программа "Общественное согласие"</t>
  </si>
  <si>
    <t>0110000000</t>
  </si>
  <si>
    <t xml:space="preserve">Подпрограмма "Вовлечение граждан в решение вопросов местного значения"</t>
  </si>
  <si>
    <t>0120000000</t>
  </si>
  <si>
    <t xml:space="preserve">Подпрограмма "Повышение уровня межэтнического и межконфессионального взаимопонимания"</t>
  </si>
  <si>
    <t>0200000000</t>
  </si>
  <si>
    <t xml:space="preserve">Муниципальная программа "Безопасный город"</t>
  </si>
  <si>
    <t>0210000000</t>
  </si>
  <si>
    <t xml:space="preserve">Подпрограмма "Содействие в снижении уровня преступности на территории города Перми"</t>
  </si>
  <si>
    <t>0300000000</t>
  </si>
  <si>
    <t xml:space="preserve">Муниципальная программа "Культура города Перми"</t>
  </si>
  <si>
    <t>0310000000</t>
  </si>
  <si>
    <t xml:space="preserve">Подпрограмма "Городские культурно-зрелищные мероприятия"</t>
  </si>
  <si>
    <t>0320000000</t>
  </si>
  <si>
    <t xml:space="preserve">Подпрограмма "Создание условий для творческой и профессиональной самореализации населения"</t>
  </si>
  <si>
    <t>0330000000</t>
  </si>
  <si>
    <t xml:space="preserve">Подпрограмма "Обеспечение качественно нового уровня развития инфраструктуры"</t>
  </si>
  <si>
    <t>0340000000</t>
  </si>
  <si>
    <t xml:space="preserve">Подпрограмма "Одаренные дети города Перми"</t>
  </si>
  <si>
    <t>0350000000</t>
  </si>
  <si>
    <t xml:space="preserve">Подпрограмма "Определение, сохранение и развитие культурной идентичности города Перми"</t>
  </si>
  <si>
    <t>0400000000</t>
  </si>
  <si>
    <t xml:space="preserve">Муниципальная программа "Молодежь города Перми"</t>
  </si>
  <si>
    <t>0410000000</t>
  </si>
  <si>
    <t xml:space="preserve">Подпрограмма "Создание условий для эффективной самореализации молодежи города Перми"</t>
  </si>
  <si>
    <t>0420000000</t>
  </si>
  <si>
    <t xml:space="preserve">Подпрограмма "Создание условий для социальной интеграции молодежи в общественно полезную деятельность"</t>
  </si>
  <si>
    <t>0600000000</t>
  </si>
  <si>
    <t xml:space="preserve">Муниципальная программа "Социальная поддержка и обеспечение семейного благополучия населения города Перми"</t>
  </si>
  <si>
    <t>0610000000</t>
  </si>
  <si>
    <t xml:space="preserve"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</si>
  <si>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0620000000</t>
  </si>
  <si>
    <t xml:space="preserve">Подпрограмма "Создание безбарьерной среды для маломобильных граждан"</t>
  </si>
  <si>
    <t>0640000000</t>
  </si>
  <si>
    <t xml:space="preserve">Подпрограмма "Организация оздоровления и отдыха детей города Перми"</t>
  </si>
  <si>
    <t>930</t>
  </si>
  <si>
    <t xml:space="preserve">Департамент образования администрации города Перми</t>
  </si>
  <si>
    <t>0500000000</t>
  </si>
  <si>
    <t xml:space="preserve">Муниципальная программа "Развитие физической культуры и спорта города Перми"</t>
  </si>
  <si>
    <t>0520000000</t>
  </si>
  <si>
    <t xml:space="preserve">Подпрограмма "Развитие физической культуры и спорта на территории города Перми"</t>
  </si>
  <si>
    <t>0630000000</t>
  </si>
  <si>
    <t xml:space="preserve">Подпрограмма "Повышение социального благополучия и безопасности семей с детьми"</t>
  </si>
  <si>
    <t>0700000000</t>
  </si>
  <si>
    <t xml:space="preserve">Муниципальная программа "Доступное и качественное образование"</t>
  </si>
  <si>
    <t>0710000000</t>
  </si>
  <si>
    <t xml:space="preserve">Подпрограмма "Обеспечение доступного и качественного дошкольного образования"</t>
  </si>
  <si>
    <t>0720000000</t>
  </si>
  <si>
    <t xml:space="preserve">Подпрограмма "Обеспечение доступного и качественного общего образования"</t>
  </si>
  <si>
    <t>0730000000</t>
  </si>
  <si>
    <t xml:space="preserve">Подпрограмма "Обеспечение доступного и качественного дополнительного образования"</t>
  </si>
  <si>
    <t>0740000000</t>
  </si>
  <si>
    <t xml:space="preserve">Подпрограмма "Ресурсное обеспечение качественного функционирования системы образования города Перми"</t>
  </si>
  <si>
    <t>0750000000</t>
  </si>
  <si>
    <t xml:space="preserve">Подпрограмма "Развитие негосударственного сектора в сфере образования"</t>
  </si>
  <si>
    <t>0800000000</t>
  </si>
  <si>
    <t xml:space="preserve">Муниципальная программа "Развитие сети образовательных организаций города Перми"</t>
  </si>
  <si>
    <t>0830000000</t>
  </si>
  <si>
    <t xml:space="preserve">Подпрограмма "Приведение имущественных комплексов муниципальных образовательных организаций города Перми в нормативное состояние"</t>
  </si>
  <si>
    <t>931</t>
  </si>
  <si>
    <t xml:space="preserve">Администрация Ленинского района города Перми</t>
  </si>
  <si>
    <t>0220000000</t>
  </si>
  <si>
    <t xml:space="preserve"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</si>
  <si>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0230000000</t>
  </si>
  <si>
    <t xml:space="preserve">Подпрограмма "Обеспечение первичных мер пожарной безопасности, отнесенных к полномочиям органов местного самоуправления"</t>
  </si>
  <si>
    <t>1700000000</t>
  </si>
  <si>
    <t xml:space="preserve">Муниципальная программа "Развитие системы жилищно-коммунального хозяйства в городе Перми"</t>
  </si>
  <si>
    <t>1720000000</t>
  </si>
  <si>
    <t xml:space="preserve">Подпрограмма "Обеспечение санитарно-эпидемиологических требований законодательства"</t>
  </si>
  <si>
    <t>932</t>
  </si>
  <si>
    <t xml:space="preserve">Администрация Свердловского района города Перми</t>
  </si>
  <si>
    <t>0310121980</t>
  </si>
  <si>
    <t xml:space="preserve">Городские культурно-зрелищные мероприятия, культурно-зрелищные мероприятия по месту жительства</t>
  </si>
  <si>
    <t>1730000000</t>
  </si>
  <si>
    <t xml:space="preserve">Подпрограмма "Обеспечение эффективного управления многоквартирными домами в городе Перми"</t>
  </si>
  <si>
    <t>933</t>
  </si>
  <si>
    <t xml:space="preserve">Администрация Мотовилихинского района города Перми</t>
  </si>
  <si>
    <t>1310000000</t>
  </si>
  <si>
    <t xml:space="preserve">Подпрограмма "Формирование комфортного внутригородского пространства на территории муниципального образования город Пермь"</t>
  </si>
  <si>
    <t>934</t>
  </si>
  <si>
    <t xml:space="preserve">Администрация Дзержинского района города Перми</t>
  </si>
  <si>
    <t xml:space="preserve">администрация Дзержинского района города Перми</t>
  </si>
  <si>
    <t>935</t>
  </si>
  <si>
    <t xml:space="preserve">Администрация Индустриального района города Перми</t>
  </si>
  <si>
    <t>1000000000</t>
  </si>
  <si>
    <t xml:space="preserve">Муниципальная программа "Организация дорожной деятельности в городе Перми"</t>
  </si>
  <si>
    <t>1010000000</t>
  </si>
  <si>
    <t xml:space="preserve">Подпрограмма "Приведение в нормативное состояние автомобильных дорог, снижение уровня перегрузки и ликвидации мест концентрации ДТП"</t>
  </si>
  <si>
    <t>1110000000</t>
  </si>
  <si>
    <t xml:space="preserve">Подпрограмма "Озеленение территории города Перми, в том числе путем создания парков, скверов, садов, бульваров"</t>
  </si>
  <si>
    <t>936</t>
  </si>
  <si>
    <t xml:space="preserve">Администрация Кировского района города Перми</t>
  </si>
  <si>
    <t>937</t>
  </si>
  <si>
    <t xml:space="preserve">Администрация Орджоникидзевского района города Перми</t>
  </si>
  <si>
    <t>938</t>
  </si>
  <si>
    <t xml:space="preserve">Администрация поселка Новые Ляды города Перми</t>
  </si>
  <si>
    <t xml:space="preserve">администрация поселка Новые Ляды города Перми</t>
  </si>
  <si>
    <t>1740000000</t>
  </si>
  <si>
    <t xml:space="preserve">Подпрограмма "Содержание объектов инженерной инфраструктуры"</t>
  </si>
  <si>
    <t>940</t>
  </si>
  <si>
    <t xml:space="preserve">Департамент жилищно-коммунального хозяйства администрации города Перми</t>
  </si>
  <si>
    <t>1500000000</t>
  </si>
  <si>
    <t xml:space="preserve">Муниципальная программа "Обеспечение жильем жителей города Перми"</t>
  </si>
  <si>
    <t>1530000000</t>
  </si>
  <si>
    <t xml:space="preserve">Подпрограмма "Повышение доступности жилья"</t>
  </si>
  <si>
    <t>1710000000</t>
  </si>
  <si>
    <t xml:space="preserve">Подпрограмма "Модернизация и комплексное развитие систем коммунальной инфраструктуры"</t>
  </si>
  <si>
    <t>1750000000</t>
  </si>
  <si>
    <t xml:space="preserve"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</si>
  <si>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942</t>
  </si>
  <si>
    <t xml:space="preserve">управление капитального строительства администрации города Перми</t>
  </si>
  <si>
    <t xml:space="preserve">расходы на бюджетные инвестиции</t>
  </si>
  <si>
    <t>0410241910</t>
  </si>
  <si>
    <t xml:space="preserve">Реконструкция здания МАУ "Дворец молодежи" г. Перми</t>
  </si>
  <si>
    <t>0510000000</t>
  </si>
  <si>
    <t xml:space="preserve">Подпрограмма "Обеспечение населения спортивной инфраструктурой"</t>
  </si>
  <si>
    <t>0510141470</t>
  </si>
  <si>
    <t xml:space="preserve">Строительство плавательного бассейна по адресу: ул. Гашкова, 20а</t>
  </si>
  <si>
    <t>05101SФ280</t>
  </si>
  <si>
    <t xml:space="preserve">Реконструкция физкультурно-оздоровительного комплекса по адресу: г. Пермь, ул. Рабочая, 9</t>
  </si>
  <si>
    <t>0820000000</t>
  </si>
  <si>
    <t xml:space="preserve">Подпрограмма "Обеспечение доступности общего и дополнительного образования"</t>
  </si>
  <si>
    <t>0820141160</t>
  </si>
  <si>
    <t xml:space="preserve">Реконструкция здания под размещение общеобразовательной организации по ул. Целинной, 15</t>
  </si>
  <si>
    <t>0820141300</t>
  </si>
  <si>
    <t xml:space="preserve">Реконструкция ледовой арены МАУ ДО "ДЮЦ "Здоровье"</t>
  </si>
  <si>
    <t>0820141660</t>
  </si>
  <si>
    <t xml:space="preserve">Строительство здания общеобразовательного учреждения по адресу: г. Пермь, ул. Ветлужская</t>
  </si>
  <si>
    <t>0820143360</t>
  </si>
  <si>
    <t xml:space="preserve">Реконструкция здания по ул. Уральской, 110 для размещения общеобразовательной организации г. Перми</t>
  </si>
  <si>
    <t>0820143500</t>
  </si>
  <si>
    <t xml:space="preserve">Строительство корпуса МАОУ "Школа дизайна "Точка" г. Перми</t>
  </si>
  <si>
    <t>08201SН070</t>
  </si>
  <si>
    <t>0820243510</t>
  </si>
  <si>
    <t xml:space="preserve">Строительство спортивного зала МАОУ "СОШ № 81" г. Перми</t>
  </si>
  <si>
    <t>0820243520</t>
  </si>
  <si>
    <t xml:space="preserve">Строительство спортивного зала МАОУ "СОШ № 96" г. Перми</t>
  </si>
  <si>
    <t>082E153050</t>
  </si>
  <si>
    <t>1410743570</t>
  </si>
  <si>
    <t xml:space="preserve">Строительство городского питомника растений на земельном участке с кадастровым номером 59:01:0000000:91384</t>
  </si>
  <si>
    <t>1510000000</t>
  </si>
  <si>
    <t xml:space="preserve">Подпрограмма "Обеспечение устойчивого сокращения непригодного для проживания и аварийного жилищного фонда"</t>
  </si>
  <si>
    <t>151F367483</t>
  </si>
  <si>
    <t xml:space="preserve">Обеспечение устойчивого сокращения непригодного для проживания жилого фонда</t>
  </si>
  <si>
    <t>151F367484</t>
  </si>
  <si>
    <t xml:space="preserve">Реализация мероприятий по обеспечению устойчивого сокращения непригодного для проживания жилого фонда</t>
  </si>
  <si>
    <t>1710142260</t>
  </si>
  <si>
    <t xml:space="preserve">Санация и строительство 2-й нитки водовода Гайва-Заозерье</t>
  </si>
  <si>
    <t>2000000000</t>
  </si>
  <si>
    <t xml:space="preserve">Муниципальная программа "Развитие автомобильных дорог и дорожных сооружений в городе Перми"</t>
  </si>
  <si>
    <t>2010000000</t>
  </si>
  <si>
    <t xml:space="preserve"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</si>
  <si>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2010343340</t>
  </si>
  <si>
    <t xml:space="preserve">Строительство подпорной стенки с устройством противопожарного проезда по ул. Льва Шатрова, 35</t>
  </si>
  <si>
    <t>9700000000</t>
  </si>
  <si>
    <t xml:space="preserve">Непрограммные расходы на реализацию единой политики в сфере инвестиционной и строительной деятельности на территории г. Перми</t>
  </si>
  <si>
    <t>944</t>
  </si>
  <si>
    <t xml:space="preserve">Департамент дорог и благоустройства администрации города Перми</t>
  </si>
  <si>
    <t>1020000000</t>
  </si>
  <si>
    <t xml:space="preserve">Подпрограмма "Обеспечение деятельности заказчиков работ"</t>
  </si>
  <si>
    <t>1030000000</t>
  </si>
  <si>
    <t xml:space="preserve">Подпрограмма "Совершенствование организации дорожного движения на улично-дорожной сети города Перми"</t>
  </si>
  <si>
    <t>1120000000</t>
  </si>
  <si>
    <t xml:space="preserve">Подпрограмма "Восстановление нормативного состояния и развитие мест погребения, в том числе крематория"</t>
  </si>
  <si>
    <t>1200000000</t>
  </si>
  <si>
    <t xml:space="preserve"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</si>
  <si>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1210000000</t>
  </si>
  <si>
    <t xml:space="preserve">Подпрограмма "Приоритетное развитие общественного транспорта в городе Перми"</t>
  </si>
  <si>
    <t>2010141990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</si>
  <si>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</si>
  <si>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2010143400</t>
  </si>
  <si>
    <t xml:space="preserve">Строительство автомобильной дороги по ул. Топазной</t>
  </si>
  <si>
    <t>2010143430</t>
  </si>
  <si>
    <t xml:space="preserve">Строительство очистных сооружений и водоотвода ливневых стоков по ул. Куфонина от ул. Трамвайной до ул. Подлесной до выпуска</t>
  </si>
  <si>
    <t>2010143450</t>
  </si>
  <si>
    <t xml:space="preserve">Реконструкция Комсомольского проспекта от ул. Ленина до ул. Екатерининской по нечетной стороне, Тр-5в</t>
  </si>
  <si>
    <t>2020000000</t>
  </si>
  <si>
    <t xml:space="preserve">Подпрограмма "Повышение уровня нормативного состояния автомобильных дорог и дорожных сооружений в городе Перми"</t>
  </si>
  <si>
    <t>945</t>
  </si>
  <si>
    <t xml:space="preserve">Департамент транспорта администрации города Перми</t>
  </si>
  <si>
    <t xml:space="preserve">в том числе</t>
  </si>
  <si>
    <t>950</t>
  </si>
  <si>
    <t xml:space="preserve">Контрольный департамент администрации города Перми</t>
  </si>
  <si>
    <t>951</t>
  </si>
  <si>
    <t xml:space="preserve">Департамент экономики и промышленной политики администрации города Перми</t>
  </si>
  <si>
    <t xml:space="preserve">департамент экономики и промышленной политики администрации города Перми</t>
  </si>
  <si>
    <t>0900000000</t>
  </si>
  <si>
    <t xml:space="preserve">Муниципальная программа "Экономическое развитие города Перми"</t>
  </si>
  <si>
    <t>0920000000</t>
  </si>
  <si>
    <t xml:space="preserve">Подпрограмма "Формирование благоприятной инвестиционной среды"</t>
  </si>
  <si>
    <t>0930000000</t>
  </si>
  <si>
    <t xml:space="preserve">Подпрограмма "Создание условий для развития малого и среднего предпринимательства"</t>
  </si>
  <si>
    <t>0940000000</t>
  </si>
  <si>
    <t xml:space="preserve">Подпрограмма "Развитие потребительского рынка"</t>
  </si>
  <si>
    <t>0950000000</t>
  </si>
  <si>
    <t xml:space="preserve">Подпрограмма "Развитие туризма в городе Перми"</t>
  </si>
  <si>
    <t>955</t>
  </si>
  <si>
    <t xml:space="preserve">Департамент социальной политики администрации города Перми</t>
  </si>
  <si>
    <t xml:space="preserve">департамент социальной политики администрации города Перми</t>
  </si>
  <si>
    <t>964</t>
  </si>
  <si>
    <t xml:space="preserve">Департамент общественной безопасности администрации города Перми</t>
  </si>
  <si>
    <t>975</t>
  </si>
  <si>
    <t xml:space="preserve">Администрация города Перми</t>
  </si>
  <si>
    <t>1540000000</t>
  </si>
  <si>
    <t xml:space="preserve">Подпрограмма "Осуществление иных мероприятий в сфере жилищных отношений"</t>
  </si>
  <si>
    <t>976</t>
  </si>
  <si>
    <t xml:space="preserve">Комитет по физической культуре и спорту администрации города Перми</t>
  </si>
  <si>
    <t>977</t>
  </si>
  <si>
    <t xml:space="preserve">Контрольно-счетная палата города Перми</t>
  </si>
  <si>
    <t>9300000000</t>
  </si>
  <si>
    <t xml:space="preserve">Непрограммные расходы по обеспечению деятельности Контрольно-счетной палаты города Перми</t>
  </si>
  <si>
    <t>985</t>
  </si>
  <si>
    <t xml:space="preserve">Пермская городская Дума</t>
  </si>
  <si>
    <t>9200000000</t>
  </si>
  <si>
    <t xml:space="preserve">Непрограммные расходы по обеспечению деятельности Пермской городской Думы</t>
  </si>
  <si>
    <t>991</t>
  </si>
  <si>
    <t xml:space="preserve">Управление жилищных отношений администрации города Перми</t>
  </si>
  <si>
    <t>1510121480</t>
  </si>
  <si>
    <t xml:space="preserve"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фонда, в том числе изъятие нежилых помещений в многоквартирных домах</t>
  </si>
  <si>
    <t>15101SЖ160</t>
  </si>
  <si>
    <t xml:space="preserve">Мероприятие по расселению жилищного фонда на территории Пермского края, признанного аварийным после 1 января 2017 года, в целях предотвращения чрезвычайных ситуаций</t>
  </si>
  <si>
    <t>1520000000</t>
  </si>
  <si>
    <t xml:space="preserve">Подпрограмма "Управление муниципальным жилищным фондом города Перми"</t>
  </si>
  <si>
    <t>153012С080</t>
  </si>
  <si>
    <t xml:space="preserve"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</si>
  <si>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15301R0820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</si>
  <si>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</si>
  <si>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1530343260</t>
  </si>
  <si>
    <t xml:space="preserve">Приобретение жилья, изъятие жилых (нежилых) помещений в целях исполнения судебных решений</t>
  </si>
  <si>
    <t>992</t>
  </si>
  <si>
    <t xml:space="preserve">Департамент земельных отношений администрации города Перми</t>
  </si>
  <si>
    <t>1900000000</t>
  </si>
  <si>
    <t xml:space="preserve">Муниципальная программа "Управление земельными ресурсами города Перми"</t>
  </si>
  <si>
    <t>1910000000</t>
  </si>
  <si>
    <t xml:space="preserve"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</si>
  <si>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1920000000</t>
  </si>
  <si>
    <t xml:space="preserve">Подпрограмма "Повышение эффективности управления земельными ресурсами путем развития информационной системы управления землями"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</si>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</sst>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#,##0.0"/>
    <numFmt numFmtId="161" formatCode="0.0%"/>
    <numFmt numFmtId="162" formatCode="dd/mm/yyyy\ hh:mm"/>
    <numFmt numFmtId="163" formatCode="#,##0.000"/>
    <numFmt numFmtId="164" formatCode="?"/>
  </numFmts>
  <fonts count="8">
    <font>
      <sz val="10.000000"/>
      <color theme="1"/>
      <name val="Arial"/>
    </font>
    <font>
      <sz val="10.000000"/>
      <name val="Arial"/>
    </font>
    <font>
      <sz val="12.000000"/>
      <name val="Times New Roman"/>
    </font>
    <font>
      <b/>
      <sz val="15.000000"/>
      <name val="Times New Roman"/>
    </font>
    <font>
      <b/>
      <sz val="12.000000"/>
      <name val="Times New Roman"/>
    </font>
    <font>
      <i/>
      <sz val="12.000000"/>
      <name val="Times New Roman"/>
    </font>
    <font>
      <i/>
      <u/>
      <sz val="12.000000"/>
      <name val="Times New Roman"/>
    </font>
    <font>
      <u/>
      <sz val="12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9" applyNumberFormat="1" applyFont="0" applyFill="0" applyBorder="0" applyProtection="0"/>
  </cellStyleXfs>
  <cellXfs count="62">
    <xf fontId="0" fillId="0" borderId="0" numFmtId="0" xfId="0"/>
    <xf fontId="2" fillId="0" borderId="0" numFmtId="0" xfId="0" applyFont="1"/>
    <xf fontId="2" fillId="0" borderId="0" numFmtId="0" xfId="0" applyFont="1" applyAlignment="1">
      <alignment wrapText="1"/>
    </xf>
    <xf fontId="2" fillId="0" borderId="0" numFmtId="160" xfId="0" applyNumberFormat="1" applyFont="1" applyAlignment="1">
      <alignment horizontal="center" vertical="center"/>
    </xf>
    <xf fontId="2" fillId="0" borderId="0" numFmtId="161" xfId="0" applyNumberFormat="1" applyFont="1" applyAlignment="1">
      <alignment horizontal="center" vertical="center"/>
    </xf>
    <xf fontId="2" fillId="0" borderId="0" numFmtId="0" xfId="0" applyFont="1" applyProtection="1"/>
    <xf fontId="2" fillId="0" borderId="0" numFmtId="0" xfId="0" applyFont="1" applyAlignment="1" applyProtection="1">
      <alignment wrapText="1"/>
    </xf>
    <xf fontId="2" fillId="0" borderId="0" numFmtId="160" xfId="0" applyNumberFormat="1" applyFont="1" applyAlignment="1" applyProtection="1">
      <alignment horizontal="center" vertical="center"/>
    </xf>
    <xf fontId="2" fillId="0" borderId="0" numFmtId="161" xfId="0" applyNumberFormat="1" applyFont="1" applyAlignment="1" applyProtection="1">
      <alignment horizontal="center" vertical="center"/>
    </xf>
    <xf fontId="2" fillId="0" borderId="0" numFmtId="0" xfId="0" applyFont="1" applyAlignment="1" applyProtection="1">
      <alignment horizontal="left"/>
    </xf>
    <xf fontId="2" fillId="0" borderId="0" numFmtId="0" xfId="0" applyFont="1" applyAlignment="1" applyProtection="1">
      <alignment horizontal="center"/>
    </xf>
    <xf fontId="2" fillId="0" borderId="0" numFmtId="0" xfId="0" applyFont="1" applyAlignment="1" applyProtection="1">
      <alignment horizontal="center" wrapText="1"/>
    </xf>
    <xf fontId="2" fillId="0" borderId="0" numFmtId="162" xfId="0" applyNumberFormat="1" applyFont="1" applyAlignment="1" applyProtection="1">
      <alignment horizontal="center"/>
    </xf>
    <xf fontId="2" fillId="0" borderId="0" numFmtId="0" xfId="0" applyFont="1" applyAlignment="1" applyProtection="1">
      <alignment vertical="top" wrapText="1"/>
    </xf>
    <xf fontId="2" fillId="0" borderId="0" numFmtId="160" xfId="0" applyNumberFormat="1" applyFont="1" applyAlignment="1" applyProtection="1">
      <alignment horizontal="center" vertical="center" wrapText="1"/>
    </xf>
    <xf fontId="2" fillId="0" borderId="0" numFmtId="161" xfId="0" applyNumberFormat="1" applyFont="1" applyAlignment="1" applyProtection="1">
      <alignment horizontal="center" vertical="center" wrapText="1"/>
    </xf>
    <xf fontId="2" fillId="0" borderId="0" numFmtId="0" xfId="0" applyFont="1" applyAlignment="1" applyProtection="1">
      <alignment horizontal="left" vertical="top" wrapText="1"/>
    </xf>
    <xf fontId="3" fillId="0" borderId="0" numFmtId="0" xfId="0" applyFont="1" applyAlignment="1" applyProtection="1">
      <alignment horizontal="center" vertical="center" wrapText="1"/>
    </xf>
    <xf fontId="2" fillId="0" borderId="1" numFmtId="49" xfId="0" applyNumberFormat="1" applyFont="1" applyBorder="1" applyAlignment="1" applyProtection="1">
      <alignment horizontal="center" vertical="center" wrapText="1"/>
    </xf>
    <xf fontId="2" fillId="0" borderId="1" numFmtId="160" xfId="0" applyNumberFormat="1" applyFont="1" applyBorder="1" applyAlignment="1" applyProtection="1">
      <alignment horizontal="center" vertical="center" wrapText="1"/>
    </xf>
    <xf fontId="2" fillId="0" borderId="1" numFmtId="161" xfId="0" applyNumberFormat="1" applyFont="1" applyBorder="1" applyAlignment="1" applyProtection="1">
      <alignment horizontal="center" vertical="center" wrapText="1"/>
    </xf>
    <xf fontId="4" fillId="2" borderId="1" numFmtId="49" xfId="0" applyNumberFormat="1" applyFont="1" applyFill="1" applyBorder="1" applyAlignment="1" applyProtection="1">
      <alignment horizontal="center" vertical="center" wrapText="1"/>
    </xf>
    <xf fontId="4" fillId="2" borderId="2" numFmtId="49" xfId="0" applyNumberFormat="1" applyFont="1" applyFill="1" applyBorder="1" applyAlignment="1" applyProtection="1">
      <alignment horizontal="center" vertical="center" wrapText="1"/>
    </xf>
    <xf fontId="4" fillId="2" borderId="3" numFmtId="49" xfId="0" applyNumberFormat="1" applyFont="1" applyFill="1" applyBorder="1" applyAlignment="1" applyProtection="1">
      <alignment horizontal="center" vertical="center" wrapText="1"/>
    </xf>
    <xf fontId="4" fillId="2" borderId="4" numFmtId="49" xfId="0" applyNumberFormat="1" applyFont="1" applyFill="1" applyBorder="1" applyAlignment="1" applyProtection="1">
      <alignment horizontal="center" vertical="center" wrapText="1"/>
    </xf>
    <xf fontId="2" fillId="0" borderId="1" numFmtId="163" xfId="0" applyNumberFormat="1" applyFont="1" applyBorder="1" applyAlignment="1" applyProtection="1">
      <alignment horizontal="right" vertical="center" wrapText="1"/>
    </xf>
    <xf fontId="4" fillId="2" borderId="1" numFmtId="160" xfId="0" applyNumberFormat="1" applyFont="1" applyFill="1" applyBorder="1" applyAlignment="1" applyProtection="1">
      <alignment horizontal="center" vertical="center" wrapText="1"/>
    </xf>
    <xf fontId="4" fillId="2" borderId="1" numFmtId="161" xfId="0" applyNumberFormat="1" applyFont="1" applyFill="1" applyBorder="1" applyAlignment="1">
      <alignment horizontal="center" vertical="center"/>
    </xf>
    <xf fontId="2" fillId="3" borderId="0" numFmtId="0" xfId="0" applyFont="1" applyFill="1"/>
    <xf fontId="4" fillId="3" borderId="1" numFmtId="49" xfId="0" applyNumberFormat="1" applyFont="1" applyFill="1" applyBorder="1" applyAlignment="1" applyProtection="1">
      <alignment horizontal="center" vertical="center" wrapText="1"/>
    </xf>
    <xf fontId="2" fillId="3" borderId="1" numFmtId="49" xfId="0" applyNumberFormat="1" applyFont="1" applyFill="1" applyBorder="1" applyAlignment="1" applyProtection="1">
      <alignment horizontal="center" vertical="center" wrapText="1"/>
    </xf>
    <xf fontId="4" fillId="3" borderId="1" numFmtId="160" xfId="0" applyNumberFormat="1" applyFont="1" applyFill="1" applyBorder="1" applyAlignment="1" applyProtection="1">
      <alignment horizontal="center" vertical="center" wrapText="1"/>
    </xf>
    <xf fontId="4" fillId="3" borderId="1" numFmtId="161" xfId="1" applyNumberFormat="1" applyFont="1" applyFill="1" applyBorder="1" applyAlignment="1" applyProtection="1">
      <alignment horizontal="center" vertical="center" wrapText="1"/>
    </xf>
    <xf fontId="2" fillId="3" borderId="1" numFmtId="160" xfId="0" applyNumberFormat="1" applyFont="1" applyFill="1" applyBorder="1"/>
    <xf fontId="2" fillId="3" borderId="1" numFmtId="161" xfId="0" applyNumberFormat="1" applyFont="1" applyFill="1" applyBorder="1"/>
    <xf fontId="4" fillId="0" borderId="1" numFmtId="49" xfId="0" applyNumberFormat="1" applyFont="1" applyBorder="1" applyAlignment="1" applyProtection="1">
      <alignment horizontal="center" vertical="center" wrapText="1"/>
    </xf>
    <xf fontId="4" fillId="0" borderId="2" numFmtId="49" xfId="0" applyNumberFormat="1" applyFont="1" applyBorder="1" applyAlignment="1" applyProtection="1">
      <alignment horizontal="center" vertical="center" wrapText="1"/>
    </xf>
    <xf fontId="4" fillId="0" borderId="3" numFmtId="49" xfId="0" applyNumberFormat="1" applyFont="1" applyBorder="1" applyAlignment="1" applyProtection="1">
      <alignment horizontal="center" vertical="center" wrapText="1"/>
    </xf>
    <xf fontId="4" fillId="0" borderId="4" numFmtId="49" xfId="0" applyNumberFormat="1" applyFont="1" applyBorder="1" applyAlignment="1" applyProtection="1">
      <alignment horizontal="center" vertical="center" wrapText="1"/>
    </xf>
    <xf fontId="4" fillId="0" borderId="1" numFmtId="160" xfId="0" applyNumberFormat="1" applyFont="1" applyBorder="1" applyAlignment="1" applyProtection="1">
      <alignment horizontal="center" vertical="center" wrapText="1"/>
    </xf>
    <xf fontId="4" fillId="0" borderId="1" numFmtId="161" xfId="0" applyNumberFormat="1" applyFont="1" applyBorder="1" applyAlignment="1">
      <alignment horizontal="center" vertical="center"/>
    </xf>
    <xf fontId="2" fillId="0" borderId="1" numFmtId="49" xfId="0" applyNumberFormat="1" applyFont="1" applyBorder="1" applyAlignment="1" applyProtection="1">
      <alignment horizontal="left" vertical="center" wrapText="1"/>
    </xf>
    <xf fontId="4" fillId="0" borderId="1" numFmtId="49" xfId="0" applyNumberFormat="1" applyFont="1" applyBorder="1" applyAlignment="1" applyProtection="1">
      <alignment horizontal="left" vertical="center" wrapText="1"/>
    </xf>
    <xf fontId="5" fillId="0" borderId="0" numFmtId="0" xfId="0" applyFont="1"/>
    <xf fontId="5" fillId="0" borderId="1" numFmtId="49" xfId="0" applyNumberFormat="1" applyFont="1" applyBorder="1" applyAlignment="1" applyProtection="1">
      <alignment horizontal="center" vertical="center" wrapText="1"/>
    </xf>
    <xf fontId="5" fillId="0" borderId="1" numFmtId="49" xfId="0" applyNumberFormat="1" applyFont="1" applyBorder="1" applyAlignment="1" applyProtection="1">
      <alignment horizontal="left" vertical="center" wrapText="1"/>
    </xf>
    <xf fontId="5" fillId="0" borderId="1" numFmtId="160" xfId="0" applyNumberFormat="1" applyFont="1" applyBorder="1" applyAlignment="1" applyProtection="1">
      <alignment horizontal="center" vertical="center" wrapText="1"/>
    </xf>
    <xf fontId="5" fillId="0" borderId="1" numFmtId="161" xfId="0" applyNumberFormat="1" applyFont="1" applyBorder="1" applyAlignment="1">
      <alignment horizontal="center" vertical="center"/>
    </xf>
    <xf fontId="2" fillId="0" borderId="1" numFmtId="161" xfId="0" applyNumberFormat="1" applyFont="1" applyBorder="1" applyAlignment="1">
      <alignment horizontal="center" vertical="center"/>
    </xf>
    <xf fontId="2" fillId="3" borderId="0" numFmtId="161" xfId="0" applyNumberFormat="1" applyFont="1" applyFill="1"/>
    <xf fontId="4" fillId="0" borderId="1" numFmtId="163" xfId="0" applyNumberFormat="1" applyFont="1" applyBorder="1" applyAlignment="1" applyProtection="1">
      <alignment horizontal="right" vertical="center" wrapText="1"/>
    </xf>
    <xf fontId="6" fillId="0" borderId="2" numFmtId="49" xfId="0" applyNumberFormat="1" applyFont="1" applyBorder="1" applyAlignment="1" applyProtection="1">
      <alignment horizontal="center" vertical="center" wrapText="1"/>
    </xf>
    <xf fontId="6" fillId="0" borderId="3" numFmtId="49" xfId="0" applyNumberFormat="1" applyFont="1" applyBorder="1" applyAlignment="1" applyProtection="1">
      <alignment horizontal="center" vertical="center" wrapText="1"/>
    </xf>
    <xf fontId="6" fillId="0" borderId="4" numFmtId="49" xfId="0" applyNumberFormat="1" applyFont="1" applyBorder="1" applyAlignment="1" applyProtection="1">
      <alignment horizontal="center" vertical="center" wrapText="1"/>
    </xf>
    <xf fontId="6" fillId="0" borderId="1" numFmtId="160" xfId="0" applyNumberFormat="1" applyFont="1" applyBorder="1" applyAlignment="1" applyProtection="1">
      <alignment horizontal="center" vertical="center" wrapText="1"/>
    </xf>
    <xf fontId="6" fillId="0" borderId="1" numFmtId="161" xfId="0" applyNumberFormat="1" applyFont="1" applyBorder="1" applyAlignment="1">
      <alignment horizontal="center" vertical="center"/>
    </xf>
    <xf fontId="2" fillId="0" borderId="1" numFmtId="164" xfId="0" applyNumberFormat="1" applyFont="1" applyBorder="1" applyAlignment="1" applyProtection="1">
      <alignment horizontal="left" vertical="center" wrapText="1"/>
    </xf>
    <xf fontId="7" fillId="0" borderId="1" numFmtId="163" xfId="0" applyNumberFormat="1" applyFont="1" applyBorder="1" applyAlignment="1" applyProtection="1">
      <alignment horizontal="right" vertical="center" wrapText="1"/>
    </xf>
    <xf fontId="4" fillId="2" borderId="2" numFmtId="49" xfId="0" applyNumberFormat="1" applyFont="1" applyFill="1" applyBorder="1" applyAlignment="1" applyProtection="1">
      <alignment horizontal="center" vertical="center"/>
    </xf>
    <xf fontId="4" fillId="2" borderId="3" numFmtId="49" xfId="0" applyNumberFormat="1" applyFont="1" applyFill="1" applyBorder="1" applyAlignment="1" applyProtection="1">
      <alignment horizontal="center" vertical="center"/>
    </xf>
    <xf fontId="4" fillId="2" borderId="4" numFmtId="49" xfId="0" applyNumberFormat="1" applyFont="1" applyFill="1" applyBorder="1" applyAlignment="1" applyProtection="1">
      <alignment horizontal="center" vertical="center"/>
    </xf>
    <xf fontId="2" fillId="0" borderId="1" numFmtId="163" xfId="0" applyNumberFormat="1" applyFont="1" applyBorder="1" applyAlignment="1" applyProtection="1">
      <alignment horizontal="right"/>
    </xf>
  </cellXfs>
  <cellStyles count="2">
    <cellStyle name="Обычный" xfId="0" builtinId="0"/>
    <cellStyle name="Процентный" xfId="1" builtinId="5"/>
  </cellStyles>
  <dxfs count="1">
    <dxf>
      <fill>
        <patternFill patternType="solid">
          <fgColor rgb="FFD9E2F2"/>
          <bgColor rgb="FFD9E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1" showOutlineSymbols="1"/>
    <pageSetUpPr autoPageBreaks="1" fitToPage="1"/>
  </sheetPr>
  <sheetViews>
    <sheetView showGridLines="0" topLeftCell="A523" zoomScale="100" workbookViewId="0">
      <selection activeCell="I22" activeCellId="0" sqref="I22"/>
    </sheetView>
  </sheetViews>
  <sheetFormatPr defaultRowHeight="12.75" customHeight="1" outlineLevelRow="4"/>
  <cols>
    <col customWidth="1" min="1" max="1" style="1" width="10.7109375"/>
    <col customWidth="1" hidden="1" min="2" max="2" style="1" width="83.7109375"/>
    <col customWidth="1" min="3" max="3" style="1" width="12"/>
    <col customWidth="1" min="4" max="4" style="2" width="70.5703125"/>
    <col customWidth="1" hidden="1" min="5" max="6" style="1" width="15.42578125"/>
    <col customWidth="1" min="7" max="8" style="3" width="15.42578125"/>
    <col customWidth="1" min="9" max="9" style="4" width="13.85546875"/>
    <col customWidth="1" min="10" max="11" style="1" width="9.140625"/>
    <col min="12" max="16384" style="1" width="9.140625"/>
  </cols>
  <sheetData>
    <row r="1" ht="12.75" hidden="1" customHeight="1">
      <c r="A1" s="5" t="s">
        <v>0</v>
      </c>
      <c r="B1" s="5"/>
      <c r="C1" s="5"/>
      <c r="D1" s="6"/>
      <c r="E1" s="5"/>
      <c r="F1" s="5"/>
      <c r="G1" s="7"/>
      <c r="H1" s="7"/>
      <c r="I1" s="8"/>
      <c r="J1" s="5"/>
      <c r="K1" s="5"/>
    </row>
    <row r="2" ht="12.75" hidden="1" customHeight="1">
      <c r="A2" s="5" t="s">
        <v>1</v>
      </c>
      <c r="B2" s="5"/>
      <c r="C2" s="5"/>
      <c r="D2" s="6"/>
      <c r="E2" s="5"/>
      <c r="F2" s="5"/>
      <c r="G2" s="7"/>
      <c r="H2" s="7"/>
      <c r="I2" s="8"/>
      <c r="J2" s="5"/>
      <c r="K2" s="5"/>
    </row>
    <row r="3" ht="14.25" hidden="1" customHeight="1">
      <c r="A3" s="9"/>
      <c r="B3" s="10"/>
      <c r="C3" s="10"/>
      <c r="D3" s="11"/>
      <c r="E3" s="10"/>
      <c r="F3" s="10"/>
      <c r="G3" s="7"/>
      <c r="H3" s="7"/>
      <c r="I3" s="8"/>
      <c r="J3" s="10"/>
      <c r="K3" s="10"/>
    </row>
    <row r="4" ht="14.25" hidden="1" customHeight="1">
      <c r="A4" s="9" t="s">
        <v>2</v>
      </c>
      <c r="B4" s="10"/>
      <c r="C4" s="10"/>
      <c r="D4" s="11"/>
      <c r="E4" s="12"/>
      <c r="F4" s="10"/>
      <c r="G4" s="7"/>
      <c r="H4" s="7"/>
      <c r="I4" s="8"/>
      <c r="J4" s="10"/>
      <c r="K4" s="10"/>
    </row>
    <row r="5" ht="12.75" hidden="1" customHeight="1">
      <c r="A5" s="5" t="s">
        <v>3</v>
      </c>
      <c r="B5" s="5"/>
      <c r="C5" s="5"/>
      <c r="D5" s="6"/>
      <c r="E5" s="5"/>
      <c r="F5" s="5"/>
      <c r="G5" s="7"/>
      <c r="H5" s="7"/>
      <c r="I5" s="8"/>
      <c r="J5" s="5"/>
      <c r="K5" s="5"/>
    </row>
    <row r="6" ht="12.75" hidden="1" customHeight="1">
      <c r="A6" s="13"/>
      <c r="B6" s="13"/>
      <c r="C6" s="13"/>
      <c r="D6" s="13"/>
      <c r="E6" s="13"/>
      <c r="F6" s="13"/>
      <c r="G6" s="14"/>
      <c r="H6" s="14"/>
      <c r="I6" s="15"/>
      <c r="J6" s="16"/>
      <c r="K6" s="16"/>
    </row>
    <row r="7" ht="12.75" hidden="1" customHeight="1">
      <c r="A7" s="13" t="s">
        <v>4</v>
      </c>
      <c r="B7" s="13"/>
      <c r="C7" s="13"/>
      <c r="D7" s="13"/>
      <c r="E7" s="13"/>
      <c r="F7" s="13"/>
      <c r="G7" s="14"/>
      <c r="H7" s="14"/>
    </row>
    <row r="8" ht="12.75" hidden="1" customHeight="1">
      <c r="A8" s="13" t="s">
        <v>5</v>
      </c>
      <c r="B8" s="13"/>
      <c r="C8" s="13"/>
      <c r="D8" s="13"/>
      <c r="E8" s="13"/>
      <c r="F8" s="13"/>
      <c r="G8" s="14"/>
      <c r="H8" s="14"/>
    </row>
    <row r="9" ht="12.75" hidden="1" customHeight="1">
      <c r="A9" s="13" t="s">
        <v>6</v>
      </c>
      <c r="B9" s="13"/>
      <c r="C9" s="13"/>
      <c r="D9" s="13"/>
      <c r="E9" s="13"/>
      <c r="F9" s="13"/>
      <c r="G9" s="14"/>
      <c r="H9" s="14"/>
    </row>
    <row r="10" ht="12.75" hidden="1" customHeight="1">
      <c r="A10" s="13" t="s">
        <v>7</v>
      </c>
      <c r="B10" s="13"/>
      <c r="C10" s="13"/>
      <c r="D10" s="13"/>
      <c r="E10" s="13"/>
      <c r="F10" s="13"/>
      <c r="G10" s="14"/>
      <c r="H10" s="14"/>
    </row>
    <row r="11" ht="12.75" hidden="1" customHeight="1">
      <c r="A11" s="13" t="s">
        <v>8</v>
      </c>
      <c r="B11" s="13"/>
      <c r="C11" s="13"/>
      <c r="D11" s="13"/>
      <c r="E11" s="13"/>
      <c r="F11" s="13"/>
      <c r="G11" s="14"/>
      <c r="H11" s="14"/>
    </row>
    <row r="12" ht="12.75" hidden="1" customHeight="1">
      <c r="A12" s="13" t="s">
        <v>9</v>
      </c>
      <c r="B12" s="13"/>
      <c r="C12" s="13"/>
      <c r="D12" s="13"/>
      <c r="E12" s="13"/>
      <c r="F12" s="13"/>
      <c r="G12" s="14"/>
      <c r="H12" s="14"/>
    </row>
    <row r="13" ht="12.75" customHeight="1">
      <c r="A13" s="13"/>
      <c r="B13" s="13"/>
      <c r="C13" s="13"/>
      <c r="D13" s="13"/>
      <c r="E13" s="13"/>
      <c r="F13" s="13"/>
      <c r="G13" s="14"/>
      <c r="H13" s="14"/>
    </row>
    <row r="14" ht="36.75" customHeight="1">
      <c r="A14" s="17" t="s">
        <v>10</v>
      </c>
      <c r="B14" s="17"/>
      <c r="C14" s="17"/>
      <c r="D14" s="17"/>
      <c r="E14" s="17"/>
      <c r="F14" s="17"/>
      <c r="G14" s="17"/>
      <c r="H14" s="17"/>
      <c r="I14" s="17"/>
    </row>
    <row r="15" ht="15">
      <c r="B15" s="6"/>
      <c r="C15" s="6"/>
      <c r="D15" s="6"/>
      <c r="E15" s="6"/>
      <c r="F15" s="6"/>
      <c r="G15" s="14"/>
      <c r="H15" s="14"/>
      <c r="I15" s="11" t="s">
        <v>11</v>
      </c>
      <c r="J15" s="5"/>
      <c r="K15" s="5"/>
    </row>
    <row r="16" ht="30">
      <c r="A16" s="18" t="s">
        <v>12</v>
      </c>
      <c r="B16" s="18" t="s">
        <v>13</v>
      </c>
      <c r="C16" s="18" t="s">
        <v>14</v>
      </c>
      <c r="D16" s="18" t="s">
        <v>15</v>
      </c>
      <c r="E16" s="18" t="s">
        <v>16</v>
      </c>
      <c r="F16" s="18" t="s">
        <v>17</v>
      </c>
      <c r="G16" s="19" t="s">
        <v>18</v>
      </c>
      <c r="H16" s="19" t="s">
        <v>19</v>
      </c>
      <c r="I16" s="20" t="s">
        <v>20</v>
      </c>
    </row>
    <row r="17" ht="27" customHeight="1">
      <c r="A17" s="21" t="s">
        <v>21</v>
      </c>
      <c r="B17" s="22" t="s">
        <v>22</v>
      </c>
      <c r="C17" s="23"/>
      <c r="D17" s="24"/>
      <c r="E17" s="25">
        <v>39005.966</v>
      </c>
      <c r="F17" s="25">
        <v>52063.612999999998</v>
      </c>
      <c r="G17" s="26">
        <f>E17+F17</f>
        <v>91069.578999999998</v>
      </c>
      <c r="H17" s="26">
        <v>86807.860000000001</v>
      </c>
      <c r="I17" s="27">
        <f>H17/G17</f>
        <v>0.95320370373074859</v>
      </c>
    </row>
    <row r="18" s="28" customFormat="1" ht="12" customHeight="1">
      <c r="A18" s="29"/>
      <c r="B18" s="29"/>
      <c r="C18" s="30" t="s">
        <v>23</v>
      </c>
      <c r="D18" s="30"/>
      <c r="E18" s="31"/>
      <c r="F18" s="31"/>
      <c r="G18" s="32"/>
      <c r="H18" s="33"/>
      <c r="I18" s="33"/>
      <c r="J18" s="34"/>
    </row>
    <row r="19" s="1" customFormat="1" ht="18" customHeight="1">
      <c r="A19" s="35"/>
      <c r="B19" s="36"/>
      <c r="C19" s="37" t="s">
        <v>24</v>
      </c>
      <c r="D19" s="38"/>
      <c r="E19" s="25"/>
      <c r="F19" s="25"/>
      <c r="G19" s="39">
        <f>G20+G22</f>
        <v>51324.567999999999</v>
      </c>
      <c r="H19" s="39">
        <f>H20+H22</f>
        <v>48399.673000000003</v>
      </c>
      <c r="I19" s="40">
        <f t="shared" ref="I19:I82" si="0">H19/G19</f>
        <v>0.9430117950530047</v>
      </c>
    </row>
    <row r="20" ht="30" outlineLevel="1">
      <c r="A20" s="35" t="s">
        <v>21</v>
      </c>
      <c r="B20" s="41" t="s">
        <v>22</v>
      </c>
      <c r="C20" s="35" t="s">
        <v>25</v>
      </c>
      <c r="D20" s="42" t="s">
        <v>26</v>
      </c>
      <c r="E20" s="25">
        <v>0</v>
      </c>
      <c r="F20" s="25">
        <v>633.25199999999995</v>
      </c>
      <c r="G20" s="39">
        <f t="shared" ref="G20:G83" si="1">E20+F20</f>
        <v>633.25199999999995</v>
      </c>
      <c r="H20" s="39">
        <v>149.69499999999999</v>
      </c>
      <c r="I20" s="40">
        <f t="shared" si="0"/>
        <v>0.23639088388193011</v>
      </c>
    </row>
    <row r="21" s="43" customFormat="1" ht="30" outlineLevel="2">
      <c r="A21" s="44" t="s">
        <v>21</v>
      </c>
      <c r="B21" s="41" t="s">
        <v>22</v>
      </c>
      <c r="C21" s="44" t="s">
        <v>27</v>
      </c>
      <c r="D21" s="45" t="s">
        <v>28</v>
      </c>
      <c r="E21" s="25">
        <v>0</v>
      </c>
      <c r="F21" s="25">
        <v>633.25199999999995</v>
      </c>
      <c r="G21" s="46">
        <f t="shared" si="1"/>
        <v>633.25199999999995</v>
      </c>
      <c r="H21" s="46">
        <v>149.69499999999999</v>
      </c>
      <c r="I21" s="47">
        <f t="shared" si="0"/>
        <v>0.23639088388193011</v>
      </c>
    </row>
    <row r="22" ht="30" outlineLevel="1">
      <c r="A22" s="35" t="s">
        <v>21</v>
      </c>
      <c r="B22" s="41" t="s">
        <v>22</v>
      </c>
      <c r="C22" s="35" t="s">
        <v>29</v>
      </c>
      <c r="D22" s="42" t="s">
        <v>30</v>
      </c>
      <c r="E22" s="25">
        <v>21274.848999999998</v>
      </c>
      <c r="F22" s="25">
        <v>29416.467000000001</v>
      </c>
      <c r="G22" s="39">
        <f t="shared" si="1"/>
        <v>50691.315999999999</v>
      </c>
      <c r="H22" s="39">
        <v>48249.978000000003</v>
      </c>
      <c r="I22" s="40">
        <f t="shared" si="0"/>
        <v>0.95183912763282774</v>
      </c>
    </row>
    <row r="23" s="43" customFormat="1" ht="30" outlineLevel="2">
      <c r="A23" s="44" t="s">
        <v>21</v>
      </c>
      <c r="B23" s="41" t="s">
        <v>22</v>
      </c>
      <c r="C23" s="44" t="s">
        <v>31</v>
      </c>
      <c r="D23" s="45" t="s">
        <v>32</v>
      </c>
      <c r="E23" s="25">
        <v>273.87799999999999</v>
      </c>
      <c r="F23" s="25">
        <v>1018.352</v>
      </c>
      <c r="G23" s="46">
        <f t="shared" si="1"/>
        <v>1292.23</v>
      </c>
      <c r="H23" s="46">
        <v>621.13800000000003</v>
      </c>
      <c r="I23" s="47">
        <f t="shared" si="0"/>
        <v>0.48067139750663584</v>
      </c>
    </row>
    <row r="24" s="43" customFormat="1" ht="30" outlineLevel="2">
      <c r="A24" s="44" t="s">
        <v>21</v>
      </c>
      <c r="B24" s="41" t="s">
        <v>22</v>
      </c>
      <c r="C24" s="44" t="s">
        <v>33</v>
      </c>
      <c r="D24" s="45" t="s">
        <v>34</v>
      </c>
      <c r="E24" s="25">
        <v>21000.971000000001</v>
      </c>
      <c r="F24" s="25">
        <v>28398.115000000002</v>
      </c>
      <c r="G24" s="46">
        <f t="shared" si="1"/>
        <v>49399.086000000003</v>
      </c>
      <c r="H24" s="46">
        <v>47628.839999999997</v>
      </c>
      <c r="I24" s="47">
        <f t="shared" si="0"/>
        <v>0.96416439769756046</v>
      </c>
    </row>
    <row r="25" s="1" customFormat="1" ht="18" customHeight="1">
      <c r="A25" s="35"/>
      <c r="B25" s="36"/>
      <c r="C25" s="37" t="s">
        <v>35</v>
      </c>
      <c r="D25" s="38"/>
      <c r="E25" s="25"/>
      <c r="F25" s="25"/>
      <c r="G25" s="39">
        <f>G26+G27+G28</f>
        <v>39745.010999999999</v>
      </c>
      <c r="H25" s="39">
        <f>H26+H27+H28</f>
        <v>38408.186999999998</v>
      </c>
      <c r="I25" s="40">
        <f t="shared" si="0"/>
        <v>0.96636498603560583</v>
      </c>
    </row>
    <row r="26" ht="30" outlineLevel="1">
      <c r="A26" s="18" t="s">
        <v>21</v>
      </c>
      <c r="B26" s="41" t="s">
        <v>22</v>
      </c>
      <c r="C26" s="18" t="s">
        <v>36</v>
      </c>
      <c r="D26" s="41" t="s">
        <v>37</v>
      </c>
      <c r="E26" s="25">
        <v>285.42399999999998</v>
      </c>
      <c r="F26" s="25">
        <v>0</v>
      </c>
      <c r="G26" s="19">
        <f t="shared" si="1"/>
        <v>285.42399999999998</v>
      </c>
      <c r="H26" s="19">
        <v>285.42399999999998</v>
      </c>
      <c r="I26" s="48">
        <f t="shared" si="0"/>
        <v>1</v>
      </c>
    </row>
    <row r="27" ht="30" outlineLevel="1">
      <c r="A27" s="18" t="s">
        <v>21</v>
      </c>
      <c r="B27" s="41" t="s">
        <v>22</v>
      </c>
      <c r="C27" s="18" t="s">
        <v>38</v>
      </c>
      <c r="D27" s="41" t="s">
        <v>39</v>
      </c>
      <c r="E27" s="25">
        <v>15339.839</v>
      </c>
      <c r="F27" s="25">
        <v>20036.205999999998</v>
      </c>
      <c r="G27" s="19">
        <f t="shared" si="1"/>
        <v>35376.044999999998</v>
      </c>
      <c r="H27" s="19">
        <v>34076.061000000002</v>
      </c>
      <c r="I27" s="48">
        <f t="shared" si="0"/>
        <v>0.96325242123589572</v>
      </c>
    </row>
    <row r="28" ht="30" outlineLevel="1">
      <c r="A28" s="18" t="s">
        <v>21</v>
      </c>
      <c r="B28" s="41" t="s">
        <v>22</v>
      </c>
      <c r="C28" s="18" t="s">
        <v>40</v>
      </c>
      <c r="D28" s="41" t="s">
        <v>41</v>
      </c>
      <c r="E28" s="25">
        <v>2105.8539999999998</v>
      </c>
      <c r="F28" s="25">
        <v>1977.6880000000001</v>
      </c>
      <c r="G28" s="19">
        <f t="shared" si="1"/>
        <v>4083.5419999999999</v>
      </c>
      <c r="H28" s="19">
        <v>4046.7020000000002</v>
      </c>
      <c r="I28" s="48">
        <f t="shared" si="0"/>
        <v>0.99097842020481242</v>
      </c>
    </row>
    <row r="29" ht="27" customHeight="1">
      <c r="A29" s="21" t="s">
        <v>42</v>
      </c>
      <c r="B29" s="22" t="s">
        <v>43</v>
      </c>
      <c r="C29" s="23"/>
      <c r="D29" s="24"/>
      <c r="E29" s="25">
        <v>52067.152999999998</v>
      </c>
      <c r="F29" s="25">
        <v>72313.554999999993</v>
      </c>
      <c r="G29" s="26">
        <f t="shared" si="1"/>
        <v>124380.70799999998</v>
      </c>
      <c r="H29" s="26">
        <v>120415.86</v>
      </c>
      <c r="I29" s="27">
        <f t="shared" si="0"/>
        <v>0.96812328805846659</v>
      </c>
    </row>
    <row r="30" s="28" customFormat="1" ht="12" customHeight="1">
      <c r="A30" s="29"/>
      <c r="B30" s="29"/>
      <c r="C30" s="30" t="s">
        <v>23</v>
      </c>
      <c r="D30" s="30"/>
      <c r="E30" s="31"/>
      <c r="F30" s="31"/>
      <c r="G30" s="32"/>
      <c r="H30" s="33"/>
      <c r="I30" s="33"/>
      <c r="J30" s="49"/>
    </row>
    <row r="31" s="1" customFormat="1" ht="18" customHeight="1">
      <c r="A31" s="35"/>
      <c r="B31" s="36"/>
      <c r="C31" s="37" t="s">
        <v>44</v>
      </c>
      <c r="D31" s="38"/>
      <c r="E31" s="25"/>
      <c r="F31" s="25"/>
      <c r="G31" s="39">
        <f>G32+G33+G34</f>
        <v>124380.70700000001</v>
      </c>
      <c r="H31" s="39">
        <f>H32+H33+H34</f>
        <v>120415.86</v>
      </c>
      <c r="I31" s="48">
        <f t="shared" si="0"/>
        <v>0.96812329584201506</v>
      </c>
    </row>
    <row r="32" ht="30" outlineLevel="1">
      <c r="A32" s="18" t="s">
        <v>42</v>
      </c>
      <c r="B32" s="41" t="s">
        <v>43</v>
      </c>
      <c r="C32" s="18" t="s">
        <v>36</v>
      </c>
      <c r="D32" s="41" t="s">
        <v>45</v>
      </c>
      <c r="E32" s="25">
        <v>26746.23</v>
      </c>
      <c r="F32" s="25">
        <v>34897.216999999997</v>
      </c>
      <c r="G32" s="19">
        <f t="shared" si="1"/>
        <v>61643.447</v>
      </c>
      <c r="H32" s="19">
        <v>60373.277000000002</v>
      </c>
      <c r="I32" s="48">
        <f t="shared" si="0"/>
        <v>0.97939489010080827</v>
      </c>
    </row>
    <row r="33" ht="30" outlineLevel="1">
      <c r="A33" s="18" t="s">
        <v>42</v>
      </c>
      <c r="B33" s="41" t="s">
        <v>43</v>
      </c>
      <c r="C33" s="18" t="s">
        <v>38</v>
      </c>
      <c r="D33" s="41" t="s">
        <v>46</v>
      </c>
      <c r="E33" s="25">
        <v>25245.621999999999</v>
      </c>
      <c r="F33" s="25">
        <v>37386.338000000003</v>
      </c>
      <c r="G33" s="19">
        <f t="shared" si="1"/>
        <v>62631.960000000006</v>
      </c>
      <c r="H33" s="19">
        <v>59937.283000000003</v>
      </c>
      <c r="I33" s="48">
        <f t="shared" si="0"/>
        <v>0.95697600713756992</v>
      </c>
    </row>
    <row r="34" ht="30" outlineLevel="1">
      <c r="A34" s="18" t="s">
        <v>42</v>
      </c>
      <c r="B34" s="41" t="s">
        <v>43</v>
      </c>
      <c r="C34" s="18" t="s">
        <v>40</v>
      </c>
      <c r="D34" s="41" t="s">
        <v>47</v>
      </c>
      <c r="E34" s="25">
        <v>75.299999999999997</v>
      </c>
      <c r="F34" s="25">
        <v>30</v>
      </c>
      <c r="G34" s="19">
        <f t="shared" si="1"/>
        <v>105.3</v>
      </c>
      <c r="H34" s="19">
        <v>105.3</v>
      </c>
      <c r="I34" s="48">
        <f t="shared" si="0"/>
        <v>1</v>
      </c>
    </row>
    <row r="35" ht="27" customHeight="1">
      <c r="A35" s="21" t="s">
        <v>48</v>
      </c>
      <c r="B35" s="22" t="s">
        <v>49</v>
      </c>
      <c r="C35" s="23"/>
      <c r="D35" s="24"/>
      <c r="E35" s="25">
        <v>20804.599999999999</v>
      </c>
      <c r="F35" s="25">
        <v>28380.463</v>
      </c>
      <c r="G35" s="26">
        <f t="shared" si="1"/>
        <v>49185.062999999995</v>
      </c>
      <c r="H35" s="26">
        <v>48842.150000000001</v>
      </c>
      <c r="I35" s="27">
        <f t="shared" si="0"/>
        <v>0.99302810692750376</v>
      </c>
    </row>
    <row r="36" s="28" customFormat="1" ht="12" customHeight="1">
      <c r="A36" s="29"/>
      <c r="B36" s="29"/>
      <c r="C36" s="30" t="s">
        <v>23</v>
      </c>
      <c r="D36" s="30"/>
      <c r="E36" s="31"/>
      <c r="F36" s="31"/>
      <c r="G36" s="32"/>
      <c r="H36" s="33"/>
      <c r="I36" s="33"/>
      <c r="J36" s="49"/>
    </row>
    <row r="37" s="1" customFormat="1" ht="18" customHeight="1">
      <c r="A37" s="35"/>
      <c r="B37" s="36"/>
      <c r="C37" s="37" t="s">
        <v>50</v>
      </c>
      <c r="D37" s="38"/>
      <c r="E37" s="25"/>
      <c r="F37" s="25"/>
      <c r="G37" s="39">
        <f>G38</f>
        <v>14827.611000000001</v>
      </c>
      <c r="H37" s="39">
        <f>H38</f>
        <v>14827.611000000001</v>
      </c>
      <c r="I37" s="40">
        <f t="shared" si="0"/>
        <v>1</v>
      </c>
    </row>
    <row r="38" ht="30" outlineLevel="1">
      <c r="A38" s="35" t="s">
        <v>48</v>
      </c>
      <c r="B38" s="41" t="s">
        <v>49</v>
      </c>
      <c r="C38" s="35" t="s">
        <v>51</v>
      </c>
      <c r="D38" s="42" t="s">
        <v>52</v>
      </c>
      <c r="E38" s="25">
        <v>7370.8000000000002</v>
      </c>
      <c r="F38" s="25">
        <v>7456.8109999999997</v>
      </c>
      <c r="G38" s="39">
        <f t="shared" si="1"/>
        <v>14827.611000000001</v>
      </c>
      <c r="H38" s="39">
        <v>14827.611000000001</v>
      </c>
      <c r="I38" s="40">
        <f t="shared" si="0"/>
        <v>1</v>
      </c>
    </row>
    <row r="39" s="43" customFormat="1" ht="30" outlineLevel="2">
      <c r="A39" s="44" t="s">
        <v>48</v>
      </c>
      <c r="B39" s="41" t="s">
        <v>49</v>
      </c>
      <c r="C39" s="44" t="s">
        <v>53</v>
      </c>
      <c r="D39" s="45" t="s">
        <v>54</v>
      </c>
      <c r="E39" s="25">
        <v>7370.8000000000002</v>
      </c>
      <c r="F39" s="25">
        <v>4933.1239999999998</v>
      </c>
      <c r="G39" s="46">
        <f t="shared" si="1"/>
        <v>12303.923999999999</v>
      </c>
      <c r="H39" s="46">
        <v>12303.924000000001</v>
      </c>
      <c r="I39" s="47">
        <f t="shared" si="0"/>
        <v>1.0000000000000002</v>
      </c>
    </row>
    <row r="40" s="43" customFormat="1" ht="45" outlineLevel="2">
      <c r="A40" s="44" t="s">
        <v>48</v>
      </c>
      <c r="B40" s="41" t="s">
        <v>49</v>
      </c>
      <c r="C40" s="44" t="s">
        <v>55</v>
      </c>
      <c r="D40" s="45" t="s">
        <v>56</v>
      </c>
      <c r="E40" s="25">
        <v>0</v>
      </c>
      <c r="F40" s="25">
        <v>2523.6880000000001</v>
      </c>
      <c r="G40" s="46">
        <f t="shared" si="1"/>
        <v>2523.6880000000001</v>
      </c>
      <c r="H40" s="46">
        <v>2523.6880000000001</v>
      </c>
      <c r="I40" s="47">
        <f t="shared" si="0"/>
        <v>1</v>
      </c>
    </row>
    <row r="41" s="43" customFormat="1" ht="15" outlineLevel="2">
      <c r="A41" s="44"/>
      <c r="B41" s="41"/>
      <c r="C41" s="36" t="s">
        <v>57</v>
      </c>
      <c r="D41" s="38"/>
      <c r="E41" s="25"/>
      <c r="F41" s="25"/>
      <c r="G41" s="39">
        <f>G42+G43</f>
        <v>34357.451000000001</v>
      </c>
      <c r="H41" s="39">
        <f>H42+H43</f>
        <v>34014.539000000004</v>
      </c>
      <c r="I41" s="40">
        <f t="shared" si="0"/>
        <v>0.99001928286239871</v>
      </c>
    </row>
    <row r="42" ht="30" outlineLevel="1">
      <c r="A42" s="18" t="s">
        <v>48</v>
      </c>
      <c r="B42" s="41" t="s">
        <v>49</v>
      </c>
      <c r="C42" s="18" t="s">
        <v>38</v>
      </c>
      <c r="D42" s="41" t="s">
        <v>39</v>
      </c>
      <c r="E42" s="25">
        <v>13260.566000000001</v>
      </c>
      <c r="F42" s="25">
        <v>20701.582999999999</v>
      </c>
      <c r="G42" s="19">
        <f t="shared" si="1"/>
        <v>33962.148999999998</v>
      </c>
      <c r="H42" s="19">
        <v>33619.237000000001</v>
      </c>
      <c r="I42" s="48">
        <f t="shared" si="0"/>
        <v>0.98990311243260853</v>
      </c>
    </row>
    <row r="43" ht="30" outlineLevel="1">
      <c r="A43" s="18" t="s">
        <v>48</v>
      </c>
      <c r="B43" s="41" t="s">
        <v>49</v>
      </c>
      <c r="C43" s="18" t="s">
        <v>40</v>
      </c>
      <c r="D43" s="41" t="s">
        <v>41</v>
      </c>
      <c r="E43" s="25">
        <v>173.23400000000001</v>
      </c>
      <c r="F43" s="25">
        <v>222.06800000000001</v>
      </c>
      <c r="G43" s="19">
        <f t="shared" si="1"/>
        <v>395.30200000000002</v>
      </c>
      <c r="H43" s="19">
        <v>395.30200000000002</v>
      </c>
      <c r="I43" s="48">
        <f t="shared" si="0"/>
        <v>1</v>
      </c>
    </row>
    <row r="44" ht="27" customHeight="1">
      <c r="A44" s="21" t="s">
        <v>58</v>
      </c>
      <c r="B44" s="22" t="s">
        <v>59</v>
      </c>
      <c r="C44" s="23"/>
      <c r="D44" s="24"/>
      <c r="E44" s="25">
        <v>12231.700000000001</v>
      </c>
      <c r="F44" s="25">
        <v>13555.618</v>
      </c>
      <c r="G44" s="26">
        <f t="shared" si="1"/>
        <v>25787.317999999999</v>
      </c>
      <c r="H44" s="26">
        <v>25489.464</v>
      </c>
      <c r="I44" s="27">
        <f t="shared" si="0"/>
        <v>0.98844959371114127</v>
      </c>
    </row>
    <row r="45" s="28" customFormat="1" ht="12" customHeight="1">
      <c r="A45" s="29"/>
      <c r="B45" s="29"/>
      <c r="C45" s="30" t="s">
        <v>23</v>
      </c>
      <c r="D45" s="30"/>
      <c r="E45" s="31"/>
      <c r="F45" s="31"/>
      <c r="G45" s="32"/>
      <c r="H45" s="33"/>
      <c r="I45" s="33"/>
      <c r="J45" s="49"/>
    </row>
    <row r="46" s="1" customFormat="1" ht="18" customHeight="1">
      <c r="A46" s="35"/>
      <c r="B46" s="36"/>
      <c r="C46" s="37" t="s">
        <v>44</v>
      </c>
      <c r="D46" s="38"/>
      <c r="E46" s="25"/>
      <c r="F46" s="25"/>
      <c r="G46" s="39">
        <f>G47</f>
        <v>25787.317999999999</v>
      </c>
      <c r="H46" s="39">
        <f>H47</f>
        <v>25489.464</v>
      </c>
      <c r="I46" s="48">
        <f t="shared" si="0"/>
        <v>0.98844959371114127</v>
      </c>
    </row>
    <row r="47" ht="30" outlineLevel="1">
      <c r="A47" s="18" t="s">
        <v>58</v>
      </c>
      <c r="B47" s="41" t="s">
        <v>59</v>
      </c>
      <c r="C47" s="18" t="s">
        <v>36</v>
      </c>
      <c r="D47" s="41" t="s">
        <v>37</v>
      </c>
      <c r="E47" s="25">
        <v>12231.700000000001</v>
      </c>
      <c r="F47" s="25">
        <v>13555.618</v>
      </c>
      <c r="G47" s="19">
        <f t="shared" si="1"/>
        <v>25787.317999999999</v>
      </c>
      <c r="H47" s="19">
        <v>25489.464</v>
      </c>
      <c r="I47" s="48">
        <f t="shared" si="0"/>
        <v>0.98844959371114127</v>
      </c>
    </row>
    <row r="48" ht="27" customHeight="1">
      <c r="A48" s="21" t="s">
        <v>60</v>
      </c>
      <c r="B48" s="22" t="s">
        <v>61</v>
      </c>
      <c r="C48" s="23"/>
      <c r="D48" s="24"/>
      <c r="E48" s="25">
        <v>71932.726999999999</v>
      </c>
      <c r="F48" s="25">
        <v>154269.09899999999</v>
      </c>
      <c r="G48" s="26">
        <f t="shared" si="1"/>
        <v>226201.826</v>
      </c>
      <c r="H48" s="26">
        <v>195318.28400000001</v>
      </c>
      <c r="I48" s="27">
        <f t="shared" si="0"/>
        <v>0.86346908623098384</v>
      </c>
    </row>
    <row r="49" s="28" customFormat="1" ht="12" customHeight="1">
      <c r="A49" s="29"/>
      <c r="B49" s="29"/>
      <c r="C49" s="30" t="s">
        <v>23</v>
      </c>
      <c r="D49" s="30"/>
      <c r="E49" s="31"/>
      <c r="F49" s="31"/>
      <c r="G49" s="32"/>
      <c r="H49" s="33"/>
      <c r="I49" s="33"/>
      <c r="J49" s="49"/>
    </row>
    <row r="50" s="1" customFormat="1" ht="18" customHeight="1">
      <c r="A50" s="35"/>
      <c r="B50" s="36"/>
      <c r="C50" s="37"/>
      <c r="D50" s="38" t="s">
        <v>50</v>
      </c>
      <c r="E50" s="25"/>
      <c r="F50" s="25"/>
      <c r="G50" s="39">
        <f>G51+G53</f>
        <v>213000.198</v>
      </c>
      <c r="H50" s="39">
        <f>H51+H53</f>
        <v>182837.49100000001</v>
      </c>
      <c r="I50" s="40">
        <f t="shared" si="0"/>
        <v>0.85839117858472602</v>
      </c>
    </row>
    <row r="51" ht="30" outlineLevel="1">
      <c r="A51" s="35" t="s">
        <v>60</v>
      </c>
      <c r="B51" s="41" t="s">
        <v>61</v>
      </c>
      <c r="C51" s="35" t="s">
        <v>62</v>
      </c>
      <c r="D51" s="42" t="s">
        <v>63</v>
      </c>
      <c r="E51" s="25">
        <v>50.966999999999999</v>
      </c>
      <c r="F51" s="25">
        <v>5536.54</v>
      </c>
      <c r="G51" s="39">
        <f t="shared" si="1"/>
        <v>5587.5069999999996</v>
      </c>
      <c r="H51" s="39">
        <v>5587.5050000000001</v>
      </c>
      <c r="I51" s="40">
        <f t="shared" si="0"/>
        <v>0.99999964205861402</v>
      </c>
    </row>
    <row r="52" s="43" customFormat="1" ht="30" outlineLevel="2">
      <c r="A52" s="44" t="s">
        <v>60</v>
      </c>
      <c r="B52" s="41" t="s">
        <v>61</v>
      </c>
      <c r="C52" s="44" t="s">
        <v>64</v>
      </c>
      <c r="D52" s="45" t="s">
        <v>65</v>
      </c>
      <c r="E52" s="25">
        <v>50.966999999999999</v>
      </c>
      <c r="F52" s="25">
        <v>5536.54</v>
      </c>
      <c r="G52" s="46">
        <f t="shared" si="1"/>
        <v>5587.5069999999996</v>
      </c>
      <c r="H52" s="46">
        <v>5587.5050000000001</v>
      </c>
      <c r="I52" s="47">
        <f t="shared" si="0"/>
        <v>0.99999964205861402</v>
      </c>
    </row>
    <row r="53" ht="30" outlineLevel="1">
      <c r="A53" s="35" t="s">
        <v>60</v>
      </c>
      <c r="B53" s="41" t="s">
        <v>61</v>
      </c>
      <c r="C53" s="35" t="s">
        <v>66</v>
      </c>
      <c r="D53" s="42" t="s">
        <v>67</v>
      </c>
      <c r="E53" s="25">
        <v>66150.142000000007</v>
      </c>
      <c r="F53" s="25">
        <v>141262.549</v>
      </c>
      <c r="G53" s="39">
        <f t="shared" si="1"/>
        <v>207412.69099999999</v>
      </c>
      <c r="H53" s="39">
        <v>177249.986</v>
      </c>
      <c r="I53" s="40">
        <f t="shared" si="0"/>
        <v>0.85457637691032129</v>
      </c>
    </row>
    <row r="54" s="43" customFormat="1" ht="30" outlineLevel="2">
      <c r="A54" s="44" t="s">
        <v>60</v>
      </c>
      <c r="B54" s="41" t="s">
        <v>61</v>
      </c>
      <c r="C54" s="44" t="s">
        <v>68</v>
      </c>
      <c r="D54" s="45" t="s">
        <v>69</v>
      </c>
      <c r="E54" s="25">
        <v>45682.913999999997</v>
      </c>
      <c r="F54" s="25">
        <v>74302.785000000003</v>
      </c>
      <c r="G54" s="46">
        <f t="shared" si="1"/>
        <v>119985.69899999999</v>
      </c>
      <c r="H54" s="46">
        <v>101835.004</v>
      </c>
      <c r="I54" s="47">
        <f t="shared" si="0"/>
        <v>0.84872618027586777</v>
      </c>
    </row>
    <row r="55" s="43" customFormat="1" ht="30" outlineLevel="2">
      <c r="A55" s="44" t="s">
        <v>60</v>
      </c>
      <c r="B55" s="41" t="s">
        <v>61</v>
      </c>
      <c r="C55" s="44" t="s">
        <v>70</v>
      </c>
      <c r="D55" s="45" t="s">
        <v>71</v>
      </c>
      <c r="E55" s="25">
        <v>12053.446</v>
      </c>
      <c r="F55" s="25">
        <v>43728.756000000001</v>
      </c>
      <c r="G55" s="46">
        <f t="shared" si="1"/>
        <v>55782.202000000005</v>
      </c>
      <c r="H55" s="46">
        <v>55072.519</v>
      </c>
      <c r="I55" s="47">
        <f t="shared" si="0"/>
        <v>0.98727760872544967</v>
      </c>
    </row>
    <row r="56" s="43" customFormat="1" ht="30" outlineLevel="2">
      <c r="A56" s="44" t="s">
        <v>60</v>
      </c>
      <c r="B56" s="41" t="s">
        <v>61</v>
      </c>
      <c r="C56" s="44" t="s">
        <v>72</v>
      </c>
      <c r="D56" s="45" t="s">
        <v>73</v>
      </c>
      <c r="E56" s="25">
        <v>8413.7819999999992</v>
      </c>
      <c r="F56" s="25">
        <v>23231.008000000002</v>
      </c>
      <c r="G56" s="46">
        <f t="shared" si="1"/>
        <v>31644.790000000001</v>
      </c>
      <c r="H56" s="46">
        <v>20342.463</v>
      </c>
      <c r="I56" s="47">
        <f t="shared" si="0"/>
        <v>0.64283766774878259</v>
      </c>
    </row>
    <row r="57" ht="15" outlineLevel="4">
      <c r="A57" s="18"/>
      <c r="B57" s="41"/>
      <c r="C57" s="18"/>
      <c r="D57" s="35" t="s">
        <v>44</v>
      </c>
      <c r="E57" s="25"/>
      <c r="F57" s="25"/>
      <c r="G57" s="39">
        <f>G58+G59+G60</f>
        <v>13201.628999999999</v>
      </c>
      <c r="H57" s="39">
        <f>H58+H59+H60</f>
        <v>12480.793</v>
      </c>
      <c r="I57" s="40">
        <f t="shared" si="0"/>
        <v>0.94539795051050146</v>
      </c>
    </row>
    <row r="58" ht="30" outlineLevel="1">
      <c r="A58" s="18" t="s">
        <v>60</v>
      </c>
      <c r="B58" s="41" t="s">
        <v>61</v>
      </c>
      <c r="C58" s="18" t="s">
        <v>36</v>
      </c>
      <c r="D58" s="41" t="s">
        <v>37</v>
      </c>
      <c r="E58" s="25">
        <v>169.83000000000001</v>
      </c>
      <c r="F58" s="25">
        <v>339.93000000000001</v>
      </c>
      <c r="G58" s="19">
        <f t="shared" si="1"/>
        <v>509.75999999999999</v>
      </c>
      <c r="H58" s="19">
        <v>503.04300000000001</v>
      </c>
      <c r="I58" s="48">
        <f t="shared" si="0"/>
        <v>0.98682321092278724</v>
      </c>
    </row>
    <row r="59" ht="30" outlineLevel="1">
      <c r="A59" s="18" t="s">
        <v>60</v>
      </c>
      <c r="B59" s="41" t="s">
        <v>61</v>
      </c>
      <c r="C59" s="18" t="s">
        <v>38</v>
      </c>
      <c r="D59" s="41" t="s">
        <v>39</v>
      </c>
      <c r="E59" s="25">
        <v>5467.6999999999998</v>
      </c>
      <c r="F59" s="25">
        <v>7127.0799999999999</v>
      </c>
      <c r="G59" s="19">
        <f t="shared" si="1"/>
        <v>12594.779999999999</v>
      </c>
      <c r="H59" s="19">
        <v>11880.661</v>
      </c>
      <c r="I59" s="48">
        <f t="shared" si="0"/>
        <v>0.94330039905421148</v>
      </c>
    </row>
    <row r="60" ht="30" outlineLevel="1">
      <c r="A60" s="18" t="s">
        <v>60</v>
      </c>
      <c r="B60" s="41" t="s">
        <v>61</v>
      </c>
      <c r="C60" s="18" t="s">
        <v>40</v>
      </c>
      <c r="D60" s="41" t="s">
        <v>41</v>
      </c>
      <c r="E60" s="25">
        <v>94.088999999999999</v>
      </c>
      <c r="F60" s="25">
        <v>3</v>
      </c>
      <c r="G60" s="19">
        <f t="shared" si="1"/>
        <v>97.088999999999999</v>
      </c>
      <c r="H60" s="19">
        <v>97.088999999999999</v>
      </c>
      <c r="I60" s="48">
        <f t="shared" si="0"/>
        <v>1</v>
      </c>
    </row>
    <row r="61" ht="27" customHeight="1">
      <c r="A61" s="21" t="s">
        <v>74</v>
      </c>
      <c r="B61" s="22" t="s">
        <v>75</v>
      </c>
      <c r="C61" s="23"/>
      <c r="D61" s="24"/>
      <c r="E61" s="25">
        <v>425031.42499999999</v>
      </c>
      <c r="F61" s="25">
        <v>649916.35699999996</v>
      </c>
      <c r="G61" s="26">
        <f t="shared" si="1"/>
        <v>1074947.7819999999</v>
      </c>
      <c r="H61" s="26">
        <v>1021163.933</v>
      </c>
      <c r="I61" s="27">
        <f t="shared" si="0"/>
        <v>0.94996608216639877</v>
      </c>
    </row>
    <row r="62" s="28" customFormat="1" ht="12" customHeight="1">
      <c r="A62" s="29"/>
      <c r="B62" s="29"/>
      <c r="C62" s="30" t="s">
        <v>23</v>
      </c>
      <c r="D62" s="30"/>
      <c r="E62" s="31"/>
      <c r="F62" s="31"/>
      <c r="G62" s="32"/>
      <c r="H62" s="33"/>
      <c r="I62" s="33"/>
      <c r="J62" s="49"/>
    </row>
    <row r="63" s="1" customFormat="1" ht="18" customHeight="1">
      <c r="A63" s="35"/>
      <c r="B63" s="36"/>
      <c r="C63" s="37" t="s">
        <v>50</v>
      </c>
      <c r="D63" s="38"/>
      <c r="E63" s="25"/>
      <c r="F63" s="25"/>
      <c r="G63" s="39">
        <f>G64+G67+G69+G75+G78+G82</f>
        <v>1014038.5160000001</v>
      </c>
      <c r="H63" s="39">
        <f>H64+H67+H69+H75+H78+H82</f>
        <v>961479.17500000005</v>
      </c>
      <c r="I63" s="40">
        <f t="shared" si="0"/>
        <v>0.94816829916152812</v>
      </c>
    </row>
    <row r="64" ht="30" outlineLevel="1">
      <c r="A64" s="35" t="s">
        <v>74</v>
      </c>
      <c r="B64" s="41" t="s">
        <v>75</v>
      </c>
      <c r="C64" s="35" t="s">
        <v>76</v>
      </c>
      <c r="D64" s="42" t="s">
        <v>77</v>
      </c>
      <c r="E64" s="25">
        <v>490</v>
      </c>
      <c r="F64" s="25">
        <v>1874</v>
      </c>
      <c r="G64" s="39">
        <f t="shared" si="1"/>
        <v>2364</v>
      </c>
      <c r="H64" s="39">
        <v>1150.405</v>
      </c>
      <c r="I64" s="40">
        <f t="shared" si="0"/>
        <v>0.4866349407783418</v>
      </c>
    </row>
    <row r="65" s="43" customFormat="1" ht="31.5" outlineLevel="2">
      <c r="A65" s="44" t="s">
        <v>74</v>
      </c>
      <c r="B65" s="41" t="s">
        <v>75</v>
      </c>
      <c r="C65" s="44" t="s">
        <v>78</v>
      </c>
      <c r="D65" s="45" t="s">
        <v>79</v>
      </c>
      <c r="E65" s="25">
        <v>0</v>
      </c>
      <c r="F65" s="25">
        <v>60</v>
      </c>
      <c r="G65" s="46">
        <f t="shared" si="1"/>
        <v>60</v>
      </c>
      <c r="H65" s="46">
        <v>0</v>
      </c>
      <c r="I65" s="47">
        <f t="shared" si="0"/>
        <v>0</v>
      </c>
    </row>
    <row r="66" s="43" customFormat="1" ht="31.5" outlineLevel="2">
      <c r="A66" s="44" t="s">
        <v>74</v>
      </c>
      <c r="B66" s="41" t="s">
        <v>75</v>
      </c>
      <c r="C66" s="44" t="s">
        <v>80</v>
      </c>
      <c r="D66" s="45" t="s">
        <v>81</v>
      </c>
      <c r="E66" s="25">
        <v>490</v>
      </c>
      <c r="F66" s="25">
        <v>1814</v>
      </c>
      <c r="G66" s="46">
        <f t="shared" si="1"/>
        <v>2304</v>
      </c>
      <c r="H66" s="46">
        <v>1150.405</v>
      </c>
      <c r="I66" s="47">
        <f t="shared" si="0"/>
        <v>0.49930772569444443</v>
      </c>
    </row>
    <row r="67" ht="31.5" outlineLevel="1">
      <c r="A67" s="35" t="s">
        <v>74</v>
      </c>
      <c r="B67" s="41" t="s">
        <v>75</v>
      </c>
      <c r="C67" s="35" t="s">
        <v>82</v>
      </c>
      <c r="D67" s="42" t="s">
        <v>83</v>
      </c>
      <c r="E67" s="25">
        <v>250</v>
      </c>
      <c r="F67" s="25">
        <v>1853</v>
      </c>
      <c r="G67" s="39">
        <f t="shared" si="1"/>
        <v>2103</v>
      </c>
      <c r="H67" s="39">
        <v>1045.03</v>
      </c>
      <c r="I67" s="40">
        <f t="shared" si="0"/>
        <v>0.49692344270090344</v>
      </c>
    </row>
    <row r="68" s="43" customFormat="1" ht="31.5" outlineLevel="2">
      <c r="A68" s="44" t="s">
        <v>74</v>
      </c>
      <c r="B68" s="41" t="s">
        <v>75</v>
      </c>
      <c r="C68" s="44" t="s">
        <v>84</v>
      </c>
      <c r="D68" s="45" t="s">
        <v>85</v>
      </c>
      <c r="E68" s="25">
        <v>250</v>
      </c>
      <c r="F68" s="25">
        <v>1853</v>
      </c>
      <c r="G68" s="46">
        <f t="shared" si="1"/>
        <v>2103</v>
      </c>
      <c r="H68" s="46">
        <v>1045.03</v>
      </c>
      <c r="I68" s="47">
        <f t="shared" si="0"/>
        <v>0.49692344270090344</v>
      </c>
    </row>
    <row r="69" ht="31.5" outlineLevel="1">
      <c r="A69" s="35" t="s">
        <v>74</v>
      </c>
      <c r="B69" s="41" t="s">
        <v>75</v>
      </c>
      <c r="C69" s="35" t="s">
        <v>86</v>
      </c>
      <c r="D69" s="42" t="s">
        <v>87</v>
      </c>
      <c r="E69" s="25">
        <v>391931.587</v>
      </c>
      <c r="F69" s="25">
        <v>596596.36800000002</v>
      </c>
      <c r="G69" s="39">
        <f t="shared" si="1"/>
        <v>988527.95500000007</v>
      </c>
      <c r="H69" s="39">
        <v>945439.18599999999</v>
      </c>
      <c r="I69" s="40">
        <f t="shared" si="0"/>
        <v>0.95641117807336051</v>
      </c>
    </row>
    <row r="70" s="43" customFormat="1" ht="31.5" outlineLevel="2">
      <c r="A70" s="44" t="s">
        <v>74</v>
      </c>
      <c r="B70" s="41" t="s">
        <v>75</v>
      </c>
      <c r="C70" s="44" t="s">
        <v>88</v>
      </c>
      <c r="D70" s="45" t="s">
        <v>89</v>
      </c>
      <c r="E70" s="25">
        <v>48070.665000000001</v>
      </c>
      <c r="F70" s="25">
        <v>56774.538999999997</v>
      </c>
      <c r="G70" s="46">
        <f t="shared" si="1"/>
        <v>104845.204</v>
      </c>
      <c r="H70" s="46">
        <v>97068.948000000004</v>
      </c>
      <c r="I70" s="47">
        <f t="shared" si="0"/>
        <v>0.92583107568754419</v>
      </c>
    </row>
    <row r="71" s="43" customFormat="1" ht="31.5" outlineLevel="2">
      <c r="A71" s="44" t="s">
        <v>74</v>
      </c>
      <c r="B71" s="41" t="s">
        <v>75</v>
      </c>
      <c r="C71" s="44" t="s">
        <v>90</v>
      </c>
      <c r="D71" s="45" t="s">
        <v>91</v>
      </c>
      <c r="E71" s="25">
        <v>184391.481</v>
      </c>
      <c r="F71" s="25">
        <v>246919.67199999999</v>
      </c>
      <c r="G71" s="46">
        <f t="shared" si="1"/>
        <v>431311.15299999999</v>
      </c>
      <c r="H71" s="46">
        <v>426788.37300000002</v>
      </c>
      <c r="I71" s="47">
        <f t="shared" si="0"/>
        <v>0.98951388117710004</v>
      </c>
    </row>
    <row r="72" s="43" customFormat="1" ht="31.5" outlineLevel="2">
      <c r="A72" s="44" t="s">
        <v>74</v>
      </c>
      <c r="B72" s="41" t="s">
        <v>75</v>
      </c>
      <c r="C72" s="44" t="s">
        <v>92</v>
      </c>
      <c r="D72" s="45" t="s">
        <v>93</v>
      </c>
      <c r="E72" s="25">
        <v>19059.223999999998</v>
      </c>
      <c r="F72" s="25">
        <v>59242.053</v>
      </c>
      <c r="G72" s="46">
        <f t="shared" si="1"/>
        <v>78301.277000000002</v>
      </c>
      <c r="H72" s="46">
        <v>57453.843000000001</v>
      </c>
      <c r="I72" s="47">
        <f t="shared" si="0"/>
        <v>0.73375358871861052</v>
      </c>
    </row>
    <row r="73" s="43" customFormat="1" ht="31.5" outlineLevel="2">
      <c r="A73" s="44" t="s">
        <v>74</v>
      </c>
      <c r="B73" s="41" t="s">
        <v>75</v>
      </c>
      <c r="C73" s="44" t="s">
        <v>94</v>
      </c>
      <c r="D73" s="45" t="s">
        <v>95</v>
      </c>
      <c r="E73" s="25">
        <v>137124.217</v>
      </c>
      <c r="F73" s="25">
        <v>229975.10500000001</v>
      </c>
      <c r="G73" s="46">
        <f t="shared" si="1"/>
        <v>367099.32200000004</v>
      </c>
      <c r="H73" s="46">
        <v>357387.353</v>
      </c>
      <c r="I73" s="47">
        <f t="shared" si="0"/>
        <v>0.97354402904617721</v>
      </c>
    </row>
    <row r="74" s="43" customFormat="1" ht="31.5" outlineLevel="2">
      <c r="A74" s="44" t="s">
        <v>74</v>
      </c>
      <c r="B74" s="41" t="s">
        <v>75</v>
      </c>
      <c r="C74" s="44" t="s">
        <v>96</v>
      </c>
      <c r="D74" s="45" t="s">
        <v>97</v>
      </c>
      <c r="E74" s="25">
        <v>3286</v>
      </c>
      <c r="F74" s="25">
        <v>3685</v>
      </c>
      <c r="G74" s="46">
        <f t="shared" si="1"/>
        <v>6971</v>
      </c>
      <c r="H74" s="46">
        <v>6740.6700000000001</v>
      </c>
      <c r="I74" s="47">
        <f t="shared" si="0"/>
        <v>0.96695882943623579</v>
      </c>
    </row>
    <row r="75" ht="31.5" outlineLevel="1">
      <c r="A75" s="35" t="s">
        <v>74</v>
      </c>
      <c r="B75" s="41" t="s">
        <v>75</v>
      </c>
      <c r="C75" s="35" t="s">
        <v>98</v>
      </c>
      <c r="D75" s="42" t="s">
        <v>99</v>
      </c>
      <c r="E75" s="25">
        <v>5013.5020000000004</v>
      </c>
      <c r="F75" s="25">
        <v>10376.699000000001</v>
      </c>
      <c r="G75" s="39">
        <f t="shared" si="1"/>
        <v>15390.201000000001</v>
      </c>
      <c r="H75" s="39">
        <v>8969.5630000000001</v>
      </c>
      <c r="I75" s="40">
        <f t="shared" si="0"/>
        <v>0.58280999708840708</v>
      </c>
    </row>
    <row r="76" s="43" customFormat="1" ht="31.5" outlineLevel="2">
      <c r="A76" s="44" t="s">
        <v>74</v>
      </c>
      <c r="B76" s="41" t="s">
        <v>75</v>
      </c>
      <c r="C76" s="44" t="s">
        <v>100</v>
      </c>
      <c r="D76" s="45" t="s">
        <v>101</v>
      </c>
      <c r="E76" s="25">
        <v>5013.5020000000004</v>
      </c>
      <c r="F76" s="25">
        <v>6456.6989999999996</v>
      </c>
      <c r="G76" s="46">
        <f t="shared" si="1"/>
        <v>11470.201000000001</v>
      </c>
      <c r="H76" s="46">
        <v>5996.1440000000002</v>
      </c>
      <c r="I76" s="47">
        <f t="shared" si="0"/>
        <v>0.5227584067620088</v>
      </c>
    </row>
    <row r="77" s="43" customFormat="1" ht="31.5" outlineLevel="2">
      <c r="A77" s="44" t="s">
        <v>74</v>
      </c>
      <c r="B77" s="41" t="s">
        <v>75</v>
      </c>
      <c r="C77" s="44" t="s">
        <v>102</v>
      </c>
      <c r="D77" s="45" t="s">
        <v>103</v>
      </c>
      <c r="E77" s="25">
        <v>0</v>
      </c>
      <c r="F77" s="25">
        <v>3920</v>
      </c>
      <c r="G77" s="46">
        <f t="shared" si="1"/>
        <v>3920</v>
      </c>
      <c r="H77" s="46">
        <v>2973.4189999999999</v>
      </c>
      <c r="I77" s="47">
        <f t="shared" si="0"/>
        <v>0.75852525510204083</v>
      </c>
    </row>
    <row r="78" ht="31.5" outlineLevel="1">
      <c r="A78" s="35" t="s">
        <v>74</v>
      </c>
      <c r="B78" s="41" t="s">
        <v>75</v>
      </c>
      <c r="C78" s="35" t="s">
        <v>104</v>
      </c>
      <c r="D78" s="42" t="s">
        <v>105</v>
      </c>
      <c r="E78" s="25">
        <v>140.36000000000001</v>
      </c>
      <c r="F78" s="25">
        <v>2013</v>
      </c>
      <c r="G78" s="39">
        <f t="shared" si="1"/>
        <v>2153.3600000000001</v>
      </c>
      <c r="H78" s="39">
        <v>1374.991</v>
      </c>
      <c r="I78" s="40">
        <f t="shared" si="0"/>
        <v>0.63853280454731209</v>
      </c>
    </row>
    <row r="79" s="43" customFormat="1" ht="47.25" outlineLevel="2">
      <c r="A79" s="44" t="s">
        <v>74</v>
      </c>
      <c r="B79" s="41" t="s">
        <v>75</v>
      </c>
      <c r="C79" s="44" t="s">
        <v>106</v>
      </c>
      <c r="D79" s="45" t="s">
        <v>107</v>
      </c>
      <c r="E79" s="25">
        <v>35</v>
      </c>
      <c r="F79" s="25">
        <v>278.19999999999999</v>
      </c>
      <c r="G79" s="46">
        <f t="shared" si="1"/>
        <v>313.19999999999999</v>
      </c>
      <c r="H79" s="46">
        <v>35</v>
      </c>
      <c r="I79" s="47">
        <f t="shared" si="0"/>
        <v>0.11174968071519796</v>
      </c>
    </row>
    <row r="80" s="43" customFormat="1" ht="31.5" outlineLevel="2">
      <c r="A80" s="44" t="s">
        <v>74</v>
      </c>
      <c r="B80" s="41" t="s">
        <v>75</v>
      </c>
      <c r="C80" s="44" t="s">
        <v>108</v>
      </c>
      <c r="D80" s="45" t="s">
        <v>109</v>
      </c>
      <c r="E80" s="25">
        <v>105.36</v>
      </c>
      <c r="F80" s="25">
        <v>500</v>
      </c>
      <c r="G80" s="46">
        <f t="shared" si="1"/>
        <v>605.36000000000001</v>
      </c>
      <c r="H80" s="46">
        <v>105.36</v>
      </c>
      <c r="I80" s="47">
        <f t="shared" si="0"/>
        <v>0.17404519624686138</v>
      </c>
    </row>
    <row r="81" s="43" customFormat="1" ht="31.5" outlineLevel="2">
      <c r="A81" s="44" t="s">
        <v>74</v>
      </c>
      <c r="B81" s="41" t="s">
        <v>75</v>
      </c>
      <c r="C81" s="44" t="s">
        <v>110</v>
      </c>
      <c r="D81" s="45" t="s">
        <v>111</v>
      </c>
      <c r="E81" s="25">
        <v>0</v>
      </c>
      <c r="F81" s="25">
        <v>1234.8</v>
      </c>
      <c r="G81" s="46">
        <f t="shared" si="1"/>
        <v>1234.8</v>
      </c>
      <c r="H81" s="46">
        <v>1234.6310000000001</v>
      </c>
      <c r="I81" s="47">
        <f t="shared" si="0"/>
        <v>0.9998631357304828</v>
      </c>
    </row>
    <row r="82" ht="31.5" outlineLevel="1">
      <c r="A82" s="35" t="s">
        <v>74</v>
      </c>
      <c r="B82" s="41" t="s">
        <v>75</v>
      </c>
      <c r="C82" s="35" t="s">
        <v>66</v>
      </c>
      <c r="D82" s="42" t="s">
        <v>67</v>
      </c>
      <c r="E82" s="25">
        <v>0</v>
      </c>
      <c r="F82" s="25">
        <v>3500</v>
      </c>
      <c r="G82" s="39">
        <f t="shared" si="1"/>
        <v>3500</v>
      </c>
      <c r="H82" s="39">
        <v>3500</v>
      </c>
      <c r="I82" s="40">
        <f t="shared" si="0"/>
        <v>1</v>
      </c>
    </row>
    <row r="83" s="43" customFormat="1" ht="31.5" outlineLevel="2">
      <c r="A83" s="44" t="s">
        <v>74</v>
      </c>
      <c r="B83" s="41" t="s">
        <v>75</v>
      </c>
      <c r="C83" s="44" t="s">
        <v>68</v>
      </c>
      <c r="D83" s="45" t="s">
        <v>69</v>
      </c>
      <c r="E83" s="25">
        <v>0</v>
      </c>
      <c r="F83" s="25">
        <v>3500</v>
      </c>
      <c r="G83" s="46">
        <f t="shared" si="1"/>
        <v>3500</v>
      </c>
      <c r="H83" s="46">
        <v>3500</v>
      </c>
      <c r="I83" s="47">
        <f t="shared" ref="I83:I104" si="2">H83/G83</f>
        <v>1</v>
      </c>
    </row>
    <row r="84" s="43" customFormat="1" ht="15.75" outlineLevel="2">
      <c r="A84" s="44"/>
      <c r="B84" s="41"/>
      <c r="C84" s="36" t="s">
        <v>44</v>
      </c>
      <c r="D84" s="38"/>
      <c r="E84" s="25"/>
      <c r="F84" s="25"/>
      <c r="G84" s="39">
        <f>G85+G86</f>
        <v>60909.266000000003</v>
      </c>
      <c r="H84" s="39">
        <f>H85+H86</f>
        <v>59684.758000000002</v>
      </c>
      <c r="I84" s="40">
        <f t="shared" si="2"/>
        <v>0.97989619510437043</v>
      </c>
    </row>
    <row r="85" ht="31.5" outlineLevel="1">
      <c r="A85" s="18" t="s">
        <v>74</v>
      </c>
      <c r="B85" s="41" t="s">
        <v>75</v>
      </c>
      <c r="C85" s="18" t="s">
        <v>36</v>
      </c>
      <c r="D85" s="41" t="s">
        <v>37</v>
      </c>
      <c r="E85" s="25">
        <v>21526.351999999999</v>
      </c>
      <c r="F85" s="25">
        <v>25869.189999999999</v>
      </c>
      <c r="G85" s="19">
        <f t="shared" ref="G84:G104" si="3">E85+F85</f>
        <v>47395.542000000001</v>
      </c>
      <c r="H85" s="19">
        <v>47281.644</v>
      </c>
      <c r="I85" s="48">
        <f t="shared" si="2"/>
        <v>0.99759686259100067</v>
      </c>
    </row>
    <row r="86" ht="31.5" outlineLevel="1">
      <c r="A86" s="18" t="s">
        <v>74</v>
      </c>
      <c r="B86" s="41" t="s">
        <v>75</v>
      </c>
      <c r="C86" s="18" t="s">
        <v>38</v>
      </c>
      <c r="D86" s="41" t="s">
        <v>39</v>
      </c>
      <c r="E86" s="25">
        <v>5679.6239999999998</v>
      </c>
      <c r="F86" s="25">
        <v>7834.1000000000004</v>
      </c>
      <c r="G86" s="19">
        <f t="shared" si="3"/>
        <v>13513.724</v>
      </c>
      <c r="H86" s="19">
        <v>12403.114</v>
      </c>
      <c r="I86" s="48">
        <f t="shared" si="2"/>
        <v>0.91781614009580181</v>
      </c>
    </row>
    <row r="87" ht="27" customHeight="1">
      <c r="A87" s="21" t="s">
        <v>112</v>
      </c>
      <c r="B87" s="22" t="s">
        <v>113</v>
      </c>
      <c r="C87" s="23"/>
      <c r="D87" s="24"/>
      <c r="E87" s="25">
        <v>4305083.2570000002</v>
      </c>
      <c r="F87" s="25">
        <v>6184786.3669999996</v>
      </c>
      <c r="G87" s="26">
        <f t="shared" si="3"/>
        <v>10489869.624</v>
      </c>
      <c r="H87" s="26">
        <v>10489863.764</v>
      </c>
      <c r="I87" s="27">
        <f t="shared" si="2"/>
        <v>0.999999441365793</v>
      </c>
    </row>
    <row r="88" s="28" customFormat="1" ht="12" customHeight="1">
      <c r="A88" s="29"/>
      <c r="B88" s="29"/>
      <c r="C88" s="30" t="s">
        <v>23</v>
      </c>
      <c r="D88" s="30"/>
      <c r="E88" s="31"/>
      <c r="F88" s="31"/>
      <c r="G88" s="32"/>
      <c r="H88" s="33"/>
      <c r="I88" s="33"/>
      <c r="J88" s="49"/>
    </row>
    <row r="89" s="1" customFormat="1" ht="18" customHeight="1">
      <c r="A89" s="35"/>
      <c r="B89" s="36"/>
      <c r="C89" s="37" t="s">
        <v>24</v>
      </c>
      <c r="D89" s="38"/>
      <c r="E89" s="25"/>
      <c r="F89" s="25"/>
      <c r="G89" s="39">
        <f>G90+G92+G94+G97+G103</f>
        <v>10241823.756000001</v>
      </c>
      <c r="H89" s="39">
        <f>H90+H92+H94+H97+H103</f>
        <v>10241817.902000001</v>
      </c>
      <c r="I89" s="40">
        <f t="shared" si="2"/>
        <v>0.9999994284221112</v>
      </c>
    </row>
    <row r="90" ht="31.5" outlineLevel="1">
      <c r="A90" s="35" t="s">
        <v>112</v>
      </c>
      <c r="B90" s="41" t="s">
        <v>113</v>
      </c>
      <c r="C90" s="35" t="s">
        <v>82</v>
      </c>
      <c r="D90" s="42" t="s">
        <v>83</v>
      </c>
      <c r="E90" s="25">
        <v>0</v>
      </c>
      <c r="F90" s="25">
        <v>1846.2</v>
      </c>
      <c r="G90" s="39">
        <f t="shared" si="3"/>
        <v>1846.2</v>
      </c>
      <c r="H90" s="39">
        <v>1846.2</v>
      </c>
      <c r="I90" s="40">
        <f t="shared" si="2"/>
        <v>1</v>
      </c>
    </row>
    <row r="91" s="43" customFormat="1" ht="31.5" outlineLevel="2">
      <c r="A91" s="44" t="s">
        <v>112</v>
      </c>
      <c r="B91" s="41" t="s">
        <v>113</v>
      </c>
      <c r="C91" s="44" t="s">
        <v>84</v>
      </c>
      <c r="D91" s="45" t="s">
        <v>85</v>
      </c>
      <c r="E91" s="25">
        <v>0</v>
      </c>
      <c r="F91" s="25">
        <v>1846.2</v>
      </c>
      <c r="G91" s="46">
        <f t="shared" si="3"/>
        <v>1846.2</v>
      </c>
      <c r="H91" s="46">
        <v>1846.2</v>
      </c>
      <c r="I91" s="47">
        <f t="shared" si="2"/>
        <v>1</v>
      </c>
    </row>
    <row r="92" ht="31.5" outlineLevel="1">
      <c r="A92" s="35" t="s">
        <v>112</v>
      </c>
      <c r="B92" s="41" t="s">
        <v>113</v>
      </c>
      <c r="C92" s="35" t="s">
        <v>114</v>
      </c>
      <c r="D92" s="42" t="s">
        <v>115</v>
      </c>
      <c r="E92" s="25">
        <v>2459.8000000000002</v>
      </c>
      <c r="F92" s="25">
        <v>5529</v>
      </c>
      <c r="G92" s="39">
        <f t="shared" si="3"/>
        <v>7988.8000000000002</v>
      </c>
      <c r="H92" s="39">
        <v>7988.8000000000002</v>
      </c>
      <c r="I92" s="40">
        <f t="shared" si="2"/>
        <v>1</v>
      </c>
    </row>
    <row r="93" s="43" customFormat="1" ht="31.5" outlineLevel="2">
      <c r="A93" s="44" t="s">
        <v>112</v>
      </c>
      <c r="B93" s="41" t="s">
        <v>113</v>
      </c>
      <c r="C93" s="44" t="s">
        <v>116</v>
      </c>
      <c r="D93" s="45" t="s">
        <v>117</v>
      </c>
      <c r="E93" s="25">
        <v>2459.8000000000002</v>
      </c>
      <c r="F93" s="25">
        <v>5529</v>
      </c>
      <c r="G93" s="46">
        <f t="shared" si="3"/>
        <v>7988.8000000000002</v>
      </c>
      <c r="H93" s="46">
        <v>7988.8000000000002</v>
      </c>
      <c r="I93" s="47">
        <f t="shared" si="2"/>
        <v>1</v>
      </c>
    </row>
    <row r="94" ht="31.5" outlineLevel="1">
      <c r="A94" s="35" t="s">
        <v>112</v>
      </c>
      <c r="B94" s="41" t="s">
        <v>113</v>
      </c>
      <c r="C94" s="35" t="s">
        <v>104</v>
      </c>
      <c r="D94" s="42" t="s">
        <v>105</v>
      </c>
      <c r="E94" s="25">
        <v>0</v>
      </c>
      <c r="F94" s="25">
        <v>53736.959999999999</v>
      </c>
      <c r="G94" s="39">
        <f t="shared" si="3"/>
        <v>53736.959999999999</v>
      </c>
      <c r="H94" s="39">
        <v>53736.959999999999</v>
      </c>
      <c r="I94" s="40">
        <f t="shared" si="2"/>
        <v>1</v>
      </c>
    </row>
    <row r="95" s="43" customFormat="1" ht="31.5" outlineLevel="2">
      <c r="A95" s="44" t="s">
        <v>112</v>
      </c>
      <c r="B95" s="41" t="s">
        <v>113</v>
      </c>
      <c r="C95" s="44" t="s">
        <v>118</v>
      </c>
      <c r="D95" s="45" t="s">
        <v>119</v>
      </c>
      <c r="E95" s="25">
        <v>0</v>
      </c>
      <c r="F95" s="25">
        <v>93.965000000000003</v>
      </c>
      <c r="G95" s="46">
        <f t="shared" si="3"/>
        <v>93.965000000000003</v>
      </c>
      <c r="H95" s="46">
        <v>93.965000000000003</v>
      </c>
      <c r="I95" s="47">
        <f t="shared" si="2"/>
        <v>1</v>
      </c>
    </row>
    <row r="96" s="43" customFormat="1" ht="31.5" outlineLevel="2">
      <c r="A96" s="44" t="s">
        <v>112</v>
      </c>
      <c r="B96" s="41" t="s">
        <v>113</v>
      </c>
      <c r="C96" s="44" t="s">
        <v>110</v>
      </c>
      <c r="D96" s="45" t="s">
        <v>111</v>
      </c>
      <c r="E96" s="25">
        <v>0</v>
      </c>
      <c r="F96" s="25">
        <v>53642.995000000003</v>
      </c>
      <c r="G96" s="46">
        <f t="shared" si="3"/>
        <v>53642.995000000003</v>
      </c>
      <c r="H96" s="46">
        <v>53642.995000000003</v>
      </c>
      <c r="I96" s="47">
        <f t="shared" si="2"/>
        <v>1</v>
      </c>
    </row>
    <row r="97" ht="31.5" outlineLevel="1">
      <c r="A97" s="35" t="s">
        <v>112</v>
      </c>
      <c r="B97" s="41" t="s">
        <v>113</v>
      </c>
      <c r="C97" s="35" t="s">
        <v>120</v>
      </c>
      <c r="D97" s="42" t="s">
        <v>121</v>
      </c>
      <c r="E97" s="25">
        <v>3993200.611</v>
      </c>
      <c r="F97" s="25">
        <v>5820728.5429999996</v>
      </c>
      <c r="G97" s="39">
        <f t="shared" si="3"/>
        <v>9813929.1539999992</v>
      </c>
      <c r="H97" s="39">
        <v>9813923.3359999992</v>
      </c>
      <c r="I97" s="40">
        <f t="shared" si="2"/>
        <v>0.99999940716914615</v>
      </c>
    </row>
    <row r="98" s="43" customFormat="1" ht="31.5" outlineLevel="2">
      <c r="A98" s="44" t="s">
        <v>112</v>
      </c>
      <c r="B98" s="41" t="s">
        <v>113</v>
      </c>
      <c r="C98" s="44" t="s">
        <v>122</v>
      </c>
      <c r="D98" s="45" t="s">
        <v>123</v>
      </c>
      <c r="E98" s="25">
        <v>1589868.2</v>
      </c>
      <c r="F98" s="25">
        <v>2119443.2710000002</v>
      </c>
      <c r="G98" s="46">
        <f t="shared" si="3"/>
        <v>3709311.4709999999</v>
      </c>
      <c r="H98" s="46">
        <v>3709305.6940000001</v>
      </c>
      <c r="I98" s="47">
        <f t="shared" si="2"/>
        <v>0.99999844256810333</v>
      </c>
    </row>
    <row r="99" s="43" customFormat="1" ht="31.5" outlineLevel="2">
      <c r="A99" s="44" t="s">
        <v>112</v>
      </c>
      <c r="B99" s="41" t="s">
        <v>113</v>
      </c>
      <c r="C99" s="44" t="s">
        <v>124</v>
      </c>
      <c r="D99" s="45" t="s">
        <v>125</v>
      </c>
      <c r="E99" s="25">
        <v>2128075.727</v>
      </c>
      <c r="F99" s="25">
        <v>3300470.0430000001</v>
      </c>
      <c r="G99" s="46">
        <f t="shared" si="3"/>
        <v>5428545.7699999996</v>
      </c>
      <c r="H99" s="46">
        <v>5428545.7699999996</v>
      </c>
      <c r="I99" s="47">
        <f t="shared" si="2"/>
        <v>1</v>
      </c>
    </row>
    <row r="100" s="43" customFormat="1" ht="31.5" outlineLevel="2">
      <c r="A100" s="44" t="s">
        <v>112</v>
      </c>
      <c r="B100" s="41" t="s">
        <v>113</v>
      </c>
      <c r="C100" s="44" t="s">
        <v>126</v>
      </c>
      <c r="D100" s="45" t="s">
        <v>127</v>
      </c>
      <c r="E100" s="25">
        <v>182767.125</v>
      </c>
      <c r="F100" s="25">
        <v>279002.62900000002</v>
      </c>
      <c r="G100" s="46">
        <f t="shared" si="3"/>
        <v>461769.75400000002</v>
      </c>
      <c r="H100" s="46">
        <v>461769.75400000002</v>
      </c>
      <c r="I100" s="47">
        <f t="shared" si="2"/>
        <v>1</v>
      </c>
    </row>
    <row r="101" s="43" customFormat="1" ht="31.5" outlineLevel="2">
      <c r="A101" s="44" t="s">
        <v>112</v>
      </c>
      <c r="B101" s="41" t="s">
        <v>113</v>
      </c>
      <c r="C101" s="44" t="s">
        <v>128</v>
      </c>
      <c r="D101" s="45" t="s">
        <v>129</v>
      </c>
      <c r="E101" s="25">
        <v>38354.298000000003</v>
      </c>
      <c r="F101" s="25">
        <v>42344.591999999997</v>
      </c>
      <c r="G101" s="46">
        <f t="shared" si="3"/>
        <v>80698.889999999999</v>
      </c>
      <c r="H101" s="46">
        <v>80698.889999999999</v>
      </c>
      <c r="I101" s="47">
        <f t="shared" si="2"/>
        <v>1</v>
      </c>
    </row>
    <row r="102" s="43" customFormat="1" ht="31.5" outlineLevel="2">
      <c r="A102" s="44" t="s">
        <v>112</v>
      </c>
      <c r="B102" s="41" t="s">
        <v>113</v>
      </c>
      <c r="C102" s="44" t="s">
        <v>130</v>
      </c>
      <c r="D102" s="45" t="s">
        <v>131</v>
      </c>
      <c r="E102" s="25">
        <v>54135.262000000002</v>
      </c>
      <c r="F102" s="25">
        <v>79468.009000000005</v>
      </c>
      <c r="G102" s="46">
        <f t="shared" si="3"/>
        <v>133603.27100000001</v>
      </c>
      <c r="H102" s="46">
        <v>133603.22899999999</v>
      </c>
      <c r="I102" s="47">
        <f t="shared" si="2"/>
        <v>0.99999968563643915</v>
      </c>
    </row>
    <row r="103" ht="31.5" outlineLevel="1">
      <c r="A103" s="35" t="s">
        <v>112</v>
      </c>
      <c r="B103" s="41" t="s">
        <v>113</v>
      </c>
      <c r="C103" s="35" t="s">
        <v>132</v>
      </c>
      <c r="D103" s="42" t="s">
        <v>133</v>
      </c>
      <c r="E103" s="25">
        <v>198633.46599999999</v>
      </c>
      <c r="F103" s="25">
        <v>165689.17600000001</v>
      </c>
      <c r="G103" s="39">
        <f t="shared" si="3"/>
        <v>364322.64199999999</v>
      </c>
      <c r="H103" s="39">
        <v>364322.60600000003</v>
      </c>
      <c r="I103" s="40">
        <f t="shared" si="2"/>
        <v>0.99999990118648741</v>
      </c>
    </row>
    <row r="104" s="43" customFormat="1" ht="47.25" outlineLevel="2">
      <c r="A104" s="44" t="s">
        <v>112</v>
      </c>
      <c r="B104" s="41" t="s">
        <v>113</v>
      </c>
      <c r="C104" s="44" t="s">
        <v>134</v>
      </c>
      <c r="D104" s="45" t="s">
        <v>135</v>
      </c>
      <c r="E104" s="25">
        <v>198633.46599999999</v>
      </c>
      <c r="F104" s="25">
        <v>165689.17600000001</v>
      </c>
      <c r="G104" s="46">
        <f t="shared" si="3"/>
        <v>364322.64199999999</v>
      </c>
      <c r="H104" s="46">
        <v>364322.60600000003</v>
      </c>
      <c r="I104" s="47">
        <f t="shared" si="2"/>
        <v>0.99999990118648741</v>
      </c>
    </row>
    <row r="105" s="43" customFormat="1" ht="15.75" outlineLevel="2">
      <c r="A105" s="44"/>
      <c r="B105" s="41"/>
      <c r="C105" s="36" t="s">
        <v>44</v>
      </c>
      <c r="D105" s="38"/>
      <c r="E105" s="25"/>
      <c r="F105" s="25"/>
      <c r="G105" s="39">
        <f>G106+G107+G108</f>
        <v>248045.867</v>
      </c>
      <c r="H105" s="39">
        <f>H106+H107+H108</f>
        <v>248045.86199999999</v>
      </c>
      <c r="I105" s="40">
        <f t="shared" ref="I105:I168" si="4">H105/G105</f>
        <v>0.99999997984243771</v>
      </c>
    </row>
    <row r="106" ht="31.5" outlineLevel="1">
      <c r="A106" s="18" t="s">
        <v>112</v>
      </c>
      <c r="B106" s="41" t="s">
        <v>113</v>
      </c>
      <c r="C106" s="18" t="s">
        <v>36</v>
      </c>
      <c r="D106" s="41" t="s">
        <v>37</v>
      </c>
      <c r="E106" s="25">
        <v>92974.389999999999</v>
      </c>
      <c r="F106" s="25">
        <v>117372.442</v>
      </c>
      <c r="G106" s="19">
        <f t="shared" ref="G106:G128" si="5">E106+F106</f>
        <v>210346.83199999999</v>
      </c>
      <c r="H106" s="19">
        <v>210346.82699999999</v>
      </c>
      <c r="I106" s="48">
        <f t="shared" si="4"/>
        <v>0.99999997622973469</v>
      </c>
    </row>
    <row r="107" ht="31.5" outlineLevel="1">
      <c r="A107" s="18" t="s">
        <v>112</v>
      </c>
      <c r="B107" s="41" t="s">
        <v>113</v>
      </c>
      <c r="C107" s="18" t="s">
        <v>38</v>
      </c>
      <c r="D107" s="41" t="s">
        <v>39</v>
      </c>
      <c r="E107" s="25">
        <v>17814.989000000001</v>
      </c>
      <c r="F107" s="25">
        <v>19719.595000000001</v>
      </c>
      <c r="G107" s="19">
        <f t="shared" si="5"/>
        <v>37534.584000000003</v>
      </c>
      <c r="H107" s="19">
        <v>37534.584000000003</v>
      </c>
      <c r="I107" s="48">
        <f t="shared" si="4"/>
        <v>1</v>
      </c>
    </row>
    <row r="108" ht="31.5" outlineLevel="1">
      <c r="A108" s="18" t="s">
        <v>112</v>
      </c>
      <c r="B108" s="41" t="s">
        <v>113</v>
      </c>
      <c r="C108" s="18" t="s">
        <v>40</v>
      </c>
      <c r="D108" s="41" t="s">
        <v>41</v>
      </c>
      <c r="E108" s="25">
        <v>0</v>
      </c>
      <c r="F108" s="25">
        <v>164.45099999999999</v>
      </c>
      <c r="G108" s="19">
        <f t="shared" si="5"/>
        <v>164.45099999999999</v>
      </c>
      <c r="H108" s="19">
        <v>164.45099999999999</v>
      </c>
      <c r="I108" s="48">
        <f t="shared" si="4"/>
        <v>1</v>
      </c>
    </row>
    <row r="109" ht="27" customHeight="1">
      <c r="A109" s="21" t="s">
        <v>136</v>
      </c>
      <c r="B109" s="22" t="s">
        <v>137</v>
      </c>
      <c r="C109" s="23"/>
      <c r="D109" s="24"/>
      <c r="E109" s="25">
        <v>14262.328</v>
      </c>
      <c r="F109" s="25">
        <v>18586.695</v>
      </c>
      <c r="G109" s="26">
        <f t="shared" si="5"/>
        <v>32849.023000000001</v>
      </c>
      <c r="H109" s="26">
        <v>30176.956999999999</v>
      </c>
      <c r="I109" s="27">
        <f t="shared" si="4"/>
        <v>0.9186561499865612</v>
      </c>
    </row>
    <row r="110" s="28" customFormat="1" ht="12" customHeight="1">
      <c r="A110" s="29"/>
      <c r="B110" s="29"/>
      <c r="C110" s="30" t="s">
        <v>23</v>
      </c>
      <c r="D110" s="30"/>
      <c r="E110" s="31"/>
      <c r="F110" s="31"/>
      <c r="G110" s="32"/>
      <c r="H110" s="33"/>
      <c r="I110" s="33"/>
      <c r="J110" s="49"/>
    </row>
    <row r="111" s="1" customFormat="1" ht="18" customHeight="1">
      <c r="A111" s="35"/>
      <c r="B111" s="36"/>
      <c r="C111" s="37" t="s">
        <v>24</v>
      </c>
      <c r="D111" s="38"/>
      <c r="E111" s="25"/>
      <c r="F111" s="25"/>
      <c r="G111" s="39">
        <f>G112+G114+G117+G119+G121+G123+G125+G127</f>
        <v>8056.9760000000006</v>
      </c>
      <c r="H111" s="39">
        <f>H112+H114+H117+H119+H121+H123+H125+H127</f>
        <v>6092.5120000000006</v>
      </c>
      <c r="I111" s="40">
        <f t="shared" si="4"/>
        <v>0.75617849674617377</v>
      </c>
    </row>
    <row r="112" ht="31.5" outlineLevel="1">
      <c r="A112" s="35" t="s">
        <v>136</v>
      </c>
      <c r="B112" s="41" t="s">
        <v>137</v>
      </c>
      <c r="C112" s="35" t="s">
        <v>76</v>
      </c>
      <c r="D112" s="42" t="s">
        <v>77</v>
      </c>
      <c r="E112" s="25">
        <v>2256.9789999999998</v>
      </c>
      <c r="F112" s="25">
        <v>1229.1679999999999</v>
      </c>
      <c r="G112" s="39">
        <f t="shared" si="5"/>
        <v>3486.1469999999999</v>
      </c>
      <c r="H112" s="39">
        <v>3448.6529999999998</v>
      </c>
      <c r="I112" s="40">
        <f t="shared" si="4"/>
        <v>0.98924485972622489</v>
      </c>
    </row>
    <row r="113" s="43" customFormat="1" ht="31.5" outlineLevel="2">
      <c r="A113" s="44" t="s">
        <v>136</v>
      </c>
      <c r="B113" s="41" t="s">
        <v>137</v>
      </c>
      <c r="C113" s="44" t="s">
        <v>78</v>
      </c>
      <c r="D113" s="45" t="s">
        <v>79</v>
      </c>
      <c r="E113" s="25">
        <v>2256.9789999999998</v>
      </c>
      <c r="F113" s="25">
        <v>1229.1679999999999</v>
      </c>
      <c r="G113" s="46">
        <f t="shared" si="5"/>
        <v>3486.1469999999999</v>
      </c>
      <c r="H113" s="46">
        <v>3448.6529999999998</v>
      </c>
      <c r="I113" s="47">
        <f t="shared" si="4"/>
        <v>0.98924485972622489</v>
      </c>
    </row>
    <row r="114" ht="31.5" outlineLevel="1">
      <c r="A114" s="35" t="s">
        <v>136</v>
      </c>
      <c r="B114" s="41" t="s">
        <v>137</v>
      </c>
      <c r="C114" s="35" t="s">
        <v>82</v>
      </c>
      <c r="D114" s="42" t="s">
        <v>83</v>
      </c>
      <c r="E114" s="25">
        <v>20.582000000000001</v>
      </c>
      <c r="F114" s="25">
        <v>157.74600000000001</v>
      </c>
      <c r="G114" s="39">
        <f t="shared" si="5"/>
        <v>178.328</v>
      </c>
      <c r="H114" s="39">
        <v>116.11</v>
      </c>
      <c r="I114" s="40">
        <f t="shared" si="4"/>
        <v>0.65110358440626259</v>
      </c>
    </row>
    <row r="115" s="43" customFormat="1" ht="52.5" customHeight="1" outlineLevel="2">
      <c r="A115" s="44" t="s">
        <v>136</v>
      </c>
      <c r="B115" s="41" t="s">
        <v>137</v>
      </c>
      <c r="C115" s="44" t="s">
        <v>138</v>
      </c>
      <c r="D115" s="45" t="s">
        <v>139</v>
      </c>
      <c r="E115" s="25">
        <v>0</v>
      </c>
      <c r="F115" s="25">
        <v>23</v>
      </c>
      <c r="G115" s="46">
        <f t="shared" si="5"/>
        <v>23</v>
      </c>
      <c r="H115" s="46">
        <v>0</v>
      </c>
      <c r="I115" s="47">
        <f t="shared" si="4"/>
        <v>0</v>
      </c>
    </row>
    <row r="116" s="43" customFormat="1" ht="47.25" outlineLevel="2">
      <c r="A116" s="44" t="s">
        <v>136</v>
      </c>
      <c r="B116" s="41" t="s">
        <v>137</v>
      </c>
      <c r="C116" s="44" t="s">
        <v>140</v>
      </c>
      <c r="D116" s="45" t="s">
        <v>141</v>
      </c>
      <c r="E116" s="25">
        <v>20.582000000000001</v>
      </c>
      <c r="F116" s="25">
        <v>134.74600000000001</v>
      </c>
      <c r="G116" s="46">
        <f t="shared" si="5"/>
        <v>155.328</v>
      </c>
      <c r="H116" s="46">
        <v>116.11</v>
      </c>
      <c r="I116" s="47">
        <f t="shared" si="4"/>
        <v>0.7475149361351463</v>
      </c>
    </row>
    <row r="117" ht="31.5" outlineLevel="1">
      <c r="A117" s="35" t="s">
        <v>136</v>
      </c>
      <c r="B117" s="41" t="s">
        <v>137</v>
      </c>
      <c r="C117" s="35" t="s">
        <v>86</v>
      </c>
      <c r="D117" s="42" t="s">
        <v>87</v>
      </c>
      <c r="E117" s="25">
        <v>0</v>
      </c>
      <c r="F117" s="25">
        <v>118</v>
      </c>
      <c r="G117" s="39">
        <f t="shared" si="5"/>
        <v>118</v>
      </c>
      <c r="H117" s="39">
        <v>118</v>
      </c>
      <c r="I117" s="40">
        <f t="shared" si="4"/>
        <v>1</v>
      </c>
    </row>
    <row r="118" s="43" customFormat="1" ht="31.5" outlineLevel="2">
      <c r="A118" s="44" t="s">
        <v>136</v>
      </c>
      <c r="B118" s="41" t="s">
        <v>137</v>
      </c>
      <c r="C118" s="44" t="s">
        <v>88</v>
      </c>
      <c r="D118" s="45" t="s">
        <v>89</v>
      </c>
      <c r="E118" s="25">
        <v>0</v>
      </c>
      <c r="F118" s="25">
        <v>118</v>
      </c>
      <c r="G118" s="46">
        <f t="shared" si="5"/>
        <v>118</v>
      </c>
      <c r="H118" s="46">
        <v>118</v>
      </c>
      <c r="I118" s="47">
        <f t="shared" si="4"/>
        <v>1</v>
      </c>
    </row>
    <row r="119" ht="31.5" outlineLevel="1">
      <c r="A119" s="35" t="s">
        <v>136</v>
      </c>
      <c r="B119" s="41" t="s">
        <v>137</v>
      </c>
      <c r="C119" s="35" t="s">
        <v>98</v>
      </c>
      <c r="D119" s="42" t="s">
        <v>99</v>
      </c>
      <c r="E119" s="25">
        <v>0</v>
      </c>
      <c r="F119" s="25">
        <v>1180.5</v>
      </c>
      <c r="G119" s="39">
        <f t="shared" si="5"/>
        <v>1180.5</v>
      </c>
      <c r="H119" s="39">
        <v>1180.452</v>
      </c>
      <c r="I119" s="40">
        <f t="shared" si="4"/>
        <v>0.99995933926302416</v>
      </c>
    </row>
    <row r="120" s="43" customFormat="1" ht="31.5" outlineLevel="2">
      <c r="A120" s="44" t="s">
        <v>136</v>
      </c>
      <c r="B120" s="41" t="s">
        <v>137</v>
      </c>
      <c r="C120" s="44" t="s">
        <v>102</v>
      </c>
      <c r="D120" s="45" t="s">
        <v>103</v>
      </c>
      <c r="E120" s="25">
        <v>0</v>
      </c>
      <c r="F120" s="25">
        <v>1180.5</v>
      </c>
      <c r="G120" s="46">
        <f t="shared" si="5"/>
        <v>1180.5</v>
      </c>
      <c r="H120" s="46">
        <v>1180.452</v>
      </c>
      <c r="I120" s="47">
        <f t="shared" si="4"/>
        <v>0.99995933926302416</v>
      </c>
    </row>
    <row r="121" ht="31.5" outlineLevel="1">
      <c r="A121" s="35" t="s">
        <v>136</v>
      </c>
      <c r="B121" s="41" t="s">
        <v>137</v>
      </c>
      <c r="C121" s="35" t="s">
        <v>114</v>
      </c>
      <c r="D121" s="42" t="s">
        <v>115</v>
      </c>
      <c r="E121" s="25">
        <v>66</v>
      </c>
      <c r="F121" s="25">
        <v>91.5</v>
      </c>
      <c r="G121" s="39">
        <f t="shared" si="5"/>
        <v>157.5</v>
      </c>
      <c r="H121" s="39">
        <v>157.5</v>
      </c>
      <c r="I121" s="40">
        <f t="shared" si="4"/>
        <v>1</v>
      </c>
    </row>
    <row r="122" s="43" customFormat="1" ht="31.5" outlineLevel="2">
      <c r="A122" s="44" t="s">
        <v>136</v>
      </c>
      <c r="B122" s="41" t="s">
        <v>137</v>
      </c>
      <c r="C122" s="44" t="s">
        <v>116</v>
      </c>
      <c r="D122" s="45" t="s">
        <v>117</v>
      </c>
      <c r="E122" s="25">
        <v>66</v>
      </c>
      <c r="F122" s="25">
        <v>91.5</v>
      </c>
      <c r="G122" s="46">
        <f t="shared" si="5"/>
        <v>157.5</v>
      </c>
      <c r="H122" s="46">
        <v>157.5</v>
      </c>
      <c r="I122" s="47">
        <f t="shared" si="4"/>
        <v>1</v>
      </c>
    </row>
    <row r="123" ht="31.5" outlineLevel="1">
      <c r="A123" s="35" t="s">
        <v>136</v>
      </c>
      <c r="B123" s="41" t="s">
        <v>137</v>
      </c>
      <c r="C123" s="35" t="s">
        <v>104</v>
      </c>
      <c r="D123" s="42" t="s">
        <v>105</v>
      </c>
      <c r="E123" s="25">
        <v>590.25</v>
      </c>
      <c r="F123" s="25">
        <v>632.75</v>
      </c>
      <c r="G123" s="39">
        <f t="shared" si="5"/>
        <v>1223</v>
      </c>
      <c r="H123" s="39">
        <v>887.15700000000004</v>
      </c>
      <c r="I123" s="40">
        <f t="shared" si="4"/>
        <v>0.72539411283728539</v>
      </c>
    </row>
    <row r="124" s="43" customFormat="1" ht="31.5" outlineLevel="2">
      <c r="A124" s="44" t="s">
        <v>136</v>
      </c>
      <c r="B124" s="41" t="s">
        <v>137</v>
      </c>
      <c r="C124" s="44" t="s">
        <v>118</v>
      </c>
      <c r="D124" s="45" t="s">
        <v>119</v>
      </c>
      <c r="E124" s="25">
        <v>590.25</v>
      </c>
      <c r="F124" s="25">
        <v>632.75</v>
      </c>
      <c r="G124" s="46">
        <f t="shared" si="5"/>
        <v>1223</v>
      </c>
      <c r="H124" s="46">
        <v>887.15700000000004</v>
      </c>
      <c r="I124" s="47">
        <f t="shared" si="4"/>
        <v>0.72539411283728539</v>
      </c>
    </row>
    <row r="125" ht="31.5" outlineLevel="1">
      <c r="A125" s="35" t="s">
        <v>136</v>
      </c>
      <c r="B125" s="41" t="s">
        <v>137</v>
      </c>
      <c r="C125" s="35" t="s">
        <v>142</v>
      </c>
      <c r="D125" s="42" t="s">
        <v>143</v>
      </c>
      <c r="E125" s="25">
        <v>129.98099999999999</v>
      </c>
      <c r="F125" s="25">
        <v>1495.4200000000001</v>
      </c>
      <c r="G125" s="39">
        <f t="shared" si="5"/>
        <v>1625.4010000000001</v>
      </c>
      <c r="H125" s="39">
        <v>184.63999999999999</v>
      </c>
      <c r="I125" s="40">
        <f t="shared" si="4"/>
        <v>0.11359658324315045</v>
      </c>
    </row>
    <row r="126" s="43" customFormat="1" ht="31.5" outlineLevel="2">
      <c r="A126" s="44" t="s">
        <v>136</v>
      </c>
      <c r="B126" s="41" t="s">
        <v>137</v>
      </c>
      <c r="C126" s="44" t="s">
        <v>144</v>
      </c>
      <c r="D126" s="45" t="s">
        <v>145</v>
      </c>
      <c r="E126" s="25">
        <v>129.98099999999999</v>
      </c>
      <c r="F126" s="25">
        <v>1495.4200000000001</v>
      </c>
      <c r="G126" s="46">
        <f t="shared" si="5"/>
        <v>1625.4010000000001</v>
      </c>
      <c r="H126" s="46">
        <v>184.63999999999999</v>
      </c>
      <c r="I126" s="47">
        <f t="shared" si="4"/>
        <v>0.11359658324315045</v>
      </c>
    </row>
    <row r="127" ht="31.5" outlineLevel="1">
      <c r="A127" s="35" t="s">
        <v>136</v>
      </c>
      <c r="B127" s="41" t="s">
        <v>137</v>
      </c>
      <c r="C127" s="35" t="s">
        <v>51</v>
      </c>
      <c r="D127" s="42" t="s">
        <v>52</v>
      </c>
      <c r="E127" s="25">
        <v>0</v>
      </c>
      <c r="F127" s="25">
        <v>88.099999999999994</v>
      </c>
      <c r="G127" s="39">
        <f t="shared" si="5"/>
        <v>88.099999999999994</v>
      </c>
      <c r="H127" s="39">
        <v>0</v>
      </c>
      <c r="I127" s="40">
        <f t="shared" si="4"/>
        <v>0</v>
      </c>
    </row>
    <row r="128" s="43" customFormat="1" ht="31.5" outlineLevel="2">
      <c r="A128" s="44" t="s">
        <v>136</v>
      </c>
      <c r="B128" s="41" t="s">
        <v>137</v>
      </c>
      <c r="C128" s="44" t="s">
        <v>53</v>
      </c>
      <c r="D128" s="45" t="s">
        <v>54</v>
      </c>
      <c r="E128" s="25">
        <v>0</v>
      </c>
      <c r="F128" s="25">
        <v>88.099999999999994</v>
      </c>
      <c r="G128" s="46">
        <f t="shared" si="5"/>
        <v>88.099999999999994</v>
      </c>
      <c r="H128" s="46">
        <v>0</v>
      </c>
      <c r="I128" s="47">
        <f t="shared" si="4"/>
        <v>0</v>
      </c>
    </row>
    <row r="129" s="43" customFormat="1" ht="15.75" outlineLevel="2">
      <c r="A129" s="44"/>
      <c r="B129" s="41"/>
      <c r="C129" s="36" t="s">
        <v>44</v>
      </c>
      <c r="D129" s="38"/>
      <c r="E129" s="25"/>
      <c r="F129" s="25"/>
      <c r="G129" s="39">
        <f>G130+G131+G132</f>
        <v>24792.045999999998</v>
      </c>
      <c r="H129" s="39">
        <f>H130+H131+H132</f>
        <v>24084.446</v>
      </c>
      <c r="I129" s="40">
        <f t="shared" si="4"/>
        <v>0.9714585879680927</v>
      </c>
    </row>
    <row r="130" ht="31.5" outlineLevel="1">
      <c r="A130" s="18" t="s">
        <v>136</v>
      </c>
      <c r="B130" s="41" t="s">
        <v>137</v>
      </c>
      <c r="C130" s="18" t="s">
        <v>36</v>
      </c>
      <c r="D130" s="41" t="s">
        <v>37</v>
      </c>
      <c r="E130" s="25">
        <v>236.69999999999999</v>
      </c>
      <c r="F130" s="25">
        <v>775.79999999999995</v>
      </c>
      <c r="G130" s="19">
        <f t="shared" ref="G130:G193" si="6">E130+F130</f>
        <v>1012.5</v>
      </c>
      <c r="H130" s="19">
        <v>881.87099999999998</v>
      </c>
      <c r="I130" s="48">
        <f t="shared" si="4"/>
        <v>0.8709837037037037</v>
      </c>
    </row>
    <row r="131" ht="31.5" outlineLevel="1">
      <c r="A131" s="18" t="s">
        <v>136</v>
      </c>
      <c r="B131" s="41" t="s">
        <v>137</v>
      </c>
      <c r="C131" s="18" t="s">
        <v>38</v>
      </c>
      <c r="D131" s="41" t="s">
        <v>39</v>
      </c>
      <c r="E131" s="25">
        <v>10946.835999999999</v>
      </c>
      <c r="F131" s="25">
        <v>12786.638999999999</v>
      </c>
      <c r="G131" s="19">
        <f t="shared" si="6"/>
        <v>23733.474999999999</v>
      </c>
      <c r="H131" s="19">
        <v>23156.504000000001</v>
      </c>
      <c r="I131" s="48">
        <f t="shared" si="4"/>
        <v>0.97568956926872286</v>
      </c>
    </row>
    <row r="132" ht="31.5" outlineLevel="1">
      <c r="A132" s="18" t="s">
        <v>136</v>
      </c>
      <c r="B132" s="41" t="s">
        <v>137</v>
      </c>
      <c r="C132" s="18" t="s">
        <v>40</v>
      </c>
      <c r="D132" s="41" t="s">
        <v>41</v>
      </c>
      <c r="E132" s="25">
        <v>15</v>
      </c>
      <c r="F132" s="25">
        <v>31.071000000000002</v>
      </c>
      <c r="G132" s="19">
        <f t="shared" si="6"/>
        <v>46.070999999999998</v>
      </c>
      <c r="H132" s="19">
        <v>46.070999999999998</v>
      </c>
      <c r="I132" s="48">
        <f t="shared" si="4"/>
        <v>1</v>
      </c>
    </row>
    <row r="133" ht="27" customHeight="1">
      <c r="A133" s="21" t="s">
        <v>146</v>
      </c>
      <c r="B133" s="22" t="s">
        <v>147</v>
      </c>
      <c r="C133" s="23"/>
      <c r="D133" s="24"/>
      <c r="E133" s="25">
        <v>23899.323</v>
      </c>
      <c r="F133" s="25">
        <v>38162.525000000001</v>
      </c>
      <c r="G133" s="26">
        <f t="shared" si="6"/>
        <v>62061.847999999998</v>
      </c>
      <c r="H133" s="26">
        <v>61908.262000000002</v>
      </c>
      <c r="I133" s="27">
        <f t="shared" si="4"/>
        <v>0.99752527510943612</v>
      </c>
    </row>
    <row r="134" s="28" customFormat="1" ht="12" customHeight="1">
      <c r="A134" s="29"/>
      <c r="B134" s="29"/>
      <c r="C134" s="30" t="s">
        <v>23</v>
      </c>
      <c r="D134" s="30"/>
      <c r="E134" s="31"/>
      <c r="F134" s="31"/>
      <c r="G134" s="32"/>
      <c r="H134" s="33"/>
      <c r="I134" s="33"/>
      <c r="J134" s="49"/>
    </row>
    <row r="135" s="1" customFormat="1" ht="18" customHeight="1">
      <c r="A135" s="35"/>
      <c r="B135" s="36"/>
      <c r="C135" s="37" t="s">
        <v>24</v>
      </c>
      <c r="D135" s="38"/>
      <c r="E135" s="25"/>
      <c r="F135" s="25"/>
      <c r="G135" s="39">
        <f>G136+G140+G138+G143+G145+G147+G150+G152+G155</f>
        <v>27981.042000000001</v>
      </c>
      <c r="H135" s="39">
        <f>H136+H140+H138+H143+H145+H147+H150+H152+H155</f>
        <v>27890.320999999996</v>
      </c>
      <c r="I135" s="40">
        <f t="shared" si="4"/>
        <v>0.99675776906378233</v>
      </c>
    </row>
    <row r="136" ht="31.5" outlineLevel="1">
      <c r="A136" s="35" t="s">
        <v>146</v>
      </c>
      <c r="B136" s="41" t="s">
        <v>147</v>
      </c>
      <c r="C136" s="35" t="s">
        <v>76</v>
      </c>
      <c r="D136" s="42" t="s">
        <v>77</v>
      </c>
      <c r="E136" s="25">
        <v>6193.4920000000002</v>
      </c>
      <c r="F136" s="25">
        <v>5595.4120000000003</v>
      </c>
      <c r="G136" s="39">
        <f t="shared" si="6"/>
        <v>11788.904</v>
      </c>
      <c r="H136" s="39">
        <v>11788.904</v>
      </c>
      <c r="I136" s="40">
        <f t="shared" si="4"/>
        <v>1</v>
      </c>
    </row>
    <row r="137" s="43" customFormat="1" ht="31.5" outlineLevel="2">
      <c r="A137" s="44" t="s">
        <v>146</v>
      </c>
      <c r="B137" s="41" t="s">
        <v>147</v>
      </c>
      <c r="C137" s="44" t="s">
        <v>78</v>
      </c>
      <c r="D137" s="45" t="s">
        <v>79</v>
      </c>
      <c r="E137" s="25">
        <v>6193.4920000000002</v>
      </c>
      <c r="F137" s="25">
        <v>5595.4120000000003</v>
      </c>
      <c r="G137" s="46">
        <f t="shared" si="6"/>
        <v>11788.904</v>
      </c>
      <c r="H137" s="46">
        <v>11788.904</v>
      </c>
      <c r="I137" s="47">
        <f t="shared" si="4"/>
        <v>1</v>
      </c>
    </row>
    <row r="138" ht="31.5" outlineLevel="1">
      <c r="A138" s="35" t="s">
        <v>146</v>
      </c>
      <c r="B138" s="41" t="s">
        <v>147</v>
      </c>
      <c r="C138" s="35" t="s">
        <v>82</v>
      </c>
      <c r="D138" s="42" t="s">
        <v>83</v>
      </c>
      <c r="E138" s="25">
        <v>42.110999999999997</v>
      </c>
      <c r="F138" s="25">
        <v>171.56299999999999</v>
      </c>
      <c r="G138" s="39">
        <f t="shared" si="6"/>
        <v>213.67399999999998</v>
      </c>
      <c r="H138" s="39">
        <v>213.67400000000001</v>
      </c>
      <c r="I138" s="40">
        <f t="shared" si="4"/>
        <v>1.0000000000000002</v>
      </c>
    </row>
    <row r="139" s="43" customFormat="1" ht="36" customHeight="1" outlineLevel="2">
      <c r="A139" s="44" t="s">
        <v>146</v>
      </c>
      <c r="B139" s="41" t="s">
        <v>147</v>
      </c>
      <c r="C139" s="44" t="s">
        <v>140</v>
      </c>
      <c r="D139" s="45" t="s">
        <v>141</v>
      </c>
      <c r="E139" s="25">
        <v>42.110999999999997</v>
      </c>
      <c r="F139" s="25">
        <v>171.56299999999999</v>
      </c>
      <c r="G139" s="46">
        <f t="shared" si="6"/>
        <v>213.67399999999998</v>
      </c>
      <c r="H139" s="46">
        <v>213.67400000000001</v>
      </c>
      <c r="I139" s="47">
        <f t="shared" si="4"/>
        <v>1.0000000000000002</v>
      </c>
    </row>
    <row r="140" ht="31.5" outlineLevel="1">
      <c r="A140" s="35" t="s">
        <v>146</v>
      </c>
      <c r="B140" s="41" t="s">
        <v>147</v>
      </c>
      <c r="C140" s="35" t="s">
        <v>86</v>
      </c>
      <c r="D140" s="42" t="s">
        <v>87</v>
      </c>
      <c r="E140" s="25">
        <v>445.65600000000001</v>
      </c>
      <c r="F140" s="25">
        <v>256.93000000000001</v>
      </c>
      <c r="G140" s="39">
        <f t="shared" si="6"/>
        <v>702.58600000000001</v>
      </c>
      <c r="H140" s="39">
        <v>702.58600000000001</v>
      </c>
      <c r="I140" s="40">
        <f t="shared" si="4"/>
        <v>1</v>
      </c>
    </row>
    <row r="141" s="43" customFormat="1" ht="31.5" outlineLevel="2">
      <c r="A141" s="44" t="s">
        <v>146</v>
      </c>
      <c r="B141" s="41" t="s">
        <v>147</v>
      </c>
      <c r="C141" s="44" t="s">
        <v>88</v>
      </c>
      <c r="D141" s="45" t="s">
        <v>89</v>
      </c>
      <c r="E141" s="25">
        <v>445.65600000000001</v>
      </c>
      <c r="F141" s="25">
        <v>256.93000000000001</v>
      </c>
      <c r="G141" s="46">
        <f t="shared" si="6"/>
        <v>702.58600000000001</v>
      </c>
      <c r="H141" s="46">
        <v>702.58600000000001</v>
      </c>
      <c r="I141" s="47">
        <f t="shared" si="4"/>
        <v>1</v>
      </c>
    </row>
    <row r="142" ht="31.5" outlineLevel="4">
      <c r="A142" s="18" t="s">
        <v>146</v>
      </c>
      <c r="B142" s="41" t="s">
        <v>147</v>
      </c>
      <c r="C142" s="18" t="s">
        <v>148</v>
      </c>
      <c r="D142" s="41" t="s">
        <v>149</v>
      </c>
      <c r="E142" s="25">
        <v>445.65600000000001</v>
      </c>
      <c r="F142" s="25">
        <v>256.93000000000001</v>
      </c>
      <c r="G142" s="19">
        <f t="shared" si="6"/>
        <v>702.58600000000001</v>
      </c>
      <c r="H142" s="19">
        <v>702.58600000000001</v>
      </c>
      <c r="I142" s="48">
        <f t="shared" si="4"/>
        <v>1</v>
      </c>
    </row>
    <row r="143" ht="31.5" outlineLevel="1">
      <c r="A143" s="35" t="s">
        <v>146</v>
      </c>
      <c r="B143" s="41" t="s">
        <v>147</v>
      </c>
      <c r="C143" s="35" t="s">
        <v>98</v>
      </c>
      <c r="D143" s="42" t="s">
        <v>99</v>
      </c>
      <c r="E143" s="25">
        <v>0</v>
      </c>
      <c r="F143" s="25">
        <v>1784.8430000000001</v>
      </c>
      <c r="G143" s="39">
        <f t="shared" si="6"/>
        <v>1784.8430000000001</v>
      </c>
      <c r="H143" s="39">
        <v>1784.8430000000001</v>
      </c>
      <c r="I143" s="40">
        <f t="shared" si="4"/>
        <v>1</v>
      </c>
    </row>
    <row r="144" s="43" customFormat="1" ht="31.5" outlineLevel="2">
      <c r="A144" s="44" t="s">
        <v>146</v>
      </c>
      <c r="B144" s="41" t="s">
        <v>147</v>
      </c>
      <c r="C144" s="44" t="s">
        <v>102</v>
      </c>
      <c r="D144" s="45" t="s">
        <v>103</v>
      </c>
      <c r="E144" s="25">
        <v>0</v>
      </c>
      <c r="F144" s="25">
        <v>1784.8430000000001</v>
      </c>
      <c r="G144" s="46">
        <f t="shared" si="6"/>
        <v>1784.8430000000001</v>
      </c>
      <c r="H144" s="46">
        <v>1784.8430000000001</v>
      </c>
      <c r="I144" s="47">
        <f t="shared" si="4"/>
        <v>1</v>
      </c>
    </row>
    <row r="145" ht="31.5" outlineLevel="1">
      <c r="A145" s="35" t="s">
        <v>146</v>
      </c>
      <c r="B145" s="41" t="s">
        <v>147</v>
      </c>
      <c r="C145" s="35" t="s">
        <v>114</v>
      </c>
      <c r="D145" s="42" t="s">
        <v>115</v>
      </c>
      <c r="E145" s="25">
        <v>126.09999999999999</v>
      </c>
      <c r="F145" s="25">
        <v>337.12</v>
      </c>
      <c r="G145" s="39">
        <f t="shared" si="6"/>
        <v>463.22000000000003</v>
      </c>
      <c r="H145" s="39">
        <v>431.72000000000003</v>
      </c>
      <c r="I145" s="40">
        <f t="shared" si="4"/>
        <v>0.93199775484650926</v>
      </c>
    </row>
    <row r="146" s="43" customFormat="1" ht="31.5" outlineLevel="2">
      <c r="A146" s="44" t="s">
        <v>146</v>
      </c>
      <c r="B146" s="41" t="s">
        <v>147</v>
      </c>
      <c r="C146" s="44" t="s">
        <v>116</v>
      </c>
      <c r="D146" s="45" t="s">
        <v>117</v>
      </c>
      <c r="E146" s="25">
        <v>126.09999999999999</v>
      </c>
      <c r="F146" s="25">
        <v>337.12</v>
      </c>
      <c r="G146" s="46">
        <f t="shared" si="6"/>
        <v>463.22000000000003</v>
      </c>
      <c r="H146" s="46">
        <v>431.72000000000003</v>
      </c>
      <c r="I146" s="47">
        <f t="shared" si="4"/>
        <v>0.93199775484650926</v>
      </c>
    </row>
    <row r="147" ht="31.5" outlineLevel="1">
      <c r="A147" s="35" t="s">
        <v>146</v>
      </c>
      <c r="B147" s="41" t="s">
        <v>147</v>
      </c>
      <c r="C147" s="35" t="s">
        <v>104</v>
      </c>
      <c r="D147" s="42" t="s">
        <v>105</v>
      </c>
      <c r="E147" s="25">
        <v>1985.6679999999999</v>
      </c>
      <c r="F147" s="25">
        <v>2171.6610000000001</v>
      </c>
      <c r="G147" s="39">
        <f t="shared" si="6"/>
        <v>4157.3289999999997</v>
      </c>
      <c r="H147" s="39">
        <v>4098.1080000000002</v>
      </c>
      <c r="I147" s="40">
        <f t="shared" si="4"/>
        <v>0.98575503646692397</v>
      </c>
    </row>
    <row r="148" s="43" customFormat="1" ht="31.5" outlineLevel="2">
      <c r="A148" s="44" t="s">
        <v>146</v>
      </c>
      <c r="B148" s="41" t="s">
        <v>147</v>
      </c>
      <c r="C148" s="44" t="s">
        <v>118</v>
      </c>
      <c r="D148" s="45" t="s">
        <v>119</v>
      </c>
      <c r="E148" s="25">
        <v>1956.268</v>
      </c>
      <c r="F148" s="25">
        <v>2171.6610000000001</v>
      </c>
      <c r="G148" s="46">
        <f t="shared" si="6"/>
        <v>4127.9290000000001</v>
      </c>
      <c r="H148" s="46">
        <v>4068.7080000000001</v>
      </c>
      <c r="I148" s="47">
        <f t="shared" si="4"/>
        <v>0.98565358076652965</v>
      </c>
    </row>
    <row r="149" s="43" customFormat="1" ht="31.5" outlineLevel="2">
      <c r="A149" s="44" t="s">
        <v>146</v>
      </c>
      <c r="B149" s="41" t="s">
        <v>147</v>
      </c>
      <c r="C149" s="44" t="s">
        <v>110</v>
      </c>
      <c r="D149" s="45" t="s">
        <v>111</v>
      </c>
      <c r="E149" s="25">
        <v>29.399999999999999</v>
      </c>
      <c r="F149" s="25">
        <v>0</v>
      </c>
      <c r="G149" s="46">
        <f t="shared" si="6"/>
        <v>29.399999999999999</v>
      </c>
      <c r="H149" s="46">
        <v>29.399999999999999</v>
      </c>
      <c r="I149" s="47">
        <f t="shared" si="4"/>
        <v>1</v>
      </c>
    </row>
    <row r="150" ht="31.5" outlineLevel="1">
      <c r="A150" s="35" t="s">
        <v>146</v>
      </c>
      <c r="B150" s="41" t="s">
        <v>147</v>
      </c>
      <c r="C150" s="35" t="s">
        <v>66</v>
      </c>
      <c r="D150" s="42" t="s">
        <v>67</v>
      </c>
      <c r="E150" s="25">
        <v>130.96199999999999</v>
      </c>
      <c r="F150" s="25">
        <v>182.46000000000001</v>
      </c>
      <c r="G150" s="39">
        <f t="shared" si="6"/>
        <v>313.42200000000003</v>
      </c>
      <c r="H150" s="39">
        <v>313.42200000000003</v>
      </c>
      <c r="I150" s="40">
        <f t="shared" si="4"/>
        <v>1</v>
      </c>
    </row>
    <row r="151" s="43" customFormat="1" ht="31.5" outlineLevel="2">
      <c r="A151" s="44" t="s">
        <v>146</v>
      </c>
      <c r="B151" s="41" t="s">
        <v>147</v>
      </c>
      <c r="C151" s="44" t="s">
        <v>72</v>
      </c>
      <c r="D151" s="45" t="s">
        <v>73</v>
      </c>
      <c r="E151" s="25">
        <v>130.96199999999999</v>
      </c>
      <c r="F151" s="25">
        <v>182.46000000000001</v>
      </c>
      <c r="G151" s="46">
        <f t="shared" si="6"/>
        <v>313.42200000000003</v>
      </c>
      <c r="H151" s="46">
        <v>313.42200000000003</v>
      </c>
      <c r="I151" s="47">
        <f t="shared" si="4"/>
        <v>1</v>
      </c>
    </row>
    <row r="152" ht="31.5" outlineLevel="1">
      <c r="A152" s="35" t="s">
        <v>146</v>
      </c>
      <c r="B152" s="41" t="s">
        <v>147</v>
      </c>
      <c r="C152" s="35" t="s">
        <v>142</v>
      </c>
      <c r="D152" s="42" t="s">
        <v>143</v>
      </c>
      <c r="E152" s="25">
        <v>116.41500000000001</v>
      </c>
      <c r="F152" s="25">
        <v>8385.6489999999994</v>
      </c>
      <c r="G152" s="39">
        <f t="shared" si="6"/>
        <v>8502.0640000000003</v>
      </c>
      <c r="H152" s="39">
        <v>8502.0640000000003</v>
      </c>
      <c r="I152" s="40">
        <f t="shared" si="4"/>
        <v>1</v>
      </c>
    </row>
    <row r="153" s="43" customFormat="1" ht="31.5" outlineLevel="2">
      <c r="A153" s="44" t="s">
        <v>146</v>
      </c>
      <c r="B153" s="41" t="s">
        <v>147</v>
      </c>
      <c r="C153" s="44" t="s">
        <v>144</v>
      </c>
      <c r="D153" s="45" t="s">
        <v>145</v>
      </c>
      <c r="E153" s="25">
        <v>116.41500000000001</v>
      </c>
      <c r="F153" s="25">
        <v>598.79600000000005</v>
      </c>
      <c r="G153" s="46">
        <f t="shared" si="6"/>
        <v>715.21100000000001</v>
      </c>
      <c r="H153" s="46">
        <v>715.21100000000001</v>
      </c>
      <c r="I153" s="47">
        <f t="shared" si="4"/>
        <v>1</v>
      </c>
    </row>
    <row r="154" s="43" customFormat="1" ht="31.5" outlineLevel="2">
      <c r="A154" s="44" t="s">
        <v>146</v>
      </c>
      <c r="B154" s="41" t="s">
        <v>147</v>
      </c>
      <c r="C154" s="44" t="s">
        <v>150</v>
      </c>
      <c r="D154" s="45" t="s">
        <v>151</v>
      </c>
      <c r="E154" s="25">
        <v>0</v>
      </c>
      <c r="F154" s="25">
        <v>7786.8530000000001</v>
      </c>
      <c r="G154" s="46">
        <f t="shared" si="6"/>
        <v>7786.8530000000001</v>
      </c>
      <c r="H154" s="46">
        <v>7786.8530000000001</v>
      </c>
      <c r="I154" s="47">
        <f t="shared" si="4"/>
        <v>1</v>
      </c>
    </row>
    <row r="155" ht="31.5" outlineLevel="1">
      <c r="A155" s="35" t="s">
        <v>146</v>
      </c>
      <c r="B155" s="41" t="s">
        <v>147</v>
      </c>
      <c r="C155" s="35" t="s">
        <v>51</v>
      </c>
      <c r="D155" s="42" t="s">
        <v>52</v>
      </c>
      <c r="E155" s="25">
        <v>0</v>
      </c>
      <c r="F155" s="25">
        <v>55</v>
      </c>
      <c r="G155" s="39">
        <f t="shared" si="6"/>
        <v>55</v>
      </c>
      <c r="H155" s="39">
        <v>55</v>
      </c>
      <c r="I155" s="40">
        <f t="shared" si="4"/>
        <v>1</v>
      </c>
    </row>
    <row r="156" s="43" customFormat="1" ht="31.5" outlineLevel="2">
      <c r="A156" s="44" t="s">
        <v>146</v>
      </c>
      <c r="B156" s="41" t="s">
        <v>147</v>
      </c>
      <c r="C156" s="44" t="s">
        <v>53</v>
      </c>
      <c r="D156" s="45" t="s">
        <v>54</v>
      </c>
      <c r="E156" s="25">
        <v>0</v>
      </c>
      <c r="F156" s="25">
        <v>55</v>
      </c>
      <c r="G156" s="46">
        <f t="shared" si="6"/>
        <v>55</v>
      </c>
      <c r="H156" s="46">
        <v>55</v>
      </c>
      <c r="I156" s="47">
        <f t="shared" si="4"/>
        <v>1</v>
      </c>
    </row>
    <row r="157" ht="15.75" outlineLevel="4">
      <c r="A157" s="18"/>
      <c r="B157" s="41"/>
      <c r="C157" s="36" t="s">
        <v>44</v>
      </c>
      <c r="D157" s="38"/>
      <c r="E157" s="50"/>
      <c r="F157" s="50"/>
      <c r="G157" s="39">
        <f>G158+G159+G160</f>
        <v>34080.805</v>
      </c>
      <c r="H157" s="39">
        <f>H158+H159+H160</f>
        <v>34017.940999999999</v>
      </c>
      <c r="I157" s="40">
        <f t="shared" si="4"/>
        <v>0.99815544263112321</v>
      </c>
    </row>
    <row r="158" ht="31.5" outlineLevel="1">
      <c r="A158" s="18" t="s">
        <v>146</v>
      </c>
      <c r="B158" s="41" t="s">
        <v>147</v>
      </c>
      <c r="C158" s="18" t="s">
        <v>36</v>
      </c>
      <c r="D158" s="41" t="s">
        <v>37</v>
      </c>
      <c r="E158" s="25">
        <v>1218.9549999999999</v>
      </c>
      <c r="F158" s="25">
        <v>1462.7950000000001</v>
      </c>
      <c r="G158" s="19">
        <f t="shared" si="6"/>
        <v>2681.75</v>
      </c>
      <c r="H158" s="19">
        <v>2681.5619999999999</v>
      </c>
      <c r="I158" s="48">
        <f t="shared" si="4"/>
        <v>0.99992989652279296</v>
      </c>
    </row>
    <row r="159" ht="31.5" outlineLevel="1">
      <c r="A159" s="18" t="s">
        <v>146</v>
      </c>
      <c r="B159" s="41" t="s">
        <v>147</v>
      </c>
      <c r="C159" s="18" t="s">
        <v>38</v>
      </c>
      <c r="D159" s="41" t="s">
        <v>39</v>
      </c>
      <c r="E159" s="25">
        <v>13456.664000000001</v>
      </c>
      <c r="F159" s="25">
        <v>17297.221000000001</v>
      </c>
      <c r="G159" s="19">
        <f t="shared" si="6"/>
        <v>30753.885000000002</v>
      </c>
      <c r="H159" s="19">
        <v>30691.208999999999</v>
      </c>
      <c r="I159" s="48">
        <f t="shared" si="4"/>
        <v>0.99796201357974768</v>
      </c>
    </row>
    <row r="160" ht="31.5" outlineLevel="1">
      <c r="A160" s="18" t="s">
        <v>146</v>
      </c>
      <c r="B160" s="41" t="s">
        <v>147</v>
      </c>
      <c r="C160" s="18" t="s">
        <v>40</v>
      </c>
      <c r="D160" s="41" t="s">
        <v>41</v>
      </c>
      <c r="E160" s="25">
        <v>183.30000000000001</v>
      </c>
      <c r="F160" s="25">
        <v>461.87</v>
      </c>
      <c r="G160" s="19">
        <f t="shared" si="6"/>
        <v>645.17000000000007</v>
      </c>
      <c r="H160" s="19">
        <v>645.16999999999996</v>
      </c>
      <c r="I160" s="48">
        <f t="shared" si="4"/>
        <v>0.99999999999999978</v>
      </c>
    </row>
    <row r="161" ht="27" customHeight="1">
      <c r="A161" s="21" t="s">
        <v>152</v>
      </c>
      <c r="B161" s="22" t="s">
        <v>153</v>
      </c>
      <c r="C161" s="23"/>
      <c r="D161" s="24"/>
      <c r="E161" s="25">
        <v>27154.98</v>
      </c>
      <c r="F161" s="25">
        <v>40919.277999999998</v>
      </c>
      <c r="G161" s="26">
        <f t="shared" si="6"/>
        <v>68074.258000000002</v>
      </c>
      <c r="H161" s="26">
        <v>60660.834999999999</v>
      </c>
      <c r="I161" s="27">
        <f t="shared" si="4"/>
        <v>0.89109799771890275</v>
      </c>
    </row>
    <row r="162" s="28" customFormat="1" ht="12" customHeight="1">
      <c r="A162" s="29"/>
      <c r="B162" s="29"/>
      <c r="C162" s="30" t="s">
        <v>23</v>
      </c>
      <c r="D162" s="30"/>
      <c r="E162" s="31"/>
      <c r="F162" s="31"/>
      <c r="G162" s="32"/>
      <c r="H162" s="33"/>
      <c r="I162" s="33"/>
      <c r="J162" s="49"/>
    </row>
    <row r="163" s="1" customFormat="1" ht="18" customHeight="1">
      <c r="A163" s="35"/>
      <c r="B163" s="36"/>
      <c r="C163" s="37" t="s">
        <v>24</v>
      </c>
      <c r="D163" s="38"/>
      <c r="E163" s="25"/>
      <c r="F163" s="25"/>
      <c r="G163" s="39">
        <f>G164+G167+G169+G171+G173+G175+G177+G179+G181+G184</f>
        <v>34833.003999999994</v>
      </c>
      <c r="H163" s="39">
        <f>H164+H167+H169+H171+H173+H175+H177+H179+H181+H184</f>
        <v>31306.422999999995</v>
      </c>
      <c r="I163" s="40">
        <f t="shared" si="4"/>
        <v>0.89875748298940861</v>
      </c>
    </row>
    <row r="164" ht="31.5" outlineLevel="1">
      <c r="A164" s="35" t="s">
        <v>152</v>
      </c>
      <c r="B164" s="41" t="s">
        <v>153</v>
      </c>
      <c r="C164" s="35" t="s">
        <v>76</v>
      </c>
      <c r="D164" s="42" t="s">
        <v>77</v>
      </c>
      <c r="E164" s="25">
        <v>6544.4539999999997</v>
      </c>
      <c r="F164" s="25">
        <v>2433.0940000000001</v>
      </c>
      <c r="G164" s="39">
        <f t="shared" si="6"/>
        <v>8977.5479999999989</v>
      </c>
      <c r="H164" s="39">
        <v>8619.3629999999994</v>
      </c>
      <c r="I164" s="40">
        <f t="shared" si="4"/>
        <v>0.96010213479226181</v>
      </c>
    </row>
    <row r="165" s="43" customFormat="1" ht="31.5" outlineLevel="2">
      <c r="A165" s="44" t="s">
        <v>152</v>
      </c>
      <c r="B165" s="41" t="s">
        <v>153</v>
      </c>
      <c r="C165" s="44" t="s">
        <v>78</v>
      </c>
      <c r="D165" s="45" t="s">
        <v>79</v>
      </c>
      <c r="E165" s="25">
        <v>6244.4539999999997</v>
      </c>
      <c r="F165" s="25">
        <v>2433.0940000000001</v>
      </c>
      <c r="G165" s="46">
        <f t="shared" si="6"/>
        <v>8677.5479999999989</v>
      </c>
      <c r="H165" s="46">
        <v>8319.3629999999994</v>
      </c>
      <c r="I165" s="47">
        <f t="shared" si="4"/>
        <v>0.95872278666738586</v>
      </c>
    </row>
    <row r="166" s="43" customFormat="1" ht="31.5" outlineLevel="2">
      <c r="A166" s="44" t="s">
        <v>152</v>
      </c>
      <c r="B166" s="41" t="s">
        <v>153</v>
      </c>
      <c r="C166" s="44" t="s">
        <v>80</v>
      </c>
      <c r="D166" s="45" t="s">
        <v>81</v>
      </c>
      <c r="E166" s="25">
        <v>300</v>
      </c>
      <c r="F166" s="25">
        <v>0</v>
      </c>
      <c r="G166" s="46">
        <f t="shared" si="6"/>
        <v>300</v>
      </c>
      <c r="H166" s="46">
        <v>300</v>
      </c>
      <c r="I166" s="47">
        <f t="shared" si="4"/>
        <v>1</v>
      </c>
    </row>
    <row r="167" ht="31.5" outlineLevel="1">
      <c r="A167" s="35" t="s">
        <v>152</v>
      </c>
      <c r="B167" s="41" t="s">
        <v>153</v>
      </c>
      <c r="C167" s="35" t="s">
        <v>82</v>
      </c>
      <c r="D167" s="42" t="s">
        <v>83</v>
      </c>
      <c r="E167" s="25">
        <v>18.193000000000001</v>
      </c>
      <c r="F167" s="25">
        <v>680.245</v>
      </c>
      <c r="G167" s="39">
        <f t="shared" si="6"/>
        <v>698.43799999999999</v>
      </c>
      <c r="H167" s="39">
        <v>698.43799999999999</v>
      </c>
      <c r="I167" s="40">
        <f t="shared" si="4"/>
        <v>1</v>
      </c>
    </row>
    <row r="168" s="43" customFormat="1" ht="36" customHeight="1" outlineLevel="2">
      <c r="A168" s="44" t="s">
        <v>152</v>
      </c>
      <c r="B168" s="41" t="s">
        <v>153</v>
      </c>
      <c r="C168" s="44" t="s">
        <v>140</v>
      </c>
      <c r="D168" s="45" t="s">
        <v>141</v>
      </c>
      <c r="E168" s="25">
        <v>18.193000000000001</v>
      </c>
      <c r="F168" s="25">
        <v>680.245</v>
      </c>
      <c r="G168" s="46">
        <f t="shared" si="6"/>
        <v>698.43799999999999</v>
      </c>
      <c r="H168" s="46">
        <v>698.43799999999999</v>
      </c>
      <c r="I168" s="47">
        <f t="shared" si="4"/>
        <v>1</v>
      </c>
    </row>
    <row r="169" ht="31.5" outlineLevel="1">
      <c r="A169" s="35" t="s">
        <v>152</v>
      </c>
      <c r="B169" s="41" t="s">
        <v>153</v>
      </c>
      <c r="C169" s="35" t="s">
        <v>86</v>
      </c>
      <c r="D169" s="42" t="s">
        <v>87</v>
      </c>
      <c r="E169" s="25">
        <v>155.02799999999999</v>
      </c>
      <c r="F169" s="25">
        <v>387.85199999999998</v>
      </c>
      <c r="G169" s="39">
        <f t="shared" si="6"/>
        <v>542.88</v>
      </c>
      <c r="H169" s="39">
        <v>542.48000000000002</v>
      </c>
      <c r="I169" s="40">
        <f t="shared" ref="I169:I232" si="7">H169/G169</f>
        <v>0.99926318891836141</v>
      </c>
    </row>
    <row r="170" s="43" customFormat="1" ht="31.5" outlineLevel="2">
      <c r="A170" s="44" t="s">
        <v>152</v>
      </c>
      <c r="B170" s="41" t="s">
        <v>153</v>
      </c>
      <c r="C170" s="44" t="s">
        <v>88</v>
      </c>
      <c r="D170" s="45" t="s">
        <v>89</v>
      </c>
      <c r="E170" s="25">
        <v>155.02799999999999</v>
      </c>
      <c r="F170" s="25">
        <v>387.85199999999998</v>
      </c>
      <c r="G170" s="46">
        <f t="shared" si="6"/>
        <v>542.88</v>
      </c>
      <c r="H170" s="46">
        <v>542.48000000000002</v>
      </c>
      <c r="I170" s="47">
        <f t="shared" si="7"/>
        <v>0.99926318891836141</v>
      </c>
    </row>
    <row r="171" ht="31.5" outlineLevel="1">
      <c r="A171" s="35" t="s">
        <v>152</v>
      </c>
      <c r="B171" s="41" t="s">
        <v>153</v>
      </c>
      <c r="C171" s="35" t="s">
        <v>98</v>
      </c>
      <c r="D171" s="42" t="s">
        <v>99</v>
      </c>
      <c r="E171" s="25">
        <v>0</v>
      </c>
      <c r="F171" s="25">
        <v>5016.8999999999996</v>
      </c>
      <c r="G171" s="39">
        <f t="shared" si="6"/>
        <v>5016.8999999999996</v>
      </c>
      <c r="H171" s="39">
        <v>4851.6509999999998</v>
      </c>
      <c r="I171" s="40">
        <f t="shared" si="7"/>
        <v>0.96706153202176648</v>
      </c>
    </row>
    <row r="172" s="43" customFormat="1" ht="31.5" outlineLevel="2">
      <c r="A172" s="44" t="s">
        <v>152</v>
      </c>
      <c r="B172" s="41" t="s">
        <v>153</v>
      </c>
      <c r="C172" s="44" t="s">
        <v>102</v>
      </c>
      <c r="D172" s="45" t="s">
        <v>103</v>
      </c>
      <c r="E172" s="25">
        <v>0</v>
      </c>
      <c r="F172" s="25">
        <v>5016.8999999999996</v>
      </c>
      <c r="G172" s="46">
        <f t="shared" si="6"/>
        <v>5016.8999999999996</v>
      </c>
      <c r="H172" s="46">
        <v>4851.6509999999998</v>
      </c>
      <c r="I172" s="47">
        <f t="shared" si="7"/>
        <v>0.96706153202176648</v>
      </c>
    </row>
    <row r="173" ht="31.5" outlineLevel="1">
      <c r="A173" s="35" t="s">
        <v>152</v>
      </c>
      <c r="B173" s="41" t="s">
        <v>153</v>
      </c>
      <c r="C173" s="35" t="s">
        <v>114</v>
      </c>
      <c r="D173" s="42" t="s">
        <v>115</v>
      </c>
      <c r="E173" s="25">
        <v>199.672</v>
      </c>
      <c r="F173" s="25">
        <v>449.50999999999999</v>
      </c>
      <c r="G173" s="39">
        <f t="shared" si="6"/>
        <v>649.18200000000002</v>
      </c>
      <c r="H173" s="39">
        <v>567.97500000000002</v>
      </c>
      <c r="I173" s="40">
        <f t="shared" si="7"/>
        <v>0.87490873129569213</v>
      </c>
    </row>
    <row r="174" s="43" customFormat="1" ht="31.5" outlineLevel="2">
      <c r="A174" s="44" t="s">
        <v>152</v>
      </c>
      <c r="B174" s="41" t="s">
        <v>153</v>
      </c>
      <c r="C174" s="44" t="s">
        <v>116</v>
      </c>
      <c r="D174" s="45" t="s">
        <v>117</v>
      </c>
      <c r="E174" s="25">
        <v>199.672</v>
      </c>
      <c r="F174" s="25">
        <v>449.50999999999999</v>
      </c>
      <c r="G174" s="46">
        <f t="shared" si="6"/>
        <v>649.18200000000002</v>
      </c>
      <c r="H174" s="46">
        <v>567.97500000000002</v>
      </c>
      <c r="I174" s="47">
        <f t="shared" si="7"/>
        <v>0.87490873129569213</v>
      </c>
    </row>
    <row r="175" ht="31.5" outlineLevel="1">
      <c r="A175" s="35" t="s">
        <v>152</v>
      </c>
      <c r="B175" s="41" t="s">
        <v>153</v>
      </c>
      <c r="C175" s="35" t="s">
        <v>104</v>
      </c>
      <c r="D175" s="42" t="s">
        <v>105</v>
      </c>
      <c r="E175" s="25">
        <v>1984.6980000000001</v>
      </c>
      <c r="F175" s="25">
        <v>2236.395</v>
      </c>
      <c r="G175" s="39">
        <f t="shared" si="6"/>
        <v>4221.0929999999998</v>
      </c>
      <c r="H175" s="39">
        <v>3661.1190000000001</v>
      </c>
      <c r="I175" s="40">
        <f t="shared" si="7"/>
        <v>0.86733909913854068</v>
      </c>
    </row>
    <row r="176" s="43" customFormat="1" ht="31.5" outlineLevel="2">
      <c r="A176" s="44" t="s">
        <v>152</v>
      </c>
      <c r="B176" s="41" t="s">
        <v>153</v>
      </c>
      <c r="C176" s="44" t="s">
        <v>118</v>
      </c>
      <c r="D176" s="45" t="s">
        <v>119</v>
      </c>
      <c r="E176" s="25">
        <v>1984.6980000000001</v>
      </c>
      <c r="F176" s="25">
        <v>2236.395</v>
      </c>
      <c r="G176" s="46">
        <f t="shared" si="6"/>
        <v>4221.0929999999998</v>
      </c>
      <c r="H176" s="46">
        <v>3661.1190000000001</v>
      </c>
      <c r="I176" s="47">
        <f t="shared" si="7"/>
        <v>0.86733909913854068</v>
      </c>
    </row>
    <row r="177" ht="31.5" outlineLevel="1">
      <c r="A177" s="35" t="s">
        <v>152</v>
      </c>
      <c r="B177" s="41" t="s">
        <v>153</v>
      </c>
      <c r="C177" s="35" t="s">
        <v>62</v>
      </c>
      <c r="D177" s="42" t="s">
        <v>63</v>
      </c>
      <c r="E177" s="25">
        <v>0</v>
      </c>
      <c r="F177" s="25">
        <v>6448.6559999999999</v>
      </c>
      <c r="G177" s="39">
        <f t="shared" si="6"/>
        <v>6448.6559999999999</v>
      </c>
      <c r="H177" s="39">
        <v>6448.6559999999999</v>
      </c>
      <c r="I177" s="40">
        <f t="shared" si="7"/>
        <v>1</v>
      </c>
    </row>
    <row r="178" s="43" customFormat="1" ht="47.25" outlineLevel="2">
      <c r="A178" s="44" t="s">
        <v>152</v>
      </c>
      <c r="B178" s="41" t="s">
        <v>153</v>
      </c>
      <c r="C178" s="44" t="s">
        <v>154</v>
      </c>
      <c r="D178" s="45" t="s">
        <v>155</v>
      </c>
      <c r="E178" s="25">
        <v>0</v>
      </c>
      <c r="F178" s="25">
        <v>6448.6559999999999</v>
      </c>
      <c r="G178" s="46">
        <f t="shared" si="6"/>
        <v>6448.6559999999999</v>
      </c>
      <c r="H178" s="46">
        <v>6448.6559999999999</v>
      </c>
      <c r="I178" s="47">
        <f t="shared" si="7"/>
        <v>1</v>
      </c>
    </row>
    <row r="179" ht="31.5" outlineLevel="1">
      <c r="A179" s="35" t="s">
        <v>152</v>
      </c>
      <c r="B179" s="41" t="s">
        <v>153</v>
      </c>
      <c r="C179" s="35" t="s">
        <v>66</v>
      </c>
      <c r="D179" s="42" t="s">
        <v>67</v>
      </c>
      <c r="E179" s="25">
        <v>44</v>
      </c>
      <c r="F179" s="25">
        <v>6.0999999999999996</v>
      </c>
      <c r="G179" s="39">
        <f t="shared" si="6"/>
        <v>50.100000000000001</v>
      </c>
      <c r="H179" s="39">
        <v>14.75</v>
      </c>
      <c r="I179" s="40">
        <f t="shared" si="7"/>
        <v>0.29441117764471059</v>
      </c>
    </row>
    <row r="180" s="43" customFormat="1" ht="31.5" outlineLevel="2">
      <c r="A180" s="44" t="s">
        <v>152</v>
      </c>
      <c r="B180" s="41" t="s">
        <v>153</v>
      </c>
      <c r="C180" s="44" t="s">
        <v>72</v>
      </c>
      <c r="D180" s="45" t="s">
        <v>73</v>
      </c>
      <c r="E180" s="25">
        <v>44</v>
      </c>
      <c r="F180" s="25">
        <v>6.0999999999999996</v>
      </c>
      <c r="G180" s="46">
        <f t="shared" si="6"/>
        <v>50.100000000000001</v>
      </c>
      <c r="H180" s="46">
        <v>14.75</v>
      </c>
      <c r="I180" s="47">
        <f t="shared" si="7"/>
        <v>0.29441117764471059</v>
      </c>
    </row>
    <row r="181" ht="31.5" outlineLevel="1">
      <c r="A181" s="35" t="s">
        <v>152</v>
      </c>
      <c r="B181" s="41" t="s">
        <v>153</v>
      </c>
      <c r="C181" s="35" t="s">
        <v>142</v>
      </c>
      <c r="D181" s="42" t="s">
        <v>143</v>
      </c>
      <c r="E181" s="25">
        <v>1338.9000000000001</v>
      </c>
      <c r="F181" s="25">
        <v>6836.7070000000003</v>
      </c>
      <c r="G181" s="39">
        <f t="shared" si="6"/>
        <v>8175.607</v>
      </c>
      <c r="H181" s="39">
        <v>5901.991</v>
      </c>
      <c r="I181" s="40">
        <f t="shared" si="7"/>
        <v>0.72190248381557476</v>
      </c>
    </row>
    <row r="182" s="43" customFormat="1" ht="31.5" outlineLevel="2">
      <c r="A182" s="44" t="s">
        <v>152</v>
      </c>
      <c r="B182" s="41" t="s">
        <v>153</v>
      </c>
      <c r="C182" s="44" t="s">
        <v>144</v>
      </c>
      <c r="D182" s="45" t="s">
        <v>145</v>
      </c>
      <c r="E182" s="25">
        <v>1338.9000000000001</v>
      </c>
      <c r="F182" s="25">
        <v>340.20600000000002</v>
      </c>
      <c r="G182" s="46">
        <f t="shared" si="6"/>
        <v>1679.1060000000002</v>
      </c>
      <c r="H182" s="46">
        <v>1077.799</v>
      </c>
      <c r="I182" s="47">
        <f t="shared" si="7"/>
        <v>0.64188860024322458</v>
      </c>
    </row>
    <row r="183" s="43" customFormat="1" ht="31.5" outlineLevel="2">
      <c r="A183" s="44" t="s">
        <v>152</v>
      </c>
      <c r="B183" s="41" t="s">
        <v>153</v>
      </c>
      <c r="C183" s="44" t="s">
        <v>150</v>
      </c>
      <c r="D183" s="45" t="s">
        <v>151</v>
      </c>
      <c r="E183" s="25">
        <v>0</v>
      </c>
      <c r="F183" s="25">
        <v>6496.5010000000002</v>
      </c>
      <c r="G183" s="46">
        <f t="shared" si="6"/>
        <v>6496.5010000000002</v>
      </c>
      <c r="H183" s="46">
        <v>4824.192</v>
      </c>
      <c r="I183" s="47">
        <f t="shared" si="7"/>
        <v>0.74258312282257788</v>
      </c>
    </row>
    <row r="184" ht="31.5" outlineLevel="1">
      <c r="A184" s="35" t="s">
        <v>152</v>
      </c>
      <c r="B184" s="41" t="s">
        <v>153</v>
      </c>
      <c r="C184" s="35" t="s">
        <v>51</v>
      </c>
      <c r="D184" s="42" t="s">
        <v>52</v>
      </c>
      <c r="E184" s="25">
        <v>0</v>
      </c>
      <c r="F184" s="25">
        <v>52.600000000000001</v>
      </c>
      <c r="G184" s="39">
        <f t="shared" si="6"/>
        <v>52.600000000000001</v>
      </c>
      <c r="H184" s="39">
        <v>0</v>
      </c>
      <c r="I184" s="40">
        <f t="shared" si="7"/>
        <v>0</v>
      </c>
    </row>
    <row r="185" s="43" customFormat="1" ht="31.5" outlineLevel="2">
      <c r="A185" s="44" t="s">
        <v>152</v>
      </c>
      <c r="B185" s="41" t="s">
        <v>153</v>
      </c>
      <c r="C185" s="44" t="s">
        <v>53</v>
      </c>
      <c r="D185" s="45" t="s">
        <v>54</v>
      </c>
      <c r="E185" s="25">
        <v>0</v>
      </c>
      <c r="F185" s="25">
        <v>52.600000000000001</v>
      </c>
      <c r="G185" s="46">
        <f t="shared" si="6"/>
        <v>52.600000000000001</v>
      </c>
      <c r="H185" s="46">
        <v>0</v>
      </c>
      <c r="I185" s="47">
        <f t="shared" si="7"/>
        <v>0</v>
      </c>
    </row>
    <row r="186" ht="15.75" outlineLevel="4">
      <c r="A186" s="18"/>
      <c r="B186" s="41"/>
      <c r="C186" s="36" t="s">
        <v>44</v>
      </c>
      <c r="D186" s="38"/>
      <c r="E186" s="50"/>
      <c r="F186" s="50"/>
      <c r="G186" s="39">
        <f>G187+G188+G189</f>
        <v>33241.252999999997</v>
      </c>
      <c r="H186" s="39">
        <f>H187+H188+H189</f>
        <v>29354.411999999997</v>
      </c>
      <c r="I186" s="40">
        <f t="shared" si="7"/>
        <v>0.88307176627788364</v>
      </c>
    </row>
    <row r="187" ht="31.5" outlineLevel="1">
      <c r="A187" s="18" t="s">
        <v>152</v>
      </c>
      <c r="B187" s="41" t="s">
        <v>153</v>
      </c>
      <c r="C187" s="18" t="s">
        <v>36</v>
      </c>
      <c r="D187" s="41" t="s">
        <v>37</v>
      </c>
      <c r="E187" s="25">
        <v>992.89999999999998</v>
      </c>
      <c r="F187" s="25">
        <v>979.89999999999998</v>
      </c>
      <c r="G187" s="19">
        <f t="shared" si="6"/>
        <v>1972.8</v>
      </c>
      <c r="H187" s="19">
        <v>1850.4559999999999</v>
      </c>
      <c r="I187" s="48">
        <f t="shared" si="7"/>
        <v>0.93798459042984583</v>
      </c>
    </row>
    <row r="188" ht="31.5" outlineLevel="1">
      <c r="A188" s="18" t="s">
        <v>152</v>
      </c>
      <c r="B188" s="41" t="s">
        <v>153</v>
      </c>
      <c r="C188" s="18" t="s">
        <v>38</v>
      </c>
      <c r="D188" s="41" t="s">
        <v>39</v>
      </c>
      <c r="E188" s="25">
        <v>12763.313</v>
      </c>
      <c r="F188" s="25">
        <v>14258.559999999999</v>
      </c>
      <c r="G188" s="19">
        <f t="shared" si="6"/>
        <v>27021.873</v>
      </c>
      <c r="H188" s="19">
        <v>23257.377</v>
      </c>
      <c r="I188" s="48">
        <f t="shared" si="7"/>
        <v>0.86068708116569126</v>
      </c>
    </row>
    <row r="189" ht="31.5" outlineLevel="1">
      <c r="A189" s="18" t="s">
        <v>152</v>
      </c>
      <c r="B189" s="41" t="s">
        <v>153</v>
      </c>
      <c r="C189" s="18" t="s">
        <v>40</v>
      </c>
      <c r="D189" s="41" t="s">
        <v>41</v>
      </c>
      <c r="E189" s="25">
        <v>3113.8220000000001</v>
      </c>
      <c r="F189" s="25">
        <v>1132.758</v>
      </c>
      <c r="G189" s="19">
        <f t="shared" si="6"/>
        <v>4246.5799999999999</v>
      </c>
      <c r="H189" s="19">
        <v>4246.5789999999997</v>
      </c>
      <c r="I189" s="48">
        <f t="shared" si="7"/>
        <v>0.99999976451638728</v>
      </c>
    </row>
    <row r="190" ht="27" customHeight="1">
      <c r="A190" s="21" t="s">
        <v>156</v>
      </c>
      <c r="B190" s="22" t="s">
        <v>157</v>
      </c>
      <c r="C190" s="23"/>
      <c r="D190" s="24"/>
      <c r="E190" s="25">
        <v>17033.363000000001</v>
      </c>
      <c r="F190" s="25">
        <v>19736.707999999999</v>
      </c>
      <c r="G190" s="26">
        <f t="shared" si="6"/>
        <v>36770.070999999996</v>
      </c>
      <c r="H190" s="26">
        <v>36188.082000000002</v>
      </c>
      <c r="I190" s="27">
        <f t="shared" si="7"/>
        <v>0.98417220896853874</v>
      </c>
    </row>
    <row r="191" s="28" customFormat="1" ht="12" customHeight="1">
      <c r="A191" s="29"/>
      <c r="B191" s="29"/>
      <c r="C191" s="30" t="s">
        <v>23</v>
      </c>
      <c r="D191" s="30"/>
      <c r="E191" s="31"/>
      <c r="F191" s="31"/>
      <c r="G191" s="32"/>
      <c r="H191" s="33"/>
      <c r="I191" s="33"/>
      <c r="J191" s="49"/>
    </row>
    <row r="192" s="1" customFormat="1" ht="18" customHeight="1">
      <c r="A192" s="35"/>
      <c r="B192" s="36"/>
      <c r="C192" s="37" t="s">
        <v>24</v>
      </c>
      <c r="D192" s="38"/>
      <c r="E192" s="25"/>
      <c r="F192" s="25"/>
      <c r="G192" s="39">
        <f>G193+G195+G198+G200+G202+G204+G207+G209+G211</f>
        <v>12302.548999999999</v>
      </c>
      <c r="H192" s="39">
        <f>H193+H195+H198+H200+H202+H204+H207+H209+H211</f>
        <v>11963.507999999998</v>
      </c>
      <c r="I192" s="40">
        <f t="shared" si="7"/>
        <v>0.97244140218421393</v>
      </c>
    </row>
    <row r="193" ht="31.5" outlineLevel="1">
      <c r="A193" s="35" t="s">
        <v>156</v>
      </c>
      <c r="B193" s="41" t="s">
        <v>158</v>
      </c>
      <c r="C193" s="35" t="s">
        <v>76</v>
      </c>
      <c r="D193" s="42" t="s">
        <v>77</v>
      </c>
      <c r="E193" s="25">
        <v>4151.2610000000004</v>
      </c>
      <c r="F193" s="25">
        <v>1223.55</v>
      </c>
      <c r="G193" s="39">
        <f t="shared" si="6"/>
        <v>5374.8110000000006</v>
      </c>
      <c r="H193" s="39">
        <v>5268.2539999999999</v>
      </c>
      <c r="I193" s="40">
        <f t="shared" si="7"/>
        <v>0.98017474474916411</v>
      </c>
    </row>
    <row r="194" s="43" customFormat="1" ht="31.5" outlineLevel="2">
      <c r="A194" s="44" t="s">
        <v>156</v>
      </c>
      <c r="B194" s="41" t="s">
        <v>158</v>
      </c>
      <c r="C194" s="44" t="s">
        <v>78</v>
      </c>
      <c r="D194" s="45" t="s">
        <v>79</v>
      </c>
      <c r="E194" s="25">
        <v>4151.2610000000004</v>
      </c>
      <c r="F194" s="25">
        <v>1223.55</v>
      </c>
      <c r="G194" s="46">
        <f t="shared" ref="G194:G257" si="8">E194+F194</f>
        <v>5374.8110000000006</v>
      </c>
      <c r="H194" s="46">
        <v>5268.2539999999999</v>
      </c>
      <c r="I194" s="47">
        <f t="shared" si="7"/>
        <v>0.98017474474916411</v>
      </c>
    </row>
    <row r="195" ht="31.5" outlineLevel="1">
      <c r="A195" s="35" t="s">
        <v>156</v>
      </c>
      <c r="B195" s="41" t="s">
        <v>158</v>
      </c>
      <c r="C195" s="35" t="s">
        <v>82</v>
      </c>
      <c r="D195" s="42" t="s">
        <v>83</v>
      </c>
      <c r="E195" s="25">
        <v>26.064</v>
      </c>
      <c r="F195" s="25">
        <v>115.474</v>
      </c>
      <c r="G195" s="39">
        <f t="shared" si="8"/>
        <v>141.53800000000001</v>
      </c>
      <c r="H195" s="39">
        <v>108.09099999999999</v>
      </c>
      <c r="I195" s="40">
        <f t="shared" si="7"/>
        <v>0.76368890333338035</v>
      </c>
    </row>
    <row r="196" s="43" customFormat="1" ht="45.75" customHeight="1" outlineLevel="2">
      <c r="A196" s="44" t="s">
        <v>156</v>
      </c>
      <c r="B196" s="41" t="s">
        <v>158</v>
      </c>
      <c r="C196" s="44" t="s">
        <v>138</v>
      </c>
      <c r="D196" s="45" t="s">
        <v>139</v>
      </c>
      <c r="E196" s="25">
        <v>0</v>
      </c>
      <c r="F196" s="25">
        <v>27.600000000000001</v>
      </c>
      <c r="G196" s="46">
        <f t="shared" si="8"/>
        <v>27.600000000000001</v>
      </c>
      <c r="H196" s="46">
        <v>27.600000000000001</v>
      </c>
      <c r="I196" s="47">
        <f t="shared" si="7"/>
        <v>1</v>
      </c>
    </row>
    <row r="197" s="43" customFormat="1" ht="36.75" customHeight="1" outlineLevel="2">
      <c r="A197" s="44" t="s">
        <v>156</v>
      </c>
      <c r="B197" s="41" t="s">
        <v>158</v>
      </c>
      <c r="C197" s="44" t="s">
        <v>140</v>
      </c>
      <c r="D197" s="45" t="s">
        <v>141</v>
      </c>
      <c r="E197" s="25">
        <v>26.064</v>
      </c>
      <c r="F197" s="25">
        <v>87.873999999999995</v>
      </c>
      <c r="G197" s="46">
        <f t="shared" si="8"/>
        <v>113.93799999999999</v>
      </c>
      <c r="H197" s="46">
        <v>80.491</v>
      </c>
      <c r="I197" s="47">
        <f t="shared" si="7"/>
        <v>0.70644561077077017</v>
      </c>
    </row>
    <row r="198" ht="31.5" outlineLevel="1">
      <c r="A198" s="35" t="s">
        <v>156</v>
      </c>
      <c r="B198" s="41" t="s">
        <v>158</v>
      </c>
      <c r="C198" s="35" t="s">
        <v>86</v>
      </c>
      <c r="D198" s="42" t="s">
        <v>87</v>
      </c>
      <c r="E198" s="25">
        <v>268</v>
      </c>
      <c r="F198" s="25">
        <v>272.39999999999998</v>
      </c>
      <c r="G198" s="39">
        <f t="shared" si="8"/>
        <v>540.39999999999998</v>
      </c>
      <c r="H198" s="39">
        <v>540.39999999999998</v>
      </c>
      <c r="I198" s="40">
        <f t="shared" si="7"/>
        <v>1</v>
      </c>
    </row>
    <row r="199" s="43" customFormat="1" ht="31.5" outlineLevel="2">
      <c r="A199" s="44" t="s">
        <v>156</v>
      </c>
      <c r="B199" s="41" t="s">
        <v>158</v>
      </c>
      <c r="C199" s="44" t="s">
        <v>88</v>
      </c>
      <c r="D199" s="45" t="s">
        <v>89</v>
      </c>
      <c r="E199" s="25">
        <v>268</v>
      </c>
      <c r="F199" s="25">
        <v>272.39999999999998</v>
      </c>
      <c r="G199" s="46">
        <f t="shared" si="8"/>
        <v>540.39999999999998</v>
      </c>
      <c r="H199" s="46">
        <v>540.39999999999998</v>
      </c>
      <c r="I199" s="47">
        <f t="shared" si="7"/>
        <v>1</v>
      </c>
    </row>
    <row r="200" ht="31.5" outlineLevel="1">
      <c r="A200" s="35" t="s">
        <v>156</v>
      </c>
      <c r="B200" s="41" t="s">
        <v>158</v>
      </c>
      <c r="C200" s="35" t="s">
        <v>98</v>
      </c>
      <c r="D200" s="42" t="s">
        <v>99</v>
      </c>
      <c r="E200" s="25">
        <v>0</v>
      </c>
      <c r="F200" s="25">
        <v>1239.48</v>
      </c>
      <c r="G200" s="39">
        <f t="shared" si="8"/>
        <v>1239.48</v>
      </c>
      <c r="H200" s="39">
        <v>1239.4749999999999</v>
      </c>
      <c r="I200" s="40">
        <f t="shared" si="7"/>
        <v>0.99999596605027907</v>
      </c>
    </row>
    <row r="201" s="43" customFormat="1" ht="31.5" outlineLevel="2">
      <c r="A201" s="44" t="s">
        <v>156</v>
      </c>
      <c r="B201" s="41" t="s">
        <v>158</v>
      </c>
      <c r="C201" s="44" t="s">
        <v>102</v>
      </c>
      <c r="D201" s="45" t="s">
        <v>103</v>
      </c>
      <c r="E201" s="25">
        <v>0</v>
      </c>
      <c r="F201" s="25">
        <v>1239.48</v>
      </c>
      <c r="G201" s="46">
        <f t="shared" si="8"/>
        <v>1239.48</v>
      </c>
      <c r="H201" s="46">
        <v>1239.4749999999999</v>
      </c>
      <c r="I201" s="47">
        <f t="shared" si="7"/>
        <v>0.99999596605027907</v>
      </c>
    </row>
    <row r="202" ht="31.5" outlineLevel="1">
      <c r="A202" s="35" t="s">
        <v>156</v>
      </c>
      <c r="B202" s="41" t="s">
        <v>158</v>
      </c>
      <c r="C202" s="35" t="s">
        <v>114</v>
      </c>
      <c r="D202" s="42" t="s">
        <v>115</v>
      </c>
      <c r="E202" s="25">
        <v>166</v>
      </c>
      <c r="F202" s="25">
        <v>189</v>
      </c>
      <c r="G202" s="39">
        <f t="shared" si="8"/>
        <v>355</v>
      </c>
      <c r="H202" s="39">
        <v>355</v>
      </c>
      <c r="I202" s="40">
        <f t="shared" si="7"/>
        <v>1</v>
      </c>
    </row>
    <row r="203" s="43" customFormat="1" ht="31.5" outlineLevel="2">
      <c r="A203" s="44" t="s">
        <v>156</v>
      </c>
      <c r="B203" s="41" t="s">
        <v>158</v>
      </c>
      <c r="C203" s="44" t="s">
        <v>116</v>
      </c>
      <c r="D203" s="45" t="s">
        <v>117</v>
      </c>
      <c r="E203" s="25">
        <v>166</v>
      </c>
      <c r="F203" s="25">
        <v>189</v>
      </c>
      <c r="G203" s="46">
        <f t="shared" si="8"/>
        <v>355</v>
      </c>
      <c r="H203" s="46">
        <v>355</v>
      </c>
      <c r="I203" s="47">
        <f t="shared" si="7"/>
        <v>1</v>
      </c>
    </row>
    <row r="204" ht="31.5" outlineLevel="1">
      <c r="A204" s="35" t="s">
        <v>156</v>
      </c>
      <c r="B204" s="41" t="s">
        <v>158</v>
      </c>
      <c r="C204" s="35" t="s">
        <v>104</v>
      </c>
      <c r="D204" s="42" t="s">
        <v>105</v>
      </c>
      <c r="E204" s="25">
        <v>1561.663</v>
      </c>
      <c r="F204" s="25">
        <v>1898.8</v>
      </c>
      <c r="G204" s="39">
        <f t="shared" si="8"/>
        <v>3460.4629999999997</v>
      </c>
      <c r="H204" s="39">
        <v>3261.4789999999998</v>
      </c>
      <c r="I204" s="40">
        <f t="shared" si="7"/>
        <v>0.94249786805985214</v>
      </c>
    </row>
    <row r="205" s="43" customFormat="1" ht="31.5" outlineLevel="2">
      <c r="A205" s="44" t="s">
        <v>156</v>
      </c>
      <c r="B205" s="41" t="s">
        <v>158</v>
      </c>
      <c r="C205" s="44" t="s">
        <v>118</v>
      </c>
      <c r="D205" s="45" t="s">
        <v>119</v>
      </c>
      <c r="E205" s="25">
        <v>1561.663</v>
      </c>
      <c r="F205" s="25">
        <v>1844.8</v>
      </c>
      <c r="G205" s="46">
        <f t="shared" si="8"/>
        <v>3406.4629999999997</v>
      </c>
      <c r="H205" s="46">
        <v>3207.4789999999998</v>
      </c>
      <c r="I205" s="47">
        <f t="shared" si="7"/>
        <v>0.94158633162902405</v>
      </c>
    </row>
    <row r="206" s="43" customFormat="1" ht="31.5" outlineLevel="2">
      <c r="A206" s="44" t="s">
        <v>156</v>
      </c>
      <c r="B206" s="41" t="s">
        <v>158</v>
      </c>
      <c r="C206" s="44" t="s">
        <v>110</v>
      </c>
      <c r="D206" s="45" t="s">
        <v>111</v>
      </c>
      <c r="E206" s="25">
        <v>0</v>
      </c>
      <c r="F206" s="25">
        <v>54</v>
      </c>
      <c r="G206" s="46">
        <f t="shared" si="8"/>
        <v>54</v>
      </c>
      <c r="H206" s="46">
        <v>54</v>
      </c>
      <c r="I206" s="47">
        <f t="shared" si="7"/>
        <v>1</v>
      </c>
    </row>
    <row r="207" ht="31.5" outlineLevel="1">
      <c r="A207" s="35" t="s">
        <v>156</v>
      </c>
      <c r="B207" s="41" t="s">
        <v>158</v>
      </c>
      <c r="C207" s="35" t="s">
        <v>66</v>
      </c>
      <c r="D207" s="42" t="s">
        <v>67</v>
      </c>
      <c r="E207" s="25">
        <v>18.439</v>
      </c>
      <c r="F207" s="25">
        <v>67.462000000000003</v>
      </c>
      <c r="G207" s="39">
        <f t="shared" si="8"/>
        <v>85.90100000000001</v>
      </c>
      <c r="H207" s="39">
        <v>85.899000000000001</v>
      </c>
      <c r="I207" s="40">
        <f t="shared" si="7"/>
        <v>0.9999767173839651</v>
      </c>
    </row>
    <row r="208" s="43" customFormat="1" ht="31.5" outlineLevel="2">
      <c r="A208" s="44" t="s">
        <v>156</v>
      </c>
      <c r="B208" s="41" t="s">
        <v>158</v>
      </c>
      <c r="C208" s="44" t="s">
        <v>72</v>
      </c>
      <c r="D208" s="45" t="s">
        <v>73</v>
      </c>
      <c r="E208" s="25">
        <v>18.439</v>
      </c>
      <c r="F208" s="25">
        <v>67.462000000000003</v>
      </c>
      <c r="G208" s="46">
        <f t="shared" si="8"/>
        <v>85.90100000000001</v>
      </c>
      <c r="H208" s="46">
        <v>85.899000000000001</v>
      </c>
      <c r="I208" s="47">
        <f t="shared" si="7"/>
        <v>0.9999767173839651</v>
      </c>
    </row>
    <row r="209" ht="31.5" outlineLevel="1">
      <c r="A209" s="35" t="s">
        <v>156</v>
      </c>
      <c r="B209" s="41" t="s">
        <v>158</v>
      </c>
      <c r="C209" s="35" t="s">
        <v>142</v>
      </c>
      <c r="D209" s="42" t="s">
        <v>143</v>
      </c>
      <c r="E209" s="25">
        <v>117.85599999999999</v>
      </c>
      <c r="F209" s="25">
        <v>842.10000000000002</v>
      </c>
      <c r="G209" s="39">
        <f t="shared" si="8"/>
        <v>959.95600000000002</v>
      </c>
      <c r="H209" s="39">
        <v>959.90999999999997</v>
      </c>
      <c r="I209" s="40">
        <f t="shared" si="7"/>
        <v>0.99995208113705203</v>
      </c>
    </row>
    <row r="210" s="43" customFormat="1" ht="31.5" outlineLevel="2">
      <c r="A210" s="44" t="s">
        <v>156</v>
      </c>
      <c r="B210" s="41" t="s">
        <v>158</v>
      </c>
      <c r="C210" s="44" t="s">
        <v>144</v>
      </c>
      <c r="D210" s="45" t="s">
        <v>145</v>
      </c>
      <c r="E210" s="25">
        <v>117.85599999999999</v>
      </c>
      <c r="F210" s="25">
        <v>842.10000000000002</v>
      </c>
      <c r="G210" s="46">
        <f t="shared" si="8"/>
        <v>959.95600000000002</v>
      </c>
      <c r="H210" s="46">
        <v>959.90999999999997</v>
      </c>
      <c r="I210" s="47">
        <f t="shared" si="7"/>
        <v>0.99995208113705203</v>
      </c>
    </row>
    <row r="211" ht="31.5" outlineLevel="1">
      <c r="A211" s="35" t="s">
        <v>156</v>
      </c>
      <c r="B211" s="41" t="s">
        <v>158</v>
      </c>
      <c r="C211" s="35" t="s">
        <v>51</v>
      </c>
      <c r="D211" s="42" t="s">
        <v>52</v>
      </c>
      <c r="E211" s="25">
        <v>145</v>
      </c>
      <c r="F211" s="25">
        <v>0</v>
      </c>
      <c r="G211" s="39">
        <f t="shared" si="8"/>
        <v>145</v>
      </c>
      <c r="H211" s="39">
        <v>145</v>
      </c>
      <c r="I211" s="40">
        <f t="shared" si="7"/>
        <v>1</v>
      </c>
    </row>
    <row r="212" s="43" customFormat="1" ht="31.5" outlineLevel="2">
      <c r="A212" s="44" t="s">
        <v>156</v>
      </c>
      <c r="B212" s="41" t="s">
        <v>158</v>
      </c>
      <c r="C212" s="44" t="s">
        <v>53</v>
      </c>
      <c r="D212" s="45" t="s">
        <v>54</v>
      </c>
      <c r="E212" s="25">
        <v>145</v>
      </c>
      <c r="F212" s="25">
        <v>0</v>
      </c>
      <c r="G212" s="46">
        <f t="shared" si="8"/>
        <v>145</v>
      </c>
      <c r="H212" s="46">
        <v>145</v>
      </c>
      <c r="I212" s="47">
        <f t="shared" si="7"/>
        <v>1</v>
      </c>
    </row>
    <row r="213" ht="15.75" outlineLevel="4">
      <c r="A213" s="18"/>
      <c r="B213" s="41"/>
      <c r="C213" s="36" t="s">
        <v>44</v>
      </c>
      <c r="D213" s="38"/>
      <c r="E213" s="50"/>
      <c r="F213" s="50"/>
      <c r="G213" s="39">
        <f>G214+G215+G216</f>
        <v>24467.522000000001</v>
      </c>
      <c r="H213" s="39">
        <f>H214+H215+H216</f>
        <v>24224.575999999997</v>
      </c>
      <c r="I213" s="40">
        <f t="shared" si="7"/>
        <v>0.99007067409605254</v>
      </c>
    </row>
    <row r="214" ht="31.5" outlineLevel="1">
      <c r="A214" s="18" t="s">
        <v>156</v>
      </c>
      <c r="B214" s="41" t="s">
        <v>158</v>
      </c>
      <c r="C214" s="18" t="s">
        <v>36</v>
      </c>
      <c r="D214" s="41" t="s">
        <v>37</v>
      </c>
      <c r="E214" s="25">
        <v>503.14499999999998</v>
      </c>
      <c r="F214" s="25">
        <v>635.17499999999995</v>
      </c>
      <c r="G214" s="19">
        <f t="shared" si="8"/>
        <v>1138.3199999999999</v>
      </c>
      <c r="H214" s="19">
        <v>1040.9929999999999</v>
      </c>
      <c r="I214" s="48">
        <f t="shared" si="7"/>
        <v>0.91449943776793874</v>
      </c>
    </row>
    <row r="215" ht="31.5" outlineLevel="1">
      <c r="A215" s="18" t="s">
        <v>156</v>
      </c>
      <c r="B215" s="41" t="s">
        <v>158</v>
      </c>
      <c r="C215" s="18" t="s">
        <v>38</v>
      </c>
      <c r="D215" s="41" t="s">
        <v>39</v>
      </c>
      <c r="E215" s="25">
        <v>9750.5949999999993</v>
      </c>
      <c r="F215" s="25">
        <v>13022.5</v>
      </c>
      <c r="G215" s="19">
        <f t="shared" si="8"/>
        <v>22773.095000000001</v>
      </c>
      <c r="H215" s="19">
        <v>22627.475999999999</v>
      </c>
      <c r="I215" s="48">
        <f t="shared" si="7"/>
        <v>0.99360565614818708</v>
      </c>
    </row>
    <row r="216" ht="31.5" outlineLevel="1">
      <c r="A216" s="18" t="s">
        <v>156</v>
      </c>
      <c r="B216" s="41" t="s">
        <v>158</v>
      </c>
      <c r="C216" s="18" t="s">
        <v>40</v>
      </c>
      <c r="D216" s="41" t="s">
        <v>41</v>
      </c>
      <c r="E216" s="25">
        <v>325.33999999999997</v>
      </c>
      <c r="F216" s="25">
        <v>230.767</v>
      </c>
      <c r="G216" s="19">
        <f t="shared" si="8"/>
        <v>556.10699999999997</v>
      </c>
      <c r="H216" s="19">
        <v>556.10699999999997</v>
      </c>
      <c r="I216" s="48">
        <f t="shared" si="7"/>
        <v>1</v>
      </c>
    </row>
    <row r="217" ht="27" customHeight="1">
      <c r="A217" s="21" t="s">
        <v>159</v>
      </c>
      <c r="B217" s="22" t="s">
        <v>160</v>
      </c>
      <c r="C217" s="23"/>
      <c r="D217" s="24"/>
      <c r="E217" s="25">
        <v>20964.199000000001</v>
      </c>
      <c r="F217" s="25">
        <v>27185.258000000002</v>
      </c>
      <c r="G217" s="26">
        <f t="shared" si="8"/>
        <v>48149.457000000002</v>
      </c>
      <c r="H217" s="26">
        <v>47172.124000000003</v>
      </c>
      <c r="I217" s="27">
        <f t="shared" si="7"/>
        <v>0.97970209715968348</v>
      </c>
    </row>
    <row r="218" s="28" customFormat="1" ht="12" customHeight="1">
      <c r="A218" s="29"/>
      <c r="B218" s="29"/>
      <c r="C218" s="30" t="s">
        <v>23</v>
      </c>
      <c r="D218" s="30"/>
      <c r="E218" s="31"/>
      <c r="F218" s="31"/>
      <c r="G218" s="32"/>
      <c r="H218" s="33"/>
      <c r="I218" s="33"/>
      <c r="J218" s="49"/>
    </row>
    <row r="219" s="1" customFormat="1" ht="18" customHeight="1">
      <c r="A219" s="35"/>
      <c r="B219" s="36"/>
      <c r="C219" s="37" t="s">
        <v>24</v>
      </c>
      <c r="D219" s="38"/>
      <c r="E219" s="25"/>
      <c r="F219" s="25"/>
      <c r="G219" s="39">
        <f>G220+G222+G224+G226+G228+G232+G230+G234+G236+G238+G240</f>
        <v>18285.790999999997</v>
      </c>
      <c r="H219" s="39">
        <f>H220+H222+H224+H226+H228+H232+H230+H234+H236+H238+H240</f>
        <v>17608.700000000001</v>
      </c>
      <c r="I219" s="40">
        <f t="shared" si="7"/>
        <v>0.96297174128261687</v>
      </c>
    </row>
    <row r="220" ht="25.5" customHeight="1" outlineLevel="1">
      <c r="A220" s="35" t="s">
        <v>159</v>
      </c>
      <c r="B220" s="41" t="s">
        <v>160</v>
      </c>
      <c r="C220" s="35" t="s">
        <v>76</v>
      </c>
      <c r="D220" s="42" t="s">
        <v>77</v>
      </c>
      <c r="E220" s="25">
        <v>3006.8099999999999</v>
      </c>
      <c r="F220" s="25">
        <v>3046.2620000000002</v>
      </c>
      <c r="G220" s="39">
        <f t="shared" si="8"/>
        <v>6053.0720000000001</v>
      </c>
      <c r="H220" s="39">
        <v>6008.4899999999998</v>
      </c>
      <c r="I220" s="40">
        <f t="shared" si="7"/>
        <v>0.99263481419021604</v>
      </c>
    </row>
    <row r="221" s="43" customFormat="1" ht="31.5" outlineLevel="2">
      <c r="A221" s="44" t="s">
        <v>159</v>
      </c>
      <c r="B221" s="41" t="s">
        <v>160</v>
      </c>
      <c r="C221" s="44" t="s">
        <v>78</v>
      </c>
      <c r="D221" s="45" t="s">
        <v>79</v>
      </c>
      <c r="E221" s="25">
        <v>3006.8099999999999</v>
      </c>
      <c r="F221" s="25">
        <v>3046.2620000000002</v>
      </c>
      <c r="G221" s="46">
        <f t="shared" si="8"/>
        <v>6053.0720000000001</v>
      </c>
      <c r="H221" s="46">
        <v>6008.4899999999998</v>
      </c>
      <c r="I221" s="47">
        <f t="shared" si="7"/>
        <v>0.99263481419021604</v>
      </c>
    </row>
    <row r="222" ht="25.5" customHeight="1" outlineLevel="1">
      <c r="A222" s="35" t="s">
        <v>159</v>
      </c>
      <c r="B222" s="41" t="s">
        <v>160</v>
      </c>
      <c r="C222" s="35" t="s">
        <v>82</v>
      </c>
      <c r="D222" s="42" t="s">
        <v>83</v>
      </c>
      <c r="E222" s="25">
        <v>72.792000000000002</v>
      </c>
      <c r="F222" s="25">
        <v>94.341999999999999</v>
      </c>
      <c r="G222" s="39">
        <f t="shared" si="8"/>
        <v>167.13400000000001</v>
      </c>
      <c r="H222" s="39">
        <v>167.13399999999999</v>
      </c>
      <c r="I222" s="40">
        <f t="shared" si="7"/>
        <v>0.99999999999999978</v>
      </c>
    </row>
    <row r="223" s="43" customFormat="1" ht="33" customHeight="1" outlineLevel="2">
      <c r="A223" s="44" t="s">
        <v>159</v>
      </c>
      <c r="B223" s="41" t="s">
        <v>160</v>
      </c>
      <c r="C223" s="44" t="s">
        <v>140</v>
      </c>
      <c r="D223" s="45" t="s">
        <v>141</v>
      </c>
      <c r="E223" s="25">
        <v>72.792000000000002</v>
      </c>
      <c r="F223" s="25">
        <v>94.341999999999999</v>
      </c>
      <c r="G223" s="46">
        <f t="shared" si="8"/>
        <v>167.13400000000001</v>
      </c>
      <c r="H223" s="46">
        <v>167.13399999999999</v>
      </c>
      <c r="I223" s="47">
        <f t="shared" si="7"/>
        <v>0.99999999999999978</v>
      </c>
    </row>
    <row r="224" ht="24" customHeight="1" outlineLevel="1">
      <c r="A224" s="35" t="s">
        <v>159</v>
      </c>
      <c r="B224" s="41" t="s">
        <v>160</v>
      </c>
      <c r="C224" s="35" t="s">
        <v>86</v>
      </c>
      <c r="D224" s="42" t="s">
        <v>87</v>
      </c>
      <c r="E224" s="25">
        <v>129.80000000000001</v>
      </c>
      <c r="F224" s="25">
        <v>101.533</v>
      </c>
      <c r="G224" s="39">
        <f t="shared" si="8"/>
        <v>231.33300000000003</v>
      </c>
      <c r="H224" s="39">
        <v>231.13300000000001</v>
      </c>
      <c r="I224" s="40">
        <f t="shared" si="7"/>
        <v>0.999135445440123</v>
      </c>
    </row>
    <row r="225" s="43" customFormat="1" ht="24.75" customHeight="1" outlineLevel="2">
      <c r="A225" s="44" t="s">
        <v>159</v>
      </c>
      <c r="B225" s="41" t="s">
        <v>160</v>
      </c>
      <c r="C225" s="44" t="s">
        <v>88</v>
      </c>
      <c r="D225" s="45" t="s">
        <v>89</v>
      </c>
      <c r="E225" s="25">
        <v>129.80000000000001</v>
      </c>
      <c r="F225" s="25">
        <v>101.533</v>
      </c>
      <c r="G225" s="46">
        <f t="shared" si="8"/>
        <v>231.33300000000003</v>
      </c>
      <c r="H225" s="46">
        <v>231.13300000000001</v>
      </c>
      <c r="I225" s="47">
        <f t="shared" si="7"/>
        <v>0.999135445440123</v>
      </c>
    </row>
    <row r="226" ht="24.75" customHeight="1" outlineLevel="1">
      <c r="A226" s="35" t="s">
        <v>159</v>
      </c>
      <c r="B226" s="41" t="s">
        <v>160</v>
      </c>
      <c r="C226" s="35" t="s">
        <v>98</v>
      </c>
      <c r="D226" s="42" t="s">
        <v>99</v>
      </c>
      <c r="E226" s="25">
        <v>0</v>
      </c>
      <c r="F226" s="25">
        <v>4072.5189999999998</v>
      </c>
      <c r="G226" s="39">
        <f t="shared" si="8"/>
        <v>4072.5189999999998</v>
      </c>
      <c r="H226" s="39">
        <v>4072.5189999999998</v>
      </c>
      <c r="I226" s="40">
        <f t="shared" si="7"/>
        <v>1</v>
      </c>
    </row>
    <row r="227" s="43" customFormat="1" ht="31.5" outlineLevel="2">
      <c r="A227" s="44" t="s">
        <v>159</v>
      </c>
      <c r="B227" s="41" t="s">
        <v>160</v>
      </c>
      <c r="C227" s="44" t="s">
        <v>102</v>
      </c>
      <c r="D227" s="45" t="s">
        <v>103</v>
      </c>
      <c r="E227" s="25">
        <v>0</v>
      </c>
      <c r="F227" s="25">
        <v>4072.5189999999998</v>
      </c>
      <c r="G227" s="46">
        <f t="shared" si="8"/>
        <v>4072.5189999999998</v>
      </c>
      <c r="H227" s="46">
        <v>4072.5189999999998</v>
      </c>
      <c r="I227" s="47">
        <f t="shared" si="7"/>
        <v>1</v>
      </c>
    </row>
    <row r="228" ht="31.5" outlineLevel="1">
      <c r="A228" s="35" t="s">
        <v>159</v>
      </c>
      <c r="B228" s="41" t="s">
        <v>160</v>
      </c>
      <c r="C228" s="35" t="s">
        <v>114</v>
      </c>
      <c r="D228" s="42" t="s">
        <v>115</v>
      </c>
      <c r="E228" s="25">
        <v>66.900000000000006</v>
      </c>
      <c r="F228" s="25">
        <v>513.93299999999999</v>
      </c>
      <c r="G228" s="39">
        <f t="shared" si="8"/>
        <v>580.83299999999997</v>
      </c>
      <c r="H228" s="39">
        <v>528.53300000000002</v>
      </c>
      <c r="I228" s="40">
        <f t="shared" si="7"/>
        <v>0.90995690671845442</v>
      </c>
    </row>
    <row r="229" s="43" customFormat="1" ht="31.5" outlineLevel="2">
      <c r="A229" s="44" t="s">
        <v>159</v>
      </c>
      <c r="B229" s="41" t="s">
        <v>160</v>
      </c>
      <c r="C229" s="44" t="s">
        <v>116</v>
      </c>
      <c r="D229" s="45" t="s">
        <v>117</v>
      </c>
      <c r="E229" s="25">
        <v>66.900000000000006</v>
      </c>
      <c r="F229" s="25">
        <v>513.93299999999999</v>
      </c>
      <c r="G229" s="46">
        <f t="shared" si="8"/>
        <v>580.83299999999997</v>
      </c>
      <c r="H229" s="46">
        <v>528.53300000000002</v>
      </c>
      <c r="I229" s="47">
        <f t="shared" si="7"/>
        <v>0.90995690671845442</v>
      </c>
    </row>
    <row r="230" ht="31.5" outlineLevel="1">
      <c r="A230" s="35" t="s">
        <v>159</v>
      </c>
      <c r="B230" s="41" t="s">
        <v>160</v>
      </c>
      <c r="C230" s="35" t="s">
        <v>104</v>
      </c>
      <c r="D230" s="42" t="s">
        <v>105</v>
      </c>
      <c r="E230" s="25">
        <v>1534.278</v>
      </c>
      <c r="F230" s="25">
        <v>1741.1980000000001</v>
      </c>
      <c r="G230" s="39">
        <f t="shared" si="8"/>
        <v>3275.4760000000001</v>
      </c>
      <c r="H230" s="39">
        <v>2994.2350000000001</v>
      </c>
      <c r="I230" s="40">
        <f t="shared" si="7"/>
        <v>0.91413736507304588</v>
      </c>
    </row>
    <row r="231" s="43" customFormat="1" ht="31.5" outlineLevel="2">
      <c r="A231" s="44" t="s">
        <v>159</v>
      </c>
      <c r="B231" s="41" t="s">
        <v>160</v>
      </c>
      <c r="C231" s="44" t="s">
        <v>118</v>
      </c>
      <c r="D231" s="45" t="s">
        <v>119</v>
      </c>
      <c r="E231" s="25">
        <v>1534.278</v>
      </c>
      <c r="F231" s="25">
        <v>1741.1980000000001</v>
      </c>
      <c r="G231" s="46">
        <f t="shared" si="8"/>
        <v>3275.4760000000001</v>
      </c>
      <c r="H231" s="46">
        <v>2994.2350000000001</v>
      </c>
      <c r="I231" s="47">
        <f t="shared" si="7"/>
        <v>0.91413736507304588</v>
      </c>
    </row>
    <row r="232" ht="31.5" outlineLevel="1">
      <c r="A232" s="35" t="s">
        <v>159</v>
      </c>
      <c r="B232" s="41" t="s">
        <v>160</v>
      </c>
      <c r="C232" s="35" t="s">
        <v>161</v>
      </c>
      <c r="D232" s="42" t="s">
        <v>162</v>
      </c>
      <c r="E232" s="25">
        <v>1016.667</v>
      </c>
      <c r="F232" s="25">
        <v>0</v>
      </c>
      <c r="G232" s="39">
        <f t="shared" si="8"/>
        <v>1016.667</v>
      </c>
      <c r="H232" s="39">
        <v>1016.667</v>
      </c>
      <c r="I232" s="40">
        <f t="shared" si="7"/>
        <v>1</v>
      </c>
    </row>
    <row r="233" s="43" customFormat="1" ht="47.25" outlineLevel="2">
      <c r="A233" s="44" t="s">
        <v>159</v>
      </c>
      <c r="B233" s="41" t="s">
        <v>160</v>
      </c>
      <c r="C233" s="44" t="s">
        <v>163</v>
      </c>
      <c r="D233" s="45" t="s">
        <v>164</v>
      </c>
      <c r="E233" s="25">
        <v>1016.667</v>
      </c>
      <c r="F233" s="25">
        <v>0</v>
      </c>
      <c r="G233" s="46">
        <f t="shared" si="8"/>
        <v>1016.667</v>
      </c>
      <c r="H233" s="46">
        <v>1016.667</v>
      </c>
      <c r="I233" s="47">
        <f t="shared" ref="I233:I296" si="9">H233/G233</f>
        <v>1</v>
      </c>
    </row>
    <row r="234" ht="31.5" outlineLevel="1">
      <c r="A234" s="35" t="s">
        <v>159</v>
      </c>
      <c r="B234" s="41" t="s">
        <v>160</v>
      </c>
      <c r="C234" s="35" t="s">
        <v>25</v>
      </c>
      <c r="D234" s="42" t="s">
        <v>26</v>
      </c>
      <c r="E234" s="25">
        <v>0</v>
      </c>
      <c r="F234" s="25">
        <v>48.75</v>
      </c>
      <c r="G234" s="39">
        <f t="shared" si="8"/>
        <v>48.75</v>
      </c>
      <c r="H234" s="39">
        <v>0</v>
      </c>
      <c r="I234" s="40">
        <f t="shared" si="9"/>
        <v>0</v>
      </c>
    </row>
    <row r="235" s="43" customFormat="1" ht="31.5" outlineLevel="2">
      <c r="A235" s="44" t="s">
        <v>159</v>
      </c>
      <c r="B235" s="41" t="s">
        <v>160</v>
      </c>
      <c r="C235" s="44" t="s">
        <v>165</v>
      </c>
      <c r="D235" s="45" t="s">
        <v>166</v>
      </c>
      <c r="E235" s="25">
        <v>0</v>
      </c>
      <c r="F235" s="25">
        <v>48.75</v>
      </c>
      <c r="G235" s="46">
        <f t="shared" si="8"/>
        <v>48.75</v>
      </c>
      <c r="H235" s="46">
        <v>0</v>
      </c>
      <c r="I235" s="47">
        <f t="shared" si="9"/>
        <v>0</v>
      </c>
    </row>
    <row r="236" ht="31.5" outlineLevel="1">
      <c r="A236" s="35" t="s">
        <v>159</v>
      </c>
      <c r="B236" s="41" t="s">
        <v>160</v>
      </c>
      <c r="C236" s="35" t="s">
        <v>66</v>
      </c>
      <c r="D236" s="42" t="s">
        <v>67</v>
      </c>
      <c r="E236" s="25">
        <v>0</v>
      </c>
      <c r="F236" s="25">
        <v>60.359999999999999</v>
      </c>
      <c r="G236" s="39">
        <f t="shared" si="8"/>
        <v>60.359999999999999</v>
      </c>
      <c r="H236" s="39">
        <v>60.332999999999998</v>
      </c>
      <c r="I236" s="40">
        <f t="shared" si="9"/>
        <v>0.99955268389662022</v>
      </c>
    </row>
    <row r="237" s="43" customFormat="1" ht="31.5" outlineLevel="2">
      <c r="A237" s="44" t="s">
        <v>159</v>
      </c>
      <c r="B237" s="41" t="s">
        <v>160</v>
      </c>
      <c r="C237" s="44" t="s">
        <v>72</v>
      </c>
      <c r="D237" s="45" t="s">
        <v>73</v>
      </c>
      <c r="E237" s="25">
        <v>0</v>
      </c>
      <c r="F237" s="25">
        <v>60.359999999999999</v>
      </c>
      <c r="G237" s="46">
        <f t="shared" si="8"/>
        <v>60.359999999999999</v>
      </c>
      <c r="H237" s="46">
        <v>60.332999999999998</v>
      </c>
      <c r="I237" s="47">
        <f t="shared" si="9"/>
        <v>0.99955268389662022</v>
      </c>
    </row>
    <row r="238" ht="31.5" outlineLevel="1">
      <c r="A238" s="35" t="s">
        <v>159</v>
      </c>
      <c r="B238" s="41" t="s">
        <v>160</v>
      </c>
      <c r="C238" s="35" t="s">
        <v>142</v>
      </c>
      <c r="D238" s="42" t="s">
        <v>143</v>
      </c>
      <c r="E238" s="25">
        <v>294.32999999999998</v>
      </c>
      <c r="F238" s="25">
        <v>729.96699999999998</v>
      </c>
      <c r="G238" s="39">
        <f t="shared" si="8"/>
        <v>1024.297</v>
      </c>
      <c r="H238" s="39">
        <v>774.30700000000002</v>
      </c>
      <c r="I238" s="40">
        <f t="shared" si="9"/>
        <v>0.75593992757959849</v>
      </c>
    </row>
    <row r="239" s="43" customFormat="1" ht="31.5" outlineLevel="2">
      <c r="A239" s="44" t="s">
        <v>159</v>
      </c>
      <c r="B239" s="41" t="s">
        <v>160</v>
      </c>
      <c r="C239" s="44" t="s">
        <v>144</v>
      </c>
      <c r="D239" s="45" t="s">
        <v>145</v>
      </c>
      <c r="E239" s="25">
        <v>294.32999999999998</v>
      </c>
      <c r="F239" s="25">
        <v>729.96699999999998</v>
      </c>
      <c r="G239" s="46">
        <f t="shared" si="8"/>
        <v>1024.297</v>
      </c>
      <c r="H239" s="46">
        <v>774.30700000000002</v>
      </c>
      <c r="I239" s="47">
        <f t="shared" si="9"/>
        <v>0.75593992757959849</v>
      </c>
    </row>
    <row r="240" ht="31.5" outlineLevel="1">
      <c r="A240" s="35" t="s">
        <v>159</v>
      </c>
      <c r="B240" s="41" t="s">
        <v>160</v>
      </c>
      <c r="C240" s="35" t="s">
        <v>51</v>
      </c>
      <c r="D240" s="42" t="s">
        <v>52</v>
      </c>
      <c r="E240" s="25">
        <v>530</v>
      </c>
      <c r="F240" s="25">
        <v>1225.3499999999999</v>
      </c>
      <c r="G240" s="39">
        <f t="shared" si="8"/>
        <v>1755.3499999999999</v>
      </c>
      <c r="H240" s="39">
        <v>1755.3489999999999</v>
      </c>
      <c r="I240" s="40">
        <f t="shared" si="9"/>
        <v>0.99999943031304295</v>
      </c>
    </row>
    <row r="241" s="43" customFormat="1" ht="31.5" outlineLevel="2">
      <c r="A241" s="44" t="s">
        <v>159</v>
      </c>
      <c r="B241" s="41" t="s">
        <v>160</v>
      </c>
      <c r="C241" s="44" t="s">
        <v>53</v>
      </c>
      <c r="D241" s="45" t="s">
        <v>54</v>
      </c>
      <c r="E241" s="25">
        <v>530</v>
      </c>
      <c r="F241" s="25">
        <v>1225.3499999999999</v>
      </c>
      <c r="G241" s="46">
        <f t="shared" si="8"/>
        <v>1755.3499999999999</v>
      </c>
      <c r="H241" s="46">
        <v>1755.3489999999999</v>
      </c>
      <c r="I241" s="47">
        <f t="shared" si="9"/>
        <v>0.99999943031304295</v>
      </c>
    </row>
    <row r="242" ht="15.75" outlineLevel="4">
      <c r="A242" s="18"/>
      <c r="B242" s="41"/>
      <c r="C242" s="36" t="s">
        <v>44</v>
      </c>
      <c r="D242" s="38"/>
      <c r="E242" s="50"/>
      <c r="F242" s="50"/>
      <c r="G242" s="39">
        <f>G243+G244+G245</f>
        <v>29863.663999999997</v>
      </c>
      <c r="H242" s="39">
        <f>H243+H244+H245</f>
        <v>29563.424999999999</v>
      </c>
      <c r="I242" s="40">
        <f t="shared" si="9"/>
        <v>0.98994634415924321</v>
      </c>
    </row>
    <row r="243" ht="31.5" outlineLevel="1">
      <c r="A243" s="18" t="s">
        <v>159</v>
      </c>
      <c r="B243" s="41" t="s">
        <v>160</v>
      </c>
      <c r="C243" s="18" t="s">
        <v>36</v>
      </c>
      <c r="D243" s="41" t="s">
        <v>37</v>
      </c>
      <c r="E243" s="25">
        <v>1444.23</v>
      </c>
      <c r="F243" s="25">
        <v>960.22000000000003</v>
      </c>
      <c r="G243" s="19">
        <f t="shared" si="8"/>
        <v>2404.4499999999998</v>
      </c>
      <c r="H243" s="19">
        <v>2104.6790000000001</v>
      </c>
      <c r="I243" s="48">
        <f t="shared" si="9"/>
        <v>0.87532658196261115</v>
      </c>
    </row>
    <row r="244" ht="31.5" outlineLevel="1">
      <c r="A244" s="18" t="s">
        <v>159</v>
      </c>
      <c r="B244" s="41" t="s">
        <v>160</v>
      </c>
      <c r="C244" s="18" t="s">
        <v>38</v>
      </c>
      <c r="D244" s="41" t="s">
        <v>39</v>
      </c>
      <c r="E244" s="25">
        <v>11540.481</v>
      </c>
      <c r="F244" s="25">
        <v>13900.576999999999</v>
      </c>
      <c r="G244" s="19">
        <f t="shared" si="8"/>
        <v>25441.057999999997</v>
      </c>
      <c r="H244" s="19">
        <v>25440.589</v>
      </c>
      <c r="I244" s="48">
        <f t="shared" si="9"/>
        <v>0.99998156523207493</v>
      </c>
    </row>
    <row r="245" ht="31.5" outlineLevel="1">
      <c r="A245" s="18" t="s">
        <v>159</v>
      </c>
      <c r="B245" s="41" t="s">
        <v>160</v>
      </c>
      <c r="C245" s="18" t="s">
        <v>40</v>
      </c>
      <c r="D245" s="41" t="s">
        <v>41</v>
      </c>
      <c r="E245" s="25">
        <v>1327.9110000000001</v>
      </c>
      <c r="F245" s="25">
        <v>690.245</v>
      </c>
      <c r="G245" s="19">
        <f t="shared" si="8"/>
        <v>2018.1559999999999</v>
      </c>
      <c r="H245" s="19">
        <v>2018.1569999999999</v>
      </c>
      <c r="I245" s="48">
        <f t="shared" si="9"/>
        <v>1.0000004955018342</v>
      </c>
    </row>
    <row r="246" ht="27" customHeight="1">
      <c r="A246" s="21" t="s">
        <v>167</v>
      </c>
      <c r="B246" s="22" t="s">
        <v>168</v>
      </c>
      <c r="C246" s="23"/>
      <c r="D246" s="24"/>
      <c r="E246" s="25">
        <v>15942.371999999999</v>
      </c>
      <c r="F246" s="25">
        <v>28933.543000000001</v>
      </c>
      <c r="G246" s="26">
        <f t="shared" si="8"/>
        <v>44875.915000000001</v>
      </c>
      <c r="H246" s="26">
        <v>41949.879000000001</v>
      </c>
      <c r="I246" s="27">
        <f t="shared" si="9"/>
        <v>0.9347971846367924</v>
      </c>
    </row>
    <row r="247" s="28" customFormat="1" ht="12" customHeight="1">
      <c r="A247" s="29"/>
      <c r="B247" s="29"/>
      <c r="C247" s="30" t="s">
        <v>23</v>
      </c>
      <c r="D247" s="30"/>
      <c r="E247" s="31"/>
      <c r="F247" s="31"/>
      <c r="G247" s="32"/>
      <c r="H247" s="33"/>
      <c r="I247" s="33"/>
      <c r="J247" s="49"/>
    </row>
    <row r="248" s="1" customFormat="1" ht="18" customHeight="1">
      <c r="A248" s="35"/>
      <c r="B248" s="36"/>
      <c r="C248" s="37" t="s">
        <v>24</v>
      </c>
      <c r="D248" s="38"/>
      <c r="E248" s="25"/>
      <c r="F248" s="25"/>
      <c r="G248" s="39">
        <f>G249+G251+G254+G256+G258+G260+G262+G264+G266+G269</f>
        <v>20252.82</v>
      </c>
      <c r="H248" s="39">
        <f>H249+H251+H254+H256+H258+H260+H262+H264+H266+H269</f>
        <v>18162.560999999998</v>
      </c>
      <c r="I248" s="40">
        <f t="shared" si="9"/>
        <v>0.89679170604389902</v>
      </c>
    </row>
    <row r="249" ht="31.5" outlineLevel="1">
      <c r="A249" s="35" t="s">
        <v>167</v>
      </c>
      <c r="B249" s="41" t="s">
        <v>168</v>
      </c>
      <c r="C249" s="35" t="s">
        <v>76</v>
      </c>
      <c r="D249" s="42" t="s">
        <v>77</v>
      </c>
      <c r="E249" s="25">
        <v>3663.7950000000001</v>
      </c>
      <c r="F249" s="25">
        <v>1543.7570000000001</v>
      </c>
      <c r="G249" s="39">
        <f t="shared" si="8"/>
        <v>5207.5519999999997</v>
      </c>
      <c r="H249" s="39">
        <v>5158.5469999999996</v>
      </c>
      <c r="I249" s="40">
        <f t="shared" si="9"/>
        <v>0.99058962829367814</v>
      </c>
    </row>
    <row r="250" s="43" customFormat="1" ht="31.5" outlineLevel="2">
      <c r="A250" s="44" t="s">
        <v>167</v>
      </c>
      <c r="B250" s="41" t="s">
        <v>168</v>
      </c>
      <c r="C250" s="44" t="s">
        <v>78</v>
      </c>
      <c r="D250" s="45" t="s">
        <v>79</v>
      </c>
      <c r="E250" s="25">
        <v>3663.7950000000001</v>
      </c>
      <c r="F250" s="25">
        <v>1543.7570000000001</v>
      </c>
      <c r="G250" s="46">
        <f t="shared" si="8"/>
        <v>5207.5519999999997</v>
      </c>
      <c r="H250" s="46">
        <v>5158.5469999999996</v>
      </c>
      <c r="I250" s="47">
        <f t="shared" si="9"/>
        <v>0.99058962829367814</v>
      </c>
    </row>
    <row r="251" ht="31.5" outlineLevel="1">
      <c r="A251" s="35" t="s">
        <v>167</v>
      </c>
      <c r="B251" s="41" t="s">
        <v>168</v>
      </c>
      <c r="C251" s="35" t="s">
        <v>82</v>
      </c>
      <c r="D251" s="42" t="s">
        <v>83</v>
      </c>
      <c r="E251" s="25">
        <v>88.620000000000005</v>
      </c>
      <c r="F251" s="25">
        <v>369.30700000000002</v>
      </c>
      <c r="G251" s="39">
        <f t="shared" si="8"/>
        <v>457.92700000000002</v>
      </c>
      <c r="H251" s="39">
        <v>325.10599999999999</v>
      </c>
      <c r="I251" s="40">
        <f t="shared" si="9"/>
        <v>0.70995158616984799</v>
      </c>
    </row>
    <row r="252" s="43" customFormat="1" ht="51" customHeight="1" outlineLevel="2">
      <c r="A252" s="44" t="s">
        <v>167</v>
      </c>
      <c r="B252" s="41" t="s">
        <v>168</v>
      </c>
      <c r="C252" s="44" t="s">
        <v>138</v>
      </c>
      <c r="D252" s="45" t="s">
        <v>139</v>
      </c>
      <c r="E252" s="25">
        <v>0</v>
      </c>
      <c r="F252" s="25">
        <v>36.799999999999997</v>
      </c>
      <c r="G252" s="46">
        <f t="shared" si="8"/>
        <v>36.799999999999997</v>
      </c>
      <c r="H252" s="46">
        <v>36.799999999999997</v>
      </c>
      <c r="I252" s="47">
        <f t="shared" si="9"/>
        <v>1</v>
      </c>
    </row>
    <row r="253" s="43" customFormat="1" ht="47.25" outlineLevel="2">
      <c r="A253" s="44" t="s">
        <v>167</v>
      </c>
      <c r="B253" s="41" t="s">
        <v>168</v>
      </c>
      <c r="C253" s="44" t="s">
        <v>140</v>
      </c>
      <c r="D253" s="45" t="s">
        <v>141</v>
      </c>
      <c r="E253" s="25">
        <v>88.620000000000005</v>
      </c>
      <c r="F253" s="25">
        <v>332.50700000000001</v>
      </c>
      <c r="G253" s="46">
        <f t="shared" si="8"/>
        <v>421.12700000000001</v>
      </c>
      <c r="H253" s="46">
        <v>288.30599999999998</v>
      </c>
      <c r="I253" s="47">
        <f t="shared" si="9"/>
        <v>0.68460583149501208</v>
      </c>
    </row>
    <row r="254" ht="31.5" outlineLevel="1">
      <c r="A254" s="35" t="s">
        <v>167</v>
      </c>
      <c r="B254" s="41" t="s">
        <v>168</v>
      </c>
      <c r="C254" s="35" t="s">
        <v>86</v>
      </c>
      <c r="D254" s="42" t="s">
        <v>87</v>
      </c>
      <c r="E254" s="25">
        <v>180</v>
      </c>
      <c r="F254" s="25">
        <v>210</v>
      </c>
      <c r="G254" s="39">
        <f t="shared" si="8"/>
        <v>390</v>
      </c>
      <c r="H254" s="39">
        <v>390</v>
      </c>
      <c r="I254" s="40">
        <f t="shared" si="9"/>
        <v>1</v>
      </c>
    </row>
    <row r="255" s="43" customFormat="1" ht="31.5" outlineLevel="2">
      <c r="A255" s="44" t="s">
        <v>167</v>
      </c>
      <c r="B255" s="41" t="s">
        <v>168</v>
      </c>
      <c r="C255" s="44" t="s">
        <v>88</v>
      </c>
      <c r="D255" s="45" t="s">
        <v>89</v>
      </c>
      <c r="E255" s="25">
        <v>180</v>
      </c>
      <c r="F255" s="25">
        <v>210</v>
      </c>
      <c r="G255" s="46">
        <f t="shared" si="8"/>
        <v>390</v>
      </c>
      <c r="H255" s="46">
        <v>390</v>
      </c>
      <c r="I255" s="47">
        <f t="shared" si="9"/>
        <v>1</v>
      </c>
    </row>
    <row r="256" ht="31.5" outlineLevel="1">
      <c r="A256" s="35" t="s">
        <v>167</v>
      </c>
      <c r="B256" s="41" t="s">
        <v>168</v>
      </c>
      <c r="C256" s="35" t="s">
        <v>98</v>
      </c>
      <c r="D256" s="42" t="s">
        <v>99</v>
      </c>
      <c r="E256" s="25">
        <v>0</v>
      </c>
      <c r="F256" s="25">
        <v>3187.1999999999998</v>
      </c>
      <c r="G256" s="39">
        <f t="shared" si="8"/>
        <v>3187.1999999999998</v>
      </c>
      <c r="H256" s="39">
        <v>3187.1999999999998</v>
      </c>
      <c r="I256" s="40">
        <f t="shared" si="9"/>
        <v>1</v>
      </c>
    </row>
    <row r="257" s="43" customFormat="1" ht="30" outlineLevel="2">
      <c r="A257" s="44" t="s">
        <v>167</v>
      </c>
      <c r="B257" s="41" t="s">
        <v>168</v>
      </c>
      <c r="C257" s="44" t="s">
        <v>102</v>
      </c>
      <c r="D257" s="45" t="s">
        <v>103</v>
      </c>
      <c r="E257" s="25">
        <v>0</v>
      </c>
      <c r="F257" s="25">
        <v>3187.1999999999998</v>
      </c>
      <c r="G257" s="46">
        <f t="shared" si="8"/>
        <v>3187.1999999999998</v>
      </c>
      <c r="H257" s="46">
        <v>3187.1999999999998</v>
      </c>
      <c r="I257" s="47">
        <f t="shared" si="9"/>
        <v>1</v>
      </c>
    </row>
    <row r="258" ht="30" outlineLevel="1">
      <c r="A258" s="35" t="s">
        <v>167</v>
      </c>
      <c r="B258" s="41" t="s">
        <v>168</v>
      </c>
      <c r="C258" s="35" t="s">
        <v>114</v>
      </c>
      <c r="D258" s="42" t="s">
        <v>115</v>
      </c>
      <c r="E258" s="25">
        <v>30</v>
      </c>
      <c r="F258" s="25">
        <v>371.95400000000001</v>
      </c>
      <c r="G258" s="39">
        <f t="shared" ref="G258:G270" si="10">E258+F258</f>
        <v>401.95400000000001</v>
      </c>
      <c r="H258" s="39">
        <v>401.95400000000001</v>
      </c>
      <c r="I258" s="40">
        <f t="shared" si="9"/>
        <v>1</v>
      </c>
    </row>
    <row r="259" s="43" customFormat="1" ht="30" outlineLevel="2">
      <c r="A259" s="44" t="s">
        <v>167</v>
      </c>
      <c r="B259" s="41" t="s">
        <v>168</v>
      </c>
      <c r="C259" s="44" t="s">
        <v>116</v>
      </c>
      <c r="D259" s="45" t="s">
        <v>117</v>
      </c>
      <c r="E259" s="25">
        <v>30</v>
      </c>
      <c r="F259" s="25">
        <v>371.95400000000001</v>
      </c>
      <c r="G259" s="46">
        <f t="shared" si="10"/>
        <v>401.95400000000001</v>
      </c>
      <c r="H259" s="46">
        <v>401.95400000000001</v>
      </c>
      <c r="I259" s="47">
        <f t="shared" si="9"/>
        <v>1</v>
      </c>
    </row>
    <row r="260" ht="30" outlineLevel="1">
      <c r="A260" s="35" t="s">
        <v>167</v>
      </c>
      <c r="B260" s="41" t="s">
        <v>168</v>
      </c>
      <c r="C260" s="35" t="s">
        <v>104</v>
      </c>
      <c r="D260" s="42" t="s">
        <v>105</v>
      </c>
      <c r="E260" s="25">
        <v>1366.4200000000001</v>
      </c>
      <c r="F260" s="25">
        <v>1592.46</v>
      </c>
      <c r="G260" s="39">
        <f t="shared" si="10"/>
        <v>2958.8800000000001</v>
      </c>
      <c r="H260" s="39">
        <v>2583.078</v>
      </c>
      <c r="I260" s="40">
        <f t="shared" si="9"/>
        <v>0.8729918077110258</v>
      </c>
    </row>
    <row r="261" s="43" customFormat="1" ht="30" outlineLevel="2">
      <c r="A261" s="44" t="s">
        <v>167</v>
      </c>
      <c r="B261" s="41" t="s">
        <v>168</v>
      </c>
      <c r="C261" s="44" t="s">
        <v>118</v>
      </c>
      <c r="D261" s="45" t="s">
        <v>119</v>
      </c>
      <c r="E261" s="25">
        <v>1366.4200000000001</v>
      </c>
      <c r="F261" s="25">
        <v>1592.46</v>
      </c>
      <c r="G261" s="46">
        <f t="shared" si="10"/>
        <v>2958.8800000000001</v>
      </c>
      <c r="H261" s="46">
        <v>2583.078</v>
      </c>
      <c r="I261" s="47">
        <f t="shared" si="9"/>
        <v>0.8729918077110258</v>
      </c>
    </row>
    <row r="262" ht="30" outlineLevel="1">
      <c r="A262" s="35" t="s">
        <v>167</v>
      </c>
      <c r="B262" s="41" t="s">
        <v>168</v>
      </c>
      <c r="C262" s="35" t="s">
        <v>62</v>
      </c>
      <c r="D262" s="42" t="s">
        <v>63</v>
      </c>
      <c r="E262" s="25">
        <v>0</v>
      </c>
      <c r="F262" s="25">
        <v>4463.3379999999997</v>
      </c>
      <c r="G262" s="39">
        <f t="shared" si="10"/>
        <v>4463.3379999999997</v>
      </c>
      <c r="H262" s="39">
        <v>4463.3379999999997</v>
      </c>
      <c r="I262" s="40">
        <f t="shared" si="9"/>
        <v>1</v>
      </c>
    </row>
    <row r="263" s="43" customFormat="1" ht="45" outlineLevel="2">
      <c r="A263" s="44" t="s">
        <v>167</v>
      </c>
      <c r="B263" s="41" t="s">
        <v>168</v>
      </c>
      <c r="C263" s="44" t="s">
        <v>154</v>
      </c>
      <c r="D263" s="45" t="s">
        <v>155</v>
      </c>
      <c r="E263" s="25">
        <v>0</v>
      </c>
      <c r="F263" s="25">
        <v>4463.3379999999997</v>
      </c>
      <c r="G263" s="46">
        <f t="shared" si="10"/>
        <v>4463.3379999999997</v>
      </c>
      <c r="H263" s="46">
        <v>4463.3379999999997</v>
      </c>
      <c r="I263" s="47">
        <f t="shared" si="9"/>
        <v>1</v>
      </c>
    </row>
    <row r="264" ht="30" outlineLevel="1">
      <c r="A264" s="35" t="s">
        <v>167</v>
      </c>
      <c r="B264" s="41" t="s">
        <v>168</v>
      </c>
      <c r="C264" s="35" t="s">
        <v>66</v>
      </c>
      <c r="D264" s="42" t="s">
        <v>67</v>
      </c>
      <c r="E264" s="25">
        <v>35.776000000000003</v>
      </c>
      <c r="F264" s="25">
        <v>60.936999999999998</v>
      </c>
      <c r="G264" s="39">
        <f t="shared" si="10"/>
        <v>96.712999999999994</v>
      </c>
      <c r="H264" s="39">
        <v>96.712999999999994</v>
      </c>
      <c r="I264" s="40">
        <f t="shared" si="9"/>
        <v>1</v>
      </c>
    </row>
    <row r="265" s="43" customFormat="1" ht="30" outlineLevel="2">
      <c r="A265" s="44" t="s">
        <v>167</v>
      </c>
      <c r="B265" s="41" t="s">
        <v>168</v>
      </c>
      <c r="C265" s="44" t="s">
        <v>72</v>
      </c>
      <c r="D265" s="45" t="s">
        <v>73</v>
      </c>
      <c r="E265" s="25">
        <v>35.776000000000003</v>
      </c>
      <c r="F265" s="25">
        <v>60.936999999999998</v>
      </c>
      <c r="G265" s="46">
        <f t="shared" si="10"/>
        <v>96.712999999999994</v>
      </c>
      <c r="H265" s="46">
        <v>96.712999999999994</v>
      </c>
      <c r="I265" s="47">
        <f t="shared" si="9"/>
        <v>1</v>
      </c>
    </row>
    <row r="266" ht="30" outlineLevel="1">
      <c r="A266" s="35" t="s">
        <v>167</v>
      </c>
      <c r="B266" s="41" t="s">
        <v>168</v>
      </c>
      <c r="C266" s="35" t="s">
        <v>142</v>
      </c>
      <c r="D266" s="42" t="s">
        <v>143</v>
      </c>
      <c r="E266" s="25">
        <v>210.56800000000001</v>
      </c>
      <c r="F266" s="25">
        <v>2838.6880000000001</v>
      </c>
      <c r="G266" s="39">
        <f t="shared" si="10"/>
        <v>3049.2560000000003</v>
      </c>
      <c r="H266" s="39">
        <v>1516.625</v>
      </c>
      <c r="I266" s="40">
        <f t="shared" si="9"/>
        <v>0.49737542534965901</v>
      </c>
    </row>
    <row r="267" s="43" customFormat="1" ht="30" outlineLevel="2">
      <c r="A267" s="44" t="s">
        <v>167</v>
      </c>
      <c r="B267" s="41" t="s">
        <v>168</v>
      </c>
      <c r="C267" s="44" t="s">
        <v>144</v>
      </c>
      <c r="D267" s="45" t="s">
        <v>145</v>
      </c>
      <c r="E267" s="25">
        <v>210.56800000000001</v>
      </c>
      <c r="F267" s="25">
        <v>1307.258</v>
      </c>
      <c r="G267" s="46">
        <f t="shared" si="10"/>
        <v>1517.826</v>
      </c>
      <c r="H267" s="46">
        <v>1516.625</v>
      </c>
      <c r="I267" s="47">
        <f t="shared" si="9"/>
        <v>0.99920873670631549</v>
      </c>
    </row>
    <row r="268" s="43" customFormat="1" ht="30" outlineLevel="2">
      <c r="A268" s="44" t="s">
        <v>167</v>
      </c>
      <c r="B268" s="41" t="s">
        <v>168</v>
      </c>
      <c r="C268" s="44" t="s">
        <v>150</v>
      </c>
      <c r="D268" s="45" t="s">
        <v>151</v>
      </c>
      <c r="E268" s="25">
        <v>0</v>
      </c>
      <c r="F268" s="25">
        <v>1531.4300000000001</v>
      </c>
      <c r="G268" s="46">
        <f t="shared" si="10"/>
        <v>1531.4300000000001</v>
      </c>
      <c r="H268" s="46">
        <v>0</v>
      </c>
      <c r="I268" s="47">
        <f t="shared" si="9"/>
        <v>0</v>
      </c>
    </row>
    <row r="269" ht="30" outlineLevel="1">
      <c r="A269" s="35" t="s">
        <v>167</v>
      </c>
      <c r="B269" s="41" t="s">
        <v>168</v>
      </c>
      <c r="C269" s="35" t="s">
        <v>51</v>
      </c>
      <c r="D269" s="42" t="s">
        <v>52</v>
      </c>
      <c r="E269" s="25">
        <v>0</v>
      </c>
      <c r="F269" s="25">
        <v>40</v>
      </c>
      <c r="G269" s="39">
        <f t="shared" si="10"/>
        <v>40</v>
      </c>
      <c r="H269" s="39">
        <v>40</v>
      </c>
      <c r="I269" s="40">
        <f t="shared" si="9"/>
        <v>1</v>
      </c>
    </row>
    <row r="270" s="43" customFormat="1" ht="30" outlineLevel="2">
      <c r="A270" s="44" t="s">
        <v>167</v>
      </c>
      <c r="B270" s="41" t="s">
        <v>168</v>
      </c>
      <c r="C270" s="44" t="s">
        <v>53</v>
      </c>
      <c r="D270" s="45" t="s">
        <v>54</v>
      </c>
      <c r="E270" s="25">
        <v>0</v>
      </c>
      <c r="F270" s="25">
        <v>40</v>
      </c>
      <c r="G270" s="46">
        <f t="shared" si="10"/>
        <v>40</v>
      </c>
      <c r="H270" s="46">
        <v>40</v>
      </c>
      <c r="I270" s="47">
        <f t="shared" si="9"/>
        <v>1</v>
      </c>
    </row>
    <row r="271" ht="15" outlineLevel="4">
      <c r="A271" s="18"/>
      <c r="B271" s="41"/>
      <c r="C271" s="36" t="s">
        <v>44</v>
      </c>
      <c r="D271" s="38"/>
      <c r="E271" s="50"/>
      <c r="F271" s="50"/>
      <c r="G271" s="39">
        <f>G272+G273+G274</f>
        <v>24623.094000000001</v>
      </c>
      <c r="H271" s="39">
        <f>H272+H273+H274</f>
        <v>23787.317999999999</v>
      </c>
      <c r="I271" s="40">
        <f t="shared" si="9"/>
        <v>0.96605723066321392</v>
      </c>
    </row>
    <row r="272" ht="30" outlineLevel="1">
      <c r="A272" s="18" t="s">
        <v>167</v>
      </c>
      <c r="B272" s="41" t="s">
        <v>168</v>
      </c>
      <c r="C272" s="18" t="s">
        <v>36</v>
      </c>
      <c r="D272" s="41" t="s">
        <v>37</v>
      </c>
      <c r="E272" s="25">
        <v>443.61500000000001</v>
      </c>
      <c r="F272" s="25">
        <v>1189.2850000000001</v>
      </c>
      <c r="G272" s="19">
        <f t="shared" ref="G272:G335" si="11">E272+F272</f>
        <v>1632.9000000000001</v>
      </c>
      <c r="H272" s="19">
        <v>1484.6759999999999</v>
      </c>
      <c r="I272" s="48">
        <f t="shared" si="9"/>
        <v>0.90922652948741489</v>
      </c>
    </row>
    <row r="273" ht="30" outlineLevel="1">
      <c r="A273" s="18" t="s">
        <v>167</v>
      </c>
      <c r="B273" s="41" t="s">
        <v>168</v>
      </c>
      <c r="C273" s="18" t="s">
        <v>38</v>
      </c>
      <c r="D273" s="41" t="s">
        <v>39</v>
      </c>
      <c r="E273" s="25">
        <v>9867.4590000000007</v>
      </c>
      <c r="F273" s="25">
        <v>13051.616</v>
      </c>
      <c r="G273" s="19">
        <f t="shared" si="11"/>
        <v>22919.075000000001</v>
      </c>
      <c r="H273" s="19">
        <v>22231.523000000001</v>
      </c>
      <c r="I273" s="48">
        <f t="shared" si="9"/>
        <v>0.97000088354351122</v>
      </c>
    </row>
    <row r="274" ht="30" outlineLevel="1">
      <c r="A274" s="18" t="s">
        <v>167</v>
      </c>
      <c r="B274" s="41" t="s">
        <v>168</v>
      </c>
      <c r="C274" s="18" t="s">
        <v>40</v>
      </c>
      <c r="D274" s="41" t="s">
        <v>41</v>
      </c>
      <c r="E274" s="25">
        <v>56.119</v>
      </c>
      <c r="F274" s="25">
        <v>15</v>
      </c>
      <c r="G274" s="19">
        <f t="shared" si="11"/>
        <v>71.119</v>
      </c>
      <c r="H274" s="19">
        <v>71.119</v>
      </c>
      <c r="I274" s="48">
        <f t="shared" si="9"/>
        <v>1</v>
      </c>
    </row>
    <row r="275" ht="27" customHeight="1">
      <c r="A275" s="21" t="s">
        <v>169</v>
      </c>
      <c r="B275" s="22" t="s">
        <v>170</v>
      </c>
      <c r="C275" s="23"/>
      <c r="D275" s="24"/>
      <c r="E275" s="25">
        <v>18072.403999999999</v>
      </c>
      <c r="F275" s="25">
        <v>23493.528999999999</v>
      </c>
      <c r="G275" s="26">
        <f t="shared" si="11"/>
        <v>41565.932999999997</v>
      </c>
      <c r="H275" s="26">
        <v>41406.993999999999</v>
      </c>
      <c r="I275" s="27">
        <f t="shared" si="9"/>
        <v>0.9961762195979097</v>
      </c>
    </row>
    <row r="276" s="28" customFormat="1" ht="12" customHeight="1">
      <c r="A276" s="29"/>
      <c r="B276" s="29"/>
      <c r="C276" s="30" t="s">
        <v>23</v>
      </c>
      <c r="D276" s="30"/>
      <c r="E276" s="31"/>
      <c r="F276" s="31"/>
      <c r="G276" s="32"/>
      <c r="H276" s="33"/>
      <c r="I276" s="33"/>
      <c r="J276" s="49"/>
    </row>
    <row r="277" s="1" customFormat="1" ht="18" customHeight="1">
      <c r="A277" s="35"/>
      <c r="B277" s="36"/>
      <c r="C277" s="37" t="s">
        <v>24</v>
      </c>
      <c r="D277" s="38"/>
      <c r="E277" s="25"/>
      <c r="F277" s="25"/>
      <c r="G277" s="39">
        <f>G278+G280+G282+G284+G286+G288+G290+G292</f>
        <v>15268.718000000001</v>
      </c>
      <c r="H277" s="39">
        <f>H278+H280+H282+H284+H286+H288+H290+H292</f>
        <v>15195.346999999998</v>
      </c>
      <c r="I277" s="40">
        <f t="shared" si="9"/>
        <v>0.99519468497617136</v>
      </c>
    </row>
    <row r="278" ht="30" outlineLevel="1">
      <c r="A278" s="35" t="s">
        <v>169</v>
      </c>
      <c r="B278" s="41" t="s">
        <v>170</v>
      </c>
      <c r="C278" s="35" t="s">
        <v>76</v>
      </c>
      <c r="D278" s="42" t="s">
        <v>77</v>
      </c>
      <c r="E278" s="25">
        <v>4165.8329999999996</v>
      </c>
      <c r="F278" s="25">
        <v>2613.5459999999998</v>
      </c>
      <c r="G278" s="39">
        <f t="shared" si="11"/>
        <v>6779.378999999999</v>
      </c>
      <c r="H278" s="39">
        <v>6777.8720000000003</v>
      </c>
      <c r="I278" s="40">
        <f t="shared" si="9"/>
        <v>0.99977770825321921</v>
      </c>
    </row>
    <row r="279" s="43" customFormat="1" ht="30" outlineLevel="2">
      <c r="A279" s="44" t="s">
        <v>169</v>
      </c>
      <c r="B279" s="41" t="s">
        <v>170</v>
      </c>
      <c r="C279" s="44" t="s">
        <v>78</v>
      </c>
      <c r="D279" s="45" t="s">
        <v>79</v>
      </c>
      <c r="E279" s="25">
        <v>4165.8329999999996</v>
      </c>
      <c r="F279" s="25">
        <v>2613.5459999999998</v>
      </c>
      <c r="G279" s="46">
        <f t="shared" si="11"/>
        <v>6779.378999999999</v>
      </c>
      <c r="H279" s="46">
        <v>6777.8720000000003</v>
      </c>
      <c r="I279" s="47">
        <f t="shared" si="9"/>
        <v>0.99977770825321921</v>
      </c>
    </row>
    <row r="280" ht="30" outlineLevel="1">
      <c r="A280" s="35" t="s">
        <v>169</v>
      </c>
      <c r="B280" s="41" t="s">
        <v>170</v>
      </c>
      <c r="C280" s="35" t="s">
        <v>82</v>
      </c>
      <c r="D280" s="42" t="s">
        <v>83</v>
      </c>
      <c r="E280" s="25">
        <v>112.06100000000001</v>
      </c>
      <c r="F280" s="25">
        <v>127.75700000000001</v>
      </c>
      <c r="G280" s="39">
        <f t="shared" si="11"/>
        <v>239.81800000000001</v>
      </c>
      <c r="H280" s="39">
        <v>239.81899999999999</v>
      </c>
      <c r="I280" s="40">
        <f t="shared" si="9"/>
        <v>1.0000041698287867</v>
      </c>
    </row>
    <row r="281" s="43" customFormat="1" ht="30" outlineLevel="2">
      <c r="A281" s="44" t="s">
        <v>169</v>
      </c>
      <c r="B281" s="41" t="s">
        <v>170</v>
      </c>
      <c r="C281" s="44" t="s">
        <v>140</v>
      </c>
      <c r="D281" s="45" t="s">
        <v>141</v>
      </c>
      <c r="E281" s="25">
        <v>112.06100000000001</v>
      </c>
      <c r="F281" s="25">
        <v>127.75700000000001</v>
      </c>
      <c r="G281" s="46">
        <f t="shared" si="11"/>
        <v>239.81800000000001</v>
      </c>
      <c r="H281" s="46">
        <v>239.81899999999999</v>
      </c>
      <c r="I281" s="47">
        <f t="shared" si="9"/>
        <v>1.0000041698287867</v>
      </c>
    </row>
    <row r="282" ht="30" outlineLevel="1">
      <c r="A282" s="35" t="s">
        <v>169</v>
      </c>
      <c r="B282" s="41" t="s">
        <v>170</v>
      </c>
      <c r="C282" s="35" t="s">
        <v>86</v>
      </c>
      <c r="D282" s="42" t="s">
        <v>87</v>
      </c>
      <c r="E282" s="25">
        <v>80</v>
      </c>
      <c r="F282" s="25">
        <v>278.80000000000001</v>
      </c>
      <c r="G282" s="39">
        <f t="shared" si="11"/>
        <v>358.80000000000001</v>
      </c>
      <c r="H282" s="39">
        <v>358.80000000000001</v>
      </c>
      <c r="I282" s="40">
        <f t="shared" si="9"/>
        <v>1</v>
      </c>
    </row>
    <row r="283" s="43" customFormat="1" ht="30" outlineLevel="2">
      <c r="A283" s="44" t="s">
        <v>169</v>
      </c>
      <c r="B283" s="41" t="s">
        <v>170</v>
      </c>
      <c r="C283" s="44" t="s">
        <v>88</v>
      </c>
      <c r="D283" s="45" t="s">
        <v>89</v>
      </c>
      <c r="E283" s="25">
        <v>80</v>
      </c>
      <c r="F283" s="25">
        <v>278.80000000000001</v>
      </c>
      <c r="G283" s="46">
        <f t="shared" si="11"/>
        <v>358.80000000000001</v>
      </c>
      <c r="H283" s="46">
        <v>358.80000000000001</v>
      </c>
      <c r="I283" s="47">
        <f t="shared" si="9"/>
        <v>1</v>
      </c>
    </row>
    <row r="284" ht="30" outlineLevel="1">
      <c r="A284" s="35" t="s">
        <v>169</v>
      </c>
      <c r="B284" s="41" t="s">
        <v>170</v>
      </c>
      <c r="C284" s="35" t="s">
        <v>98</v>
      </c>
      <c r="D284" s="42" t="s">
        <v>99</v>
      </c>
      <c r="E284" s="25">
        <v>0</v>
      </c>
      <c r="F284" s="25">
        <v>2278.252</v>
      </c>
      <c r="G284" s="39">
        <f t="shared" si="11"/>
        <v>2278.252</v>
      </c>
      <c r="H284" s="39">
        <v>2278.252</v>
      </c>
      <c r="I284" s="40">
        <f t="shared" si="9"/>
        <v>1</v>
      </c>
    </row>
    <row r="285" s="43" customFormat="1" ht="30" outlineLevel="2">
      <c r="A285" s="44" t="s">
        <v>169</v>
      </c>
      <c r="B285" s="41" t="s">
        <v>170</v>
      </c>
      <c r="C285" s="44" t="s">
        <v>102</v>
      </c>
      <c r="D285" s="45" t="s">
        <v>103</v>
      </c>
      <c r="E285" s="25">
        <v>0</v>
      </c>
      <c r="F285" s="25">
        <v>2278.252</v>
      </c>
      <c r="G285" s="46">
        <f t="shared" si="11"/>
        <v>2278.252</v>
      </c>
      <c r="H285" s="46">
        <v>2278.252</v>
      </c>
      <c r="I285" s="47">
        <f t="shared" si="9"/>
        <v>1</v>
      </c>
    </row>
    <row r="286" ht="30" outlineLevel="1">
      <c r="A286" s="35" t="s">
        <v>169</v>
      </c>
      <c r="B286" s="41" t="s">
        <v>170</v>
      </c>
      <c r="C286" s="35" t="s">
        <v>114</v>
      </c>
      <c r="D286" s="42" t="s">
        <v>115</v>
      </c>
      <c r="E286" s="25">
        <v>143.571</v>
      </c>
      <c r="F286" s="25">
        <v>378.35599999999999</v>
      </c>
      <c r="G286" s="39">
        <f t="shared" si="11"/>
        <v>521.92700000000002</v>
      </c>
      <c r="H286" s="39">
        <v>521.92600000000004</v>
      </c>
      <c r="I286" s="40">
        <f t="shared" si="9"/>
        <v>0.99999808402324464</v>
      </c>
    </row>
    <row r="287" s="43" customFormat="1" ht="30" outlineLevel="2">
      <c r="A287" s="44" t="s">
        <v>169</v>
      </c>
      <c r="B287" s="41" t="s">
        <v>170</v>
      </c>
      <c r="C287" s="44" t="s">
        <v>116</v>
      </c>
      <c r="D287" s="45" t="s">
        <v>117</v>
      </c>
      <c r="E287" s="25">
        <v>143.571</v>
      </c>
      <c r="F287" s="25">
        <v>378.35599999999999</v>
      </c>
      <c r="G287" s="46">
        <f t="shared" si="11"/>
        <v>521.92700000000002</v>
      </c>
      <c r="H287" s="46">
        <v>521.92600000000004</v>
      </c>
      <c r="I287" s="47">
        <f t="shared" si="9"/>
        <v>0.99999808402324464</v>
      </c>
    </row>
    <row r="288" ht="30" outlineLevel="1">
      <c r="A288" s="35" t="s">
        <v>169</v>
      </c>
      <c r="B288" s="41" t="s">
        <v>170</v>
      </c>
      <c r="C288" s="35" t="s">
        <v>104</v>
      </c>
      <c r="D288" s="42" t="s">
        <v>105</v>
      </c>
      <c r="E288" s="25">
        <v>1260.104</v>
      </c>
      <c r="F288" s="25">
        <v>1477.5250000000001</v>
      </c>
      <c r="G288" s="39">
        <f t="shared" si="11"/>
        <v>2737.6289999999999</v>
      </c>
      <c r="H288" s="39">
        <v>2665.7660000000001</v>
      </c>
      <c r="I288" s="40">
        <f t="shared" si="9"/>
        <v>0.97374991278949785</v>
      </c>
    </row>
    <row r="289" s="43" customFormat="1" ht="30" outlineLevel="2">
      <c r="A289" s="44" t="s">
        <v>169</v>
      </c>
      <c r="B289" s="41" t="s">
        <v>170</v>
      </c>
      <c r="C289" s="44" t="s">
        <v>118</v>
      </c>
      <c r="D289" s="45" t="s">
        <v>119</v>
      </c>
      <c r="E289" s="25">
        <v>1260.104</v>
      </c>
      <c r="F289" s="25">
        <v>1477.5250000000001</v>
      </c>
      <c r="G289" s="46">
        <f t="shared" si="11"/>
        <v>2737.6289999999999</v>
      </c>
      <c r="H289" s="46">
        <v>2665.7660000000001</v>
      </c>
      <c r="I289" s="47">
        <f t="shared" si="9"/>
        <v>0.97374991278949785</v>
      </c>
    </row>
    <row r="290" ht="30" outlineLevel="1">
      <c r="A290" s="35" t="s">
        <v>169</v>
      </c>
      <c r="B290" s="41" t="s">
        <v>170</v>
      </c>
      <c r="C290" s="35" t="s">
        <v>66</v>
      </c>
      <c r="D290" s="42" t="s">
        <v>67</v>
      </c>
      <c r="E290" s="25">
        <v>0</v>
      </c>
      <c r="F290" s="25">
        <v>44.006</v>
      </c>
      <c r="G290" s="39">
        <f t="shared" si="11"/>
        <v>44.006</v>
      </c>
      <c r="H290" s="39">
        <v>44.006</v>
      </c>
      <c r="I290" s="40">
        <f t="shared" si="9"/>
        <v>1</v>
      </c>
    </row>
    <row r="291" s="43" customFormat="1" ht="30" outlineLevel="2">
      <c r="A291" s="44" t="s">
        <v>169</v>
      </c>
      <c r="B291" s="41" t="s">
        <v>170</v>
      </c>
      <c r="C291" s="44" t="s">
        <v>72</v>
      </c>
      <c r="D291" s="45" t="s">
        <v>73</v>
      </c>
      <c r="E291" s="25">
        <v>0</v>
      </c>
      <c r="F291" s="25">
        <v>44.006</v>
      </c>
      <c r="G291" s="46">
        <f t="shared" si="11"/>
        <v>44.006</v>
      </c>
      <c r="H291" s="46">
        <v>44.006</v>
      </c>
      <c r="I291" s="47">
        <f t="shared" si="9"/>
        <v>1</v>
      </c>
    </row>
    <row r="292" ht="30" outlineLevel="1">
      <c r="A292" s="35" t="s">
        <v>169</v>
      </c>
      <c r="B292" s="41" t="s">
        <v>170</v>
      </c>
      <c r="C292" s="35" t="s">
        <v>142</v>
      </c>
      <c r="D292" s="42" t="s">
        <v>143</v>
      </c>
      <c r="E292" s="25">
        <v>390.351</v>
      </c>
      <c r="F292" s="25">
        <v>1918.556</v>
      </c>
      <c r="G292" s="39">
        <f t="shared" si="11"/>
        <v>2308.9070000000002</v>
      </c>
      <c r="H292" s="39">
        <v>2308.9059999999999</v>
      </c>
      <c r="I292" s="40">
        <f t="shared" si="9"/>
        <v>0.99999956689463876</v>
      </c>
    </row>
    <row r="293" s="43" customFormat="1" ht="30" outlineLevel="2">
      <c r="A293" s="44" t="s">
        <v>169</v>
      </c>
      <c r="B293" s="41" t="s">
        <v>170</v>
      </c>
      <c r="C293" s="44" t="s">
        <v>144</v>
      </c>
      <c r="D293" s="45" t="s">
        <v>145</v>
      </c>
      <c r="E293" s="25">
        <v>390.351</v>
      </c>
      <c r="F293" s="25">
        <v>1918.556</v>
      </c>
      <c r="G293" s="46">
        <f t="shared" si="11"/>
        <v>2308.9070000000002</v>
      </c>
      <c r="H293" s="46">
        <v>2308.9059999999999</v>
      </c>
      <c r="I293" s="47">
        <f t="shared" si="9"/>
        <v>0.99999956689463876</v>
      </c>
    </row>
    <row r="294" ht="15" outlineLevel="4">
      <c r="A294" s="18"/>
      <c r="B294" s="41"/>
      <c r="C294" s="36" t="s">
        <v>44</v>
      </c>
      <c r="D294" s="38"/>
      <c r="E294" s="50"/>
      <c r="F294" s="50"/>
      <c r="G294" s="39">
        <f>G295+G296</f>
        <v>26297.215</v>
      </c>
      <c r="H294" s="39">
        <f>H295+H296</f>
        <v>26211.647000000001</v>
      </c>
      <c r="I294" s="40">
        <f t="shared" si="9"/>
        <v>0.99674611931339496</v>
      </c>
    </row>
    <row r="295" ht="30" outlineLevel="1">
      <c r="A295" s="18" t="s">
        <v>169</v>
      </c>
      <c r="B295" s="41" t="s">
        <v>170</v>
      </c>
      <c r="C295" s="18" t="s">
        <v>36</v>
      </c>
      <c r="D295" s="41" t="s">
        <v>37</v>
      </c>
      <c r="E295" s="25">
        <v>826.01599999999996</v>
      </c>
      <c r="F295" s="25">
        <v>785.72799999999995</v>
      </c>
      <c r="G295" s="19">
        <f t="shared" si="11"/>
        <v>1611.7439999999999</v>
      </c>
      <c r="H295" s="19">
        <v>1551.8800000000001</v>
      </c>
      <c r="I295" s="48">
        <f t="shared" si="9"/>
        <v>0.96285762503226335</v>
      </c>
    </row>
    <row r="296" ht="30" outlineLevel="1">
      <c r="A296" s="18" t="s">
        <v>169</v>
      </c>
      <c r="B296" s="41" t="s">
        <v>170</v>
      </c>
      <c r="C296" s="18" t="s">
        <v>38</v>
      </c>
      <c r="D296" s="41" t="s">
        <v>39</v>
      </c>
      <c r="E296" s="25">
        <v>11094.468000000001</v>
      </c>
      <c r="F296" s="25">
        <v>13591.003000000001</v>
      </c>
      <c r="G296" s="19">
        <f t="shared" si="11"/>
        <v>24685.471000000001</v>
      </c>
      <c r="H296" s="19">
        <v>24659.767</v>
      </c>
      <c r="I296" s="48">
        <f t="shared" si="9"/>
        <v>0.99895873973804261</v>
      </c>
    </row>
    <row r="297" ht="27" customHeight="1">
      <c r="A297" s="21" t="s">
        <v>171</v>
      </c>
      <c r="B297" s="22" t="s">
        <v>172</v>
      </c>
      <c r="C297" s="23"/>
      <c r="D297" s="24"/>
      <c r="E297" s="25">
        <v>4486.3779999999997</v>
      </c>
      <c r="F297" s="25">
        <v>7379.6599999999999</v>
      </c>
      <c r="G297" s="26">
        <f t="shared" si="11"/>
        <v>11866.038</v>
      </c>
      <c r="H297" s="26">
        <v>11479.960999999999</v>
      </c>
      <c r="I297" s="27">
        <f t="shared" ref="I297:I360" si="12">H297/G297</f>
        <v>0.96746369765544316</v>
      </c>
    </row>
    <row r="298" s="28" customFormat="1" ht="12" customHeight="1">
      <c r="A298" s="29"/>
      <c r="B298" s="29"/>
      <c r="C298" s="30" t="s">
        <v>23</v>
      </c>
      <c r="D298" s="30"/>
      <c r="E298" s="31"/>
      <c r="F298" s="31"/>
      <c r="G298" s="32"/>
      <c r="H298" s="33"/>
      <c r="I298" s="33"/>
      <c r="J298" s="49"/>
    </row>
    <row r="299" s="1" customFormat="1" ht="18" customHeight="1">
      <c r="A299" s="35"/>
      <c r="B299" s="36"/>
      <c r="C299" s="37" t="s">
        <v>24</v>
      </c>
      <c r="D299" s="38"/>
      <c r="E299" s="25"/>
      <c r="F299" s="25"/>
      <c r="G299" s="39">
        <f>G300+G302+G304+G306+G308+G310+G312</f>
        <v>2887.9749999999999</v>
      </c>
      <c r="H299" s="39">
        <f>H300+H302+H304+H306+H308+H310+H312</f>
        <v>2822.1439999999998</v>
      </c>
      <c r="I299" s="40">
        <f t="shared" si="12"/>
        <v>0.97720513508600315</v>
      </c>
    </row>
    <row r="300" ht="30" outlineLevel="1">
      <c r="A300" s="35" t="s">
        <v>171</v>
      </c>
      <c r="B300" s="41" t="s">
        <v>173</v>
      </c>
      <c r="C300" s="35" t="s">
        <v>76</v>
      </c>
      <c r="D300" s="42" t="s">
        <v>77</v>
      </c>
      <c r="E300" s="25">
        <v>806.43299999999999</v>
      </c>
      <c r="F300" s="25">
        <v>493.66399999999999</v>
      </c>
      <c r="G300" s="39">
        <f t="shared" si="11"/>
        <v>1300.097</v>
      </c>
      <c r="H300" s="39">
        <v>1275.3920000000001</v>
      </c>
      <c r="I300" s="40">
        <f t="shared" si="12"/>
        <v>0.98099757171964863</v>
      </c>
    </row>
    <row r="301" s="43" customFormat="1" ht="30" outlineLevel="2">
      <c r="A301" s="44" t="s">
        <v>171</v>
      </c>
      <c r="B301" s="41" t="s">
        <v>173</v>
      </c>
      <c r="C301" s="44" t="s">
        <v>78</v>
      </c>
      <c r="D301" s="45" t="s">
        <v>79</v>
      </c>
      <c r="E301" s="25">
        <v>806.43299999999999</v>
      </c>
      <c r="F301" s="25">
        <v>493.66399999999999</v>
      </c>
      <c r="G301" s="46">
        <f t="shared" si="11"/>
        <v>1300.097</v>
      </c>
      <c r="H301" s="46">
        <v>1275.3920000000001</v>
      </c>
      <c r="I301" s="47">
        <f t="shared" si="12"/>
        <v>0.98099757171964863</v>
      </c>
    </row>
    <row r="302" ht="30" outlineLevel="1">
      <c r="A302" s="35" t="s">
        <v>171</v>
      </c>
      <c r="B302" s="41" t="s">
        <v>173</v>
      </c>
      <c r="C302" s="35" t="s">
        <v>82</v>
      </c>
      <c r="D302" s="42" t="s">
        <v>83</v>
      </c>
      <c r="E302" s="25">
        <v>51.192999999999998</v>
      </c>
      <c r="F302" s="25">
        <v>55.828000000000003</v>
      </c>
      <c r="G302" s="39">
        <f t="shared" si="11"/>
        <v>107.021</v>
      </c>
      <c r="H302" s="39">
        <v>107.021</v>
      </c>
      <c r="I302" s="40">
        <f t="shared" si="12"/>
        <v>1</v>
      </c>
    </row>
    <row r="303" s="43" customFormat="1" ht="36.75" customHeight="1" outlineLevel="2">
      <c r="A303" s="44" t="s">
        <v>171</v>
      </c>
      <c r="B303" s="41" t="s">
        <v>173</v>
      </c>
      <c r="C303" s="44" t="s">
        <v>140</v>
      </c>
      <c r="D303" s="45" t="s">
        <v>141</v>
      </c>
      <c r="E303" s="25">
        <v>51.192999999999998</v>
      </c>
      <c r="F303" s="25">
        <v>55.828000000000003</v>
      </c>
      <c r="G303" s="46">
        <f t="shared" si="11"/>
        <v>107.021</v>
      </c>
      <c r="H303" s="46">
        <v>107.021</v>
      </c>
      <c r="I303" s="47">
        <f t="shared" si="12"/>
        <v>1</v>
      </c>
    </row>
    <row r="304" ht="30" outlineLevel="1">
      <c r="A304" s="35" t="s">
        <v>171</v>
      </c>
      <c r="B304" s="41" t="s">
        <v>173</v>
      </c>
      <c r="C304" s="35" t="s">
        <v>86</v>
      </c>
      <c r="D304" s="42" t="s">
        <v>87</v>
      </c>
      <c r="E304" s="25">
        <v>169</v>
      </c>
      <c r="F304" s="25">
        <v>200</v>
      </c>
      <c r="G304" s="39">
        <f t="shared" si="11"/>
        <v>369</v>
      </c>
      <c r="H304" s="39">
        <v>369</v>
      </c>
      <c r="I304" s="40">
        <f t="shared" si="12"/>
        <v>1</v>
      </c>
    </row>
    <row r="305" s="43" customFormat="1" ht="30" outlineLevel="2">
      <c r="A305" s="44" t="s">
        <v>171</v>
      </c>
      <c r="B305" s="41" t="s">
        <v>173</v>
      </c>
      <c r="C305" s="44" t="s">
        <v>88</v>
      </c>
      <c r="D305" s="45" t="s">
        <v>89</v>
      </c>
      <c r="E305" s="25">
        <v>169</v>
      </c>
      <c r="F305" s="25">
        <v>200</v>
      </c>
      <c r="G305" s="46">
        <f t="shared" si="11"/>
        <v>369</v>
      </c>
      <c r="H305" s="46">
        <v>369</v>
      </c>
      <c r="I305" s="47">
        <f t="shared" si="12"/>
        <v>1</v>
      </c>
    </row>
    <row r="306" ht="30" outlineLevel="1">
      <c r="A306" s="35" t="s">
        <v>171</v>
      </c>
      <c r="B306" s="41" t="s">
        <v>173</v>
      </c>
      <c r="C306" s="35" t="s">
        <v>98</v>
      </c>
      <c r="D306" s="42" t="s">
        <v>99</v>
      </c>
      <c r="E306" s="25">
        <v>0</v>
      </c>
      <c r="F306" s="25">
        <v>295.10000000000002</v>
      </c>
      <c r="G306" s="39">
        <f t="shared" si="11"/>
        <v>295.10000000000002</v>
      </c>
      <c r="H306" s="39">
        <v>295.10000000000002</v>
      </c>
      <c r="I306" s="40">
        <f t="shared" si="12"/>
        <v>1</v>
      </c>
    </row>
    <row r="307" s="43" customFormat="1" ht="30" outlineLevel="2">
      <c r="A307" s="44" t="s">
        <v>171</v>
      </c>
      <c r="B307" s="41" t="s">
        <v>173</v>
      </c>
      <c r="C307" s="44" t="s">
        <v>102</v>
      </c>
      <c r="D307" s="45" t="s">
        <v>103</v>
      </c>
      <c r="E307" s="25">
        <v>0</v>
      </c>
      <c r="F307" s="25">
        <v>295.10000000000002</v>
      </c>
      <c r="G307" s="46">
        <f t="shared" si="11"/>
        <v>295.10000000000002</v>
      </c>
      <c r="H307" s="46">
        <v>295.10000000000002</v>
      </c>
      <c r="I307" s="47">
        <f t="shared" si="12"/>
        <v>1</v>
      </c>
    </row>
    <row r="308" ht="30" outlineLevel="1">
      <c r="A308" s="35" t="s">
        <v>171</v>
      </c>
      <c r="B308" s="41" t="s">
        <v>173</v>
      </c>
      <c r="C308" s="35" t="s">
        <v>114</v>
      </c>
      <c r="D308" s="42" t="s">
        <v>115</v>
      </c>
      <c r="E308" s="25">
        <v>9.25</v>
      </c>
      <c r="F308" s="25">
        <v>55.75</v>
      </c>
      <c r="G308" s="39">
        <f t="shared" si="11"/>
        <v>65</v>
      </c>
      <c r="H308" s="39">
        <v>65</v>
      </c>
      <c r="I308" s="40">
        <f t="shared" si="12"/>
        <v>1</v>
      </c>
    </row>
    <row r="309" s="43" customFormat="1" ht="30" outlineLevel="2">
      <c r="A309" s="44" t="s">
        <v>171</v>
      </c>
      <c r="B309" s="41" t="s">
        <v>173</v>
      </c>
      <c r="C309" s="44" t="s">
        <v>116</v>
      </c>
      <c r="D309" s="45" t="s">
        <v>117</v>
      </c>
      <c r="E309" s="25">
        <v>9.25</v>
      </c>
      <c r="F309" s="25">
        <v>55.75</v>
      </c>
      <c r="G309" s="46">
        <f t="shared" si="11"/>
        <v>65</v>
      </c>
      <c r="H309" s="46">
        <v>65</v>
      </c>
      <c r="I309" s="47">
        <f t="shared" si="12"/>
        <v>1</v>
      </c>
    </row>
    <row r="310" ht="30" outlineLevel="1">
      <c r="A310" s="35" t="s">
        <v>171</v>
      </c>
      <c r="B310" s="41" t="s">
        <v>173</v>
      </c>
      <c r="C310" s="35" t="s">
        <v>104</v>
      </c>
      <c r="D310" s="42" t="s">
        <v>105</v>
      </c>
      <c r="E310" s="25">
        <v>130.679</v>
      </c>
      <c r="F310" s="25">
        <v>232.69999999999999</v>
      </c>
      <c r="G310" s="39">
        <f t="shared" si="11"/>
        <v>363.37900000000002</v>
      </c>
      <c r="H310" s="39">
        <v>325.14499999999998</v>
      </c>
      <c r="I310" s="40">
        <f t="shared" si="12"/>
        <v>0.89478203198313599</v>
      </c>
    </row>
    <row r="311" s="43" customFormat="1" ht="30" outlineLevel="2">
      <c r="A311" s="44" t="s">
        <v>171</v>
      </c>
      <c r="B311" s="41" t="s">
        <v>173</v>
      </c>
      <c r="C311" s="44" t="s">
        <v>118</v>
      </c>
      <c r="D311" s="45" t="s">
        <v>119</v>
      </c>
      <c r="E311" s="25">
        <v>130.679</v>
      </c>
      <c r="F311" s="25">
        <v>232.69999999999999</v>
      </c>
      <c r="G311" s="46">
        <f t="shared" si="11"/>
        <v>363.37900000000002</v>
      </c>
      <c r="H311" s="46">
        <v>325.14499999999998</v>
      </c>
      <c r="I311" s="47">
        <f t="shared" si="12"/>
        <v>0.89478203198313599</v>
      </c>
    </row>
    <row r="312" ht="30" outlineLevel="1">
      <c r="A312" s="35" t="s">
        <v>171</v>
      </c>
      <c r="B312" s="41" t="s">
        <v>173</v>
      </c>
      <c r="C312" s="35" t="s">
        <v>142</v>
      </c>
      <c r="D312" s="42" t="s">
        <v>143</v>
      </c>
      <c r="E312" s="25">
        <v>79.108999999999995</v>
      </c>
      <c r="F312" s="25">
        <v>309.26900000000001</v>
      </c>
      <c r="G312" s="39">
        <f t="shared" si="11"/>
        <v>388.37799999999999</v>
      </c>
      <c r="H312" s="39">
        <v>385.48599999999999</v>
      </c>
      <c r="I312" s="40">
        <f t="shared" si="12"/>
        <v>0.99255364619005193</v>
      </c>
    </row>
    <row r="313" s="43" customFormat="1" ht="30" outlineLevel="2">
      <c r="A313" s="44" t="s">
        <v>171</v>
      </c>
      <c r="B313" s="41" t="s">
        <v>173</v>
      </c>
      <c r="C313" s="44" t="s">
        <v>144</v>
      </c>
      <c r="D313" s="45" t="s">
        <v>145</v>
      </c>
      <c r="E313" s="25">
        <v>79.108999999999995</v>
      </c>
      <c r="F313" s="25">
        <v>289.16899999999998</v>
      </c>
      <c r="G313" s="46">
        <f t="shared" si="11"/>
        <v>368.27799999999996</v>
      </c>
      <c r="H313" s="46">
        <v>365.38600000000002</v>
      </c>
      <c r="I313" s="47">
        <f t="shared" si="12"/>
        <v>0.9921472365984394</v>
      </c>
    </row>
    <row r="314" s="43" customFormat="1" ht="30" outlineLevel="2">
      <c r="A314" s="44" t="s">
        <v>171</v>
      </c>
      <c r="B314" s="41" t="s">
        <v>173</v>
      </c>
      <c r="C314" s="44" t="s">
        <v>174</v>
      </c>
      <c r="D314" s="45" t="s">
        <v>175</v>
      </c>
      <c r="E314" s="25">
        <v>0</v>
      </c>
      <c r="F314" s="25">
        <v>20.100000000000001</v>
      </c>
      <c r="G314" s="46">
        <f t="shared" si="11"/>
        <v>20.100000000000001</v>
      </c>
      <c r="H314" s="46">
        <v>20.100000000000001</v>
      </c>
      <c r="I314" s="47">
        <f t="shared" si="12"/>
        <v>1</v>
      </c>
    </row>
    <row r="315" ht="15" outlineLevel="4">
      <c r="A315" s="35"/>
      <c r="B315" s="42"/>
      <c r="C315" s="36" t="s">
        <v>44</v>
      </c>
      <c r="D315" s="38"/>
      <c r="E315" s="50"/>
      <c r="F315" s="50"/>
      <c r="G315" s="39">
        <f>G316+G317+G318</f>
        <v>8978.0640000000003</v>
      </c>
      <c r="H315" s="39">
        <f>H316+H317+H318</f>
        <v>8657.8170000000009</v>
      </c>
      <c r="I315" s="40">
        <f t="shared" si="12"/>
        <v>0.96433006046737924</v>
      </c>
    </row>
    <row r="316" ht="30" outlineLevel="1">
      <c r="A316" s="18" t="s">
        <v>171</v>
      </c>
      <c r="B316" s="41" t="s">
        <v>173</v>
      </c>
      <c r="C316" s="18" t="s">
        <v>36</v>
      </c>
      <c r="D316" s="41" t="s">
        <v>37</v>
      </c>
      <c r="E316" s="25">
        <v>3.8799999999999999</v>
      </c>
      <c r="F316" s="25">
        <v>98.879999999999995</v>
      </c>
      <c r="G316" s="19">
        <f t="shared" si="11"/>
        <v>102.75999999999999</v>
      </c>
      <c r="H316" s="19">
        <v>27.760000000000002</v>
      </c>
      <c r="I316" s="48">
        <f t="shared" si="12"/>
        <v>0.27014402491241735</v>
      </c>
    </row>
    <row r="317" ht="30" outlineLevel="1">
      <c r="A317" s="18" t="s">
        <v>171</v>
      </c>
      <c r="B317" s="41" t="s">
        <v>173</v>
      </c>
      <c r="C317" s="18" t="s">
        <v>38</v>
      </c>
      <c r="D317" s="41" t="s">
        <v>39</v>
      </c>
      <c r="E317" s="25">
        <v>3236.835</v>
      </c>
      <c r="F317" s="25">
        <v>4750.2790000000005</v>
      </c>
      <c r="G317" s="19">
        <f t="shared" si="11"/>
        <v>7987.1140000000005</v>
      </c>
      <c r="H317" s="19">
        <v>7741.8670000000002</v>
      </c>
      <c r="I317" s="48">
        <f t="shared" si="12"/>
        <v>0.96929466638387785</v>
      </c>
    </row>
    <row r="318" ht="30" outlineLevel="1">
      <c r="A318" s="18" t="s">
        <v>171</v>
      </c>
      <c r="B318" s="41" t="s">
        <v>173</v>
      </c>
      <c r="C318" s="18" t="s">
        <v>40</v>
      </c>
      <c r="D318" s="41" t="s">
        <v>41</v>
      </c>
      <c r="E318" s="25">
        <v>0</v>
      </c>
      <c r="F318" s="25">
        <v>888.19000000000005</v>
      </c>
      <c r="G318" s="19">
        <f t="shared" si="11"/>
        <v>888.19000000000005</v>
      </c>
      <c r="H318" s="19">
        <v>888.19000000000005</v>
      </c>
      <c r="I318" s="48">
        <f t="shared" si="12"/>
        <v>1</v>
      </c>
    </row>
    <row r="319" ht="27" customHeight="1">
      <c r="A319" s="21" t="s">
        <v>176</v>
      </c>
      <c r="B319" s="22" t="s">
        <v>177</v>
      </c>
      <c r="C319" s="23"/>
      <c r="D319" s="24"/>
      <c r="E319" s="25">
        <v>158833.788</v>
      </c>
      <c r="F319" s="25">
        <v>206849.55100000001</v>
      </c>
      <c r="G319" s="26">
        <f t="shared" si="11"/>
        <v>365683.33900000004</v>
      </c>
      <c r="H319" s="26">
        <v>212940.60000000001</v>
      </c>
      <c r="I319" s="27">
        <f t="shared" si="12"/>
        <v>0.58230872804407419</v>
      </c>
    </row>
    <row r="320" s="28" customFormat="1" ht="12" customHeight="1">
      <c r="A320" s="29"/>
      <c r="B320" s="29"/>
      <c r="C320" s="30" t="s">
        <v>23</v>
      </c>
      <c r="D320" s="30"/>
      <c r="E320" s="31"/>
      <c r="F320" s="31"/>
      <c r="G320" s="32"/>
      <c r="H320" s="33"/>
      <c r="I320" s="33"/>
      <c r="J320" s="49"/>
    </row>
    <row r="321" s="1" customFormat="1" ht="18" customHeight="1">
      <c r="A321" s="35"/>
      <c r="B321" s="36"/>
      <c r="C321" s="37" t="s">
        <v>24</v>
      </c>
      <c r="D321" s="38"/>
      <c r="E321" s="25"/>
      <c r="F321" s="25"/>
      <c r="G321" s="39">
        <f>G322+G324</f>
        <v>331132.59899999999</v>
      </c>
      <c r="H321" s="39">
        <f>H322+H324</f>
        <v>180821.18599999999</v>
      </c>
      <c r="I321" s="40">
        <f t="shared" si="12"/>
        <v>0.54606881516971995</v>
      </c>
    </row>
    <row r="322" ht="31.5" outlineLevel="1">
      <c r="A322" s="35" t="s">
        <v>176</v>
      </c>
      <c r="B322" s="41" t="s">
        <v>177</v>
      </c>
      <c r="C322" s="35" t="s">
        <v>178</v>
      </c>
      <c r="D322" s="42" t="s">
        <v>179</v>
      </c>
      <c r="E322" s="25">
        <v>600</v>
      </c>
      <c r="F322" s="25">
        <v>750</v>
      </c>
      <c r="G322" s="39">
        <f t="shared" si="11"/>
        <v>1350</v>
      </c>
      <c r="H322" s="39">
        <v>1315.924</v>
      </c>
      <c r="I322" s="40">
        <f t="shared" si="12"/>
        <v>0.97475851851851847</v>
      </c>
    </row>
    <row r="323" s="43" customFormat="1" ht="31.5" outlineLevel="2">
      <c r="A323" s="44" t="s">
        <v>176</v>
      </c>
      <c r="B323" s="41" t="s">
        <v>177</v>
      </c>
      <c r="C323" s="44" t="s">
        <v>180</v>
      </c>
      <c r="D323" s="45" t="s">
        <v>181</v>
      </c>
      <c r="E323" s="25">
        <v>600</v>
      </c>
      <c r="F323" s="25">
        <v>750</v>
      </c>
      <c r="G323" s="46">
        <f t="shared" si="11"/>
        <v>1350</v>
      </c>
      <c r="H323" s="46">
        <v>1315.924</v>
      </c>
      <c r="I323" s="47">
        <f t="shared" si="12"/>
        <v>0.97475851851851847</v>
      </c>
    </row>
    <row r="324" ht="31.5" outlineLevel="1">
      <c r="A324" s="35" t="s">
        <v>176</v>
      </c>
      <c r="B324" s="41" t="s">
        <v>177</v>
      </c>
      <c r="C324" s="35" t="s">
        <v>142</v>
      </c>
      <c r="D324" s="42" t="s">
        <v>143</v>
      </c>
      <c r="E324" s="25">
        <v>141660.96299999999</v>
      </c>
      <c r="F324" s="25">
        <v>188121.636</v>
      </c>
      <c r="G324" s="39">
        <f t="shared" si="11"/>
        <v>329782.59899999999</v>
      </c>
      <c r="H324" s="39">
        <v>179505.26199999999</v>
      </c>
      <c r="I324" s="40">
        <f t="shared" si="12"/>
        <v>0.54431392846170146</v>
      </c>
    </row>
    <row r="325" s="43" customFormat="1" ht="31.5" outlineLevel="2">
      <c r="A325" s="44" t="s">
        <v>176</v>
      </c>
      <c r="B325" s="41" t="s">
        <v>177</v>
      </c>
      <c r="C325" s="44" t="s">
        <v>182</v>
      </c>
      <c r="D325" s="45" t="s">
        <v>183</v>
      </c>
      <c r="E325" s="25">
        <v>673.87599999999998</v>
      </c>
      <c r="F325" s="25">
        <v>394.66300000000001</v>
      </c>
      <c r="G325" s="46">
        <f t="shared" si="11"/>
        <v>1068.539</v>
      </c>
      <c r="H325" s="46">
        <v>814.74000000000001</v>
      </c>
      <c r="I325" s="47">
        <f t="shared" si="12"/>
        <v>0.76248035869537756</v>
      </c>
    </row>
    <row r="326" s="43" customFormat="1" ht="31.5" outlineLevel="2">
      <c r="A326" s="44" t="s">
        <v>176</v>
      </c>
      <c r="B326" s="41" t="s">
        <v>177</v>
      </c>
      <c r="C326" s="44" t="s">
        <v>144</v>
      </c>
      <c r="D326" s="45" t="s">
        <v>145</v>
      </c>
      <c r="E326" s="25">
        <v>768.38999999999999</v>
      </c>
      <c r="F326" s="25">
        <v>4552.5919999999996</v>
      </c>
      <c r="G326" s="46">
        <f t="shared" si="11"/>
        <v>5320.982</v>
      </c>
      <c r="H326" s="46">
        <v>388.58199999999999</v>
      </c>
      <c r="I326" s="47">
        <f t="shared" si="12"/>
        <v>0.07302824929684032</v>
      </c>
    </row>
    <row r="327" s="43" customFormat="1" ht="31.5" outlineLevel="2">
      <c r="A327" s="44" t="s">
        <v>176</v>
      </c>
      <c r="B327" s="41" t="s">
        <v>177</v>
      </c>
      <c r="C327" s="44" t="s">
        <v>150</v>
      </c>
      <c r="D327" s="45" t="s">
        <v>151</v>
      </c>
      <c r="E327" s="25">
        <v>10444.705</v>
      </c>
      <c r="F327" s="25">
        <v>24650.673999999999</v>
      </c>
      <c r="G327" s="46">
        <f t="shared" si="11"/>
        <v>35095.379000000001</v>
      </c>
      <c r="H327" s="46">
        <v>23681.135999999999</v>
      </c>
      <c r="I327" s="47">
        <f t="shared" si="12"/>
        <v>0.67476507377224781</v>
      </c>
    </row>
    <row r="328" s="43" customFormat="1" ht="31.5" outlineLevel="2">
      <c r="A328" s="44" t="s">
        <v>176</v>
      </c>
      <c r="B328" s="41" t="s">
        <v>177</v>
      </c>
      <c r="C328" s="44" t="s">
        <v>174</v>
      </c>
      <c r="D328" s="45" t="s">
        <v>175</v>
      </c>
      <c r="E328" s="25">
        <v>21904.541000000001</v>
      </c>
      <c r="F328" s="25">
        <v>38987.523999999998</v>
      </c>
      <c r="G328" s="46">
        <f t="shared" si="11"/>
        <v>60892.065000000002</v>
      </c>
      <c r="H328" s="46">
        <v>42053.398000000001</v>
      </c>
      <c r="I328" s="47">
        <f t="shared" si="12"/>
        <v>0.69062197184477159</v>
      </c>
    </row>
    <row r="329" s="43" customFormat="1" ht="47.25" outlineLevel="2">
      <c r="A329" s="44" t="s">
        <v>176</v>
      </c>
      <c r="B329" s="41" t="s">
        <v>177</v>
      </c>
      <c r="C329" s="44" t="s">
        <v>184</v>
      </c>
      <c r="D329" s="45" t="s">
        <v>185</v>
      </c>
      <c r="E329" s="25">
        <v>107869.452</v>
      </c>
      <c r="F329" s="25">
        <v>119536.183</v>
      </c>
      <c r="G329" s="46">
        <f t="shared" si="11"/>
        <v>227405.63500000001</v>
      </c>
      <c r="H329" s="46">
        <v>112567.405</v>
      </c>
      <c r="I329" s="47">
        <f t="shared" si="12"/>
        <v>0.4950071048151467</v>
      </c>
    </row>
    <row r="330" ht="15.75" outlineLevel="4">
      <c r="A330" s="18"/>
      <c r="B330" s="41"/>
      <c r="C330" s="36" t="s">
        <v>44</v>
      </c>
      <c r="D330" s="38"/>
      <c r="E330" s="50"/>
      <c r="F330" s="50"/>
      <c r="G330" s="39">
        <f>G331+G332</f>
        <v>34550.739999999998</v>
      </c>
      <c r="H330" s="39">
        <f>H331+H332</f>
        <v>32119.413999999997</v>
      </c>
      <c r="I330" s="40">
        <f t="shared" si="12"/>
        <v>0.92963027709392043</v>
      </c>
    </row>
    <row r="331" ht="31.5" outlineLevel="1">
      <c r="A331" s="18" t="s">
        <v>176</v>
      </c>
      <c r="B331" s="41" t="s">
        <v>177</v>
      </c>
      <c r="C331" s="18" t="s">
        <v>38</v>
      </c>
      <c r="D331" s="41" t="s">
        <v>39</v>
      </c>
      <c r="E331" s="25">
        <v>16343.1</v>
      </c>
      <c r="F331" s="25">
        <v>17977.915000000001</v>
      </c>
      <c r="G331" s="19">
        <f t="shared" si="11"/>
        <v>34321.014999999999</v>
      </c>
      <c r="H331" s="19">
        <v>31889.688999999998</v>
      </c>
      <c r="I331" s="48">
        <f t="shared" si="12"/>
        <v>0.92915926291806927</v>
      </c>
    </row>
    <row r="332" ht="31.5" outlineLevel="1">
      <c r="A332" s="18" t="s">
        <v>176</v>
      </c>
      <c r="B332" s="41" t="s">
        <v>177</v>
      </c>
      <c r="C332" s="18" t="s">
        <v>40</v>
      </c>
      <c r="D332" s="41" t="s">
        <v>41</v>
      </c>
      <c r="E332" s="25">
        <v>229.72499999999999</v>
      </c>
      <c r="F332" s="25">
        <v>0</v>
      </c>
      <c r="G332" s="19">
        <f t="shared" si="11"/>
        <v>229.72499999999999</v>
      </c>
      <c r="H332" s="19">
        <v>229.72499999999999</v>
      </c>
      <c r="I332" s="48">
        <f t="shared" si="12"/>
        <v>1</v>
      </c>
    </row>
    <row r="333" ht="27" customHeight="1">
      <c r="A333" s="21" t="s">
        <v>186</v>
      </c>
      <c r="B333" s="22" t="s">
        <v>187</v>
      </c>
      <c r="C333" s="23"/>
      <c r="D333" s="24"/>
      <c r="E333" s="25">
        <v>427510.91700000002</v>
      </c>
      <c r="F333" s="25">
        <v>733633.70999999996</v>
      </c>
      <c r="G333" s="26">
        <f t="shared" si="11"/>
        <v>1161144.6269999999</v>
      </c>
      <c r="H333" s="26">
        <v>1161132.209</v>
      </c>
      <c r="I333" s="27">
        <f t="shared" si="12"/>
        <v>0.99998930538047448</v>
      </c>
    </row>
    <row r="334" s="28" customFormat="1" ht="12" customHeight="1">
      <c r="A334" s="29"/>
      <c r="B334" s="29"/>
      <c r="C334" s="30" t="s">
        <v>23</v>
      </c>
      <c r="D334" s="30"/>
      <c r="E334" s="31"/>
      <c r="F334" s="31"/>
      <c r="G334" s="32"/>
      <c r="H334" s="33"/>
      <c r="I334" s="33"/>
      <c r="J334" s="49"/>
    </row>
    <row r="335" s="1" customFormat="1" ht="18" customHeight="1">
      <c r="A335" s="35"/>
      <c r="B335" s="36"/>
      <c r="C335" s="37" t="s">
        <v>24</v>
      </c>
      <c r="D335" s="38"/>
      <c r="E335" s="25"/>
      <c r="F335" s="25"/>
      <c r="G335" s="39">
        <f>G336+G338+G342+G347+G360+G364+G373+G369</f>
        <v>1128298.3199999998</v>
      </c>
      <c r="H335" s="39">
        <f>H336+H338+H342+H347+H360+H364+H373+H369</f>
        <v>1128298.318</v>
      </c>
      <c r="I335" s="40">
        <f t="shared" si="12"/>
        <v>0.99999999822741925</v>
      </c>
    </row>
    <row r="336" ht="31.5" outlineLevel="1">
      <c r="A336" s="35" t="s">
        <v>186</v>
      </c>
      <c r="B336" s="41" t="s">
        <v>187</v>
      </c>
      <c r="C336" s="35" t="s">
        <v>76</v>
      </c>
      <c r="D336" s="42" t="s">
        <v>77</v>
      </c>
      <c r="E336" s="25">
        <v>0</v>
      </c>
      <c r="F336" s="25">
        <v>0.001</v>
      </c>
      <c r="G336" s="39">
        <f t="shared" ref="G336:G399" si="13">E336+F336</f>
        <v>0.001</v>
      </c>
      <c r="H336" s="39">
        <v>0</v>
      </c>
      <c r="I336" s="40">
        <f t="shared" si="12"/>
        <v>0</v>
      </c>
    </row>
    <row r="337" s="43" customFormat="1" ht="31.5" outlineLevel="2">
      <c r="A337" s="44" t="s">
        <v>186</v>
      </c>
      <c r="B337" s="41" t="s">
        <v>187</v>
      </c>
      <c r="C337" s="44" t="s">
        <v>78</v>
      </c>
      <c r="D337" s="45" t="s">
        <v>79</v>
      </c>
      <c r="E337" s="25">
        <v>0</v>
      </c>
      <c r="F337" s="25">
        <v>0.001</v>
      </c>
      <c r="G337" s="46">
        <f t="shared" si="13"/>
        <v>0.001</v>
      </c>
      <c r="H337" s="46">
        <v>0</v>
      </c>
      <c r="I337" s="47">
        <f t="shared" si="12"/>
        <v>0</v>
      </c>
    </row>
    <row r="338" ht="31.5" outlineLevel="1">
      <c r="A338" s="35" t="s">
        <v>186</v>
      </c>
      <c r="B338" s="41" t="s">
        <v>187</v>
      </c>
      <c r="C338" s="35" t="s">
        <v>98</v>
      </c>
      <c r="D338" s="42" t="s">
        <v>99</v>
      </c>
      <c r="E338" s="25">
        <v>1659.174</v>
      </c>
      <c r="F338" s="25">
        <v>3872.893</v>
      </c>
      <c r="G338" s="39">
        <f t="shared" si="13"/>
        <v>5532.067</v>
      </c>
      <c r="H338" s="39">
        <v>5532.067</v>
      </c>
      <c r="I338" s="40">
        <f t="shared" si="12"/>
        <v>1</v>
      </c>
    </row>
    <row r="339" s="43" customFormat="1" ht="31.5" outlineLevel="2">
      <c r="A339" s="44" t="s">
        <v>186</v>
      </c>
      <c r="B339" s="41" t="s">
        <v>187</v>
      </c>
      <c r="C339" s="44" t="s">
        <v>100</v>
      </c>
      <c r="D339" s="45" t="s">
        <v>101</v>
      </c>
      <c r="E339" s="25">
        <v>1659.174</v>
      </c>
      <c r="F339" s="25">
        <v>3872.893</v>
      </c>
      <c r="G339" s="46">
        <v>5532.0670000000009</v>
      </c>
      <c r="H339" s="46">
        <v>5532.067</v>
      </c>
      <c r="I339" s="47">
        <f t="shared" si="12"/>
        <v>0.99999999999999989</v>
      </c>
    </row>
    <row r="340" s="43" customFormat="1" ht="15.75" outlineLevel="2">
      <c r="A340" s="51" t="s">
        <v>188</v>
      </c>
      <c r="B340" s="52"/>
      <c r="C340" s="52"/>
      <c r="D340" s="53"/>
      <c r="E340" s="25"/>
      <c r="F340" s="25"/>
      <c r="G340" s="54">
        <f>G341</f>
        <v>5532.0670000000009</v>
      </c>
      <c r="H340" s="54">
        <f>H341</f>
        <v>5532.067</v>
      </c>
      <c r="I340" s="55">
        <f t="shared" si="12"/>
        <v>0.99999999999999989</v>
      </c>
    </row>
    <row r="341" ht="31.5" outlineLevel="4">
      <c r="A341" s="18" t="s">
        <v>186</v>
      </c>
      <c r="B341" s="41" t="s">
        <v>187</v>
      </c>
      <c r="C341" s="18" t="s">
        <v>189</v>
      </c>
      <c r="D341" s="41" t="s">
        <v>190</v>
      </c>
      <c r="E341" s="25">
        <v>1659.174</v>
      </c>
      <c r="F341" s="25">
        <v>3872.893</v>
      </c>
      <c r="G341" s="19">
        <v>5532.0670000000009</v>
      </c>
      <c r="H341" s="19">
        <v>5532.067</v>
      </c>
      <c r="I341" s="48">
        <f t="shared" si="12"/>
        <v>0.99999999999999989</v>
      </c>
    </row>
    <row r="342" ht="31.5" outlineLevel="1">
      <c r="A342" s="35" t="s">
        <v>186</v>
      </c>
      <c r="B342" s="41" t="s">
        <v>187</v>
      </c>
      <c r="C342" s="35" t="s">
        <v>114</v>
      </c>
      <c r="D342" s="42" t="s">
        <v>115</v>
      </c>
      <c r="E342" s="25">
        <v>63261.214999999997</v>
      </c>
      <c r="F342" s="25">
        <v>23824.929</v>
      </c>
      <c r="G342" s="39">
        <f t="shared" si="13"/>
        <v>87086.144</v>
      </c>
      <c r="H342" s="39">
        <v>87086.144</v>
      </c>
      <c r="I342" s="40">
        <f t="shared" si="12"/>
        <v>1</v>
      </c>
    </row>
    <row r="343" s="43" customFormat="1" ht="31.5" outlineLevel="2">
      <c r="A343" s="44" t="s">
        <v>186</v>
      </c>
      <c r="B343" s="41" t="s">
        <v>187</v>
      </c>
      <c r="C343" s="44" t="s">
        <v>191</v>
      </c>
      <c r="D343" s="45" t="s">
        <v>192</v>
      </c>
      <c r="E343" s="25">
        <v>63261.214999999997</v>
      </c>
      <c r="F343" s="25">
        <v>23824.929</v>
      </c>
      <c r="G343" s="46">
        <f t="shared" si="13"/>
        <v>87086.144</v>
      </c>
      <c r="H343" s="46">
        <v>87086.144</v>
      </c>
      <c r="I343" s="47">
        <f t="shared" si="12"/>
        <v>1</v>
      </c>
    </row>
    <row r="344" s="43" customFormat="1" ht="15.75" outlineLevel="2">
      <c r="A344" s="51" t="s">
        <v>188</v>
      </c>
      <c r="B344" s="52"/>
      <c r="C344" s="52"/>
      <c r="D344" s="53"/>
      <c r="E344" s="25"/>
      <c r="F344" s="25"/>
      <c r="G344" s="54">
        <f>G345+G346</f>
        <v>87086.144</v>
      </c>
      <c r="H344" s="54">
        <f>H345+H346</f>
        <v>87086.144</v>
      </c>
      <c r="I344" s="55">
        <f t="shared" si="12"/>
        <v>1</v>
      </c>
    </row>
    <row r="345" ht="31.5" outlineLevel="4">
      <c r="A345" s="18" t="s">
        <v>186</v>
      </c>
      <c r="B345" s="41" t="s">
        <v>187</v>
      </c>
      <c r="C345" s="18" t="s">
        <v>193</v>
      </c>
      <c r="D345" s="41" t="s">
        <v>194</v>
      </c>
      <c r="E345" s="25">
        <v>29545.381000000001</v>
      </c>
      <c r="F345" s="25">
        <v>0</v>
      </c>
      <c r="G345" s="19">
        <v>29545.381000000005</v>
      </c>
      <c r="H345" s="19">
        <v>29545.381000000001</v>
      </c>
      <c r="I345" s="48">
        <f t="shared" si="12"/>
        <v>0.99999999999999989</v>
      </c>
    </row>
    <row r="346" ht="31.5" outlineLevel="4">
      <c r="A346" s="18" t="s">
        <v>186</v>
      </c>
      <c r="B346" s="41" t="s">
        <v>187</v>
      </c>
      <c r="C346" s="18" t="s">
        <v>195</v>
      </c>
      <c r="D346" s="41" t="s">
        <v>196</v>
      </c>
      <c r="E346" s="25">
        <v>33715.834000000003</v>
      </c>
      <c r="F346" s="25">
        <v>23824.929</v>
      </c>
      <c r="G346" s="19">
        <v>57540.762999999992</v>
      </c>
      <c r="H346" s="19">
        <v>57540.763000000006</v>
      </c>
      <c r="I346" s="48">
        <f t="shared" si="12"/>
        <v>1.0000000000000002</v>
      </c>
    </row>
    <row r="347" ht="31.5" outlineLevel="1">
      <c r="A347" s="35" t="s">
        <v>186</v>
      </c>
      <c r="B347" s="41" t="s">
        <v>187</v>
      </c>
      <c r="C347" s="35" t="s">
        <v>132</v>
      </c>
      <c r="D347" s="42" t="s">
        <v>133</v>
      </c>
      <c r="E347" s="25">
        <v>302381.56400000001</v>
      </c>
      <c r="F347" s="25">
        <v>435626.397</v>
      </c>
      <c r="G347" s="39">
        <f t="shared" si="13"/>
        <v>738007.96100000001</v>
      </c>
      <c r="H347" s="39">
        <v>738007.96100000001</v>
      </c>
      <c r="I347" s="40">
        <f t="shared" si="12"/>
        <v>1</v>
      </c>
    </row>
    <row r="348" s="43" customFormat="1" ht="31.5" outlineLevel="2">
      <c r="A348" s="44" t="s">
        <v>186</v>
      </c>
      <c r="B348" s="41" t="s">
        <v>187</v>
      </c>
      <c r="C348" s="44" t="s">
        <v>197</v>
      </c>
      <c r="D348" s="45" t="s">
        <v>198</v>
      </c>
      <c r="E348" s="25">
        <v>302381.56400000001</v>
      </c>
      <c r="F348" s="25">
        <v>435626.397</v>
      </c>
      <c r="G348" s="46">
        <f t="shared" si="13"/>
        <v>738007.96100000001</v>
      </c>
      <c r="H348" s="46">
        <v>738007.96100000001</v>
      </c>
      <c r="I348" s="47">
        <f t="shared" si="12"/>
        <v>1</v>
      </c>
    </row>
    <row r="349" s="43" customFormat="1" ht="15.75" outlineLevel="2">
      <c r="A349" s="51" t="s">
        <v>188</v>
      </c>
      <c r="B349" s="52"/>
      <c r="C349" s="52"/>
      <c r="D349" s="53"/>
      <c r="E349" s="25"/>
      <c r="F349" s="25"/>
      <c r="G349" s="54">
        <f>G350+G351+G352+G353+G354+G355+G357+G358+G359+G356</f>
        <v>738007.93900000001</v>
      </c>
      <c r="H349" s="54">
        <f>H350+H351+H352+H353+H354+H355+H357+H358+H359+H356</f>
        <v>738007.93799999997</v>
      </c>
      <c r="I349" s="55">
        <f t="shared" si="12"/>
        <v>0.999999998645001</v>
      </c>
    </row>
    <row r="350" ht="31.5" outlineLevel="4">
      <c r="A350" s="18" t="s">
        <v>186</v>
      </c>
      <c r="B350" s="41" t="s">
        <v>187</v>
      </c>
      <c r="C350" s="18" t="s">
        <v>199</v>
      </c>
      <c r="D350" s="41" t="s">
        <v>200</v>
      </c>
      <c r="E350" s="25">
        <v>15388.728999999999</v>
      </c>
      <c r="F350" s="25">
        <v>46536.004999999997</v>
      </c>
      <c r="G350" s="19">
        <f t="shared" si="13"/>
        <v>61924.733999999997</v>
      </c>
      <c r="H350" s="19">
        <v>61924.733999999997</v>
      </c>
      <c r="I350" s="48">
        <f t="shared" si="12"/>
        <v>1</v>
      </c>
    </row>
    <row r="351" ht="31.5" outlineLevel="4">
      <c r="A351" s="18" t="s">
        <v>186</v>
      </c>
      <c r="B351" s="41" t="s">
        <v>187</v>
      </c>
      <c r="C351" s="18" t="s">
        <v>201</v>
      </c>
      <c r="D351" s="41" t="s">
        <v>202</v>
      </c>
      <c r="E351" s="25">
        <v>2022.672</v>
      </c>
      <c r="F351" s="25">
        <v>1680.5160000000001</v>
      </c>
      <c r="G351" s="19">
        <f t="shared" si="13"/>
        <v>3703.1880000000001</v>
      </c>
      <c r="H351" s="19">
        <v>3703.1880000000001</v>
      </c>
      <c r="I351" s="48">
        <f t="shared" si="12"/>
        <v>1</v>
      </c>
    </row>
    <row r="352" ht="31.5" outlineLevel="4">
      <c r="A352" s="18" t="s">
        <v>186</v>
      </c>
      <c r="B352" s="41" t="s">
        <v>187</v>
      </c>
      <c r="C352" s="18" t="s">
        <v>203</v>
      </c>
      <c r="D352" s="41" t="s">
        <v>204</v>
      </c>
      <c r="E352" s="25">
        <v>5408.3450000000003</v>
      </c>
      <c r="F352" s="25">
        <v>155264.579</v>
      </c>
      <c r="G352" s="19">
        <f t="shared" si="13"/>
        <v>160672.924</v>
      </c>
      <c r="H352" s="19">
        <v>160672.924</v>
      </c>
      <c r="I352" s="48">
        <f t="shared" si="12"/>
        <v>1</v>
      </c>
    </row>
    <row r="353" ht="31.5" outlineLevel="4">
      <c r="A353" s="18" t="s">
        <v>186</v>
      </c>
      <c r="B353" s="41" t="s">
        <v>187</v>
      </c>
      <c r="C353" s="18" t="s">
        <v>205</v>
      </c>
      <c r="D353" s="41" t="s">
        <v>206</v>
      </c>
      <c r="E353" s="25">
        <v>25186.823</v>
      </c>
      <c r="F353" s="25">
        <v>3652.413</v>
      </c>
      <c r="G353" s="19">
        <f t="shared" si="13"/>
        <v>28839.236000000001</v>
      </c>
      <c r="H353" s="19">
        <v>28839.235000000001</v>
      </c>
      <c r="I353" s="48">
        <f t="shared" si="12"/>
        <v>0.99999996532501767</v>
      </c>
    </row>
    <row r="354" ht="31.5" outlineLevel="4">
      <c r="A354" s="18" t="s">
        <v>186</v>
      </c>
      <c r="B354" s="41" t="s">
        <v>187</v>
      </c>
      <c r="C354" s="18" t="s">
        <v>207</v>
      </c>
      <c r="D354" s="41" t="s">
        <v>208</v>
      </c>
      <c r="E354" s="25">
        <v>3486.346</v>
      </c>
      <c r="F354" s="25">
        <v>0</v>
      </c>
      <c r="G354" s="19">
        <f t="shared" si="13"/>
        <v>3486.346</v>
      </c>
      <c r="H354" s="19">
        <v>3486.346</v>
      </c>
      <c r="I354" s="48">
        <f t="shared" si="12"/>
        <v>1</v>
      </c>
    </row>
    <row r="355" ht="31.5" outlineLevel="4">
      <c r="A355" s="18" t="s">
        <v>186</v>
      </c>
      <c r="B355" s="41" t="s">
        <v>187</v>
      </c>
      <c r="C355" s="18" t="s">
        <v>209</v>
      </c>
      <c r="D355" s="56" t="s">
        <v>206</v>
      </c>
      <c r="E355" s="25">
        <v>0</v>
      </c>
      <c r="F355" s="25">
        <v>147568.323</v>
      </c>
      <c r="G355" s="19">
        <f>144933.7</f>
        <v>144933.70000000001</v>
      </c>
      <c r="H355" s="19">
        <f>144933.7</f>
        <v>144933.70000000001</v>
      </c>
      <c r="I355" s="48">
        <f t="shared" si="12"/>
        <v>1</v>
      </c>
    </row>
    <row r="356" ht="31.5" outlineLevel="4">
      <c r="A356" s="18" t="s">
        <v>186</v>
      </c>
      <c r="B356" s="41"/>
      <c r="C356" s="18" t="s">
        <v>209</v>
      </c>
      <c r="D356" s="56" t="s">
        <v>204</v>
      </c>
      <c r="E356" s="25"/>
      <c r="F356" s="25"/>
      <c r="G356" s="19">
        <v>2634.5999999999999</v>
      </c>
      <c r="H356" s="19">
        <v>2634.5999999999999</v>
      </c>
      <c r="I356" s="48">
        <f t="shared" si="12"/>
        <v>1</v>
      </c>
    </row>
    <row r="357" ht="31.5" outlineLevel="4">
      <c r="A357" s="18" t="s">
        <v>186</v>
      </c>
      <c r="B357" s="41" t="s">
        <v>187</v>
      </c>
      <c r="C357" s="18" t="s">
        <v>210</v>
      </c>
      <c r="D357" s="41" t="s">
        <v>211</v>
      </c>
      <c r="E357" s="25">
        <v>31396.752</v>
      </c>
      <c r="F357" s="25">
        <v>24566.689999999999</v>
      </c>
      <c r="G357" s="19">
        <f t="shared" si="13"/>
        <v>55963.441999999995</v>
      </c>
      <c r="H357" s="19">
        <v>55963.442000000003</v>
      </c>
      <c r="I357" s="48">
        <f t="shared" si="12"/>
        <v>1.0000000000000002</v>
      </c>
    </row>
    <row r="358" ht="31.5" outlineLevel="4">
      <c r="A358" s="18" t="s">
        <v>186</v>
      </c>
      <c r="B358" s="41" t="s">
        <v>187</v>
      </c>
      <c r="C358" s="18" t="s">
        <v>212</v>
      </c>
      <c r="D358" s="41" t="s">
        <v>213</v>
      </c>
      <c r="E358" s="25">
        <v>18884.645</v>
      </c>
      <c r="F358" s="25">
        <v>1357.8720000000001</v>
      </c>
      <c r="G358" s="19">
        <f t="shared" si="13"/>
        <v>20242.517</v>
      </c>
      <c r="H358" s="19">
        <v>20242.517</v>
      </c>
      <c r="I358" s="48">
        <f t="shared" si="12"/>
        <v>1</v>
      </c>
    </row>
    <row r="359" ht="31.5" outlineLevel="4">
      <c r="A359" s="18" t="s">
        <v>186</v>
      </c>
      <c r="B359" s="41" t="s">
        <v>187</v>
      </c>
      <c r="C359" s="18" t="s">
        <v>214</v>
      </c>
      <c r="D359" s="41" t="s">
        <v>204</v>
      </c>
      <c r="E359" s="25">
        <v>200607.25200000001</v>
      </c>
      <c r="F359" s="25">
        <v>55000</v>
      </c>
      <c r="G359" s="19">
        <f t="shared" si="13"/>
        <v>255607.25200000001</v>
      </c>
      <c r="H359" s="19">
        <v>255607.25200000001</v>
      </c>
      <c r="I359" s="48">
        <f t="shared" si="12"/>
        <v>1</v>
      </c>
    </row>
    <row r="360" ht="31.5" outlineLevel="1">
      <c r="A360" s="35" t="s">
        <v>186</v>
      </c>
      <c r="B360" s="41" t="s">
        <v>187</v>
      </c>
      <c r="C360" s="35" t="s">
        <v>66</v>
      </c>
      <c r="D360" s="42" t="s">
        <v>67</v>
      </c>
      <c r="E360" s="25">
        <v>400.43200000000002</v>
      </c>
      <c r="F360" s="25">
        <v>934.34100000000001</v>
      </c>
      <c r="G360" s="39">
        <f t="shared" si="13"/>
        <v>1334.7730000000001</v>
      </c>
      <c r="H360" s="39">
        <v>1334.7719999999999</v>
      </c>
      <c r="I360" s="40">
        <f t="shared" si="12"/>
        <v>0.99999925080893892</v>
      </c>
    </row>
    <row r="361" s="43" customFormat="1" ht="31.5" outlineLevel="2">
      <c r="A361" s="44" t="s">
        <v>186</v>
      </c>
      <c r="B361" s="41" t="s">
        <v>187</v>
      </c>
      <c r="C361" s="44" t="s">
        <v>68</v>
      </c>
      <c r="D361" s="45" t="s">
        <v>69</v>
      </c>
      <c r="E361" s="25">
        <v>400.43200000000002</v>
      </c>
      <c r="F361" s="25">
        <v>934.34100000000001</v>
      </c>
      <c r="G361" s="46">
        <f t="shared" si="13"/>
        <v>1334.7730000000001</v>
      </c>
      <c r="H361" s="46">
        <v>1334.7719999999999</v>
      </c>
      <c r="I361" s="47">
        <f t="shared" ref="I361:I424" si="14">H361/G361</f>
        <v>0.99999925080893892</v>
      </c>
    </row>
    <row r="362" s="43" customFormat="1" ht="15.75" outlineLevel="2">
      <c r="A362" s="51" t="s">
        <v>188</v>
      </c>
      <c r="B362" s="52"/>
      <c r="C362" s="52"/>
      <c r="D362" s="53"/>
      <c r="E362" s="25"/>
      <c r="F362" s="25"/>
      <c r="G362" s="54">
        <f>G363</f>
        <v>1334.7730000000001</v>
      </c>
      <c r="H362" s="54">
        <f>H363</f>
        <v>1334.7719999999999</v>
      </c>
      <c r="I362" s="55">
        <f t="shared" si="14"/>
        <v>0.99999925080893892</v>
      </c>
    </row>
    <row r="363" ht="31.5" outlineLevel="4">
      <c r="A363" s="18" t="s">
        <v>186</v>
      </c>
      <c r="B363" s="41" t="s">
        <v>187</v>
      </c>
      <c r="C363" s="18" t="s">
        <v>215</v>
      </c>
      <c r="D363" s="41" t="s">
        <v>216</v>
      </c>
      <c r="E363" s="25">
        <v>400.43200000000002</v>
      </c>
      <c r="F363" s="25">
        <v>934.34100000000001</v>
      </c>
      <c r="G363" s="19">
        <f t="shared" si="13"/>
        <v>1334.7730000000001</v>
      </c>
      <c r="H363" s="19">
        <v>1334.7719999999999</v>
      </c>
      <c r="I363" s="48">
        <f t="shared" si="14"/>
        <v>0.99999925080893892</v>
      </c>
    </row>
    <row r="364" ht="31.5" outlineLevel="1">
      <c r="A364" s="35" t="s">
        <v>186</v>
      </c>
      <c r="B364" s="41" t="s">
        <v>187</v>
      </c>
      <c r="C364" s="35" t="s">
        <v>178</v>
      </c>
      <c r="D364" s="42" t="s">
        <v>179</v>
      </c>
      <c r="E364" s="25">
        <v>44733.269</v>
      </c>
      <c r="F364" s="25">
        <v>249361.57399999999</v>
      </c>
      <c r="G364" s="39">
        <f t="shared" si="13"/>
        <v>294094.84299999999</v>
      </c>
      <c r="H364" s="39">
        <v>294094.84299999999</v>
      </c>
      <c r="I364" s="40">
        <f t="shared" si="14"/>
        <v>1</v>
      </c>
    </row>
    <row r="365" s="43" customFormat="1" ht="31.5" outlineLevel="2">
      <c r="A365" s="44" t="s">
        <v>186</v>
      </c>
      <c r="B365" s="41" t="s">
        <v>187</v>
      </c>
      <c r="C365" s="44" t="s">
        <v>217</v>
      </c>
      <c r="D365" s="45" t="s">
        <v>218</v>
      </c>
      <c r="E365" s="25">
        <v>44733.269</v>
      </c>
      <c r="F365" s="25">
        <v>249361.57399999999</v>
      </c>
      <c r="G365" s="46">
        <f t="shared" si="13"/>
        <v>294094.84299999999</v>
      </c>
      <c r="H365" s="46">
        <v>294094.84299999999</v>
      </c>
      <c r="I365" s="47">
        <f t="shared" si="14"/>
        <v>1</v>
      </c>
    </row>
    <row r="366" s="43" customFormat="1" ht="15.75" outlineLevel="2">
      <c r="A366" s="51" t="s">
        <v>188</v>
      </c>
      <c r="B366" s="52"/>
      <c r="C366" s="52"/>
      <c r="D366" s="53"/>
      <c r="E366" s="25"/>
      <c r="F366" s="25"/>
      <c r="G366" s="54">
        <f>G367+G368</f>
        <v>294094.84299999999</v>
      </c>
      <c r="H366" s="54">
        <f>H367+H368</f>
        <v>294094.84299999999</v>
      </c>
      <c r="I366" s="55">
        <f t="shared" si="14"/>
        <v>1</v>
      </c>
    </row>
    <row r="367" ht="31.5" outlineLevel="4">
      <c r="A367" s="18" t="s">
        <v>186</v>
      </c>
      <c r="B367" s="41" t="s">
        <v>187</v>
      </c>
      <c r="C367" s="18" t="s">
        <v>219</v>
      </c>
      <c r="D367" s="41" t="s">
        <v>220</v>
      </c>
      <c r="E367" s="25">
        <v>0</v>
      </c>
      <c r="F367" s="25">
        <v>46665.457999999999</v>
      </c>
      <c r="G367" s="19">
        <f t="shared" si="13"/>
        <v>46665.457999999999</v>
      </c>
      <c r="H367" s="19">
        <v>46665.457999999999</v>
      </c>
      <c r="I367" s="48">
        <f t="shared" si="14"/>
        <v>1</v>
      </c>
    </row>
    <row r="368" ht="31.5" outlineLevel="4">
      <c r="A368" s="18" t="s">
        <v>186</v>
      </c>
      <c r="B368" s="41" t="s">
        <v>187</v>
      </c>
      <c r="C368" s="18" t="s">
        <v>221</v>
      </c>
      <c r="D368" s="41" t="s">
        <v>222</v>
      </c>
      <c r="E368" s="25">
        <v>44733.269</v>
      </c>
      <c r="F368" s="25">
        <v>202696.11600000001</v>
      </c>
      <c r="G368" s="19">
        <f t="shared" si="13"/>
        <v>247429.38500000001</v>
      </c>
      <c r="H368" s="19">
        <v>247429.38500000001</v>
      </c>
      <c r="I368" s="48">
        <f t="shared" si="14"/>
        <v>1</v>
      </c>
    </row>
    <row r="369" ht="31.5" outlineLevel="1">
      <c r="A369" s="35" t="s">
        <v>186</v>
      </c>
      <c r="B369" s="41" t="s">
        <v>187</v>
      </c>
      <c r="C369" s="35" t="s">
        <v>142</v>
      </c>
      <c r="D369" s="42" t="s">
        <v>143</v>
      </c>
      <c r="E369" s="25">
        <v>885.74599999999998</v>
      </c>
      <c r="F369" s="25">
        <v>1328.6189999999999</v>
      </c>
      <c r="G369" s="39">
        <f t="shared" si="13"/>
        <v>2214.3649999999998</v>
      </c>
      <c r="H369" s="39">
        <v>2214.3649999999998</v>
      </c>
      <c r="I369" s="40">
        <f t="shared" si="14"/>
        <v>1</v>
      </c>
    </row>
    <row r="370" s="43" customFormat="1" ht="31.5" outlineLevel="2">
      <c r="A370" s="44" t="s">
        <v>186</v>
      </c>
      <c r="B370" s="41" t="s">
        <v>187</v>
      </c>
      <c r="C370" s="44" t="s">
        <v>182</v>
      </c>
      <c r="D370" s="45" t="s">
        <v>183</v>
      </c>
      <c r="E370" s="25">
        <v>885.74599999999998</v>
      </c>
      <c r="F370" s="25">
        <v>1328.6189999999999</v>
      </c>
      <c r="G370" s="46">
        <f t="shared" si="13"/>
        <v>2214.3649999999998</v>
      </c>
      <c r="H370" s="46">
        <v>2214.3649999999998</v>
      </c>
      <c r="I370" s="47">
        <f t="shared" si="14"/>
        <v>1</v>
      </c>
    </row>
    <row r="371" s="43" customFormat="1" ht="15.75" outlineLevel="2">
      <c r="A371" s="51" t="s">
        <v>188</v>
      </c>
      <c r="B371" s="52"/>
      <c r="C371" s="52"/>
      <c r="D371" s="53"/>
      <c r="E371" s="25"/>
      <c r="F371" s="25"/>
      <c r="G371" s="54">
        <f>G372</f>
        <v>2214.3649999999998</v>
      </c>
      <c r="H371" s="54">
        <f>H372</f>
        <v>2214.3649999999998</v>
      </c>
      <c r="I371" s="55">
        <f t="shared" si="14"/>
        <v>1</v>
      </c>
    </row>
    <row r="372" ht="31.5" outlineLevel="4">
      <c r="A372" s="18" t="s">
        <v>186</v>
      </c>
      <c r="B372" s="41" t="s">
        <v>187</v>
      </c>
      <c r="C372" s="18" t="s">
        <v>223</v>
      </c>
      <c r="D372" s="41" t="s">
        <v>224</v>
      </c>
      <c r="E372" s="25">
        <v>885.74599999999998</v>
      </c>
      <c r="F372" s="25">
        <v>1328.6189999999999</v>
      </c>
      <c r="G372" s="19">
        <f t="shared" si="13"/>
        <v>2214.3649999999998</v>
      </c>
      <c r="H372" s="19">
        <v>2214.3649999999998</v>
      </c>
      <c r="I372" s="48">
        <f t="shared" si="14"/>
        <v>1</v>
      </c>
    </row>
    <row r="373" ht="31.5" outlineLevel="1">
      <c r="A373" s="35" t="s">
        <v>186</v>
      </c>
      <c r="B373" s="41" t="s">
        <v>187</v>
      </c>
      <c r="C373" s="35" t="s">
        <v>225</v>
      </c>
      <c r="D373" s="42" t="s">
        <v>226</v>
      </c>
      <c r="E373" s="25">
        <v>0</v>
      </c>
      <c r="F373" s="25">
        <v>28.166</v>
      </c>
      <c r="G373" s="39">
        <f t="shared" si="13"/>
        <v>28.166</v>
      </c>
      <c r="H373" s="39">
        <v>28.166</v>
      </c>
      <c r="I373" s="40">
        <f t="shared" si="14"/>
        <v>1</v>
      </c>
    </row>
    <row r="374" s="43" customFormat="1" ht="47.25" outlineLevel="2">
      <c r="A374" s="44" t="s">
        <v>186</v>
      </c>
      <c r="B374" s="41" t="s">
        <v>187</v>
      </c>
      <c r="C374" s="44" t="s">
        <v>227</v>
      </c>
      <c r="D374" s="45" t="s">
        <v>228</v>
      </c>
      <c r="E374" s="25">
        <v>0</v>
      </c>
      <c r="F374" s="25">
        <v>28.166</v>
      </c>
      <c r="G374" s="46">
        <f t="shared" si="13"/>
        <v>28.166</v>
      </c>
      <c r="H374" s="46">
        <v>28.166</v>
      </c>
      <c r="I374" s="47">
        <f t="shared" si="14"/>
        <v>1</v>
      </c>
    </row>
    <row r="375" s="43" customFormat="1" ht="15.75" outlineLevel="2">
      <c r="A375" s="51" t="s">
        <v>188</v>
      </c>
      <c r="B375" s="52"/>
      <c r="C375" s="52"/>
      <c r="D375" s="53"/>
      <c r="E375" s="25"/>
      <c r="F375" s="25"/>
      <c r="G375" s="54">
        <f>G376</f>
        <v>28.166</v>
      </c>
      <c r="H375" s="54">
        <f>H376</f>
        <v>28.166</v>
      </c>
      <c r="I375" s="55">
        <f t="shared" si="14"/>
        <v>1</v>
      </c>
    </row>
    <row r="376" ht="31.5" outlineLevel="4">
      <c r="A376" s="18" t="s">
        <v>186</v>
      </c>
      <c r="B376" s="41" t="s">
        <v>187</v>
      </c>
      <c r="C376" s="18" t="s">
        <v>229</v>
      </c>
      <c r="D376" s="41" t="s">
        <v>230</v>
      </c>
      <c r="E376" s="25">
        <v>0</v>
      </c>
      <c r="F376" s="25">
        <v>28.166</v>
      </c>
      <c r="G376" s="19">
        <f t="shared" si="13"/>
        <v>28.166</v>
      </c>
      <c r="H376" s="19">
        <v>28.166</v>
      </c>
      <c r="I376" s="48">
        <f t="shared" si="14"/>
        <v>1</v>
      </c>
    </row>
    <row r="377" ht="15.75" outlineLevel="4">
      <c r="A377" s="18"/>
      <c r="B377" s="41"/>
      <c r="C377" s="36" t="s">
        <v>44</v>
      </c>
      <c r="D377" s="38"/>
      <c r="E377" s="50"/>
      <c r="F377" s="50"/>
      <c r="G377" s="39">
        <f>G378+G379+G380</f>
        <v>32846.308999999994</v>
      </c>
      <c r="H377" s="39">
        <f>H378+H379+H380</f>
        <v>32833.892999999996</v>
      </c>
      <c r="I377" s="40">
        <f t="shared" si="14"/>
        <v>0.99962199710171395</v>
      </c>
    </row>
    <row r="378" ht="31.5" outlineLevel="1">
      <c r="A378" s="18" t="s">
        <v>186</v>
      </c>
      <c r="B378" s="41" t="s">
        <v>187</v>
      </c>
      <c r="C378" s="18" t="s">
        <v>38</v>
      </c>
      <c r="D378" s="41" t="s">
        <v>39</v>
      </c>
      <c r="E378" s="25">
        <v>3506.6500000000001</v>
      </c>
      <c r="F378" s="25">
        <v>4613.0829999999996</v>
      </c>
      <c r="G378" s="19">
        <f t="shared" si="13"/>
        <v>8119.7330000000002</v>
      </c>
      <c r="H378" s="19">
        <v>8119.732</v>
      </c>
      <c r="I378" s="48">
        <f t="shared" si="14"/>
        <v>0.99999987684324099</v>
      </c>
    </row>
    <row r="379" ht="31.5" outlineLevel="1">
      <c r="A379" s="18" t="s">
        <v>186</v>
      </c>
      <c r="B379" s="41" t="s">
        <v>187</v>
      </c>
      <c r="C379" s="18" t="s">
        <v>40</v>
      </c>
      <c r="D379" s="41" t="s">
        <v>41</v>
      </c>
      <c r="E379" s="25">
        <v>0</v>
      </c>
      <c r="F379" s="25">
        <v>404.38900000000001</v>
      </c>
      <c r="G379" s="19">
        <f t="shared" si="13"/>
        <v>404.38900000000001</v>
      </c>
      <c r="H379" s="19">
        <v>404.38900000000001</v>
      </c>
      <c r="I379" s="48">
        <f t="shared" si="14"/>
        <v>1</v>
      </c>
    </row>
    <row r="380" ht="47.25" outlineLevel="1">
      <c r="A380" s="18" t="s">
        <v>186</v>
      </c>
      <c r="B380" s="41" t="s">
        <v>187</v>
      </c>
      <c r="C380" s="18" t="s">
        <v>231</v>
      </c>
      <c r="D380" s="41" t="s">
        <v>232</v>
      </c>
      <c r="E380" s="25">
        <v>10682.868</v>
      </c>
      <c r="F380" s="25">
        <v>13639.319</v>
      </c>
      <c r="G380" s="19">
        <f t="shared" si="13"/>
        <v>24322.186999999998</v>
      </c>
      <c r="H380" s="19">
        <v>24309.772000000001</v>
      </c>
      <c r="I380" s="48">
        <f t="shared" si="14"/>
        <v>0.9994895607043891</v>
      </c>
    </row>
    <row r="381" ht="27" customHeight="1">
      <c r="A381" s="21" t="s">
        <v>233</v>
      </c>
      <c r="B381" s="22" t="s">
        <v>234</v>
      </c>
      <c r="C381" s="23"/>
      <c r="D381" s="24"/>
      <c r="E381" s="25">
        <v>1825008.828</v>
      </c>
      <c r="F381" s="25">
        <v>1581333.9110000001</v>
      </c>
      <c r="G381" s="26">
        <f t="shared" si="13"/>
        <v>3406342.7390000001</v>
      </c>
      <c r="H381" s="26">
        <v>3350752.2719999999</v>
      </c>
      <c r="I381" s="27">
        <f t="shared" si="14"/>
        <v>0.9836803072211342</v>
      </c>
    </row>
    <row r="382" s="28" customFormat="1" ht="12" customHeight="1">
      <c r="A382" s="29"/>
      <c r="B382" s="29"/>
      <c r="C382" s="30" t="s">
        <v>23</v>
      </c>
      <c r="D382" s="30"/>
      <c r="E382" s="31"/>
      <c r="F382" s="31"/>
      <c r="G382" s="32"/>
      <c r="H382" s="33"/>
      <c r="I382" s="33"/>
      <c r="J382" s="49"/>
    </row>
    <row r="383" s="1" customFormat="1" ht="18" customHeight="1">
      <c r="A383" s="35"/>
      <c r="B383" s="36"/>
      <c r="C383" s="37" t="s">
        <v>24</v>
      </c>
      <c r="D383" s="38"/>
      <c r="E383" s="25"/>
      <c r="F383" s="25"/>
      <c r="G383" s="39">
        <f>G384+G388+G391+G393+G395</f>
        <v>3376970.5789999994</v>
      </c>
      <c r="H383" s="39">
        <f>H384+H388+H391+H393+H395</f>
        <v>3323332.6529999999</v>
      </c>
      <c r="I383" s="40">
        <f t="shared" si="14"/>
        <v>0.98411655513567342</v>
      </c>
    </row>
    <row r="384" ht="31.5" outlineLevel="1">
      <c r="A384" s="35" t="s">
        <v>233</v>
      </c>
      <c r="B384" s="41" t="s">
        <v>234</v>
      </c>
      <c r="C384" s="35" t="s">
        <v>161</v>
      </c>
      <c r="D384" s="42" t="s">
        <v>162</v>
      </c>
      <c r="E384" s="25">
        <v>1122926.2279999999</v>
      </c>
      <c r="F384" s="25">
        <v>1009959.208</v>
      </c>
      <c r="G384" s="39">
        <f t="shared" si="13"/>
        <v>2132885.4359999998</v>
      </c>
      <c r="H384" s="39">
        <v>2131273.1510000001</v>
      </c>
      <c r="I384" s="40">
        <f t="shared" si="14"/>
        <v>0.99924408269999565</v>
      </c>
    </row>
    <row r="385" s="43" customFormat="1" ht="47.25" outlineLevel="2">
      <c r="A385" s="44" t="s">
        <v>233</v>
      </c>
      <c r="B385" s="41" t="s">
        <v>234</v>
      </c>
      <c r="C385" s="44" t="s">
        <v>163</v>
      </c>
      <c r="D385" s="45" t="s">
        <v>164</v>
      </c>
      <c r="E385" s="25">
        <v>953286.59499999997</v>
      </c>
      <c r="F385" s="25">
        <v>764218.98199999996</v>
      </c>
      <c r="G385" s="46">
        <f t="shared" si="13"/>
        <v>1717505.577</v>
      </c>
      <c r="H385" s="46">
        <v>1717505.577</v>
      </c>
      <c r="I385" s="47">
        <f t="shared" si="14"/>
        <v>1</v>
      </c>
    </row>
    <row r="386" s="43" customFormat="1" ht="31.5" outlineLevel="2">
      <c r="A386" s="44" t="s">
        <v>233</v>
      </c>
      <c r="B386" s="41" t="s">
        <v>234</v>
      </c>
      <c r="C386" s="44" t="s">
        <v>235</v>
      </c>
      <c r="D386" s="45" t="s">
        <v>236</v>
      </c>
      <c r="E386" s="25">
        <v>155104.492</v>
      </c>
      <c r="F386" s="25">
        <v>200734.65299999999</v>
      </c>
      <c r="G386" s="46">
        <f t="shared" si="13"/>
        <v>355839.14500000002</v>
      </c>
      <c r="H386" s="46">
        <v>354781.636</v>
      </c>
      <c r="I386" s="47">
        <f t="shared" si="14"/>
        <v>0.99702812629004034</v>
      </c>
    </row>
    <row r="387" s="43" customFormat="1" ht="31.5" outlineLevel="2">
      <c r="A387" s="44" t="s">
        <v>233</v>
      </c>
      <c r="B387" s="41" t="s">
        <v>234</v>
      </c>
      <c r="C387" s="44" t="s">
        <v>237</v>
      </c>
      <c r="D387" s="45" t="s">
        <v>238</v>
      </c>
      <c r="E387" s="25">
        <v>14535.141</v>
      </c>
      <c r="F387" s="25">
        <v>45005.572</v>
      </c>
      <c r="G387" s="46">
        <f t="shared" si="13"/>
        <v>59540.713000000003</v>
      </c>
      <c r="H387" s="46">
        <v>58985.938000000002</v>
      </c>
      <c r="I387" s="47">
        <f t="shared" si="14"/>
        <v>0.99068242598975931</v>
      </c>
    </row>
    <row r="388" ht="31.5" outlineLevel="1">
      <c r="A388" s="35" t="s">
        <v>233</v>
      </c>
      <c r="B388" s="41" t="s">
        <v>234</v>
      </c>
      <c r="C388" s="35" t="s">
        <v>25</v>
      </c>
      <c r="D388" s="42" t="s">
        <v>26</v>
      </c>
      <c r="E388" s="25">
        <v>642624.66299999994</v>
      </c>
      <c r="F388" s="25">
        <v>438020.20000000001</v>
      </c>
      <c r="G388" s="39">
        <f t="shared" si="13"/>
        <v>1080644.8629999999</v>
      </c>
      <c r="H388" s="39">
        <v>1038373.363</v>
      </c>
      <c r="I388" s="40">
        <f t="shared" si="14"/>
        <v>0.96088307875480095</v>
      </c>
    </row>
    <row r="389" s="43" customFormat="1" ht="31.5" outlineLevel="2">
      <c r="A389" s="44" t="s">
        <v>233</v>
      </c>
      <c r="B389" s="41" t="s">
        <v>234</v>
      </c>
      <c r="C389" s="44" t="s">
        <v>165</v>
      </c>
      <c r="D389" s="45" t="s">
        <v>166</v>
      </c>
      <c r="E389" s="25">
        <v>642101.62199999997</v>
      </c>
      <c r="F389" s="25">
        <v>411219.02299999999</v>
      </c>
      <c r="G389" s="46">
        <f t="shared" si="13"/>
        <v>1053320.645</v>
      </c>
      <c r="H389" s="46">
        <v>1011148.411</v>
      </c>
      <c r="I389" s="47">
        <f t="shared" si="14"/>
        <v>0.95996258670122236</v>
      </c>
    </row>
    <row r="390" s="43" customFormat="1" ht="31.5" outlineLevel="2">
      <c r="A390" s="44" t="s">
        <v>233</v>
      </c>
      <c r="B390" s="41" t="s">
        <v>234</v>
      </c>
      <c r="C390" s="44" t="s">
        <v>239</v>
      </c>
      <c r="D390" s="45" t="s">
        <v>240</v>
      </c>
      <c r="E390" s="25">
        <v>523.04100000000005</v>
      </c>
      <c r="F390" s="25">
        <v>26801.177</v>
      </c>
      <c r="G390" s="46">
        <f t="shared" si="13"/>
        <v>27324.218000000001</v>
      </c>
      <c r="H390" s="46">
        <v>27224.952000000001</v>
      </c>
      <c r="I390" s="47">
        <f t="shared" si="14"/>
        <v>0.99636710554717434</v>
      </c>
    </row>
    <row r="391" ht="47.25" outlineLevel="1">
      <c r="A391" s="35" t="s">
        <v>233</v>
      </c>
      <c r="B391" s="41" t="s">
        <v>234</v>
      </c>
      <c r="C391" s="35" t="s">
        <v>241</v>
      </c>
      <c r="D391" s="42" t="s">
        <v>242</v>
      </c>
      <c r="E391" s="25">
        <v>6088.0540000000001</v>
      </c>
      <c r="F391" s="25">
        <v>5580.192</v>
      </c>
      <c r="G391" s="39">
        <f t="shared" si="13"/>
        <v>11668.245999999999</v>
      </c>
      <c r="H391" s="39">
        <v>11622.308999999999</v>
      </c>
      <c r="I391" s="40">
        <f t="shared" si="14"/>
        <v>0.9960630758041954</v>
      </c>
    </row>
    <row r="392" s="43" customFormat="1" ht="31.5" outlineLevel="2">
      <c r="A392" s="44" t="s">
        <v>233</v>
      </c>
      <c r="B392" s="41" t="s">
        <v>234</v>
      </c>
      <c r="C392" s="44" t="s">
        <v>243</v>
      </c>
      <c r="D392" s="45" t="s">
        <v>244</v>
      </c>
      <c r="E392" s="25">
        <v>6088.0540000000001</v>
      </c>
      <c r="F392" s="25">
        <v>5580.192</v>
      </c>
      <c r="G392" s="46">
        <f t="shared" si="13"/>
        <v>11668.245999999999</v>
      </c>
      <c r="H392" s="46">
        <v>11622.308999999999</v>
      </c>
      <c r="I392" s="47">
        <f t="shared" si="14"/>
        <v>0.9960630758041954</v>
      </c>
    </row>
    <row r="393" ht="31.5" outlineLevel="1">
      <c r="A393" s="35" t="s">
        <v>233</v>
      </c>
      <c r="B393" s="41" t="s">
        <v>234</v>
      </c>
      <c r="C393" s="35" t="s">
        <v>62</v>
      </c>
      <c r="D393" s="42" t="s">
        <v>63</v>
      </c>
      <c r="E393" s="25">
        <v>0</v>
      </c>
      <c r="F393" s="25">
        <v>40109.936999999998</v>
      </c>
      <c r="G393" s="39">
        <f t="shared" si="13"/>
        <v>40109.936999999998</v>
      </c>
      <c r="H393" s="39">
        <v>30401.732</v>
      </c>
      <c r="I393" s="40">
        <f t="shared" si="14"/>
        <v>0.75796010350253107</v>
      </c>
    </row>
    <row r="394" s="43" customFormat="1" ht="31.5" outlineLevel="2">
      <c r="A394" s="44" t="s">
        <v>233</v>
      </c>
      <c r="B394" s="41" t="s">
        <v>234</v>
      </c>
      <c r="C394" s="44" t="s">
        <v>64</v>
      </c>
      <c r="D394" s="45" t="s">
        <v>65</v>
      </c>
      <c r="E394" s="25">
        <v>0</v>
      </c>
      <c r="F394" s="25">
        <v>40109.936999999998</v>
      </c>
      <c r="G394" s="46">
        <f t="shared" si="13"/>
        <v>40109.936999999998</v>
      </c>
      <c r="H394" s="46">
        <v>30401.732</v>
      </c>
      <c r="I394" s="47">
        <f t="shared" si="14"/>
        <v>0.75796010350253107</v>
      </c>
    </row>
    <row r="395" ht="31.5" outlineLevel="1">
      <c r="A395" s="35" t="s">
        <v>233</v>
      </c>
      <c r="B395" s="41" t="s">
        <v>234</v>
      </c>
      <c r="C395" s="35" t="s">
        <v>225</v>
      </c>
      <c r="D395" s="42" t="s">
        <v>226</v>
      </c>
      <c r="E395" s="25">
        <v>39582.529000000002</v>
      </c>
      <c r="F395" s="25">
        <v>72079.567999999999</v>
      </c>
      <c r="G395" s="39">
        <f t="shared" si="13"/>
        <v>111662.09700000001</v>
      </c>
      <c r="H395" s="39">
        <v>111662.098</v>
      </c>
      <c r="I395" s="40">
        <f t="shared" si="14"/>
        <v>1.0000000089555903</v>
      </c>
    </row>
    <row r="396" s="43" customFormat="1" ht="47.25" outlineLevel="2">
      <c r="A396" s="44" t="s">
        <v>233</v>
      </c>
      <c r="B396" s="41" t="s">
        <v>234</v>
      </c>
      <c r="C396" s="44" t="s">
        <v>227</v>
      </c>
      <c r="D396" s="45" t="s">
        <v>228</v>
      </c>
      <c r="E396" s="25">
        <v>39466.372000000003</v>
      </c>
      <c r="F396" s="25">
        <v>23363.123</v>
      </c>
      <c r="G396" s="46">
        <f t="shared" si="13"/>
        <v>62829.495000000003</v>
      </c>
      <c r="H396" s="46">
        <v>62829.495000000003</v>
      </c>
      <c r="I396" s="47">
        <f t="shared" si="14"/>
        <v>1</v>
      </c>
    </row>
    <row r="397" s="43" customFormat="1" ht="15.75" outlineLevel="2">
      <c r="A397" s="51" t="s">
        <v>188</v>
      </c>
      <c r="B397" s="52"/>
      <c r="C397" s="52"/>
      <c r="D397" s="53"/>
      <c r="E397" s="57"/>
      <c r="F397" s="57"/>
      <c r="G397" s="54">
        <f>G398+G399+G400+G401</f>
        <v>3776.7930000000001</v>
      </c>
      <c r="H397" s="54">
        <f>H398+H399+H400+H401</f>
        <v>3776.7930000000001</v>
      </c>
      <c r="I397" s="55">
        <f t="shared" si="14"/>
        <v>1</v>
      </c>
    </row>
    <row r="398" ht="47.25" outlineLevel="4">
      <c r="A398" s="18" t="s">
        <v>233</v>
      </c>
      <c r="B398" s="41" t="s">
        <v>234</v>
      </c>
      <c r="C398" s="18" t="s">
        <v>245</v>
      </c>
      <c r="D398" s="41" t="s">
        <v>246</v>
      </c>
      <c r="E398" s="25">
        <v>0</v>
      </c>
      <c r="F398" s="25">
        <v>341.92399999999998</v>
      </c>
      <c r="G398" s="19">
        <f t="shared" si="13"/>
        <v>341.92399999999998</v>
      </c>
      <c r="H398" s="19">
        <v>341.92399999999998</v>
      </c>
      <c r="I398" s="48">
        <f t="shared" si="14"/>
        <v>1</v>
      </c>
    </row>
    <row r="399" ht="31.5" outlineLevel="4">
      <c r="A399" s="18" t="s">
        <v>233</v>
      </c>
      <c r="B399" s="41" t="s">
        <v>234</v>
      </c>
      <c r="C399" s="18" t="s">
        <v>247</v>
      </c>
      <c r="D399" s="41" t="s">
        <v>248</v>
      </c>
      <c r="E399" s="25">
        <v>0</v>
      </c>
      <c r="F399" s="25">
        <v>2638.498</v>
      </c>
      <c r="G399" s="19">
        <f t="shared" si="13"/>
        <v>2638.498</v>
      </c>
      <c r="H399" s="19">
        <v>2638.498</v>
      </c>
      <c r="I399" s="48">
        <f t="shared" si="14"/>
        <v>1</v>
      </c>
    </row>
    <row r="400" ht="47.25" outlineLevel="4">
      <c r="A400" s="18" t="s">
        <v>233</v>
      </c>
      <c r="B400" s="41" t="s">
        <v>234</v>
      </c>
      <c r="C400" s="18" t="s">
        <v>249</v>
      </c>
      <c r="D400" s="41" t="s">
        <v>250</v>
      </c>
      <c r="E400" s="25">
        <v>0</v>
      </c>
      <c r="F400" s="25">
        <v>448.38600000000002</v>
      </c>
      <c r="G400" s="19">
        <f t="shared" ref="G400:G463" si="15">E400+F400</f>
        <v>448.38600000000002</v>
      </c>
      <c r="H400" s="19">
        <v>448.38600000000002</v>
      </c>
      <c r="I400" s="48">
        <f t="shared" si="14"/>
        <v>1</v>
      </c>
    </row>
    <row r="401" ht="31.5" outlineLevel="4">
      <c r="A401" s="18" t="s">
        <v>233</v>
      </c>
      <c r="B401" s="41" t="s">
        <v>234</v>
      </c>
      <c r="C401" s="18" t="s">
        <v>251</v>
      </c>
      <c r="D401" s="41" t="s">
        <v>252</v>
      </c>
      <c r="E401" s="25">
        <v>0</v>
      </c>
      <c r="F401" s="25">
        <v>347.98500000000001</v>
      </c>
      <c r="G401" s="19">
        <f t="shared" si="15"/>
        <v>347.98500000000001</v>
      </c>
      <c r="H401" s="19">
        <v>347.98500000000001</v>
      </c>
      <c r="I401" s="48">
        <f t="shared" si="14"/>
        <v>1</v>
      </c>
    </row>
    <row r="402" s="43" customFormat="1" ht="31.5" outlineLevel="2">
      <c r="A402" s="44" t="s">
        <v>233</v>
      </c>
      <c r="B402" s="41" t="s">
        <v>234</v>
      </c>
      <c r="C402" s="44" t="s">
        <v>253</v>
      </c>
      <c r="D402" s="45" t="s">
        <v>254</v>
      </c>
      <c r="E402" s="25">
        <v>116.157</v>
      </c>
      <c r="F402" s="25">
        <v>48716.446000000004</v>
      </c>
      <c r="G402" s="46">
        <f t="shared" si="15"/>
        <v>48832.603000000003</v>
      </c>
      <c r="H402" s="46">
        <v>48832.603000000003</v>
      </c>
      <c r="I402" s="47">
        <f t="shared" si="14"/>
        <v>1</v>
      </c>
    </row>
    <row r="403" ht="15.75" outlineLevel="4">
      <c r="A403" s="18"/>
      <c r="B403" s="41"/>
      <c r="C403" s="36" t="s">
        <v>44</v>
      </c>
      <c r="D403" s="38"/>
      <c r="E403" s="50"/>
      <c r="F403" s="50"/>
      <c r="G403" s="39">
        <f>G404+G405+G406</f>
        <v>29372.160000000003</v>
      </c>
      <c r="H403" s="39">
        <f>H404+H405+H406</f>
        <v>27419.620000000003</v>
      </c>
      <c r="I403" s="40">
        <f t="shared" si="14"/>
        <v>0.93352412624743975</v>
      </c>
    </row>
    <row r="404" ht="31.5" outlineLevel="1">
      <c r="A404" s="18" t="s">
        <v>233</v>
      </c>
      <c r="B404" s="41" t="s">
        <v>234</v>
      </c>
      <c r="C404" s="18" t="s">
        <v>36</v>
      </c>
      <c r="D404" s="41" t="s">
        <v>37</v>
      </c>
      <c r="E404" s="25">
        <v>2286.6799999999998</v>
      </c>
      <c r="F404" s="25">
        <v>2286.6799999999998</v>
      </c>
      <c r="G404" s="19">
        <f t="shared" si="15"/>
        <v>4573.3599999999997</v>
      </c>
      <c r="H404" s="19">
        <v>3717.7199999999998</v>
      </c>
      <c r="I404" s="48">
        <f t="shared" si="14"/>
        <v>0.81290779645599731</v>
      </c>
    </row>
    <row r="405" ht="31.5" outlineLevel="1">
      <c r="A405" s="18" t="s">
        <v>233</v>
      </c>
      <c r="B405" s="41" t="s">
        <v>234</v>
      </c>
      <c r="C405" s="18" t="s">
        <v>38</v>
      </c>
      <c r="D405" s="41" t="s">
        <v>39</v>
      </c>
      <c r="E405" s="25">
        <v>9835.4400000000005</v>
      </c>
      <c r="F405" s="25">
        <v>12522.18</v>
      </c>
      <c r="G405" s="19">
        <f t="shared" si="15"/>
        <v>22357.620000000003</v>
      </c>
      <c r="H405" s="19">
        <v>21260.720000000001</v>
      </c>
      <c r="I405" s="48">
        <f t="shared" si="14"/>
        <v>0.95093842725656841</v>
      </c>
    </row>
    <row r="406" ht="31.5" outlineLevel="1">
      <c r="A406" s="18" t="s">
        <v>233</v>
      </c>
      <c r="B406" s="41" t="s">
        <v>234</v>
      </c>
      <c r="C406" s="18" t="s">
        <v>40</v>
      </c>
      <c r="D406" s="41" t="s">
        <v>41</v>
      </c>
      <c r="E406" s="25">
        <v>1665.2329999999999</v>
      </c>
      <c r="F406" s="25">
        <v>775.947</v>
      </c>
      <c r="G406" s="19">
        <f t="shared" si="15"/>
        <v>2441.1799999999998</v>
      </c>
      <c r="H406" s="19">
        <v>2441.1799999999998</v>
      </c>
      <c r="I406" s="48">
        <f t="shared" si="14"/>
        <v>1</v>
      </c>
    </row>
    <row r="407" ht="27" customHeight="1">
      <c r="A407" s="21" t="s">
        <v>255</v>
      </c>
      <c r="B407" s="22" t="s">
        <v>256</v>
      </c>
      <c r="C407" s="23"/>
      <c r="D407" s="24"/>
      <c r="E407" s="25">
        <v>2288381.264</v>
      </c>
      <c r="F407" s="25">
        <v>2406486.4730000002</v>
      </c>
      <c r="G407" s="26">
        <f t="shared" si="15"/>
        <v>4694867.7369999997</v>
      </c>
      <c r="H407" s="26">
        <v>4422742.5080000004</v>
      </c>
      <c r="I407" s="27">
        <f t="shared" si="14"/>
        <v>0.94203772198833313</v>
      </c>
    </row>
    <row r="408" s="28" customFormat="1" ht="12" customHeight="1">
      <c r="A408" s="29"/>
      <c r="B408" s="29"/>
      <c r="C408" s="30" t="s">
        <v>257</v>
      </c>
      <c r="D408" s="30"/>
      <c r="E408" s="31"/>
      <c r="F408" s="31"/>
      <c r="G408" s="32"/>
      <c r="H408" s="33"/>
      <c r="I408" s="33"/>
      <c r="J408" s="49"/>
    </row>
    <row r="409" s="1" customFormat="1" ht="18" customHeight="1">
      <c r="A409" s="35"/>
      <c r="B409" s="36"/>
      <c r="C409" s="37" t="s">
        <v>24</v>
      </c>
      <c r="D409" s="38"/>
      <c r="E409" s="25"/>
      <c r="F409" s="25"/>
      <c r="G409" s="39">
        <f>G410</f>
        <v>4681018.5830000006</v>
      </c>
      <c r="H409" s="39">
        <f>H410</f>
        <v>4409213.8550000004</v>
      </c>
      <c r="I409" s="40">
        <f t="shared" si="14"/>
        <v>0.94193470434253135</v>
      </c>
    </row>
    <row r="410" ht="47.25" outlineLevel="1">
      <c r="A410" s="35" t="s">
        <v>255</v>
      </c>
      <c r="B410" s="41" t="s">
        <v>256</v>
      </c>
      <c r="C410" s="35" t="s">
        <v>241</v>
      </c>
      <c r="D410" s="42" t="s">
        <v>242</v>
      </c>
      <c r="E410" s="25">
        <v>2284408.6839999999</v>
      </c>
      <c r="F410" s="25">
        <v>2396609.8990000002</v>
      </c>
      <c r="G410" s="39">
        <f t="shared" si="15"/>
        <v>4681018.5830000006</v>
      </c>
      <c r="H410" s="39">
        <v>4409213.8550000004</v>
      </c>
      <c r="I410" s="40">
        <f t="shared" si="14"/>
        <v>0.94193470434253135</v>
      </c>
    </row>
    <row r="411" s="43" customFormat="1" ht="31.5" outlineLevel="2">
      <c r="A411" s="44" t="s">
        <v>255</v>
      </c>
      <c r="B411" s="41" t="s">
        <v>256</v>
      </c>
      <c r="C411" s="44" t="s">
        <v>243</v>
      </c>
      <c r="D411" s="45" t="s">
        <v>244</v>
      </c>
      <c r="E411" s="25">
        <v>2284408.6839999999</v>
      </c>
      <c r="F411" s="25">
        <v>2396609.8990000002</v>
      </c>
      <c r="G411" s="46">
        <f t="shared" si="15"/>
        <v>4681018.5830000006</v>
      </c>
      <c r="H411" s="46">
        <v>4409213.8550000004</v>
      </c>
      <c r="I411" s="47">
        <f t="shared" si="14"/>
        <v>0.94193470434253135</v>
      </c>
    </row>
    <row r="412" s="1" customFormat="1" ht="18" customHeight="1">
      <c r="A412" s="35"/>
      <c r="B412" s="36"/>
      <c r="C412" s="37" t="s">
        <v>44</v>
      </c>
      <c r="D412" s="38"/>
      <c r="E412" s="25"/>
      <c r="F412" s="25"/>
      <c r="G412" s="39">
        <f>G413+G414+G415</f>
        <v>13849.154</v>
      </c>
      <c r="H412" s="39">
        <f>H413+H414+H415</f>
        <v>13528.652999999998</v>
      </c>
      <c r="I412" s="40">
        <f t="shared" si="14"/>
        <v>0.97685771997336435</v>
      </c>
    </row>
    <row r="413" ht="31.5" outlineLevel="1">
      <c r="A413" s="18" t="s">
        <v>255</v>
      </c>
      <c r="B413" s="41" t="s">
        <v>256</v>
      </c>
      <c r="C413" s="18" t="s">
        <v>36</v>
      </c>
      <c r="D413" s="41" t="s">
        <v>37</v>
      </c>
      <c r="E413" s="25">
        <v>370.07999999999998</v>
      </c>
      <c r="F413" s="25">
        <v>419.27999999999997</v>
      </c>
      <c r="G413" s="19">
        <f t="shared" si="15"/>
        <v>789.3599999999999</v>
      </c>
      <c r="H413" s="19">
        <v>479.46199999999999</v>
      </c>
      <c r="I413" s="48">
        <f t="shared" si="14"/>
        <v>0.60740599979730425</v>
      </c>
    </row>
    <row r="414" ht="31.5" outlineLevel="1">
      <c r="A414" s="18" t="s">
        <v>255</v>
      </c>
      <c r="B414" s="41" t="s">
        <v>256</v>
      </c>
      <c r="C414" s="18" t="s">
        <v>38</v>
      </c>
      <c r="D414" s="41" t="s">
        <v>39</v>
      </c>
      <c r="E414" s="25">
        <v>3587.5</v>
      </c>
      <c r="F414" s="25">
        <v>5811.1000000000004</v>
      </c>
      <c r="G414" s="19">
        <f t="shared" si="15"/>
        <v>9398.6000000000004</v>
      </c>
      <c r="H414" s="19">
        <v>9387.9969999999994</v>
      </c>
      <c r="I414" s="48">
        <f t="shared" si="14"/>
        <v>0.99887185325473993</v>
      </c>
    </row>
    <row r="415" ht="31.5" outlineLevel="1">
      <c r="A415" s="18" t="s">
        <v>255</v>
      </c>
      <c r="B415" s="41" t="s">
        <v>256</v>
      </c>
      <c r="C415" s="18" t="s">
        <v>40</v>
      </c>
      <c r="D415" s="41" t="s">
        <v>41</v>
      </c>
      <c r="E415" s="25">
        <v>15</v>
      </c>
      <c r="F415" s="25">
        <v>3646.194</v>
      </c>
      <c r="G415" s="19">
        <f t="shared" si="15"/>
        <v>3661.194</v>
      </c>
      <c r="H415" s="19">
        <v>3661.194</v>
      </c>
      <c r="I415" s="48">
        <f t="shared" si="14"/>
        <v>1</v>
      </c>
    </row>
    <row r="416" ht="27" customHeight="1">
      <c r="A416" s="21" t="s">
        <v>258</v>
      </c>
      <c r="B416" s="22" t="s">
        <v>259</v>
      </c>
      <c r="C416" s="23"/>
      <c r="D416" s="24"/>
      <c r="E416" s="25">
        <v>21209.947</v>
      </c>
      <c r="F416" s="25">
        <v>29537.720000000001</v>
      </c>
      <c r="G416" s="26">
        <f t="shared" si="15"/>
        <v>50747.667000000001</v>
      </c>
      <c r="H416" s="26">
        <v>50069.523000000001</v>
      </c>
      <c r="I416" s="27">
        <f t="shared" si="14"/>
        <v>0.98663694234456134</v>
      </c>
    </row>
    <row r="417" s="28" customFormat="1" ht="12" customHeight="1">
      <c r="A417" s="29"/>
      <c r="B417" s="29"/>
      <c r="C417" s="30" t="s">
        <v>257</v>
      </c>
      <c r="D417" s="30"/>
      <c r="E417" s="31"/>
      <c r="F417" s="31"/>
      <c r="G417" s="32"/>
      <c r="H417" s="33"/>
      <c r="I417" s="33"/>
      <c r="J417" s="49"/>
    </row>
    <row r="418" s="1" customFormat="1" ht="18" customHeight="1">
      <c r="A418" s="35"/>
      <c r="B418" s="36"/>
      <c r="C418" s="37" t="s">
        <v>44</v>
      </c>
      <c r="D418" s="38"/>
      <c r="E418" s="25"/>
      <c r="F418" s="25"/>
      <c r="G418" s="39">
        <f>G419+G420</f>
        <v>50747.667000000001</v>
      </c>
      <c r="H418" s="39">
        <f>H419+H420</f>
        <v>50069.523000000001</v>
      </c>
      <c r="I418" s="40">
        <f t="shared" si="14"/>
        <v>0.98663694234456134</v>
      </c>
    </row>
    <row r="419" ht="31.5" outlineLevel="1">
      <c r="A419" s="18" t="s">
        <v>258</v>
      </c>
      <c r="B419" s="41" t="s">
        <v>259</v>
      </c>
      <c r="C419" s="18" t="s">
        <v>36</v>
      </c>
      <c r="D419" s="41" t="s">
        <v>37</v>
      </c>
      <c r="E419" s="25">
        <v>17209.029999999999</v>
      </c>
      <c r="F419" s="25">
        <v>23688.220000000001</v>
      </c>
      <c r="G419" s="19">
        <f t="shared" si="15"/>
        <v>40897.25</v>
      </c>
      <c r="H419" s="19">
        <v>40527.023000000001</v>
      </c>
      <c r="I419" s="48">
        <f t="shared" si="14"/>
        <v>0.99094738643796343</v>
      </c>
    </row>
    <row r="420" ht="31.5" outlineLevel="1">
      <c r="A420" s="18" t="s">
        <v>258</v>
      </c>
      <c r="B420" s="41" t="s">
        <v>259</v>
      </c>
      <c r="C420" s="18" t="s">
        <v>38</v>
      </c>
      <c r="D420" s="41" t="s">
        <v>39</v>
      </c>
      <c r="E420" s="25">
        <v>4000.9169999999999</v>
      </c>
      <c r="F420" s="25">
        <v>5849.5</v>
      </c>
      <c r="G420" s="19">
        <f t="shared" si="15"/>
        <v>9850.4169999999995</v>
      </c>
      <c r="H420" s="19">
        <v>9542.5</v>
      </c>
      <c r="I420" s="48">
        <f t="shared" si="14"/>
        <v>0.96874071422560082</v>
      </c>
    </row>
    <row r="421" ht="27" customHeight="1">
      <c r="A421" s="21" t="s">
        <v>260</v>
      </c>
      <c r="B421" s="22" t="s">
        <v>261</v>
      </c>
      <c r="C421" s="23"/>
      <c r="D421" s="24"/>
      <c r="E421" s="25">
        <v>13471.003000000001</v>
      </c>
      <c r="F421" s="25">
        <v>28414.784</v>
      </c>
      <c r="G421" s="26">
        <f t="shared" si="15"/>
        <v>41885.786999999997</v>
      </c>
      <c r="H421" s="26">
        <v>37816.614000000001</v>
      </c>
      <c r="I421" s="27">
        <f t="shared" si="14"/>
        <v>0.90285074505106</v>
      </c>
    </row>
    <row r="422" s="28" customFormat="1" ht="12" customHeight="1">
      <c r="A422" s="29"/>
      <c r="B422" s="29"/>
      <c r="C422" s="30" t="s">
        <v>257</v>
      </c>
      <c r="D422" s="30"/>
      <c r="E422" s="31"/>
      <c r="F422" s="31"/>
      <c r="G422" s="32"/>
      <c r="H422" s="33"/>
      <c r="I422" s="33"/>
      <c r="J422" s="49"/>
    </row>
    <row r="423" s="1" customFormat="1" ht="18" customHeight="1">
      <c r="A423" s="35"/>
      <c r="B423" s="36"/>
      <c r="C423" s="37" t="s">
        <v>24</v>
      </c>
      <c r="D423" s="38"/>
      <c r="E423" s="25"/>
      <c r="F423" s="25"/>
      <c r="G423" s="39">
        <f>G424+G426</f>
        <v>20944.558000000001</v>
      </c>
      <c r="H423" s="39">
        <f>H424+H426</f>
        <v>16883.486000000001</v>
      </c>
      <c r="I423" s="40">
        <f t="shared" si="14"/>
        <v>0.80610371438728856</v>
      </c>
    </row>
    <row r="424" ht="31.5" outlineLevel="1">
      <c r="A424" s="35" t="s">
        <v>260</v>
      </c>
      <c r="B424" s="41" t="s">
        <v>262</v>
      </c>
      <c r="C424" s="35" t="s">
        <v>82</v>
      </c>
      <c r="D424" s="42" t="s">
        <v>83</v>
      </c>
      <c r="E424" s="25">
        <v>458.13099999999997</v>
      </c>
      <c r="F424" s="25">
        <v>5365.0720000000001</v>
      </c>
      <c r="G424" s="39">
        <f t="shared" si="15"/>
        <v>5823.2030000000004</v>
      </c>
      <c r="H424" s="39">
        <v>1812.125</v>
      </c>
      <c r="I424" s="40">
        <f t="shared" si="14"/>
        <v>0.31119042217830972</v>
      </c>
    </row>
    <row r="425" s="43" customFormat="1" ht="63" outlineLevel="2">
      <c r="A425" s="44" t="s">
        <v>260</v>
      </c>
      <c r="B425" s="41" t="s">
        <v>262</v>
      </c>
      <c r="C425" s="44" t="s">
        <v>138</v>
      </c>
      <c r="D425" s="45" t="s">
        <v>139</v>
      </c>
      <c r="E425" s="25">
        <v>458.13099999999997</v>
      </c>
      <c r="F425" s="25">
        <v>5365.0720000000001</v>
      </c>
      <c r="G425" s="46">
        <f t="shared" si="15"/>
        <v>5823.2030000000004</v>
      </c>
      <c r="H425" s="46">
        <v>1812.125</v>
      </c>
      <c r="I425" s="47">
        <f t="shared" ref="I425:I488" si="16">H425/G425</f>
        <v>0.31119042217830972</v>
      </c>
    </row>
    <row r="426" ht="31.5" outlineLevel="1">
      <c r="A426" s="35" t="s">
        <v>260</v>
      </c>
      <c r="B426" s="41" t="s">
        <v>262</v>
      </c>
      <c r="C426" s="35" t="s">
        <v>263</v>
      </c>
      <c r="D426" s="42" t="s">
        <v>264</v>
      </c>
      <c r="E426" s="25">
        <v>4383.8140000000003</v>
      </c>
      <c r="F426" s="25">
        <v>10737.540999999999</v>
      </c>
      <c r="G426" s="39">
        <f t="shared" si="15"/>
        <v>15121.355</v>
      </c>
      <c r="H426" s="39">
        <v>15071.361000000001</v>
      </c>
      <c r="I426" s="40">
        <f t="shared" si="16"/>
        <v>0.9966938148069403</v>
      </c>
    </row>
    <row r="427" s="43" customFormat="1" ht="31.5" outlineLevel="2">
      <c r="A427" s="44" t="s">
        <v>260</v>
      </c>
      <c r="B427" s="41" t="s">
        <v>262</v>
      </c>
      <c r="C427" s="44" t="s">
        <v>265</v>
      </c>
      <c r="D427" s="45" t="s">
        <v>266</v>
      </c>
      <c r="E427" s="25">
        <v>0.80200000000000005</v>
      </c>
      <c r="F427" s="25">
        <v>255.15000000000001</v>
      </c>
      <c r="G427" s="46">
        <f t="shared" si="15"/>
        <v>255.952</v>
      </c>
      <c r="H427" s="46">
        <v>255.952</v>
      </c>
      <c r="I427" s="47">
        <f t="shared" si="16"/>
        <v>1</v>
      </c>
    </row>
    <row r="428" s="43" customFormat="1" ht="31.5" outlineLevel="2">
      <c r="A428" s="44" t="s">
        <v>260</v>
      </c>
      <c r="B428" s="41" t="s">
        <v>262</v>
      </c>
      <c r="C428" s="44" t="s">
        <v>267</v>
      </c>
      <c r="D428" s="45" t="s">
        <v>268</v>
      </c>
      <c r="E428" s="25">
        <v>1760.751</v>
      </c>
      <c r="F428" s="25">
        <v>4194.6009999999997</v>
      </c>
      <c r="G428" s="46">
        <f t="shared" si="15"/>
        <v>5955.3519999999999</v>
      </c>
      <c r="H428" s="46">
        <v>5905.357</v>
      </c>
      <c r="I428" s="47">
        <f t="shared" si="16"/>
        <v>0.99160503023163027</v>
      </c>
    </row>
    <row r="429" s="43" customFormat="1" ht="31.5" outlineLevel="2">
      <c r="A429" s="44" t="s">
        <v>260</v>
      </c>
      <c r="B429" s="41" t="s">
        <v>262</v>
      </c>
      <c r="C429" s="44" t="s">
        <v>269</v>
      </c>
      <c r="D429" s="45" t="s">
        <v>270</v>
      </c>
      <c r="E429" s="25">
        <v>2221.2620000000002</v>
      </c>
      <c r="F429" s="25">
        <v>4303.7340000000004</v>
      </c>
      <c r="G429" s="46">
        <f t="shared" si="15"/>
        <v>6524.996000000001</v>
      </c>
      <c r="H429" s="46">
        <v>6524.9960000000001</v>
      </c>
      <c r="I429" s="47">
        <f t="shared" si="16"/>
        <v>0.99999999999999989</v>
      </c>
    </row>
    <row r="430" s="43" customFormat="1" ht="31.5" outlineLevel="2">
      <c r="A430" s="44" t="s">
        <v>260</v>
      </c>
      <c r="B430" s="41" t="s">
        <v>262</v>
      </c>
      <c r="C430" s="44" t="s">
        <v>271</v>
      </c>
      <c r="D430" s="45" t="s">
        <v>272</v>
      </c>
      <c r="E430" s="25">
        <v>401</v>
      </c>
      <c r="F430" s="25">
        <v>1984.056</v>
      </c>
      <c r="G430" s="46">
        <f t="shared" si="15"/>
        <v>2385.056</v>
      </c>
      <c r="H430" s="46">
        <v>2385.056</v>
      </c>
      <c r="I430" s="47">
        <f t="shared" si="16"/>
        <v>1</v>
      </c>
    </row>
    <row r="431" ht="15.75" outlineLevel="4">
      <c r="A431" s="18"/>
      <c r="B431" s="41"/>
      <c r="C431" s="36" t="s">
        <v>44</v>
      </c>
      <c r="D431" s="38"/>
      <c r="E431" s="50"/>
      <c r="F431" s="50"/>
      <c r="G431" s="39">
        <f>G432+G433+G434</f>
        <v>20941.227999999999</v>
      </c>
      <c r="H431" s="39">
        <f>H432+H433+H434</f>
        <v>20933.128000000001</v>
      </c>
      <c r="I431" s="40">
        <f t="shared" si="16"/>
        <v>0.99961320319897196</v>
      </c>
    </row>
    <row r="432" ht="31.5" outlineLevel="1">
      <c r="A432" s="18" t="s">
        <v>260</v>
      </c>
      <c r="B432" s="41" t="s">
        <v>262</v>
      </c>
      <c r="C432" s="18" t="s">
        <v>36</v>
      </c>
      <c r="D432" s="41" t="s">
        <v>37</v>
      </c>
      <c r="E432" s="25">
        <v>20</v>
      </c>
      <c r="F432" s="25">
        <v>12.32</v>
      </c>
      <c r="G432" s="19">
        <f t="shared" si="15"/>
        <v>32.32</v>
      </c>
      <c r="H432" s="19">
        <v>32.32</v>
      </c>
      <c r="I432" s="48">
        <f t="shared" si="16"/>
        <v>1</v>
      </c>
    </row>
    <row r="433" ht="31.5" outlineLevel="1">
      <c r="A433" s="18" t="s">
        <v>260</v>
      </c>
      <c r="B433" s="41" t="s">
        <v>262</v>
      </c>
      <c r="C433" s="18" t="s">
        <v>38</v>
      </c>
      <c r="D433" s="41" t="s">
        <v>39</v>
      </c>
      <c r="E433" s="25">
        <v>8247.5580000000009</v>
      </c>
      <c r="F433" s="25">
        <v>12190.549999999999</v>
      </c>
      <c r="G433" s="19">
        <f t="shared" si="15"/>
        <v>20438.108</v>
      </c>
      <c r="H433" s="19">
        <v>20430.008000000002</v>
      </c>
      <c r="I433" s="48">
        <f t="shared" si="16"/>
        <v>0.99960368151494261</v>
      </c>
    </row>
    <row r="434" ht="31.5" outlineLevel="1">
      <c r="A434" s="18" t="s">
        <v>260</v>
      </c>
      <c r="B434" s="41" t="s">
        <v>262</v>
      </c>
      <c r="C434" s="18" t="s">
        <v>40</v>
      </c>
      <c r="D434" s="41" t="s">
        <v>41</v>
      </c>
      <c r="E434" s="25">
        <v>361.5</v>
      </c>
      <c r="F434" s="25">
        <v>109.3</v>
      </c>
      <c r="G434" s="19">
        <f t="shared" si="15"/>
        <v>470.80000000000001</v>
      </c>
      <c r="H434" s="19">
        <v>470.80000000000001</v>
      </c>
      <c r="I434" s="48">
        <f t="shared" si="16"/>
        <v>1</v>
      </c>
    </row>
    <row r="435" ht="27" customHeight="1">
      <c r="A435" s="21" t="s">
        <v>273</v>
      </c>
      <c r="B435" s="22" t="s">
        <v>274</v>
      </c>
      <c r="C435" s="23"/>
      <c r="D435" s="24"/>
      <c r="E435" s="25">
        <v>102549.537</v>
      </c>
      <c r="F435" s="25">
        <v>182315.913</v>
      </c>
      <c r="G435" s="26">
        <f t="shared" si="15"/>
        <v>284865.45000000001</v>
      </c>
      <c r="H435" s="26">
        <v>283738.36700000003</v>
      </c>
      <c r="I435" s="27">
        <f t="shared" si="16"/>
        <v>0.99604345490125257</v>
      </c>
    </row>
    <row r="436" s="28" customFormat="1" ht="12" customHeight="1">
      <c r="A436" s="29"/>
      <c r="B436" s="29"/>
      <c r="C436" s="30" t="s">
        <v>257</v>
      </c>
      <c r="D436" s="30"/>
      <c r="E436" s="31"/>
      <c r="F436" s="31"/>
      <c r="G436" s="32"/>
      <c r="H436" s="33"/>
      <c r="I436" s="33"/>
      <c r="J436" s="49"/>
    </row>
    <row r="437" s="1" customFormat="1" ht="18" customHeight="1">
      <c r="A437" s="35"/>
      <c r="B437" s="36"/>
      <c r="C437" s="37" t="s">
        <v>24</v>
      </c>
      <c r="D437" s="38"/>
      <c r="E437" s="25"/>
      <c r="F437" s="25"/>
      <c r="G437" s="39">
        <f>G438+G442</f>
        <v>104251.28099999999</v>
      </c>
      <c r="H437" s="39">
        <f>H438+H442</f>
        <v>103268.539</v>
      </c>
      <c r="I437" s="40">
        <f t="shared" si="16"/>
        <v>0.99057333405812076</v>
      </c>
    </row>
    <row r="438" ht="31.5" outlineLevel="1">
      <c r="A438" s="35" t="s">
        <v>273</v>
      </c>
      <c r="B438" s="41" t="s">
        <v>275</v>
      </c>
      <c r="C438" s="35" t="s">
        <v>104</v>
      </c>
      <c r="D438" s="42" t="s">
        <v>105</v>
      </c>
      <c r="E438" s="25">
        <v>6639.3630000000003</v>
      </c>
      <c r="F438" s="25">
        <v>21424.754000000001</v>
      </c>
      <c r="G438" s="39">
        <f t="shared" si="15"/>
        <v>28064.117000000002</v>
      </c>
      <c r="H438" s="39">
        <v>27081.375</v>
      </c>
      <c r="I438" s="40">
        <f t="shared" si="16"/>
        <v>0.96498225830515172</v>
      </c>
    </row>
    <row r="439" s="43" customFormat="1" ht="47.25" outlineLevel="2">
      <c r="A439" s="44" t="s">
        <v>273</v>
      </c>
      <c r="B439" s="41" t="s">
        <v>275</v>
      </c>
      <c r="C439" s="44" t="s">
        <v>106</v>
      </c>
      <c r="D439" s="45" t="s">
        <v>107</v>
      </c>
      <c r="E439" s="25">
        <v>5588.8620000000001</v>
      </c>
      <c r="F439" s="25">
        <v>19094.235000000001</v>
      </c>
      <c r="G439" s="46">
        <f t="shared" si="15"/>
        <v>24683.097000000002</v>
      </c>
      <c r="H439" s="46">
        <v>24423.429</v>
      </c>
      <c r="I439" s="47">
        <f t="shared" si="16"/>
        <v>0.9894799262831564</v>
      </c>
    </row>
    <row r="440" s="43" customFormat="1" ht="31.5" outlineLevel="2">
      <c r="A440" s="44" t="s">
        <v>273</v>
      </c>
      <c r="B440" s="41" t="s">
        <v>275</v>
      </c>
      <c r="C440" s="44" t="s">
        <v>118</v>
      </c>
      <c r="D440" s="45" t="s">
        <v>119</v>
      </c>
      <c r="E440" s="25">
        <v>138.702</v>
      </c>
      <c r="F440" s="25">
        <v>157.80500000000001</v>
      </c>
      <c r="G440" s="46">
        <f t="shared" si="15"/>
        <v>296.50700000000001</v>
      </c>
      <c r="H440" s="46">
        <v>248.63499999999999</v>
      </c>
      <c r="I440" s="47">
        <f t="shared" si="16"/>
        <v>0.83854681339732273</v>
      </c>
    </row>
    <row r="441" s="43" customFormat="1" ht="31.5" outlineLevel="2">
      <c r="A441" s="44" t="s">
        <v>273</v>
      </c>
      <c r="B441" s="41" t="s">
        <v>275</v>
      </c>
      <c r="C441" s="44" t="s">
        <v>110</v>
      </c>
      <c r="D441" s="45" t="s">
        <v>111</v>
      </c>
      <c r="E441" s="25">
        <v>911.79899999999998</v>
      </c>
      <c r="F441" s="25">
        <v>2172.7139999999999</v>
      </c>
      <c r="G441" s="46">
        <f t="shared" si="15"/>
        <v>3084.5129999999999</v>
      </c>
      <c r="H441" s="46">
        <v>2409.3110000000001</v>
      </c>
      <c r="I441" s="47">
        <f t="shared" si="16"/>
        <v>0.78109931778533603</v>
      </c>
    </row>
    <row r="442" ht="31.5" outlineLevel="1">
      <c r="A442" s="35" t="s">
        <v>273</v>
      </c>
      <c r="B442" s="41" t="s">
        <v>275</v>
      </c>
      <c r="C442" s="35" t="s">
        <v>178</v>
      </c>
      <c r="D442" s="42" t="s">
        <v>179</v>
      </c>
      <c r="E442" s="25">
        <v>11328.498</v>
      </c>
      <c r="F442" s="25">
        <v>64858.665999999997</v>
      </c>
      <c r="G442" s="39">
        <f t="shared" si="15"/>
        <v>76187.16399999999</v>
      </c>
      <c r="H442" s="39">
        <v>76187.164000000004</v>
      </c>
      <c r="I442" s="40">
        <f t="shared" si="16"/>
        <v>1.0000000000000002</v>
      </c>
    </row>
    <row r="443" s="43" customFormat="1" ht="31.5" outlineLevel="2">
      <c r="A443" s="44" t="s">
        <v>273</v>
      </c>
      <c r="B443" s="41" t="s">
        <v>275</v>
      </c>
      <c r="C443" s="44" t="s">
        <v>180</v>
      </c>
      <c r="D443" s="45" t="s">
        <v>181</v>
      </c>
      <c r="E443" s="25">
        <v>11328.498</v>
      </c>
      <c r="F443" s="25">
        <v>64858.665999999997</v>
      </c>
      <c r="G443" s="46">
        <f t="shared" si="15"/>
        <v>76187.16399999999</v>
      </c>
      <c r="H443" s="46">
        <v>76187.164000000004</v>
      </c>
      <c r="I443" s="47">
        <f t="shared" si="16"/>
        <v>1.0000000000000002</v>
      </c>
    </row>
    <row r="444" ht="15.75" outlineLevel="4">
      <c r="A444" s="18"/>
      <c r="B444" s="41"/>
      <c r="C444" s="36" t="s">
        <v>44</v>
      </c>
      <c r="D444" s="38"/>
      <c r="E444" s="50"/>
      <c r="F444" s="50"/>
      <c r="G444" s="39">
        <f>G445+G446+G447</f>
        <v>180614.16899999999</v>
      </c>
      <c r="H444" s="39">
        <f>H445+H446+H447</f>
        <v>180469.82899999997</v>
      </c>
      <c r="I444" s="40">
        <f t="shared" si="16"/>
        <v>0.99920083789218095</v>
      </c>
    </row>
    <row r="445" ht="31.5" outlineLevel="1">
      <c r="A445" s="18" t="s">
        <v>273</v>
      </c>
      <c r="B445" s="41" t="s">
        <v>275</v>
      </c>
      <c r="C445" s="18" t="s">
        <v>36</v>
      </c>
      <c r="D445" s="41" t="s">
        <v>37</v>
      </c>
      <c r="E445" s="25">
        <v>34868.724000000002</v>
      </c>
      <c r="F445" s="25">
        <v>35207.230000000003</v>
      </c>
      <c r="G445" s="19">
        <f t="shared" si="15"/>
        <v>70075.953999999998</v>
      </c>
      <c r="H445" s="19">
        <v>69959.414999999994</v>
      </c>
      <c r="I445" s="48">
        <f t="shared" si="16"/>
        <v>0.99833696163451435</v>
      </c>
    </row>
    <row r="446" ht="31.5" outlineLevel="1">
      <c r="A446" s="18" t="s">
        <v>273</v>
      </c>
      <c r="B446" s="41" t="s">
        <v>275</v>
      </c>
      <c r="C446" s="18" t="s">
        <v>38</v>
      </c>
      <c r="D446" s="41" t="s">
        <v>39</v>
      </c>
      <c r="E446" s="25">
        <v>6400.9840000000004</v>
      </c>
      <c r="F446" s="25">
        <v>7989.8530000000001</v>
      </c>
      <c r="G446" s="19">
        <f t="shared" si="15"/>
        <v>14390.837</v>
      </c>
      <c r="H446" s="19">
        <v>14364.782999999999</v>
      </c>
      <c r="I446" s="48">
        <f t="shared" si="16"/>
        <v>0.99818954241507984</v>
      </c>
    </row>
    <row r="447" ht="31.5" outlineLevel="1">
      <c r="A447" s="18" t="s">
        <v>273</v>
      </c>
      <c r="B447" s="41" t="s">
        <v>275</v>
      </c>
      <c r="C447" s="18" t="s">
        <v>40</v>
      </c>
      <c r="D447" s="41" t="s">
        <v>41</v>
      </c>
      <c r="E447" s="25">
        <v>43311.968000000001</v>
      </c>
      <c r="F447" s="25">
        <v>52835.410000000003</v>
      </c>
      <c r="G447" s="19">
        <f t="shared" si="15"/>
        <v>96147.377999999997</v>
      </c>
      <c r="H447" s="19">
        <v>96145.630999999994</v>
      </c>
      <c r="I447" s="48">
        <f t="shared" si="16"/>
        <v>0.99998182997772433</v>
      </c>
    </row>
    <row r="448" ht="27" customHeight="1">
      <c r="A448" s="21" t="s">
        <v>276</v>
      </c>
      <c r="B448" s="22" t="s">
        <v>277</v>
      </c>
      <c r="C448" s="23"/>
      <c r="D448" s="24"/>
      <c r="E448" s="25">
        <v>47296.436000000002</v>
      </c>
      <c r="F448" s="25">
        <v>56817.57</v>
      </c>
      <c r="G448" s="26">
        <f t="shared" si="15"/>
        <v>104114.00599999999</v>
      </c>
      <c r="H448" s="26">
        <v>97023.114000000001</v>
      </c>
      <c r="I448" s="27">
        <f t="shared" si="16"/>
        <v>0.93189300582670886</v>
      </c>
    </row>
    <row r="449" s="28" customFormat="1" ht="12" customHeight="1">
      <c r="A449" s="29"/>
      <c r="B449" s="29"/>
      <c r="C449" s="30" t="s">
        <v>257</v>
      </c>
      <c r="D449" s="30"/>
      <c r="E449" s="31"/>
      <c r="F449" s="31"/>
      <c r="G449" s="32"/>
      <c r="H449" s="33"/>
      <c r="I449" s="33"/>
      <c r="J449" s="49"/>
    </row>
    <row r="450" s="1" customFormat="1" ht="18" customHeight="1">
      <c r="A450" s="35"/>
      <c r="B450" s="36"/>
      <c r="C450" s="37" t="s">
        <v>24</v>
      </c>
      <c r="D450" s="38"/>
      <c r="E450" s="25"/>
      <c r="F450" s="25"/>
      <c r="G450" s="39">
        <f>G451</f>
        <v>94687.649999999994</v>
      </c>
      <c r="H450" s="39">
        <f>H451</f>
        <v>88112.827000000005</v>
      </c>
      <c r="I450" s="40">
        <f t="shared" si="16"/>
        <v>0.93056303541169316</v>
      </c>
    </row>
    <row r="451" ht="31.5" outlineLevel="1">
      <c r="A451" s="35" t="s">
        <v>276</v>
      </c>
      <c r="B451" s="41" t="s">
        <v>277</v>
      </c>
      <c r="C451" s="35" t="s">
        <v>82</v>
      </c>
      <c r="D451" s="42" t="s">
        <v>83</v>
      </c>
      <c r="E451" s="25">
        <v>42963.495999999999</v>
      </c>
      <c r="F451" s="25">
        <v>51724.154000000002</v>
      </c>
      <c r="G451" s="39">
        <f t="shared" si="15"/>
        <v>94687.649999999994</v>
      </c>
      <c r="H451" s="39">
        <v>88112.827000000005</v>
      </c>
      <c r="I451" s="40">
        <f t="shared" si="16"/>
        <v>0.93056303541169316</v>
      </c>
    </row>
    <row r="452" s="43" customFormat="1" ht="31.5" outlineLevel="2">
      <c r="A452" s="44" t="s">
        <v>276</v>
      </c>
      <c r="B452" s="41" t="s">
        <v>277</v>
      </c>
      <c r="C452" s="44" t="s">
        <v>84</v>
      </c>
      <c r="D452" s="45" t="s">
        <v>85</v>
      </c>
      <c r="E452" s="25">
        <v>1080.71</v>
      </c>
      <c r="F452" s="25">
        <v>1572.404</v>
      </c>
      <c r="G452" s="46">
        <f t="shared" si="15"/>
        <v>2653.114</v>
      </c>
      <c r="H452" s="46">
        <v>2648.049</v>
      </c>
      <c r="I452" s="47">
        <f t="shared" si="16"/>
        <v>0.9980909225913398</v>
      </c>
    </row>
    <row r="453" s="43" customFormat="1" ht="63" outlineLevel="2">
      <c r="A453" s="44" t="s">
        <v>276</v>
      </c>
      <c r="B453" s="41" t="s">
        <v>277</v>
      </c>
      <c r="C453" s="44" t="s">
        <v>138</v>
      </c>
      <c r="D453" s="45" t="s">
        <v>139</v>
      </c>
      <c r="E453" s="25">
        <v>41795.402999999998</v>
      </c>
      <c r="F453" s="25">
        <v>49824.586000000003</v>
      </c>
      <c r="G453" s="46">
        <f t="shared" si="15"/>
        <v>91619.989000000001</v>
      </c>
      <c r="H453" s="46">
        <v>85075.391000000003</v>
      </c>
      <c r="I453" s="47">
        <f t="shared" si="16"/>
        <v>0.92856801150674662</v>
      </c>
    </row>
    <row r="454" s="43" customFormat="1" ht="47.25" outlineLevel="2">
      <c r="A454" s="44" t="s">
        <v>276</v>
      </c>
      <c r="B454" s="41" t="s">
        <v>277</v>
      </c>
      <c r="C454" s="44" t="s">
        <v>140</v>
      </c>
      <c r="D454" s="45" t="s">
        <v>141</v>
      </c>
      <c r="E454" s="25">
        <v>87.382000000000005</v>
      </c>
      <c r="F454" s="25">
        <v>327.16399999999999</v>
      </c>
      <c r="G454" s="46">
        <f t="shared" si="15"/>
        <v>414.54599999999999</v>
      </c>
      <c r="H454" s="46">
        <v>389.38600000000002</v>
      </c>
      <c r="I454" s="47">
        <f t="shared" si="16"/>
        <v>0.93930709740294205</v>
      </c>
    </row>
    <row r="455" ht="15.75" outlineLevel="4">
      <c r="A455" s="18"/>
      <c r="B455" s="41"/>
      <c r="C455" s="36" t="s">
        <v>44</v>
      </c>
      <c r="D455" s="38"/>
      <c r="E455" s="50"/>
      <c r="F455" s="50"/>
      <c r="G455" s="39">
        <f>G456+G457</f>
        <v>9426.357</v>
      </c>
      <c r="H455" s="39">
        <f>H456+H457</f>
        <v>8910.2870000000003</v>
      </c>
      <c r="I455" s="40">
        <f t="shared" si="16"/>
        <v>0.9452524448204116</v>
      </c>
    </row>
    <row r="456" ht="31.5" outlineLevel="1">
      <c r="A456" s="18" t="s">
        <v>276</v>
      </c>
      <c r="B456" s="41" t="s">
        <v>277</v>
      </c>
      <c r="C456" s="18" t="s">
        <v>36</v>
      </c>
      <c r="D456" s="41" t="s">
        <v>37</v>
      </c>
      <c r="E456" s="25">
        <v>1027.6279999999999</v>
      </c>
      <c r="F456" s="25">
        <v>1028.097</v>
      </c>
      <c r="G456" s="19">
        <f t="shared" si="15"/>
        <v>2055.7249999999999</v>
      </c>
      <c r="H456" s="19">
        <v>1615.9100000000001</v>
      </c>
      <c r="I456" s="48">
        <f t="shared" si="16"/>
        <v>0.7860535820695862</v>
      </c>
    </row>
    <row r="457" ht="31.5" outlineLevel="1">
      <c r="A457" s="18" t="s">
        <v>276</v>
      </c>
      <c r="B457" s="41" t="s">
        <v>277</v>
      </c>
      <c r="C457" s="18" t="s">
        <v>38</v>
      </c>
      <c r="D457" s="41" t="s">
        <v>39</v>
      </c>
      <c r="E457" s="25">
        <v>3305.3130000000001</v>
      </c>
      <c r="F457" s="25">
        <v>4065.319</v>
      </c>
      <c r="G457" s="19">
        <f t="shared" si="15"/>
        <v>7370.6319999999996</v>
      </c>
      <c r="H457" s="19">
        <v>7294.3770000000004</v>
      </c>
      <c r="I457" s="48">
        <f t="shared" si="16"/>
        <v>0.98965421147060395</v>
      </c>
    </row>
    <row r="458" ht="27" customHeight="1">
      <c r="A458" s="21" t="s">
        <v>278</v>
      </c>
      <c r="B458" s="22" t="s">
        <v>279</v>
      </c>
      <c r="C458" s="23"/>
      <c r="D458" s="24"/>
      <c r="E458" s="25">
        <v>150207.03</v>
      </c>
      <c r="F458" s="25">
        <v>233591.53599999999</v>
      </c>
      <c r="G458" s="26">
        <f t="shared" si="15"/>
        <v>383798.56599999999</v>
      </c>
      <c r="H458" s="26">
        <v>383010.37099999998</v>
      </c>
      <c r="I458" s="27">
        <f t="shared" si="16"/>
        <v>0.99794633156602253</v>
      </c>
    </row>
    <row r="459" s="28" customFormat="1" ht="12" customHeight="1">
      <c r="A459" s="29"/>
      <c r="B459" s="29"/>
      <c r="C459" s="30" t="s">
        <v>257</v>
      </c>
      <c r="D459" s="30"/>
      <c r="E459" s="31"/>
      <c r="F459" s="31"/>
      <c r="G459" s="32"/>
      <c r="H459" s="33"/>
      <c r="I459" s="33"/>
      <c r="J459" s="49"/>
    </row>
    <row r="460" s="1" customFormat="1" ht="18" customHeight="1">
      <c r="A460" s="35"/>
      <c r="B460" s="36"/>
      <c r="C460" s="37" t="s">
        <v>24</v>
      </c>
      <c r="D460" s="38"/>
      <c r="E460" s="25"/>
      <c r="F460" s="25"/>
      <c r="G460" s="39">
        <f>G461+G464+G466</f>
        <v>22746.797999999999</v>
      </c>
      <c r="H460" s="39">
        <f>H461+H464+H466</f>
        <v>22746.734</v>
      </c>
      <c r="I460" s="40">
        <f t="shared" si="16"/>
        <v>0.99999718641718283</v>
      </c>
    </row>
    <row r="461" ht="31.5" outlineLevel="1">
      <c r="A461" s="35" t="s">
        <v>278</v>
      </c>
      <c r="B461" s="41" t="s">
        <v>279</v>
      </c>
      <c r="C461" s="35" t="s">
        <v>76</v>
      </c>
      <c r="D461" s="42" t="s">
        <v>77</v>
      </c>
      <c r="E461" s="25">
        <v>1046.99</v>
      </c>
      <c r="F461" s="25">
        <v>20848.099999999999</v>
      </c>
      <c r="G461" s="39">
        <f t="shared" si="15"/>
        <v>21895.09</v>
      </c>
      <c r="H461" s="39">
        <v>21895.026000000002</v>
      </c>
      <c r="I461" s="40">
        <f t="shared" si="16"/>
        <v>0.99999707697022489</v>
      </c>
    </row>
    <row r="462" s="43" customFormat="1" ht="31.5" outlineLevel="2">
      <c r="A462" s="44" t="s">
        <v>278</v>
      </c>
      <c r="B462" s="41" t="s">
        <v>279</v>
      </c>
      <c r="C462" s="44" t="s">
        <v>78</v>
      </c>
      <c r="D462" s="45" t="s">
        <v>79</v>
      </c>
      <c r="E462" s="25">
        <v>878.99000000000001</v>
      </c>
      <c r="F462" s="25">
        <v>17868.099999999999</v>
      </c>
      <c r="G462" s="46">
        <f t="shared" si="15"/>
        <v>18747.09</v>
      </c>
      <c r="H462" s="46">
        <v>18747.026000000002</v>
      </c>
      <c r="I462" s="47">
        <f t="shared" si="16"/>
        <v>0.99999658613683517</v>
      </c>
    </row>
    <row r="463" s="43" customFormat="1" ht="31.5" outlineLevel="2">
      <c r="A463" s="44" t="s">
        <v>278</v>
      </c>
      <c r="B463" s="41" t="s">
        <v>279</v>
      </c>
      <c r="C463" s="44" t="s">
        <v>80</v>
      </c>
      <c r="D463" s="45" t="s">
        <v>81</v>
      </c>
      <c r="E463" s="25">
        <v>168</v>
      </c>
      <c r="F463" s="25">
        <v>2980</v>
      </c>
      <c r="G463" s="46">
        <f t="shared" si="15"/>
        <v>3148</v>
      </c>
      <c r="H463" s="46">
        <v>3148</v>
      </c>
      <c r="I463" s="47">
        <f t="shared" si="16"/>
        <v>1</v>
      </c>
    </row>
    <row r="464" ht="31.5" outlineLevel="1">
      <c r="A464" s="35" t="s">
        <v>278</v>
      </c>
      <c r="B464" s="41" t="s">
        <v>279</v>
      </c>
      <c r="C464" s="35" t="s">
        <v>263</v>
      </c>
      <c r="D464" s="42" t="s">
        <v>264</v>
      </c>
      <c r="E464" s="25">
        <v>318.375</v>
      </c>
      <c r="F464" s="25">
        <v>258.33300000000003</v>
      </c>
      <c r="G464" s="39">
        <f t="shared" ref="G464:G479" si="17">E464+F464</f>
        <v>576.70800000000008</v>
      </c>
      <c r="H464" s="39">
        <v>576.70799999999997</v>
      </c>
      <c r="I464" s="40">
        <f t="shared" si="16"/>
        <v>0.99999999999999978</v>
      </c>
    </row>
    <row r="465" s="43" customFormat="1" ht="31.5" outlineLevel="2">
      <c r="A465" s="44" t="s">
        <v>278</v>
      </c>
      <c r="B465" s="41" t="s">
        <v>279</v>
      </c>
      <c r="C465" s="44" t="s">
        <v>269</v>
      </c>
      <c r="D465" s="45" t="s">
        <v>270</v>
      </c>
      <c r="E465" s="25">
        <v>318.375</v>
      </c>
      <c r="F465" s="25">
        <v>258.33300000000003</v>
      </c>
      <c r="G465" s="46">
        <f t="shared" si="17"/>
        <v>576.70800000000008</v>
      </c>
      <c r="H465" s="46">
        <v>576.70799999999997</v>
      </c>
      <c r="I465" s="47">
        <f t="shared" si="16"/>
        <v>0.99999999999999978</v>
      </c>
    </row>
    <row r="466" ht="31.5" outlineLevel="1">
      <c r="A466" s="35" t="s">
        <v>278</v>
      </c>
      <c r="B466" s="41" t="s">
        <v>279</v>
      </c>
      <c r="C466" s="35" t="s">
        <v>178</v>
      </c>
      <c r="D466" s="42" t="s">
        <v>179</v>
      </c>
      <c r="E466" s="25">
        <v>0</v>
      </c>
      <c r="F466" s="25">
        <v>275</v>
      </c>
      <c r="G466" s="39">
        <f t="shared" si="17"/>
        <v>275</v>
      </c>
      <c r="H466" s="39">
        <v>275</v>
      </c>
      <c r="I466" s="40">
        <f t="shared" si="16"/>
        <v>1</v>
      </c>
    </row>
    <row r="467" s="43" customFormat="1" ht="31.5" outlineLevel="2">
      <c r="A467" s="44" t="s">
        <v>278</v>
      </c>
      <c r="B467" s="41" t="s">
        <v>279</v>
      </c>
      <c r="C467" s="44" t="s">
        <v>280</v>
      </c>
      <c r="D467" s="45" t="s">
        <v>281</v>
      </c>
      <c r="E467" s="25">
        <v>0</v>
      </c>
      <c r="F467" s="25">
        <v>275</v>
      </c>
      <c r="G467" s="46">
        <f t="shared" si="17"/>
        <v>275</v>
      </c>
      <c r="H467" s="46">
        <v>275</v>
      </c>
      <c r="I467" s="47">
        <f t="shared" si="16"/>
        <v>1</v>
      </c>
    </row>
    <row r="468" ht="15.75" outlineLevel="4">
      <c r="A468" s="18"/>
      <c r="B468" s="41"/>
      <c r="C468" s="36" t="s">
        <v>44</v>
      </c>
      <c r="D468" s="38"/>
      <c r="E468" s="50"/>
      <c r="F468" s="50"/>
      <c r="G468" s="39">
        <f>G469+G470</f>
        <v>361051.76699999999</v>
      </c>
      <c r="H468" s="39">
        <f>H469+H470</f>
        <v>360263.63699999999</v>
      </c>
      <c r="I468" s="40">
        <f t="shared" si="16"/>
        <v>0.99781712742594053</v>
      </c>
    </row>
    <row r="469" ht="31.5" outlineLevel="1">
      <c r="A469" s="18" t="s">
        <v>278</v>
      </c>
      <c r="B469" s="41" t="s">
        <v>279</v>
      </c>
      <c r="C469" s="18" t="s">
        <v>36</v>
      </c>
      <c r="D469" s="41" t="s">
        <v>37</v>
      </c>
      <c r="E469" s="25">
        <v>73387.705000000002</v>
      </c>
      <c r="F469" s="25">
        <v>106783.44100000001</v>
      </c>
      <c r="G469" s="19">
        <f t="shared" si="17"/>
        <v>180171.14600000001</v>
      </c>
      <c r="H469" s="19">
        <v>179383.01999999999</v>
      </c>
      <c r="I469" s="48">
        <f t="shared" si="16"/>
        <v>0.99562568137297625</v>
      </c>
    </row>
    <row r="470" ht="31.5" outlineLevel="1">
      <c r="A470" s="18" t="s">
        <v>278</v>
      </c>
      <c r="B470" s="41" t="s">
        <v>279</v>
      </c>
      <c r="C470" s="18" t="s">
        <v>38</v>
      </c>
      <c r="D470" s="41" t="s">
        <v>39</v>
      </c>
      <c r="E470" s="25">
        <v>75453.960000000006</v>
      </c>
      <c r="F470" s="25">
        <v>105426.66099999999</v>
      </c>
      <c r="G470" s="19">
        <f t="shared" si="17"/>
        <v>180880.62099999998</v>
      </c>
      <c r="H470" s="19">
        <v>180880.617</v>
      </c>
      <c r="I470" s="48">
        <f t="shared" si="16"/>
        <v>0.99999997788596717</v>
      </c>
    </row>
    <row r="471" ht="27" customHeight="1">
      <c r="A471" s="21" t="s">
        <v>282</v>
      </c>
      <c r="B471" s="22" t="s">
        <v>283</v>
      </c>
      <c r="C471" s="23"/>
      <c r="D471" s="24"/>
      <c r="E471" s="25">
        <v>280693.54200000002</v>
      </c>
      <c r="F471" s="25">
        <v>329023.092</v>
      </c>
      <c r="G471" s="26">
        <f t="shared" si="17"/>
        <v>609716.63400000008</v>
      </c>
      <c r="H471" s="26">
        <v>609504.73600000003</v>
      </c>
      <c r="I471" s="27">
        <f t="shared" si="16"/>
        <v>0.99965246478743752</v>
      </c>
    </row>
    <row r="472" s="28" customFormat="1" ht="12" customHeight="1">
      <c r="A472" s="29"/>
      <c r="B472" s="29"/>
      <c r="C472" s="30" t="s">
        <v>257</v>
      </c>
      <c r="D472" s="30"/>
      <c r="E472" s="31"/>
      <c r="F472" s="31"/>
      <c r="G472" s="32"/>
      <c r="H472" s="33"/>
      <c r="I472" s="33"/>
      <c r="J472" s="49"/>
    </row>
    <row r="473" s="1" customFormat="1" ht="18" customHeight="1">
      <c r="A473" s="35"/>
      <c r="B473" s="36"/>
      <c r="C473" s="37" t="s">
        <v>24</v>
      </c>
      <c r="D473" s="38"/>
      <c r="E473" s="25"/>
      <c r="F473" s="25"/>
      <c r="G473" s="39">
        <f>G474+G477</f>
        <v>578580.75799999991</v>
      </c>
      <c r="H473" s="39">
        <f>H474+H477</f>
        <v>578389.5419999999</v>
      </c>
      <c r="I473" s="40">
        <f t="shared" si="16"/>
        <v>0.99966950853903092</v>
      </c>
    </row>
    <row r="474" ht="31.5" outlineLevel="1">
      <c r="A474" s="35" t="s">
        <v>282</v>
      </c>
      <c r="B474" s="41" t="s">
        <v>283</v>
      </c>
      <c r="C474" s="35" t="s">
        <v>114</v>
      </c>
      <c r="D474" s="42" t="s">
        <v>115</v>
      </c>
      <c r="E474" s="25">
        <v>266530.25</v>
      </c>
      <c r="F474" s="25">
        <v>308639.00799999997</v>
      </c>
      <c r="G474" s="39">
        <f t="shared" si="17"/>
        <v>575169.25799999991</v>
      </c>
      <c r="H474" s="39">
        <v>574978.09699999995</v>
      </c>
      <c r="I474" s="40">
        <f t="shared" si="16"/>
        <v>0.9996676439198704</v>
      </c>
    </row>
    <row r="475" s="43" customFormat="1" ht="31.5" outlineLevel="2">
      <c r="A475" s="44" t="s">
        <v>282</v>
      </c>
      <c r="B475" s="41" t="s">
        <v>283</v>
      </c>
      <c r="C475" s="44" t="s">
        <v>191</v>
      </c>
      <c r="D475" s="45" t="s">
        <v>192</v>
      </c>
      <c r="E475" s="25">
        <v>92.236000000000004</v>
      </c>
      <c r="F475" s="25">
        <v>22480.413</v>
      </c>
      <c r="G475" s="46">
        <f t="shared" si="17"/>
        <v>22572.649000000001</v>
      </c>
      <c r="H475" s="46">
        <v>22570.549999999999</v>
      </c>
      <c r="I475" s="47">
        <f t="shared" si="16"/>
        <v>0.99990701135697446</v>
      </c>
    </row>
    <row r="476" s="43" customFormat="1" ht="31.5" outlineLevel="2">
      <c r="A476" s="44" t="s">
        <v>282</v>
      </c>
      <c r="B476" s="41" t="s">
        <v>283</v>
      </c>
      <c r="C476" s="44" t="s">
        <v>116</v>
      </c>
      <c r="D476" s="45" t="s">
        <v>117</v>
      </c>
      <c r="E476" s="25">
        <v>266438.01400000002</v>
      </c>
      <c r="F476" s="25">
        <v>286158.59499999997</v>
      </c>
      <c r="G476" s="46">
        <f t="shared" si="17"/>
        <v>552596.60899999994</v>
      </c>
      <c r="H476" s="46">
        <v>552407.54700000002</v>
      </c>
      <c r="I476" s="47">
        <f t="shared" si="16"/>
        <v>0.99965786615965302</v>
      </c>
    </row>
    <row r="477" ht="31.5" outlineLevel="1">
      <c r="A477" s="35" t="s">
        <v>282</v>
      </c>
      <c r="B477" s="41" t="s">
        <v>283</v>
      </c>
      <c r="C477" s="35" t="s">
        <v>104</v>
      </c>
      <c r="D477" s="42" t="s">
        <v>105</v>
      </c>
      <c r="E477" s="25">
        <v>0</v>
      </c>
      <c r="F477" s="25">
        <v>3411.5</v>
      </c>
      <c r="G477" s="39">
        <f t="shared" si="17"/>
        <v>3411.5</v>
      </c>
      <c r="H477" s="39">
        <v>3411.4450000000002</v>
      </c>
      <c r="I477" s="40">
        <f t="shared" si="16"/>
        <v>0.99998387805950462</v>
      </c>
    </row>
    <row r="478" s="43" customFormat="1" ht="31.5" outlineLevel="2">
      <c r="A478" s="44" t="s">
        <v>282</v>
      </c>
      <c r="B478" s="41" t="s">
        <v>283</v>
      </c>
      <c r="C478" s="44" t="s">
        <v>118</v>
      </c>
      <c r="D478" s="45" t="s">
        <v>119</v>
      </c>
      <c r="E478" s="25">
        <v>0</v>
      </c>
      <c r="F478" s="25">
        <v>87.5</v>
      </c>
      <c r="G478" s="46">
        <f t="shared" si="17"/>
        <v>87.5</v>
      </c>
      <c r="H478" s="46">
        <v>87.5</v>
      </c>
      <c r="I478" s="47">
        <f t="shared" si="16"/>
        <v>1</v>
      </c>
    </row>
    <row r="479" s="43" customFormat="1" ht="31.5" outlineLevel="2">
      <c r="A479" s="44" t="s">
        <v>282</v>
      </c>
      <c r="B479" s="41" t="s">
        <v>283</v>
      </c>
      <c r="C479" s="44" t="s">
        <v>110</v>
      </c>
      <c r="D479" s="45" t="s">
        <v>111</v>
      </c>
      <c r="E479" s="25">
        <v>0</v>
      </c>
      <c r="F479" s="25">
        <v>3324</v>
      </c>
      <c r="G479" s="46">
        <f t="shared" si="17"/>
        <v>3324</v>
      </c>
      <c r="H479" s="46">
        <v>3323.9450000000002</v>
      </c>
      <c r="I479" s="47">
        <f t="shared" si="16"/>
        <v>0.99998345367027686</v>
      </c>
    </row>
    <row r="480" ht="15.75" outlineLevel="4">
      <c r="A480" s="18"/>
      <c r="B480" s="41"/>
      <c r="C480" s="36" t="s">
        <v>44</v>
      </c>
      <c r="D480" s="38"/>
      <c r="E480" s="25"/>
      <c r="F480" s="25"/>
      <c r="G480" s="39">
        <f>G481+G482</f>
        <v>31135.877</v>
      </c>
      <c r="H480" s="39">
        <f>H481+H482</f>
        <v>31115.194000000003</v>
      </c>
      <c r="I480" s="48">
        <f t="shared" si="16"/>
        <v>0.99933571808496036</v>
      </c>
    </row>
    <row r="481" ht="31.5" outlineLevel="1">
      <c r="A481" s="18" t="s">
        <v>282</v>
      </c>
      <c r="B481" s="41" t="s">
        <v>283</v>
      </c>
      <c r="C481" s="18" t="s">
        <v>36</v>
      </c>
      <c r="D481" s="41" t="s">
        <v>37</v>
      </c>
      <c r="E481" s="25">
        <v>10990.137000000001</v>
      </c>
      <c r="F481" s="25">
        <v>13909.74</v>
      </c>
      <c r="G481" s="19">
        <f t="shared" ref="G481:G525" si="18">E481+F481</f>
        <v>24899.877</v>
      </c>
      <c r="H481" s="19">
        <v>24898.062000000002</v>
      </c>
      <c r="I481" s="48">
        <f t="shared" si="16"/>
        <v>0.99992710807366647</v>
      </c>
    </row>
    <row r="482" ht="31.5" outlineLevel="1">
      <c r="A482" s="18" t="s">
        <v>282</v>
      </c>
      <c r="B482" s="41" t="s">
        <v>283</v>
      </c>
      <c r="C482" s="18" t="s">
        <v>38</v>
      </c>
      <c r="D482" s="41" t="s">
        <v>39</v>
      </c>
      <c r="E482" s="25">
        <v>3173.1550000000002</v>
      </c>
      <c r="F482" s="25">
        <v>3062.8449999999998</v>
      </c>
      <c r="G482" s="19">
        <f t="shared" si="18"/>
        <v>6236</v>
      </c>
      <c r="H482" s="19">
        <v>6217.1319999999996</v>
      </c>
      <c r="I482" s="48">
        <f t="shared" si="16"/>
        <v>0.99697434252726103</v>
      </c>
    </row>
    <row r="483" ht="27" customHeight="1">
      <c r="A483" s="21" t="s">
        <v>284</v>
      </c>
      <c r="B483" s="22" t="s">
        <v>285</v>
      </c>
      <c r="C483" s="23"/>
      <c r="D483" s="24"/>
      <c r="E483" s="25">
        <v>9758</v>
      </c>
      <c r="F483" s="25">
        <v>15328</v>
      </c>
      <c r="G483" s="26">
        <f t="shared" si="18"/>
        <v>25086</v>
      </c>
      <c r="H483" s="26">
        <v>23948.494999999999</v>
      </c>
      <c r="I483" s="27">
        <f t="shared" si="16"/>
        <v>0.9546557841026867</v>
      </c>
    </row>
    <row r="484" s="28" customFormat="1" ht="12" customHeight="1">
      <c r="A484" s="29"/>
      <c r="B484" s="29"/>
      <c r="C484" s="30" t="s">
        <v>257</v>
      </c>
      <c r="D484" s="30"/>
      <c r="E484" s="31"/>
      <c r="F484" s="31"/>
      <c r="G484" s="32"/>
      <c r="H484" s="33"/>
      <c r="I484" s="33"/>
      <c r="J484" s="49"/>
    </row>
    <row r="485" s="1" customFormat="1" ht="18" customHeight="1">
      <c r="A485" s="35"/>
      <c r="B485" s="36"/>
      <c r="C485" s="37" t="s">
        <v>44</v>
      </c>
      <c r="D485" s="38"/>
      <c r="E485" s="25"/>
      <c r="F485" s="25"/>
      <c r="G485" s="39">
        <f>G486</f>
        <v>25086</v>
      </c>
      <c r="H485" s="39">
        <f>H486</f>
        <v>23948.494999999999</v>
      </c>
      <c r="I485" s="40">
        <f t="shared" si="16"/>
        <v>0.9546557841026867</v>
      </c>
    </row>
    <row r="486" ht="31.5" outlineLevel="1">
      <c r="A486" s="18" t="s">
        <v>284</v>
      </c>
      <c r="B486" s="41" t="s">
        <v>285</v>
      </c>
      <c r="C486" s="18" t="s">
        <v>286</v>
      </c>
      <c r="D486" s="41" t="s">
        <v>287</v>
      </c>
      <c r="E486" s="25">
        <v>9758</v>
      </c>
      <c r="F486" s="25">
        <v>15328</v>
      </c>
      <c r="G486" s="19">
        <f t="shared" si="18"/>
        <v>25086</v>
      </c>
      <c r="H486" s="19">
        <v>23948.494999999999</v>
      </c>
      <c r="I486" s="48">
        <f t="shared" si="16"/>
        <v>0.9546557841026867</v>
      </c>
    </row>
    <row r="487" ht="27" customHeight="1">
      <c r="A487" s="21" t="s">
        <v>288</v>
      </c>
      <c r="B487" s="22" t="s">
        <v>289</v>
      </c>
      <c r="C487" s="23"/>
      <c r="D487" s="24"/>
      <c r="E487" s="25">
        <v>41730.57</v>
      </c>
      <c r="F487" s="25">
        <v>62786.099999999999</v>
      </c>
      <c r="G487" s="26">
        <f t="shared" si="18"/>
        <v>104516.67</v>
      </c>
      <c r="H487" s="26">
        <v>87358.001000000004</v>
      </c>
      <c r="I487" s="27">
        <f t="shared" si="16"/>
        <v>0.83582839943140175</v>
      </c>
    </row>
    <row r="488" s="28" customFormat="1" ht="12" customHeight="1">
      <c r="A488" s="29"/>
      <c r="B488" s="29"/>
      <c r="C488" s="30" t="s">
        <v>257</v>
      </c>
      <c r="D488" s="30"/>
      <c r="E488" s="31"/>
      <c r="F488" s="31"/>
      <c r="G488" s="32"/>
      <c r="H488" s="33"/>
      <c r="I488" s="33"/>
      <c r="J488" s="49"/>
    </row>
    <row r="489" s="1" customFormat="1" ht="18" customHeight="1">
      <c r="A489" s="35"/>
      <c r="B489" s="36"/>
      <c r="C489" s="37" t="s">
        <v>44</v>
      </c>
      <c r="D489" s="38"/>
      <c r="E489" s="25"/>
      <c r="F489" s="25"/>
      <c r="G489" s="39">
        <f>G490+G491+G492</f>
        <v>104516.67</v>
      </c>
      <c r="H489" s="39">
        <f>H490+H491+H492</f>
        <v>87358.001000000004</v>
      </c>
      <c r="I489" s="40">
        <f t="shared" ref="I489:I528" si="19">H489/G489</f>
        <v>0.83582839943140175</v>
      </c>
    </row>
    <row r="490" ht="31.5" outlineLevel="1">
      <c r="A490" s="18" t="s">
        <v>288</v>
      </c>
      <c r="B490" s="41" t="s">
        <v>289</v>
      </c>
      <c r="C490" s="18" t="s">
        <v>36</v>
      </c>
      <c r="D490" s="41" t="s">
        <v>37</v>
      </c>
      <c r="E490" s="25">
        <v>8247.5</v>
      </c>
      <c r="F490" s="25">
        <v>13373.700000000001</v>
      </c>
      <c r="G490" s="19">
        <f t="shared" si="18"/>
        <v>21621.200000000001</v>
      </c>
      <c r="H490" s="19">
        <v>14582.918</v>
      </c>
      <c r="I490" s="48">
        <f t="shared" si="19"/>
        <v>0.67447310972563956</v>
      </c>
    </row>
    <row r="491" ht="31.5" outlineLevel="1">
      <c r="A491" s="18" t="s">
        <v>288</v>
      </c>
      <c r="B491" s="41" t="s">
        <v>289</v>
      </c>
      <c r="C491" s="18" t="s">
        <v>290</v>
      </c>
      <c r="D491" s="41" t="s">
        <v>291</v>
      </c>
      <c r="E491" s="25">
        <v>33477.269999999997</v>
      </c>
      <c r="F491" s="25">
        <v>49412.400000000001</v>
      </c>
      <c r="G491" s="19">
        <f t="shared" si="18"/>
        <v>82889.669999999998</v>
      </c>
      <c r="H491" s="19">
        <v>72769.282999999996</v>
      </c>
      <c r="I491" s="48">
        <f t="shared" si="19"/>
        <v>0.8779053288546087</v>
      </c>
    </row>
    <row r="492" ht="31.5" outlineLevel="1">
      <c r="A492" s="18" t="s">
        <v>288</v>
      </c>
      <c r="B492" s="41" t="s">
        <v>289</v>
      </c>
      <c r="C492" s="18" t="s">
        <v>40</v>
      </c>
      <c r="D492" s="41" t="s">
        <v>41</v>
      </c>
      <c r="E492" s="25">
        <v>5.7999999999999998</v>
      </c>
      <c r="F492" s="25">
        <v>0</v>
      </c>
      <c r="G492" s="19">
        <f t="shared" si="18"/>
        <v>5.7999999999999998</v>
      </c>
      <c r="H492" s="19">
        <v>5.7999999999999998</v>
      </c>
      <c r="I492" s="48">
        <f t="shared" si="19"/>
        <v>1</v>
      </c>
    </row>
    <row r="493" ht="27" customHeight="1">
      <c r="A493" s="21" t="s">
        <v>292</v>
      </c>
      <c r="B493" s="22" t="s">
        <v>293</v>
      </c>
      <c r="C493" s="23"/>
      <c r="D493" s="24"/>
      <c r="E493" s="25">
        <v>357661.38299999997</v>
      </c>
      <c r="F493" s="25">
        <v>750583.554</v>
      </c>
      <c r="G493" s="26">
        <f t="shared" si="18"/>
        <v>1108244.9369999999</v>
      </c>
      <c r="H493" s="26">
        <v>1090856.0330000001</v>
      </c>
      <c r="I493" s="27">
        <f t="shared" si="19"/>
        <v>0.9843095118962859</v>
      </c>
    </row>
    <row r="494" s="28" customFormat="1" ht="12" customHeight="1">
      <c r="A494" s="29"/>
      <c r="B494" s="29"/>
      <c r="C494" s="30" t="s">
        <v>257</v>
      </c>
      <c r="D494" s="30"/>
      <c r="E494" s="31"/>
      <c r="F494" s="31"/>
      <c r="G494" s="32"/>
      <c r="H494" s="33"/>
      <c r="I494" s="33"/>
      <c r="J494" s="49"/>
    </row>
    <row r="495" s="1" customFormat="1" ht="18" customHeight="1">
      <c r="A495" s="35"/>
      <c r="B495" s="36"/>
      <c r="C495" s="37" t="s">
        <v>24</v>
      </c>
      <c r="D495" s="38"/>
      <c r="E495" s="25"/>
      <c r="F495" s="25"/>
      <c r="G495" s="39">
        <f>G496+G510</f>
        <v>1071058.385</v>
      </c>
      <c r="H495" s="39">
        <f>H496+H510</f>
        <v>1057062.3130000001</v>
      </c>
      <c r="I495" s="40">
        <f t="shared" si="19"/>
        <v>0.98693248454424831</v>
      </c>
    </row>
    <row r="496" ht="31.5" outlineLevel="1">
      <c r="A496" s="35" t="s">
        <v>292</v>
      </c>
      <c r="B496" s="41" t="s">
        <v>293</v>
      </c>
      <c r="C496" s="35" t="s">
        <v>178</v>
      </c>
      <c r="D496" s="42" t="s">
        <v>179</v>
      </c>
      <c r="E496" s="25">
        <v>324723.51199999999</v>
      </c>
      <c r="F496" s="25">
        <v>720549.40300000005</v>
      </c>
      <c r="G496" s="39">
        <f t="shared" si="18"/>
        <v>1045272.915</v>
      </c>
      <c r="H496" s="39">
        <v>1031497.767</v>
      </c>
      <c r="I496" s="40">
        <f t="shared" si="19"/>
        <v>0.98682148192847796</v>
      </c>
    </row>
    <row r="497" s="43" customFormat="1" ht="31.5" outlineLevel="2">
      <c r="A497" s="44" t="s">
        <v>292</v>
      </c>
      <c r="B497" s="41" t="s">
        <v>293</v>
      </c>
      <c r="C497" s="44" t="s">
        <v>217</v>
      </c>
      <c r="D497" s="45" t="s">
        <v>218</v>
      </c>
      <c r="E497" s="25">
        <v>41250.682999999997</v>
      </c>
      <c r="F497" s="25">
        <v>301851.364</v>
      </c>
      <c r="G497" s="46">
        <f t="shared" si="18"/>
        <v>343102.04700000002</v>
      </c>
      <c r="H497" s="46">
        <v>332024.46799999999</v>
      </c>
      <c r="I497" s="47">
        <f t="shared" si="19"/>
        <v>0.96771345698208544</v>
      </c>
    </row>
    <row r="498" s="43" customFormat="1" ht="15.75" outlineLevel="2">
      <c r="A498" s="51" t="s">
        <v>188</v>
      </c>
      <c r="B498" s="52"/>
      <c r="C498" s="52"/>
      <c r="D498" s="53"/>
      <c r="E498" s="57"/>
      <c r="F498" s="57"/>
      <c r="G498" s="54">
        <f>G499+G500+G501+G502</f>
        <v>327846.36200000002</v>
      </c>
      <c r="H498" s="54">
        <f>H499+H500+H501+H502</f>
        <v>317598.95400000003</v>
      </c>
      <c r="I498" s="55">
        <f t="shared" si="19"/>
        <v>0.96874326151589263</v>
      </c>
    </row>
    <row r="499" ht="63" outlineLevel="4">
      <c r="A499" s="18" t="s">
        <v>292</v>
      </c>
      <c r="B499" s="41" t="s">
        <v>293</v>
      </c>
      <c r="C499" s="18" t="s">
        <v>294</v>
      </c>
      <c r="D499" s="41" t="s">
        <v>295</v>
      </c>
      <c r="E499" s="25">
        <v>26425.760999999999</v>
      </c>
      <c r="F499" s="25">
        <v>106031.455</v>
      </c>
      <c r="G499" s="19">
        <v>125171.242</v>
      </c>
      <c r="H499" s="19">
        <v>123478.042</v>
      </c>
      <c r="I499" s="48">
        <f t="shared" si="19"/>
        <v>0.98647293121849833</v>
      </c>
    </row>
    <row r="500" ht="47.25" outlineLevel="4">
      <c r="A500" s="18" t="s">
        <v>292</v>
      </c>
      <c r="B500" s="41" t="s">
        <v>293</v>
      </c>
      <c r="C500" s="18" t="s">
        <v>296</v>
      </c>
      <c r="D500" s="41" t="s">
        <v>297</v>
      </c>
      <c r="E500" s="25">
        <v>0</v>
      </c>
      <c r="F500" s="25">
        <v>135838.48000000001</v>
      </c>
      <c r="G500" s="19">
        <v>130973.5</v>
      </c>
      <c r="H500" s="19">
        <v>130973.5</v>
      </c>
      <c r="I500" s="48">
        <f t="shared" si="19"/>
        <v>1</v>
      </c>
    </row>
    <row r="501" ht="31.5" outlineLevel="4">
      <c r="A501" s="18" t="s">
        <v>292</v>
      </c>
      <c r="B501" s="41" t="s">
        <v>293</v>
      </c>
      <c r="C501" s="18" t="s">
        <v>219</v>
      </c>
      <c r="D501" s="41" t="s">
        <v>220</v>
      </c>
      <c r="E501" s="25">
        <v>2000</v>
      </c>
      <c r="F501" s="25">
        <v>26039.530999999999</v>
      </c>
      <c r="G501" s="19">
        <v>27453.756000000001</v>
      </c>
      <c r="H501" s="19">
        <v>27453.756000000001</v>
      </c>
      <c r="I501" s="48">
        <f t="shared" si="19"/>
        <v>1</v>
      </c>
    </row>
    <row r="502" ht="31.5" outlineLevel="4">
      <c r="A502" s="18" t="s">
        <v>292</v>
      </c>
      <c r="B502" s="41" t="s">
        <v>293</v>
      </c>
      <c r="C502" s="18" t="s">
        <v>221</v>
      </c>
      <c r="D502" s="41" t="s">
        <v>222</v>
      </c>
      <c r="E502" s="25">
        <v>12824.922</v>
      </c>
      <c r="F502" s="25">
        <v>33941.896999999997</v>
      </c>
      <c r="G502" s="19">
        <v>44247.863999999994</v>
      </c>
      <c r="H502" s="19">
        <v>35693.656000000003</v>
      </c>
      <c r="I502" s="48">
        <f t="shared" si="19"/>
        <v>0.80667523295587795</v>
      </c>
    </row>
    <row r="503" s="43" customFormat="1" ht="31.5" outlineLevel="2">
      <c r="A503" s="44" t="s">
        <v>292</v>
      </c>
      <c r="B503" s="41" t="s">
        <v>293</v>
      </c>
      <c r="C503" s="44" t="s">
        <v>298</v>
      </c>
      <c r="D503" s="45" t="s">
        <v>299</v>
      </c>
      <c r="E503" s="25">
        <v>47338.709999999999</v>
      </c>
      <c r="F503" s="25">
        <v>38559.101000000002</v>
      </c>
      <c r="G503" s="46">
        <f t="shared" si="18"/>
        <v>85897.811000000002</v>
      </c>
      <c r="H503" s="46">
        <v>83522.323000000004</v>
      </c>
      <c r="I503" s="47">
        <f t="shared" si="19"/>
        <v>0.97234518583948548</v>
      </c>
    </row>
    <row r="504" s="43" customFormat="1" ht="31.5" outlineLevel="2">
      <c r="A504" s="44" t="s">
        <v>292</v>
      </c>
      <c r="B504" s="41" t="s">
        <v>293</v>
      </c>
      <c r="C504" s="44" t="s">
        <v>180</v>
      </c>
      <c r="D504" s="45" t="s">
        <v>181</v>
      </c>
      <c r="E504" s="25">
        <v>234214.12700000001</v>
      </c>
      <c r="F504" s="25">
        <v>380025.07199999999</v>
      </c>
      <c r="G504" s="46">
        <f t="shared" si="18"/>
        <v>614239.19900000002</v>
      </c>
      <c r="H504" s="46">
        <v>613962.70799999998</v>
      </c>
      <c r="I504" s="47">
        <f t="shared" si="19"/>
        <v>0.99954986428666526</v>
      </c>
    </row>
    <row r="505" s="43" customFormat="1" ht="15.75" outlineLevel="2">
      <c r="A505" s="51" t="s">
        <v>188</v>
      </c>
      <c r="B505" s="52"/>
      <c r="C505" s="52"/>
      <c r="D505" s="53"/>
      <c r="E505" s="57"/>
      <c r="F505" s="57"/>
      <c r="G505" s="54">
        <f>G506+G507+G508</f>
        <v>584345.72999999998</v>
      </c>
      <c r="H505" s="54">
        <f>H506+H507+H508</f>
        <v>584224.8899999999</v>
      </c>
      <c r="I505" s="55">
        <f t="shared" si="19"/>
        <v>0.99979320461535659</v>
      </c>
    </row>
    <row r="506" ht="94.5" outlineLevel="4">
      <c r="A506" s="18" t="s">
        <v>292</v>
      </c>
      <c r="B506" s="41" t="s">
        <v>293</v>
      </c>
      <c r="C506" s="18" t="s">
        <v>300</v>
      </c>
      <c r="D506" s="56" t="s">
        <v>301</v>
      </c>
      <c r="E506" s="25">
        <v>28440.833999999999</v>
      </c>
      <c r="F506" s="25">
        <v>94509.760999999999</v>
      </c>
      <c r="G506" s="19">
        <v>122950.59599999999</v>
      </c>
      <c r="H506" s="19">
        <v>122829.75399999999</v>
      </c>
      <c r="I506" s="48">
        <f t="shared" si="19"/>
        <v>0.99901714994533253</v>
      </c>
    </row>
    <row r="507" ht="47.25" outlineLevel="4">
      <c r="A507" s="18" t="s">
        <v>292</v>
      </c>
      <c r="B507" s="41" t="s">
        <v>293</v>
      </c>
      <c r="C507" s="18" t="s">
        <v>302</v>
      </c>
      <c r="D507" s="41" t="s">
        <v>303</v>
      </c>
      <c r="E507" s="25">
        <v>34041.548000000003</v>
      </c>
      <c r="F507" s="25">
        <v>123624.568</v>
      </c>
      <c r="G507" s="19">
        <v>157666.114</v>
      </c>
      <c r="H507" s="19">
        <v>157666.11499999999</v>
      </c>
      <c r="I507" s="48">
        <f t="shared" si="19"/>
        <v>1.000000006342517</v>
      </c>
    </row>
    <row r="508" ht="31.5" outlineLevel="4">
      <c r="A508" s="18" t="s">
        <v>292</v>
      </c>
      <c r="B508" s="41" t="s">
        <v>293</v>
      </c>
      <c r="C508" s="18" t="s">
        <v>304</v>
      </c>
      <c r="D508" s="41" t="s">
        <v>305</v>
      </c>
      <c r="E508" s="25">
        <v>171649.745</v>
      </c>
      <c r="F508" s="25">
        <v>161808.74299999999</v>
      </c>
      <c r="G508" s="19">
        <v>303729.02000000002</v>
      </c>
      <c r="H508" s="19">
        <v>303729.02100000001</v>
      </c>
      <c r="I508" s="48">
        <f t="shared" si="19"/>
        <v>1.0000000032924083</v>
      </c>
    </row>
    <row r="509" s="43" customFormat="1" ht="31.5" outlineLevel="2">
      <c r="A509" s="44" t="s">
        <v>292</v>
      </c>
      <c r="B509" s="41" t="s">
        <v>293</v>
      </c>
      <c r="C509" s="44" t="s">
        <v>280</v>
      </c>
      <c r="D509" s="45" t="s">
        <v>281</v>
      </c>
      <c r="E509" s="25">
        <v>1919.992</v>
      </c>
      <c r="F509" s="25">
        <v>113.866</v>
      </c>
      <c r="G509" s="46">
        <f t="shared" si="18"/>
        <v>2033.8579999999999</v>
      </c>
      <c r="H509" s="46">
        <v>1988.268</v>
      </c>
      <c r="I509" s="47">
        <f t="shared" si="19"/>
        <v>0.97758447246562941</v>
      </c>
    </row>
    <row r="510" ht="31.5" outlineLevel="1">
      <c r="A510" s="35" t="s">
        <v>292</v>
      </c>
      <c r="B510" s="41" t="s">
        <v>293</v>
      </c>
      <c r="C510" s="35" t="s">
        <v>142</v>
      </c>
      <c r="D510" s="42" t="s">
        <v>143</v>
      </c>
      <c r="E510" s="25">
        <v>14611.849</v>
      </c>
      <c r="F510" s="25">
        <v>11173.620999999999</v>
      </c>
      <c r="G510" s="39">
        <f t="shared" si="18"/>
        <v>25785.470000000001</v>
      </c>
      <c r="H510" s="39">
        <v>25564.545999999998</v>
      </c>
      <c r="I510" s="40">
        <f t="shared" si="19"/>
        <v>0.9914322290809513</v>
      </c>
    </row>
    <row r="511" s="43" customFormat="1" ht="31.5" outlineLevel="2">
      <c r="A511" s="44" t="s">
        <v>292</v>
      </c>
      <c r="B511" s="41" t="s">
        <v>293</v>
      </c>
      <c r="C511" s="44" t="s">
        <v>150</v>
      </c>
      <c r="D511" s="45" t="s">
        <v>151</v>
      </c>
      <c r="E511" s="25">
        <v>14611.849</v>
      </c>
      <c r="F511" s="25">
        <v>11173.620999999999</v>
      </c>
      <c r="G511" s="46">
        <f t="shared" si="18"/>
        <v>25785.470000000001</v>
      </c>
      <c r="H511" s="46">
        <v>25564.545999999998</v>
      </c>
      <c r="I511" s="47">
        <f t="shared" si="19"/>
        <v>0.9914322290809513</v>
      </c>
    </row>
    <row r="512" ht="15.75" outlineLevel="4">
      <c r="A512" s="18"/>
      <c r="B512" s="41"/>
      <c r="C512" s="36" t="s">
        <v>44</v>
      </c>
      <c r="D512" s="38"/>
      <c r="E512" s="50"/>
      <c r="F512" s="50"/>
      <c r="G512" s="39">
        <f>G513+G514+G515</f>
        <v>37186.552000000003</v>
      </c>
      <c r="H512" s="39">
        <f>H513+H514+H515</f>
        <v>33793.720999999998</v>
      </c>
      <c r="I512" s="40">
        <f t="shared" si="19"/>
        <v>0.90876188252140166</v>
      </c>
    </row>
    <row r="513" ht="30" outlineLevel="1">
      <c r="A513" s="18" t="s">
        <v>292</v>
      </c>
      <c r="B513" s="41" t="s">
        <v>293</v>
      </c>
      <c r="C513" s="18" t="s">
        <v>36</v>
      </c>
      <c r="D513" s="41" t="s">
        <v>37</v>
      </c>
      <c r="E513" s="25">
        <v>807.5</v>
      </c>
      <c r="F513" s="25">
        <v>807.5</v>
      </c>
      <c r="G513" s="19">
        <f t="shared" si="18"/>
        <v>1615</v>
      </c>
      <c r="H513" s="19">
        <v>1057.7249999999999</v>
      </c>
      <c r="I513" s="48">
        <f t="shared" si="19"/>
        <v>0.65493808049535596</v>
      </c>
    </row>
    <row r="514" ht="30" outlineLevel="1">
      <c r="A514" s="18" t="s">
        <v>292</v>
      </c>
      <c r="B514" s="41" t="s">
        <v>293</v>
      </c>
      <c r="C514" s="18" t="s">
        <v>38</v>
      </c>
      <c r="D514" s="41" t="s">
        <v>39</v>
      </c>
      <c r="E514" s="25">
        <v>13722.799999999999</v>
      </c>
      <c r="F514" s="25">
        <v>17297.330000000002</v>
      </c>
      <c r="G514" s="19">
        <f t="shared" si="18"/>
        <v>31020.130000000001</v>
      </c>
      <c r="H514" s="19">
        <v>28184.574000000001</v>
      </c>
      <c r="I514" s="48">
        <f t="shared" si="19"/>
        <v>0.90858980926256594</v>
      </c>
    </row>
    <row r="515" ht="30" outlineLevel="1">
      <c r="A515" s="18" t="s">
        <v>292</v>
      </c>
      <c r="B515" s="41" t="s">
        <v>293</v>
      </c>
      <c r="C515" s="18" t="s">
        <v>40</v>
      </c>
      <c r="D515" s="41" t="s">
        <v>41</v>
      </c>
      <c r="E515" s="25">
        <v>3795.7220000000002</v>
      </c>
      <c r="F515" s="25">
        <v>755.70000000000005</v>
      </c>
      <c r="G515" s="19">
        <f t="shared" si="18"/>
        <v>4551.4220000000005</v>
      </c>
      <c r="H515" s="19">
        <v>4551.4219999999996</v>
      </c>
      <c r="I515" s="48">
        <f t="shared" si="19"/>
        <v>0.99999999999999978</v>
      </c>
    </row>
    <row r="516" ht="27" customHeight="1">
      <c r="A516" s="21" t="s">
        <v>306</v>
      </c>
      <c r="B516" s="22" t="s">
        <v>307</v>
      </c>
      <c r="C516" s="23"/>
      <c r="D516" s="24"/>
      <c r="E516" s="25">
        <v>36071.152000000002</v>
      </c>
      <c r="F516" s="25">
        <v>38353.476000000002</v>
      </c>
      <c r="G516" s="26">
        <f t="shared" si="18"/>
        <v>74424.627999999997</v>
      </c>
      <c r="H516" s="26">
        <v>56990.713000000003</v>
      </c>
      <c r="I516" s="27">
        <f t="shared" si="19"/>
        <v>0.76575072703084257</v>
      </c>
    </row>
    <row r="517" s="28" customFormat="1" ht="12" customHeight="1">
      <c r="A517" s="29"/>
      <c r="B517" s="29"/>
      <c r="C517" s="30" t="s">
        <v>257</v>
      </c>
      <c r="D517" s="30"/>
      <c r="E517" s="31"/>
      <c r="F517" s="31"/>
      <c r="G517" s="32"/>
      <c r="H517" s="33"/>
      <c r="I517" s="33"/>
      <c r="J517" s="49"/>
    </row>
    <row r="518" s="1" customFormat="1" ht="18" customHeight="1">
      <c r="A518" s="35"/>
      <c r="B518" s="36"/>
      <c r="C518" s="37" t="s">
        <v>24</v>
      </c>
      <c r="D518" s="38"/>
      <c r="E518" s="25"/>
      <c r="F518" s="25"/>
      <c r="G518" s="39">
        <f>G519</f>
        <v>16615.48</v>
      </c>
      <c r="H518" s="39">
        <f>H519</f>
        <v>8217.2150000000001</v>
      </c>
      <c r="I518" s="40">
        <f t="shared" si="19"/>
        <v>0.49455176738800205</v>
      </c>
    </row>
    <row r="519" ht="30" outlineLevel="1">
      <c r="A519" s="35" t="s">
        <v>306</v>
      </c>
      <c r="B519" s="41" t="s">
        <v>307</v>
      </c>
      <c r="C519" s="35" t="s">
        <v>308</v>
      </c>
      <c r="D519" s="42" t="s">
        <v>309</v>
      </c>
      <c r="E519" s="25">
        <v>6747.2060000000001</v>
      </c>
      <c r="F519" s="25">
        <v>9868.2739999999994</v>
      </c>
      <c r="G519" s="39">
        <f t="shared" si="18"/>
        <v>16615.48</v>
      </c>
      <c r="H519" s="39">
        <v>8217.2150000000001</v>
      </c>
      <c r="I519" s="40">
        <f t="shared" si="19"/>
        <v>0.49455176738800205</v>
      </c>
    </row>
    <row r="520" s="43" customFormat="1" ht="45" outlineLevel="2">
      <c r="A520" s="44" t="s">
        <v>306</v>
      </c>
      <c r="B520" s="41" t="s">
        <v>307</v>
      </c>
      <c r="C520" s="44" t="s">
        <v>310</v>
      </c>
      <c r="D520" s="45" t="s">
        <v>311</v>
      </c>
      <c r="E520" s="25">
        <v>3368.2530000000002</v>
      </c>
      <c r="F520" s="25">
        <v>2161.1210000000001</v>
      </c>
      <c r="G520" s="46">
        <f t="shared" si="18"/>
        <v>5529.3739999999998</v>
      </c>
      <c r="H520" s="46">
        <v>3036.2199999999998</v>
      </c>
      <c r="I520" s="47">
        <f t="shared" si="19"/>
        <v>0.54910736730776388</v>
      </c>
    </row>
    <row r="521" s="43" customFormat="1" ht="45" outlineLevel="2">
      <c r="A521" s="44" t="s">
        <v>306</v>
      </c>
      <c r="B521" s="41" t="s">
        <v>307</v>
      </c>
      <c r="C521" s="44" t="s">
        <v>312</v>
      </c>
      <c r="D521" s="45" t="s">
        <v>313</v>
      </c>
      <c r="E521" s="25">
        <v>3378.953</v>
      </c>
      <c r="F521" s="25">
        <v>7707.1530000000002</v>
      </c>
      <c r="G521" s="46">
        <f t="shared" si="18"/>
        <v>11086.106</v>
      </c>
      <c r="H521" s="46">
        <v>5180.9949999999999</v>
      </c>
      <c r="I521" s="47">
        <f t="shared" si="19"/>
        <v>0.46734128286343285</v>
      </c>
    </row>
    <row r="522" ht="15" outlineLevel="4">
      <c r="A522" s="18"/>
      <c r="B522" s="41"/>
      <c r="C522" s="36" t="s">
        <v>44</v>
      </c>
      <c r="D522" s="38"/>
      <c r="E522" s="50"/>
      <c r="F522" s="50"/>
      <c r="G522" s="39">
        <f>G523+G524</f>
        <v>57809.146999999997</v>
      </c>
      <c r="H522" s="39">
        <f>H523+H524</f>
        <v>48773.498</v>
      </c>
      <c r="I522" s="40">
        <f t="shared" si="19"/>
        <v>0.84369862783133609</v>
      </c>
    </row>
    <row r="523" ht="30" outlineLevel="1">
      <c r="A523" s="18" t="s">
        <v>306</v>
      </c>
      <c r="B523" s="41" t="s">
        <v>307</v>
      </c>
      <c r="C523" s="18" t="s">
        <v>38</v>
      </c>
      <c r="D523" s="41" t="s">
        <v>39</v>
      </c>
      <c r="E523" s="25">
        <v>28266.139999999999</v>
      </c>
      <c r="F523" s="25">
        <v>27120.529999999999</v>
      </c>
      <c r="G523" s="19">
        <f t="shared" si="18"/>
        <v>55386.669999999998</v>
      </c>
      <c r="H523" s="19">
        <v>46495.021000000001</v>
      </c>
      <c r="I523" s="48">
        <f t="shared" si="19"/>
        <v>0.83946229300299158</v>
      </c>
    </row>
    <row r="524" ht="30" outlineLevel="1">
      <c r="A524" s="18" t="s">
        <v>306</v>
      </c>
      <c r="B524" s="41" t="s">
        <v>307</v>
      </c>
      <c r="C524" s="18" t="s">
        <v>40</v>
      </c>
      <c r="D524" s="41" t="s">
        <v>41</v>
      </c>
      <c r="E524" s="25">
        <v>1057.806</v>
      </c>
      <c r="F524" s="25">
        <v>1364.671</v>
      </c>
      <c r="G524" s="19">
        <f t="shared" si="18"/>
        <v>2422.4769999999999</v>
      </c>
      <c r="H524" s="19">
        <v>2278.4769999999999</v>
      </c>
      <c r="I524" s="48">
        <f t="shared" si="19"/>
        <v>0.94055671116794914</v>
      </c>
    </row>
    <row r="525" ht="27" customHeight="1">
      <c r="A525" s="58" t="s">
        <v>314</v>
      </c>
      <c r="B525" s="59"/>
      <c r="C525" s="59"/>
      <c r="D525" s="60"/>
      <c r="E525" s="61">
        <v>10828355.573000001</v>
      </c>
      <c r="F525" s="61">
        <v>14014737.654999999</v>
      </c>
      <c r="G525" s="26">
        <f t="shared" si="18"/>
        <v>24843093.228</v>
      </c>
      <c r="H525" s="26">
        <v>24186727.965999998</v>
      </c>
      <c r="I525" s="27">
        <f t="shared" si="19"/>
        <v>0.97357956773030863</v>
      </c>
    </row>
    <row r="526" ht="27" customHeight="1">
      <c r="A526" s="58" t="s">
        <v>24</v>
      </c>
      <c r="B526" s="59"/>
      <c r="C526" s="59"/>
      <c r="D526" s="60"/>
      <c r="E526" s="61"/>
      <c r="F526" s="61"/>
      <c r="G526" s="26">
        <f>G518+G495+G473+G460+G450+G437+G423+G409+G383+G335+G321+G299+G277+G248+G219+G192+G163+G135+G111+G89+G63+G50+G37+G19</f>
        <v>23101188.515000001</v>
      </c>
      <c r="H526" s="26">
        <f>H518+H495+H473+H460+H450+H437+H423+H409+H383+H335+H321+H299+H277+H248+H219+H192+H163+H135+H111+H89+H63+H50+H37+H19</f>
        <v>22496750.036000006</v>
      </c>
      <c r="I526" s="27">
        <f t="shared" si="19"/>
        <v>0.97383517828065325</v>
      </c>
    </row>
    <row r="527" ht="27" customHeight="1">
      <c r="A527" s="58" t="s">
        <v>44</v>
      </c>
      <c r="B527" s="59"/>
      <c r="C527" s="59"/>
      <c r="D527" s="60"/>
      <c r="E527" s="61"/>
      <c r="F527" s="61"/>
      <c r="G527" s="26">
        <f>G522+G512+G489+G485+G480+G468+G455+G444+G431+G418+G412+G403+G377+G330+G315+G294+G271+G242+G213+G186+G157+G129+G105+G84+G57+G46+G41+G31+G25</f>
        <v>1741904.7090000003</v>
      </c>
      <c r="H527" s="26">
        <f>H522+H512+H489+H485+H480+H468+H455+H444+H431+H418+H412+H403+H377+H330+H315+H294+H271+H242+H213+H186+H157+H129+H105+H84+H57+H46+H41+H31+H25</f>
        <v>1689977.9380000003</v>
      </c>
      <c r="I527" s="27">
        <f t="shared" si="19"/>
        <v>0.97018966035759191</v>
      </c>
    </row>
    <row r="528" ht="27" customHeight="1">
      <c r="A528" s="58" t="s">
        <v>188</v>
      </c>
      <c r="B528" s="59"/>
      <c r="C528" s="59"/>
      <c r="D528" s="60"/>
      <c r="E528" s="61"/>
      <c r="F528" s="61"/>
      <c r="G528" s="26">
        <f>G375+G371+G366+G362+G340+G349+G344+G397+G505+G498</f>
        <v>2044267.182</v>
      </c>
      <c r="H528" s="26">
        <f>H375+H371+H366+H362+H340+H349+H344+H397+H505+H498</f>
        <v>2033898.932</v>
      </c>
      <c r="I528" s="27">
        <f t="shared" si="19"/>
        <v>0.99492813361614685</v>
      </c>
    </row>
    <row r="532" ht="12.75" customHeight="1">
      <c r="G532" s="3"/>
      <c r="H532" s="3"/>
    </row>
    <row r="533" ht="12.75" customHeight="1">
      <c r="G533" s="3"/>
    </row>
  </sheetData>
  <autoFilter ref="A16:K528">
    <sortState ref="A16:A528">
      <sortCondition sortBy="cellColor" ref="A16:A528" dxfId="0"/>
    </sortState>
  </autoFilter>
  <mergeCells count="124">
    <mergeCell ref="A14:I14"/>
    <mergeCell ref="B17:D17"/>
    <mergeCell ref="C18:D18"/>
    <mergeCell ref="C19:D19"/>
    <mergeCell ref="C25:D25"/>
    <mergeCell ref="B29:D29"/>
    <mergeCell ref="C30:D30"/>
    <mergeCell ref="C31:D31"/>
    <mergeCell ref="B35:D35"/>
    <mergeCell ref="C36:D36"/>
    <mergeCell ref="C37:D37"/>
    <mergeCell ref="C41:D41"/>
    <mergeCell ref="B44:D44"/>
    <mergeCell ref="C45:D45"/>
    <mergeCell ref="C46:D46"/>
    <mergeCell ref="B48:D48"/>
    <mergeCell ref="C49:D49"/>
    <mergeCell ref="B61:D61"/>
    <mergeCell ref="C62:D62"/>
    <mergeCell ref="C63:D63"/>
    <mergeCell ref="C84:D84"/>
    <mergeCell ref="B87:D87"/>
    <mergeCell ref="C88:D88"/>
    <mergeCell ref="C89:D89"/>
    <mergeCell ref="C105:D105"/>
    <mergeCell ref="B109:D109"/>
    <mergeCell ref="C110:D110"/>
    <mergeCell ref="C111:D111"/>
    <mergeCell ref="C129:D129"/>
    <mergeCell ref="B133:D133"/>
    <mergeCell ref="C134:D134"/>
    <mergeCell ref="C135:D135"/>
    <mergeCell ref="C157:D157"/>
    <mergeCell ref="B161:D161"/>
    <mergeCell ref="C162:D162"/>
    <mergeCell ref="C163:D163"/>
    <mergeCell ref="C186:D186"/>
    <mergeCell ref="B190:D190"/>
    <mergeCell ref="C191:D191"/>
    <mergeCell ref="C192:D192"/>
    <mergeCell ref="C213:D213"/>
    <mergeCell ref="B217:D217"/>
    <mergeCell ref="C218:D218"/>
    <mergeCell ref="C219:D219"/>
    <mergeCell ref="C242:D242"/>
    <mergeCell ref="B246:D246"/>
    <mergeCell ref="C247:D247"/>
    <mergeCell ref="C248:D248"/>
    <mergeCell ref="C271:D271"/>
    <mergeCell ref="B275:D275"/>
    <mergeCell ref="C276:D276"/>
    <mergeCell ref="C277:D277"/>
    <mergeCell ref="C294:D294"/>
    <mergeCell ref="B297:D297"/>
    <mergeCell ref="C298:D298"/>
    <mergeCell ref="C299:D299"/>
    <mergeCell ref="C315:D315"/>
    <mergeCell ref="B319:D319"/>
    <mergeCell ref="C320:D320"/>
    <mergeCell ref="C321:D321"/>
    <mergeCell ref="C330:D330"/>
    <mergeCell ref="B333:D333"/>
    <mergeCell ref="C334:D334"/>
    <mergeCell ref="C335:D335"/>
    <mergeCell ref="A340:D340"/>
    <mergeCell ref="A344:D344"/>
    <mergeCell ref="A349:D349"/>
    <mergeCell ref="A362:D362"/>
    <mergeCell ref="A366:D366"/>
    <mergeCell ref="A371:D371"/>
    <mergeCell ref="A375:D375"/>
    <mergeCell ref="C377:D377"/>
    <mergeCell ref="B381:D381"/>
    <mergeCell ref="C382:D382"/>
    <mergeCell ref="C383:D383"/>
    <mergeCell ref="A397:D397"/>
    <mergeCell ref="C403:D403"/>
    <mergeCell ref="B407:D407"/>
    <mergeCell ref="C408:D408"/>
    <mergeCell ref="C409:D409"/>
    <mergeCell ref="C412:D412"/>
    <mergeCell ref="B416:D416"/>
    <mergeCell ref="C417:D417"/>
    <mergeCell ref="C418:D418"/>
    <mergeCell ref="B421:D421"/>
    <mergeCell ref="C422:D422"/>
    <mergeCell ref="C423:D423"/>
    <mergeCell ref="C431:D431"/>
    <mergeCell ref="B435:D435"/>
    <mergeCell ref="C436:D436"/>
    <mergeCell ref="C437:D437"/>
    <mergeCell ref="C444:D444"/>
    <mergeCell ref="B448:D448"/>
    <mergeCell ref="C449:D449"/>
    <mergeCell ref="C450:D450"/>
    <mergeCell ref="C455:D455"/>
    <mergeCell ref="B458:D458"/>
    <mergeCell ref="C459:D459"/>
    <mergeCell ref="C460:D460"/>
    <mergeCell ref="C468:D468"/>
    <mergeCell ref="B471:D471"/>
    <mergeCell ref="C472:D472"/>
    <mergeCell ref="C473:D473"/>
    <mergeCell ref="C480:D480"/>
    <mergeCell ref="B483:D483"/>
    <mergeCell ref="C484:D484"/>
    <mergeCell ref="C485:D485"/>
    <mergeCell ref="B487:D487"/>
    <mergeCell ref="C488:D488"/>
    <mergeCell ref="C489:D489"/>
    <mergeCell ref="B493:D493"/>
    <mergeCell ref="C494:D494"/>
    <mergeCell ref="C495:D495"/>
    <mergeCell ref="A498:D498"/>
    <mergeCell ref="A505:D505"/>
    <mergeCell ref="C512:D512"/>
    <mergeCell ref="B516:D516"/>
    <mergeCell ref="C517:D517"/>
    <mergeCell ref="C518:D518"/>
    <mergeCell ref="C522:D522"/>
    <mergeCell ref="A525:D525"/>
    <mergeCell ref="A526:D526"/>
    <mergeCell ref="A527:D527"/>
    <mergeCell ref="A528:D528"/>
  </mergeCells>
  <printOptions headings="0" gridLines="0"/>
  <pageMargins left="0.19685039370078738" right="0.19685039370078738" top="0.19685039370078738" bottom="0.19685039370078738" header="0.19685039370078738" footer="0.19685039370078738"/>
  <pageSetup paperSize="9" scale="75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Виктория Сергеевна</dc:creator>
  <dc:description>POI HSSF rep:2.56.0.253</dc:description>
  <cp:revision>3</cp:revision>
  <dcterms:created xsi:type="dcterms:W3CDTF">2024-07-04T07:37:22Z</dcterms:created>
  <dcterms:modified xsi:type="dcterms:W3CDTF">2024-07-18T12:55:38Z</dcterms:modified>
</cp:coreProperties>
</file>