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0" windowWidth="19425" windowHeight="10245"/>
  </bookViews>
  <sheets>
    <sheet name="Лист1" sheetId="1" r:id="rId1"/>
  </sheets>
  <definedNames>
    <definedName name="_xlnm._FilterDatabase" localSheetId="0" hidden="1">Лист1!$B$2:$B$45</definedName>
  </definedNames>
  <calcPr calcId="145621"/>
</workbook>
</file>

<file path=xl/calcChain.xml><?xml version="1.0" encoding="utf-8"?>
<calcChain xmlns="http://schemas.openxmlformats.org/spreadsheetml/2006/main">
  <c r="C45" i="1" l="1"/>
  <c r="C44" i="1" l="1"/>
  <c r="I45" i="1" l="1"/>
  <c r="H45" i="1"/>
  <c r="G45" i="1"/>
  <c r="F45" i="1"/>
  <c r="E45" i="1"/>
  <c r="D45" i="1"/>
  <c r="D44" i="1"/>
  <c r="E44" i="1"/>
  <c r="F44" i="1"/>
  <c r="G44" i="1"/>
  <c r="H44" i="1"/>
  <c r="I44" i="1"/>
  <c r="C43" i="1" l="1"/>
  <c r="C30" i="1" l="1"/>
  <c r="F41" i="1" l="1"/>
  <c r="D39" i="1" l="1"/>
  <c r="F38" i="1"/>
  <c r="C21" i="1" l="1"/>
  <c r="C22" i="1" s="1"/>
  <c r="D22" i="1"/>
  <c r="E22" i="1"/>
  <c r="F22" i="1"/>
  <c r="G22" i="1"/>
  <c r="H22" i="1"/>
  <c r="I22" i="1"/>
  <c r="D37" i="1" l="1"/>
  <c r="E37" i="1"/>
  <c r="F37" i="1"/>
  <c r="G37" i="1"/>
  <c r="H37" i="1"/>
  <c r="I37" i="1"/>
  <c r="C37" i="1"/>
  <c r="D27" i="1" l="1"/>
  <c r="E27" i="1" l="1"/>
  <c r="G27" i="1"/>
  <c r="H27" i="1"/>
  <c r="I27" i="1"/>
  <c r="C26" i="1"/>
  <c r="F23" i="1" l="1"/>
  <c r="C23" i="1" l="1"/>
  <c r="F27" i="1"/>
  <c r="D29" i="1"/>
  <c r="D28" i="1"/>
  <c r="I29" i="1"/>
  <c r="F29" i="1"/>
  <c r="E32" i="1"/>
  <c r="G32" i="1"/>
  <c r="H32" i="1"/>
  <c r="C31" i="1"/>
  <c r="F32" i="1" l="1"/>
  <c r="D32" i="1"/>
  <c r="C29" i="1"/>
  <c r="I32" i="1"/>
  <c r="C28" i="1"/>
  <c r="C32" i="1" l="1"/>
  <c r="E20" i="1"/>
  <c r="F20" i="1"/>
  <c r="G20" i="1"/>
  <c r="H20" i="1"/>
  <c r="I20" i="1"/>
  <c r="D20" i="1"/>
  <c r="C19" i="1"/>
  <c r="C18" i="1"/>
  <c r="C20" i="1" l="1"/>
  <c r="I33" i="1"/>
  <c r="D33" i="1"/>
  <c r="C15" i="1"/>
  <c r="I17" i="1"/>
  <c r="H17" i="1"/>
  <c r="G17" i="1"/>
  <c r="F17" i="1"/>
  <c r="E17" i="1"/>
  <c r="D17" i="1"/>
  <c r="C16" i="1"/>
  <c r="C14" i="1"/>
  <c r="I13" i="1"/>
  <c r="H13" i="1"/>
  <c r="G13" i="1"/>
  <c r="F13" i="1"/>
  <c r="E13" i="1"/>
  <c r="D13" i="1"/>
  <c r="C12" i="1"/>
  <c r="C13" i="1" s="1"/>
  <c r="D11" i="1"/>
  <c r="E11" i="1"/>
  <c r="F11" i="1"/>
  <c r="G11" i="1"/>
  <c r="H11" i="1"/>
  <c r="I11" i="1"/>
  <c r="C10" i="1"/>
  <c r="C11" i="1" s="1"/>
  <c r="C17" i="1" l="1"/>
  <c r="C7" i="1"/>
  <c r="C8" i="1"/>
  <c r="C6" i="1"/>
  <c r="D9" i="1"/>
  <c r="E9" i="1"/>
  <c r="F9" i="1"/>
  <c r="G9" i="1"/>
  <c r="H9" i="1"/>
  <c r="I9" i="1"/>
  <c r="C9" i="1" l="1"/>
  <c r="G40" i="1" l="1"/>
  <c r="H40" i="1"/>
  <c r="I40" i="1"/>
  <c r="E40" i="1"/>
  <c r="D40" i="1"/>
  <c r="C39" i="1"/>
  <c r="F40" i="1" l="1"/>
  <c r="C25" i="1"/>
  <c r="C24" i="1"/>
  <c r="C33" i="1"/>
  <c r="C27" i="1" l="1"/>
  <c r="I34" i="1"/>
  <c r="H34" i="1"/>
  <c r="G34" i="1"/>
  <c r="F34" i="1"/>
  <c r="E34" i="1"/>
  <c r="D34" i="1"/>
  <c r="C34" i="1"/>
  <c r="E42" i="1" l="1"/>
  <c r="F42" i="1"/>
  <c r="G42" i="1"/>
  <c r="H42" i="1"/>
  <c r="I42" i="1"/>
  <c r="D42" i="1"/>
  <c r="C41" i="1"/>
  <c r="C42" i="1" l="1"/>
  <c r="C38" i="1"/>
  <c r="C40" i="1" s="1"/>
</calcChain>
</file>

<file path=xl/sharedStrings.xml><?xml version="1.0" encoding="utf-8"?>
<sst xmlns="http://schemas.openxmlformats.org/spreadsheetml/2006/main" count="105" uniqueCount="58">
  <si>
    <t>Виды неналоговых доходов бюджета города Перми</t>
  </si>
  <si>
    <t>Сумма списанной задолженности, невозможной к взысканию</t>
  </si>
  <si>
    <t>Задолженность, безнадежная к взысканию в связи со смертью должника</t>
  </si>
  <si>
    <t xml:space="preserve">                     (тыс. руб.)</t>
  </si>
  <si>
    <t>Наличие постановления судебных приставов об окончании исполнительного производства по основаниям, установленным п.п.3,4 п.1 ст.46 ФЗ № 229-ФЗ</t>
  </si>
  <si>
    <t>ВСЕГО</t>
  </si>
  <si>
    <t>Администратор доходов</t>
  </si>
  <si>
    <t>Признание банкротом индивидуального предпринимателя в соответствии с Федеральным законом от 26.10.2002 № 127-ФЗ в части задолженности, не погашенной по причине недостаточности имущества должника</t>
  </si>
  <si>
    <t>ИТОГО</t>
  </si>
  <si>
    <t>Основания для списания, установленные статьей 47.2 Бюджетного кодекса Российской Федерации</t>
  </si>
  <si>
    <t xml:space="preserve">Ликвидации организаци - плательщика платежей в бюджет в части задолженности по платежам в бюджет, не погашенным по причине недостаточности имущества организации и (или) невозможности их погашения учредителями (участниками) указанной организации </t>
  </si>
  <si>
    <t>Принятием судом акта, в соответствии с которым администратор доходов бюджета утрачивает возможность взыскания задолженности по платежам в бюджет в связи с истечением установленного срока ее взыскания (срока исковой давности), в том числе вынесения судом определения об отказе в восстановлении пропущенного срока подачи заявления в суд</t>
  </si>
  <si>
    <t>Истечение срока давности исполнения постановления о назначении административного наказания при отсутствии оснований для перерыва, приостановления или продления такого срока</t>
  </si>
  <si>
    <t>Примечание (№ и дата акта о признании безнадежной к взысканию задолженности по платежам в бюджет города Перми)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</si>
  <si>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</si>
  <si>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Управление внешнего благоустройства администрации города Перми</t>
  </si>
  <si>
    <t>Прочие доходы от компенсации затрат бюджетов городских округов</t>
  </si>
  <si>
    <t>Департамент дорог и транспорта администрации города Перми</t>
  </si>
  <si>
    <t>Прочие доходы от оказания платных услуг (работ) получателями средств бюджетов городских округов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</si>
  <si>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</si>
  <si>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Департамент земельных отношений администрации города Перми</t>
  </si>
  <si>
    <t>Департамент жилищно-коммунального хозяйства администрации города Перми</t>
  </si>
  <si>
    <t>Информация о списании безнадежной к взысканию задолженности по неналоговым доходам  бюджета города Перми в ноябре-декабре 2018 года</t>
  </si>
  <si>
    <t>Администрация Ленинского района города Перми</t>
  </si>
  <si>
    <t>Денежные взыскания (штрафы), установленные законами субъектов Российской Федерации за несоблюдение муниципальный правовых актов, зачисляемые в бюджеты городских округов</t>
  </si>
  <si>
    <t>Приказ главы администрации Ленинского района города Перми от 07.12.2018 № СЭД-059-26-01-03-160</t>
  </si>
  <si>
    <t>Приказ главы администрации Ленинского района города Перми от 19.12.2018 № СЭД-059-26-01-03-167</t>
  </si>
  <si>
    <t>Приказы главы администрации Ленинского района города Перми от 26.12.2018 № СЭД-059-26-01-03-172, № СЭД-059-26-01-03-173 и от 28.12.2018 № СЭД-059-26-01-03-177</t>
  </si>
  <si>
    <t>Администрация Орджоникидзевского района города Перми</t>
  </si>
  <si>
    <t>Приказ главы администрации Орджоникидзевского района города Перми от 27.12.2018 № СЭД-059-37-01-05-101</t>
  </si>
  <si>
    <t>Комитет по физической культуре и спорту администрации города Перми</t>
  </si>
  <si>
    <t>Приказ предсдателя комитета по физической культуре и спорту администрации города Перми от 21.12.2018 № СЭД-059-15-01-03-245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</si>
  <si>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</si>
  <si>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Департамент экономики и промышленной политики администрации города перми</t>
  </si>
  <si>
    <t>Прочие неналоговые  доходы бюджетов городских округов</t>
  </si>
  <si>
    <t>Приказ начальника департамента экономики и промышленной политики администрации города Перми от 04.12.2018 № СЭД-059-13-04-06-57</t>
  </si>
  <si>
    <t>Приказ начальника департамента экономики и промышленной политики администрации города Перми от 04.12.2018 № СЭД-059-13-04-06-57, от 24.12.2018 № СЭД-059-13-04-06-64</t>
  </si>
  <si>
    <t>Приказ начальника департамента экономики и промышленной политики администрации города Перми от 24.12.2018 № СЭД-059-13-04-06-64</t>
  </si>
  <si>
    <t>Приказы начальника департамента земельных отношений администрации города Перми от 11.12.2018 № СЭД-059-21-01-04-105 и от 28.12.2018 № СЭД-059-21-01-04-120</t>
  </si>
  <si>
    <t>Администрация Мотовилихинского района города Перми</t>
  </si>
  <si>
    <t>Приказ главы администрации Мотовилихинского района города Перми от 29.12.2018 № СЭД-059-36-01-06-194, от 29.12.2018 № СЭД-059-36-01-06-196</t>
  </si>
  <si>
    <t>Приказ главы администрации Мотовилихинского района города Перми от 29.12.2018 № СЭД-059-36-01-06-192, от 29.12.2018 № СЭД-059-36-01-06-193</t>
  </si>
  <si>
    <t>Доходы от сдачи в аренду имущества, составляющего казну городских округов (за исключением земельных участков) (платежи (перерасчеты) по данному виду дохода)</t>
  </si>
  <si>
    <t>Доходы от сдачи в аренду имущества, составляющего казну городских округов (за исключением земельных участков) (пени и проценты по данному виду дохода)</t>
  </si>
  <si>
    <t>Департамент имущественных отношений администрации города Перми</t>
  </si>
  <si>
    <t>Приказ начальника департамента имущественных отношений администрации города Перми от 12.12.2018 №СЭД-059-19-10-206, от 26.12.2018 №СЭД-059-19-10-217, от 28.12.2018 №СЭД-059-19-10-222</t>
  </si>
  <si>
    <t>Приказ начальника департамента имущественных отношений администрации города Перми от 26.12.2018 №СЭД-059-19-10-217, от 28.12.2018 №СЭД-059-19-10-222</t>
  </si>
  <si>
    <t>Прочие поступления от денежных взысканий (штрафов) и иных сумм в возмещение ущерба, зачисляемые в бюджеты городских кругов</t>
  </si>
  <si>
    <t>Приказ директора МКУ "ГКС" от 11.12.2018 №СЭД-02-07-од-36, от 27.12.2018 №СЭД-02-07-од-42</t>
  </si>
  <si>
    <t>Приказ начальника департамента жилищно-коммунального хозяйства администрации города Перми от 26.12.2018 №СЭД-059-04-01-04-119</t>
  </si>
  <si>
    <t>Управление капитального строительства администрации города Перми</t>
  </si>
  <si>
    <t>Приказ директора МКУ "Управление технического заказчика"  от 22.11.2018 № СЭД - 059-01-05-181</t>
  </si>
  <si>
    <t>Департамент культуры и молодежной политики администрации города Перми</t>
  </si>
  <si>
    <t>Приказ начальника департамента культуры и молодежной политики администрации города Перми от 29.12.2018 № 178</t>
  </si>
  <si>
    <t>Приказ руководителя МКУ "Пермблагоустройство" от 29.12.2018г. №4</t>
  </si>
  <si>
    <t>Приказ руководителя МКУ "Гортранс" от 31.10.2018г. №38, Приказ руководителя МКУ "Гортранс" от 14.11.2018г. №43</t>
  </si>
  <si>
    <t>Департамент финансов администрации города Перми</t>
  </si>
  <si>
    <t xml:space="preserve">Акт о признании безнадежной к взысканию и списании задолженности по платежам в бюджет от 16.01.2019№ 1. Акт о признании безнадежной к взысканию и списании задолженности по платежам в бюджет от 16.01.2019№ 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</si>
</sst>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right" vertical="top"/>
    </xf>
    <xf numFmtId="0" fontId="6" fillId="2" borderId="1" xfId="0" applyFont="1" applyFill="1" applyBorder="1" applyAlignment="1">
      <alignment horizontal="left" vertical="top" wrapText="1"/>
    </xf>
    <xf numFmtId="0" fontId="7" fillId="0" borderId="0" xfId="0" applyFont="1"/>
    <xf numFmtId="0" fontId="8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right" vertical="center" wrapText="1"/>
    </xf>
    <xf numFmtId="164" fontId="10" fillId="0" borderId="6" xfId="0" applyNumberFormat="1" applyFont="1" applyBorder="1" applyAlignment="1">
      <alignment horizontal="right" vertical="center" wrapText="1"/>
    </xf>
    <xf numFmtId="0" fontId="10" fillId="2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164" fontId="11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/>
    </xf>
    <xf numFmtId="0" fontId="4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tabSelected="1" topLeftCell="A37" zoomScale="70" zoomScaleNormal="70" workbookViewId="0">
      <selection activeCell="E58" sqref="E58"/>
    </sheetView>
  </sheetViews>
  <sheetFormatPr defaultRowHeight="15" x14ac:dyDescent="0.25"/>
  <cols>
    <col min="1" max="1" width="46.140625" style="4" customWidth="1"/>
    <col min="2" max="2" width="21.5703125" style="4" customWidth="1"/>
    <col min="3" max="3" width="17" customWidth="1"/>
    <col min="4" max="4" width="21.42578125" customWidth="1"/>
    <col min="5" max="5" width="16.5703125" customWidth="1"/>
    <col min="6" max="6" width="20.5703125" customWidth="1"/>
    <col min="7" max="7" width="16.5703125" customWidth="1"/>
    <col min="8" max="8" width="22.5703125" customWidth="1"/>
    <col min="9" max="9" width="23.85546875" customWidth="1"/>
    <col min="10" max="10" width="32.140625" style="2" customWidth="1"/>
  </cols>
  <sheetData>
    <row r="2" spans="1:10" ht="18.75" x14ac:dyDescent="0.3">
      <c r="A2" s="28" t="s">
        <v>22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18.75" x14ac:dyDescent="0.3">
      <c r="A3" s="3"/>
      <c r="B3" s="3"/>
      <c r="C3" s="1"/>
      <c r="D3" s="1"/>
      <c r="E3" s="1"/>
      <c r="F3" s="1"/>
      <c r="G3" s="1"/>
      <c r="J3" s="6" t="s">
        <v>3</v>
      </c>
    </row>
    <row r="4" spans="1:10" ht="15.75" x14ac:dyDescent="0.25">
      <c r="A4" s="29" t="s">
        <v>0</v>
      </c>
      <c r="B4" s="29" t="s">
        <v>6</v>
      </c>
      <c r="C4" s="29" t="s">
        <v>1</v>
      </c>
      <c r="D4" s="33" t="s">
        <v>9</v>
      </c>
      <c r="E4" s="34"/>
      <c r="F4" s="34"/>
      <c r="G4" s="34"/>
      <c r="H4" s="34"/>
      <c r="I4" s="35"/>
      <c r="J4" s="29" t="s">
        <v>13</v>
      </c>
    </row>
    <row r="5" spans="1:10" ht="305.25" customHeight="1" x14ac:dyDescent="0.25">
      <c r="A5" s="32"/>
      <c r="B5" s="31"/>
      <c r="C5" s="31"/>
      <c r="D5" s="5" t="s">
        <v>10</v>
      </c>
      <c r="E5" s="5" t="s">
        <v>12</v>
      </c>
      <c r="F5" s="5" t="s">
        <v>4</v>
      </c>
      <c r="G5" s="5" t="s">
        <v>2</v>
      </c>
      <c r="H5" s="5" t="s">
        <v>7</v>
      </c>
      <c r="I5" s="5" t="s">
        <v>11</v>
      </c>
      <c r="J5" s="30"/>
    </row>
    <row r="6" spans="1:10" ht="68.25" customHeight="1" x14ac:dyDescent="0.25">
      <c r="A6" s="11" t="s">
        <v>16</v>
      </c>
      <c r="B6" s="12" t="s">
        <v>23</v>
      </c>
      <c r="C6" s="13">
        <f>SUM(D6:I6)</f>
        <v>94.4</v>
      </c>
      <c r="D6" s="14">
        <v>0</v>
      </c>
      <c r="E6" s="14">
        <v>0</v>
      </c>
      <c r="F6" s="14">
        <v>94.4</v>
      </c>
      <c r="G6" s="14">
        <v>0</v>
      </c>
      <c r="H6" s="14">
        <v>0</v>
      </c>
      <c r="I6" s="14">
        <v>0</v>
      </c>
      <c r="J6" s="15" t="s">
        <v>25</v>
      </c>
    </row>
    <row r="7" spans="1:10" ht="102" customHeight="1" x14ac:dyDescent="0.25">
      <c r="A7" s="11" t="s">
        <v>24</v>
      </c>
      <c r="B7" s="12" t="s">
        <v>23</v>
      </c>
      <c r="C7" s="13">
        <f t="shared" ref="C7:C8" si="0">SUM(D7:I7)</f>
        <v>1046.7</v>
      </c>
      <c r="D7" s="14">
        <v>0</v>
      </c>
      <c r="E7" s="14">
        <v>141.69999999999999</v>
      </c>
      <c r="F7" s="14">
        <v>905</v>
      </c>
      <c r="G7" s="14">
        <v>0</v>
      </c>
      <c r="H7" s="14">
        <v>0</v>
      </c>
      <c r="I7" s="14">
        <v>0</v>
      </c>
      <c r="J7" s="15" t="s">
        <v>27</v>
      </c>
    </row>
    <row r="8" spans="1:10" ht="69" customHeight="1" x14ac:dyDescent="0.25">
      <c r="A8" s="11" t="s">
        <v>14</v>
      </c>
      <c r="B8" s="12" t="s">
        <v>23</v>
      </c>
      <c r="C8" s="13">
        <f t="shared" si="0"/>
        <v>1.6</v>
      </c>
      <c r="D8" s="14">
        <v>0</v>
      </c>
      <c r="E8" s="14">
        <v>1.6</v>
      </c>
      <c r="F8" s="14">
        <v>0</v>
      </c>
      <c r="G8" s="14">
        <v>0</v>
      </c>
      <c r="H8" s="14">
        <v>0</v>
      </c>
      <c r="I8" s="14">
        <v>0</v>
      </c>
      <c r="J8" s="15" t="s">
        <v>26</v>
      </c>
    </row>
    <row r="9" spans="1:10" ht="25.5" customHeight="1" x14ac:dyDescent="0.25">
      <c r="A9" s="20" t="s">
        <v>8</v>
      </c>
      <c r="B9" s="18"/>
      <c r="C9" s="13">
        <f>C6+C7+C8</f>
        <v>1142.7</v>
      </c>
      <c r="D9" s="13">
        <f t="shared" ref="D9:I9" si="1">D6+D7+D8</f>
        <v>0</v>
      </c>
      <c r="E9" s="13">
        <f t="shared" si="1"/>
        <v>143.29999999999998</v>
      </c>
      <c r="F9" s="13">
        <f t="shared" si="1"/>
        <v>999.4</v>
      </c>
      <c r="G9" s="13">
        <f t="shared" si="1"/>
        <v>0</v>
      </c>
      <c r="H9" s="13">
        <f t="shared" si="1"/>
        <v>0</v>
      </c>
      <c r="I9" s="13">
        <f t="shared" si="1"/>
        <v>0</v>
      </c>
      <c r="J9" s="15"/>
    </row>
    <row r="10" spans="1:10" ht="69.75" customHeight="1" x14ac:dyDescent="0.25">
      <c r="A10" s="11" t="s">
        <v>14</v>
      </c>
      <c r="B10" s="12" t="s">
        <v>28</v>
      </c>
      <c r="C10" s="13">
        <f t="shared" ref="C10" si="2">SUM(D10:I10)</f>
        <v>141.80000000000001</v>
      </c>
      <c r="D10" s="14">
        <v>0</v>
      </c>
      <c r="E10" s="14">
        <v>141.80000000000001</v>
      </c>
      <c r="F10" s="14">
        <v>0</v>
      </c>
      <c r="G10" s="14">
        <v>0</v>
      </c>
      <c r="H10" s="14">
        <v>0</v>
      </c>
      <c r="I10" s="14">
        <v>0</v>
      </c>
      <c r="J10" s="15" t="s">
        <v>29</v>
      </c>
    </row>
    <row r="11" spans="1:10" ht="27" customHeight="1" x14ac:dyDescent="0.25">
      <c r="A11" s="20" t="s">
        <v>8</v>
      </c>
      <c r="B11" s="18"/>
      <c r="C11" s="13">
        <f>C10</f>
        <v>141.80000000000001</v>
      </c>
      <c r="D11" s="13">
        <f t="shared" ref="D11:I11" si="3">D10</f>
        <v>0</v>
      </c>
      <c r="E11" s="13">
        <f t="shared" si="3"/>
        <v>141.80000000000001</v>
      </c>
      <c r="F11" s="13">
        <f t="shared" si="3"/>
        <v>0</v>
      </c>
      <c r="G11" s="13">
        <f t="shared" si="3"/>
        <v>0</v>
      </c>
      <c r="H11" s="13">
        <f t="shared" si="3"/>
        <v>0</v>
      </c>
      <c r="I11" s="13">
        <f t="shared" si="3"/>
        <v>0</v>
      </c>
      <c r="J11" s="15"/>
    </row>
    <row r="12" spans="1:10" ht="87.75" customHeight="1" x14ac:dyDescent="0.25">
      <c r="A12" s="11" t="s">
        <v>16</v>
      </c>
      <c r="B12" s="12" t="s">
        <v>30</v>
      </c>
      <c r="C12" s="13">
        <f t="shared" ref="C12" si="4">SUM(D12:I12)</f>
        <v>105.4</v>
      </c>
      <c r="D12" s="14">
        <v>105.4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5" t="s">
        <v>31</v>
      </c>
    </row>
    <row r="13" spans="1:10" ht="27" customHeight="1" x14ac:dyDescent="0.25">
      <c r="A13" s="20" t="s">
        <v>8</v>
      </c>
      <c r="B13" s="18"/>
      <c r="C13" s="13">
        <f>C12</f>
        <v>105.4</v>
      </c>
      <c r="D13" s="13">
        <f t="shared" ref="D13" si="5">D12</f>
        <v>105.4</v>
      </c>
      <c r="E13" s="13">
        <f t="shared" ref="E13" si="6">E12</f>
        <v>0</v>
      </c>
      <c r="F13" s="13">
        <f t="shared" ref="F13" si="7">F12</f>
        <v>0</v>
      </c>
      <c r="G13" s="13">
        <f t="shared" ref="G13" si="8">G12</f>
        <v>0</v>
      </c>
      <c r="H13" s="13">
        <f t="shared" ref="H13" si="9">H12</f>
        <v>0</v>
      </c>
      <c r="I13" s="13">
        <f t="shared" ref="I13" si="10">I12</f>
        <v>0</v>
      </c>
      <c r="J13" s="15"/>
    </row>
    <row r="14" spans="1:10" ht="116.25" customHeight="1" x14ac:dyDescent="0.25">
      <c r="A14" s="11" t="s">
        <v>32</v>
      </c>
      <c r="B14" s="12" t="s">
        <v>33</v>
      </c>
      <c r="C14" s="13">
        <f>SUM(D14:I14)</f>
        <v>1608.6999999999998</v>
      </c>
      <c r="D14" s="14">
        <v>920.8</v>
      </c>
      <c r="E14" s="14">
        <v>0</v>
      </c>
      <c r="F14" s="14">
        <v>536.29999999999995</v>
      </c>
      <c r="G14" s="14">
        <v>0</v>
      </c>
      <c r="H14" s="14">
        <v>0</v>
      </c>
      <c r="I14" s="14">
        <v>151.6</v>
      </c>
      <c r="J14" s="15" t="s">
        <v>36</v>
      </c>
    </row>
    <row r="15" spans="1:10" ht="102.75" customHeight="1" x14ac:dyDescent="0.25">
      <c r="A15" s="11" t="s">
        <v>14</v>
      </c>
      <c r="B15" s="12" t="s">
        <v>33</v>
      </c>
      <c r="C15" s="13">
        <f>SUM(D15:I15)</f>
        <v>195.1</v>
      </c>
      <c r="D15" s="14">
        <v>0</v>
      </c>
      <c r="E15" s="14">
        <v>0</v>
      </c>
      <c r="F15" s="14">
        <v>195.1</v>
      </c>
      <c r="G15" s="14">
        <v>0</v>
      </c>
      <c r="H15" s="14">
        <v>0</v>
      </c>
      <c r="I15" s="14">
        <v>0</v>
      </c>
      <c r="J15" s="15" t="s">
        <v>35</v>
      </c>
    </row>
    <row r="16" spans="1:10" ht="105" customHeight="1" x14ac:dyDescent="0.25">
      <c r="A16" s="11" t="s">
        <v>34</v>
      </c>
      <c r="B16" s="12" t="s">
        <v>33</v>
      </c>
      <c r="C16" s="13">
        <f t="shared" ref="C16" si="11">SUM(D16:I16)</f>
        <v>45.1</v>
      </c>
      <c r="D16" s="14">
        <v>45.1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5" t="s">
        <v>37</v>
      </c>
    </row>
    <row r="17" spans="1:10" ht="27" customHeight="1" x14ac:dyDescent="0.25">
      <c r="A17" s="20" t="s">
        <v>8</v>
      </c>
      <c r="B17" s="18"/>
      <c r="C17" s="13">
        <f>C14+C15+C16</f>
        <v>1848.8999999999996</v>
      </c>
      <c r="D17" s="13">
        <f t="shared" ref="D17:I17" si="12">D14+D15+D16</f>
        <v>965.9</v>
      </c>
      <c r="E17" s="13">
        <f t="shared" si="12"/>
        <v>0</v>
      </c>
      <c r="F17" s="13">
        <f t="shared" si="12"/>
        <v>731.4</v>
      </c>
      <c r="G17" s="13">
        <f t="shared" si="12"/>
        <v>0</v>
      </c>
      <c r="H17" s="13">
        <f t="shared" si="12"/>
        <v>0</v>
      </c>
      <c r="I17" s="13">
        <f t="shared" si="12"/>
        <v>151.6</v>
      </c>
      <c r="J17" s="15"/>
    </row>
    <row r="18" spans="1:10" ht="97.5" customHeight="1" x14ac:dyDescent="0.25">
      <c r="A18" s="11" t="s">
        <v>16</v>
      </c>
      <c r="B18" s="12" t="s">
        <v>39</v>
      </c>
      <c r="C18" s="13">
        <f>SUM(D18:I18)</f>
        <v>11.2</v>
      </c>
      <c r="D18" s="14">
        <v>0</v>
      </c>
      <c r="E18" s="14">
        <v>0</v>
      </c>
      <c r="F18" s="14">
        <v>11.2</v>
      </c>
      <c r="G18" s="14">
        <v>0</v>
      </c>
      <c r="H18" s="14">
        <v>0</v>
      </c>
      <c r="I18" s="14">
        <v>0</v>
      </c>
      <c r="J18" s="15" t="s">
        <v>40</v>
      </c>
    </row>
    <row r="19" spans="1:10" ht="99" customHeight="1" x14ac:dyDescent="0.25">
      <c r="A19" s="11" t="s">
        <v>14</v>
      </c>
      <c r="B19" s="12" t="s">
        <v>39</v>
      </c>
      <c r="C19" s="13">
        <f>SUM(D19:I19)</f>
        <v>832.7</v>
      </c>
      <c r="D19" s="14">
        <v>11</v>
      </c>
      <c r="E19" s="14">
        <v>821.7</v>
      </c>
      <c r="F19" s="14">
        <v>0</v>
      </c>
      <c r="G19" s="14">
        <v>0</v>
      </c>
      <c r="H19" s="14">
        <v>0</v>
      </c>
      <c r="I19" s="14">
        <v>0</v>
      </c>
      <c r="J19" s="15" t="s">
        <v>41</v>
      </c>
    </row>
    <row r="20" spans="1:10" ht="27" customHeight="1" x14ac:dyDescent="0.25">
      <c r="A20" s="20" t="s">
        <v>8</v>
      </c>
      <c r="B20" s="12"/>
      <c r="C20" s="13">
        <f>C18+C19</f>
        <v>843.90000000000009</v>
      </c>
      <c r="D20" s="13">
        <f>D18+D19</f>
        <v>11</v>
      </c>
      <c r="E20" s="13">
        <f t="shared" ref="E20:I20" si="13">E18+E19</f>
        <v>821.7</v>
      </c>
      <c r="F20" s="13">
        <f t="shared" si="13"/>
        <v>11.2</v>
      </c>
      <c r="G20" s="13">
        <f t="shared" si="13"/>
        <v>0</v>
      </c>
      <c r="H20" s="13">
        <f t="shared" si="13"/>
        <v>0</v>
      </c>
      <c r="I20" s="13">
        <f t="shared" si="13"/>
        <v>0</v>
      </c>
      <c r="J20" s="15"/>
    </row>
    <row r="21" spans="1:10" ht="101.25" customHeight="1" x14ac:dyDescent="0.25">
      <c r="A21" s="11" t="s">
        <v>14</v>
      </c>
      <c r="B21" s="12" t="s">
        <v>52</v>
      </c>
      <c r="C21" s="13">
        <f>SUM(D21:I21)</f>
        <v>5292.9</v>
      </c>
      <c r="D21" s="14">
        <v>5292.9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5" t="s">
        <v>53</v>
      </c>
    </row>
    <row r="22" spans="1:10" ht="27" customHeight="1" x14ac:dyDescent="0.25">
      <c r="A22" s="20" t="s">
        <v>8</v>
      </c>
      <c r="B22" s="12"/>
      <c r="C22" s="13">
        <f>C21</f>
        <v>5292.9</v>
      </c>
      <c r="D22" s="13">
        <f t="shared" ref="D22:I22" si="14">D21</f>
        <v>5292.9</v>
      </c>
      <c r="E22" s="13">
        <f t="shared" si="14"/>
        <v>0</v>
      </c>
      <c r="F22" s="13">
        <f t="shared" si="14"/>
        <v>0</v>
      </c>
      <c r="G22" s="13">
        <f t="shared" si="14"/>
        <v>0</v>
      </c>
      <c r="H22" s="13">
        <f t="shared" si="14"/>
        <v>0</v>
      </c>
      <c r="I22" s="13">
        <f t="shared" si="14"/>
        <v>0</v>
      </c>
      <c r="J22" s="15"/>
    </row>
    <row r="23" spans="1:10" ht="104.25" customHeight="1" x14ac:dyDescent="0.25">
      <c r="A23" s="21" t="s">
        <v>18</v>
      </c>
      <c r="B23" s="12" t="s">
        <v>21</v>
      </c>
      <c r="C23" s="13">
        <f>SUM(D23:I23)</f>
        <v>462.6</v>
      </c>
      <c r="D23" s="14">
        <v>0</v>
      </c>
      <c r="E23" s="14">
        <v>0</v>
      </c>
      <c r="F23" s="14">
        <f>390.1+72.5</f>
        <v>462.6</v>
      </c>
      <c r="G23" s="14">
        <v>0</v>
      </c>
      <c r="H23" s="14">
        <v>0</v>
      </c>
      <c r="I23" s="14">
        <v>0</v>
      </c>
      <c r="J23" s="15" t="s">
        <v>48</v>
      </c>
    </row>
    <row r="24" spans="1:10" ht="102.75" customHeight="1" x14ac:dyDescent="0.25">
      <c r="A24" s="11" t="s">
        <v>16</v>
      </c>
      <c r="B24" s="12" t="s">
        <v>21</v>
      </c>
      <c r="C24" s="13">
        <f>SUM(D24:I24)</f>
        <v>2208.8000000000002</v>
      </c>
      <c r="D24" s="14">
        <v>2208.8000000000002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5" t="s">
        <v>49</v>
      </c>
    </row>
    <row r="25" spans="1:10" ht="103.5" customHeight="1" x14ac:dyDescent="0.25">
      <c r="A25" s="11" t="s">
        <v>14</v>
      </c>
      <c r="B25" s="12" t="s">
        <v>21</v>
      </c>
      <c r="C25" s="13">
        <f>SUM(D25:I25)</f>
        <v>5142.8999999999996</v>
      </c>
      <c r="D25" s="14">
        <v>5142.8999999999996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5" t="s">
        <v>49</v>
      </c>
    </row>
    <row r="26" spans="1:10" ht="103.5" customHeight="1" x14ac:dyDescent="0.25">
      <c r="A26" s="11" t="s">
        <v>24</v>
      </c>
      <c r="B26" s="12" t="s">
        <v>21</v>
      </c>
      <c r="C26" s="13">
        <f>SUM(D26:I26)</f>
        <v>20</v>
      </c>
      <c r="D26" s="14">
        <v>20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5" t="s">
        <v>49</v>
      </c>
    </row>
    <row r="27" spans="1:10" ht="23.25" customHeight="1" x14ac:dyDescent="0.25">
      <c r="A27" s="20" t="s">
        <v>8</v>
      </c>
      <c r="B27" s="12"/>
      <c r="C27" s="13">
        <f>SUM(C23:C26)</f>
        <v>7834.2999999999993</v>
      </c>
      <c r="D27" s="13">
        <f>SUM(D23:D26)</f>
        <v>7371.7</v>
      </c>
      <c r="E27" s="13">
        <f t="shared" ref="E27:I27" si="15">SUM(E23:E26)</f>
        <v>0</v>
      </c>
      <c r="F27" s="13">
        <f t="shared" si="15"/>
        <v>462.6</v>
      </c>
      <c r="G27" s="13">
        <f t="shared" si="15"/>
        <v>0</v>
      </c>
      <c r="H27" s="13">
        <f t="shared" si="15"/>
        <v>0</v>
      </c>
      <c r="I27" s="13">
        <f t="shared" si="15"/>
        <v>0</v>
      </c>
      <c r="J27" s="19"/>
    </row>
    <row r="28" spans="1:10" ht="132.75" customHeight="1" x14ac:dyDescent="0.25">
      <c r="A28" s="21" t="s">
        <v>42</v>
      </c>
      <c r="B28" s="12" t="s">
        <v>44</v>
      </c>
      <c r="C28" s="13">
        <f>SUM(D28:I28)</f>
        <v>30545.599999999999</v>
      </c>
      <c r="D28" s="14">
        <f>325.4+3088.7+25050.4</f>
        <v>28464.5</v>
      </c>
      <c r="E28" s="14">
        <v>0</v>
      </c>
      <c r="F28" s="14">
        <v>1123.0999999999999</v>
      </c>
      <c r="G28" s="14">
        <v>0</v>
      </c>
      <c r="H28" s="14">
        <v>508.4</v>
      </c>
      <c r="I28" s="14">
        <v>449.6</v>
      </c>
      <c r="J28" s="15" t="s">
        <v>45</v>
      </c>
    </row>
    <row r="29" spans="1:10" ht="116.25" customHeight="1" x14ac:dyDescent="0.25">
      <c r="A29" s="21" t="s">
        <v>43</v>
      </c>
      <c r="B29" s="12" t="s">
        <v>44</v>
      </c>
      <c r="C29" s="13">
        <f t="shared" ref="C29:C31" si="16">SUM(D29:I29)</f>
        <v>8766.7999999999993</v>
      </c>
      <c r="D29" s="14">
        <f>26.7+1124.4+6607.8</f>
        <v>7758.9000000000005</v>
      </c>
      <c r="E29" s="14">
        <v>0</v>
      </c>
      <c r="F29" s="14">
        <f>287.8+16.4</f>
        <v>304.2</v>
      </c>
      <c r="G29" s="14">
        <v>0</v>
      </c>
      <c r="H29" s="14">
        <v>102.4</v>
      </c>
      <c r="I29" s="14">
        <f>2.4+598.9</f>
        <v>601.29999999999995</v>
      </c>
      <c r="J29" s="15" t="s">
        <v>45</v>
      </c>
    </row>
    <row r="30" spans="1:10" ht="131.25" customHeight="1" x14ac:dyDescent="0.25">
      <c r="A30" s="21" t="s">
        <v>32</v>
      </c>
      <c r="B30" s="12" t="s">
        <v>44</v>
      </c>
      <c r="C30" s="13">
        <f>SUM(D30:I30)</f>
        <v>409.8</v>
      </c>
      <c r="D30" s="14">
        <v>370.1</v>
      </c>
      <c r="E30" s="14">
        <v>0</v>
      </c>
      <c r="F30" s="14">
        <v>3.5</v>
      </c>
      <c r="G30" s="14">
        <v>0</v>
      </c>
      <c r="H30" s="14">
        <v>5.5</v>
      </c>
      <c r="I30" s="14">
        <v>30.7</v>
      </c>
      <c r="J30" s="15" t="s">
        <v>45</v>
      </c>
    </row>
    <row r="31" spans="1:10" ht="115.5" customHeight="1" x14ac:dyDescent="0.25">
      <c r="A31" s="21" t="s">
        <v>47</v>
      </c>
      <c r="B31" s="12" t="s">
        <v>44</v>
      </c>
      <c r="C31" s="13">
        <f t="shared" si="16"/>
        <v>15090.9</v>
      </c>
      <c r="D31" s="14">
        <v>10090.9</v>
      </c>
      <c r="E31" s="14">
        <v>0</v>
      </c>
      <c r="F31" s="14">
        <v>0</v>
      </c>
      <c r="G31" s="14">
        <v>0</v>
      </c>
      <c r="H31" s="14">
        <v>5000</v>
      </c>
      <c r="I31" s="14">
        <v>0</v>
      </c>
      <c r="J31" s="15" t="s">
        <v>46</v>
      </c>
    </row>
    <row r="32" spans="1:10" ht="23.25" customHeight="1" x14ac:dyDescent="0.25">
      <c r="A32" s="20" t="s">
        <v>8</v>
      </c>
      <c r="B32" s="12"/>
      <c r="C32" s="13">
        <f>SUM(C28:C31)</f>
        <v>54813.1</v>
      </c>
      <c r="D32" s="13">
        <f>SUM(D28:D31)</f>
        <v>46684.4</v>
      </c>
      <c r="E32" s="13">
        <f t="shared" ref="E32:I32" si="17">SUM(E28:E31)</f>
        <v>0</v>
      </c>
      <c r="F32" s="13">
        <f t="shared" si="17"/>
        <v>1430.8</v>
      </c>
      <c r="G32" s="13">
        <f t="shared" si="17"/>
        <v>0</v>
      </c>
      <c r="H32" s="13">
        <f t="shared" si="17"/>
        <v>5616.3</v>
      </c>
      <c r="I32" s="13">
        <f t="shared" si="17"/>
        <v>1081.6000000000001</v>
      </c>
      <c r="J32" s="15"/>
    </row>
    <row r="33" spans="1:11" ht="134.25" customHeight="1" x14ac:dyDescent="0.25">
      <c r="A33" s="11" t="s">
        <v>19</v>
      </c>
      <c r="B33" s="12" t="s">
        <v>20</v>
      </c>
      <c r="C33" s="13">
        <f>D33+E33+F33+G33+H33+I33</f>
        <v>31974.399999999998</v>
      </c>
      <c r="D33" s="14">
        <f>15049.5+16661.8</f>
        <v>31711.3</v>
      </c>
      <c r="E33" s="14">
        <v>0</v>
      </c>
      <c r="F33" s="14">
        <v>0</v>
      </c>
      <c r="G33" s="14">
        <v>0</v>
      </c>
      <c r="H33" s="14">
        <v>0</v>
      </c>
      <c r="I33" s="14">
        <f>87+176.1</f>
        <v>263.10000000000002</v>
      </c>
      <c r="J33" s="15" t="s">
        <v>38</v>
      </c>
    </row>
    <row r="34" spans="1:11" ht="23.25" customHeight="1" x14ac:dyDescent="0.25">
      <c r="A34" s="20" t="s">
        <v>8</v>
      </c>
      <c r="B34" s="18"/>
      <c r="C34" s="13">
        <f>C33</f>
        <v>31974.399999999998</v>
      </c>
      <c r="D34" s="13">
        <f t="shared" ref="D34:I34" si="18">D33</f>
        <v>31711.3</v>
      </c>
      <c r="E34" s="13">
        <f t="shared" si="18"/>
        <v>0</v>
      </c>
      <c r="F34" s="13">
        <f t="shared" si="18"/>
        <v>0</v>
      </c>
      <c r="G34" s="13">
        <f t="shared" si="18"/>
        <v>0</v>
      </c>
      <c r="H34" s="13">
        <f t="shared" si="18"/>
        <v>0</v>
      </c>
      <c r="I34" s="13">
        <f t="shared" si="18"/>
        <v>263.10000000000002</v>
      </c>
      <c r="J34" s="7"/>
    </row>
    <row r="35" spans="1:11" ht="83.25" customHeight="1" x14ac:dyDescent="0.25">
      <c r="A35" s="11" t="s">
        <v>16</v>
      </c>
      <c r="B35" s="12" t="s">
        <v>50</v>
      </c>
      <c r="C35" s="13">
        <v>2953.5</v>
      </c>
      <c r="D35" s="14">
        <v>2953.5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5" t="s">
        <v>51</v>
      </c>
    </row>
    <row r="36" spans="1:11" ht="92.25" customHeight="1" x14ac:dyDescent="0.25">
      <c r="A36" s="21" t="s">
        <v>47</v>
      </c>
      <c r="B36" s="12" t="s">
        <v>50</v>
      </c>
      <c r="C36" s="13">
        <v>94.9</v>
      </c>
      <c r="D36" s="14">
        <v>94.9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5" t="s">
        <v>51</v>
      </c>
    </row>
    <row r="37" spans="1:11" ht="23.25" customHeight="1" x14ac:dyDescent="0.25">
      <c r="A37" s="20" t="s">
        <v>8</v>
      </c>
      <c r="B37" s="12"/>
      <c r="C37" s="13">
        <f>SUM(C35:C36)</f>
        <v>3048.4</v>
      </c>
      <c r="D37" s="13">
        <f t="shared" ref="D37:I37" si="19">SUM(D35:D36)</f>
        <v>3048.4</v>
      </c>
      <c r="E37" s="13">
        <f t="shared" si="19"/>
        <v>0</v>
      </c>
      <c r="F37" s="13">
        <f t="shared" si="19"/>
        <v>0</v>
      </c>
      <c r="G37" s="13">
        <f t="shared" si="19"/>
        <v>0</v>
      </c>
      <c r="H37" s="13">
        <f t="shared" si="19"/>
        <v>0</v>
      </c>
      <c r="I37" s="13">
        <f t="shared" si="19"/>
        <v>0</v>
      </c>
      <c r="J37" s="7"/>
    </row>
    <row r="38" spans="1:11" s="8" customFormat="1" ht="78.75" x14ac:dyDescent="0.25">
      <c r="A38" s="11" t="s">
        <v>16</v>
      </c>
      <c r="B38" s="12" t="s">
        <v>15</v>
      </c>
      <c r="C38" s="13">
        <f>SUM(D38:I38)</f>
        <v>183.63</v>
      </c>
      <c r="D38" s="14">
        <v>9</v>
      </c>
      <c r="E38" s="14">
        <v>0</v>
      </c>
      <c r="F38" s="14">
        <f>4+170.63</f>
        <v>174.63</v>
      </c>
      <c r="G38" s="14">
        <v>0</v>
      </c>
      <c r="H38" s="14">
        <v>0</v>
      </c>
      <c r="I38" s="14">
        <v>0</v>
      </c>
      <c r="J38" s="15" t="s">
        <v>54</v>
      </c>
    </row>
    <row r="39" spans="1:11" s="8" customFormat="1" ht="78.75" x14ac:dyDescent="0.25">
      <c r="A39" s="11" t="s">
        <v>14</v>
      </c>
      <c r="B39" s="12" t="s">
        <v>15</v>
      </c>
      <c r="C39" s="13">
        <f>SUM(D39:I39)</f>
        <v>9930.7800000000007</v>
      </c>
      <c r="D39" s="14">
        <f>9930.78</f>
        <v>9930.7800000000007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5" t="s">
        <v>54</v>
      </c>
    </row>
    <row r="40" spans="1:11" s="8" customFormat="1" ht="23.25" customHeight="1" x14ac:dyDescent="0.25">
      <c r="A40" s="20" t="s">
        <v>8</v>
      </c>
      <c r="B40" s="18"/>
      <c r="C40" s="13">
        <f t="shared" ref="C40:I40" si="20">SUM(C38:C39)</f>
        <v>10114.41</v>
      </c>
      <c r="D40" s="13">
        <f t="shared" si="20"/>
        <v>9939.7800000000007</v>
      </c>
      <c r="E40" s="13">
        <f t="shared" si="20"/>
        <v>0</v>
      </c>
      <c r="F40" s="13">
        <f t="shared" si="20"/>
        <v>174.63</v>
      </c>
      <c r="G40" s="13">
        <f t="shared" si="20"/>
        <v>0</v>
      </c>
      <c r="H40" s="13">
        <f t="shared" si="20"/>
        <v>0</v>
      </c>
      <c r="I40" s="13">
        <f t="shared" si="20"/>
        <v>0</v>
      </c>
      <c r="J40" s="15"/>
    </row>
    <row r="41" spans="1:11" s="8" customFormat="1" ht="78.75" x14ac:dyDescent="0.25">
      <c r="A41" s="11" t="s">
        <v>18</v>
      </c>
      <c r="B41" s="18" t="s">
        <v>17</v>
      </c>
      <c r="C41" s="13">
        <f>SUM(D41:I41)</f>
        <v>64.38</v>
      </c>
      <c r="D41" s="14">
        <v>0</v>
      </c>
      <c r="E41" s="14">
        <v>0</v>
      </c>
      <c r="F41" s="14">
        <f>6.48+57.9</f>
        <v>64.38</v>
      </c>
      <c r="G41" s="14">
        <v>0</v>
      </c>
      <c r="H41" s="14">
        <v>0</v>
      </c>
      <c r="I41" s="14">
        <v>0</v>
      </c>
      <c r="J41" s="15" t="s">
        <v>55</v>
      </c>
    </row>
    <row r="42" spans="1:11" s="8" customFormat="1" ht="23.25" customHeight="1" x14ac:dyDescent="0.25">
      <c r="A42" s="16" t="s">
        <v>8</v>
      </c>
      <c r="B42" s="17"/>
      <c r="C42" s="13">
        <f>SUM(D42:I42)</f>
        <v>64.38</v>
      </c>
      <c r="D42" s="13">
        <f t="shared" ref="D42:I42" si="21">SUM(D41)</f>
        <v>0</v>
      </c>
      <c r="E42" s="13">
        <f t="shared" si="21"/>
        <v>0</v>
      </c>
      <c r="F42" s="13">
        <f t="shared" si="21"/>
        <v>64.38</v>
      </c>
      <c r="G42" s="13">
        <f t="shared" si="21"/>
        <v>0</v>
      </c>
      <c r="H42" s="13">
        <f t="shared" si="21"/>
        <v>0</v>
      </c>
      <c r="I42" s="13">
        <f t="shared" si="21"/>
        <v>0</v>
      </c>
      <c r="J42" s="15"/>
    </row>
    <row r="43" spans="1:11" s="8" customFormat="1" ht="96.6" customHeight="1" x14ac:dyDescent="0.25">
      <c r="A43" s="22" t="s">
        <v>16</v>
      </c>
      <c r="B43" s="27" t="s">
        <v>56</v>
      </c>
      <c r="C43" s="13">
        <f>SUM(D43:I43)</f>
        <v>98</v>
      </c>
      <c r="D43" s="14">
        <v>98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23" t="s">
        <v>57</v>
      </c>
    </row>
    <row r="44" spans="1:11" s="8" customFormat="1" ht="21" customHeight="1" x14ac:dyDescent="0.25">
      <c r="A44" s="16" t="s">
        <v>8</v>
      </c>
      <c r="B44" s="24"/>
      <c r="C44" s="13">
        <f>C43</f>
        <v>98</v>
      </c>
      <c r="D44" s="13">
        <f t="shared" ref="D44:I44" si="22">D43</f>
        <v>98</v>
      </c>
      <c r="E44" s="13">
        <f t="shared" si="22"/>
        <v>0</v>
      </c>
      <c r="F44" s="13">
        <f t="shared" si="22"/>
        <v>0</v>
      </c>
      <c r="G44" s="13">
        <f t="shared" si="22"/>
        <v>0</v>
      </c>
      <c r="H44" s="13">
        <f t="shared" si="22"/>
        <v>0</v>
      </c>
      <c r="I44" s="13">
        <f t="shared" si="22"/>
        <v>0</v>
      </c>
      <c r="J44" s="25"/>
    </row>
    <row r="45" spans="1:11" ht="19.5" customHeight="1" x14ac:dyDescent="0.25">
      <c r="A45" s="16" t="s">
        <v>5</v>
      </c>
      <c r="B45" s="10"/>
      <c r="C45" s="26">
        <f>C9+C11+C13+C17+C20+C22+C27+C32+C34+C37+C40+C42+C44</f>
        <v>117322.59</v>
      </c>
      <c r="D45" s="26">
        <f t="shared" ref="D45:I45" si="23">D9+D11+D13+D17+D20+D22+D27+D32+D34+D37+D40+D42+D44</f>
        <v>105228.78</v>
      </c>
      <c r="E45" s="26">
        <f t="shared" si="23"/>
        <v>1106.8000000000002</v>
      </c>
      <c r="F45" s="26">
        <f t="shared" si="23"/>
        <v>3874.41</v>
      </c>
      <c r="G45" s="26">
        <f t="shared" si="23"/>
        <v>0</v>
      </c>
      <c r="H45" s="26">
        <f t="shared" si="23"/>
        <v>5616.3</v>
      </c>
      <c r="I45" s="26">
        <f t="shared" si="23"/>
        <v>1496.3000000000002</v>
      </c>
      <c r="J45" s="9"/>
      <c r="K45" s="8"/>
    </row>
  </sheetData>
  <autoFilter ref="B2:B45"/>
  <mergeCells count="6">
    <mergeCell ref="A2:J2"/>
    <mergeCell ref="J4:J5"/>
    <mergeCell ref="B4:B5"/>
    <mergeCell ref="A4:A5"/>
    <mergeCell ref="C4:C5"/>
    <mergeCell ref="D4:I4"/>
  </mergeCells>
  <pageMargins left="0" right="0" top="0" bottom="0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Плешкова Ольга Игоревна</cp:lastModifiedBy>
  <cp:lastPrinted>2018-11-19T09:46:14Z</cp:lastPrinted>
  <dcterms:created xsi:type="dcterms:W3CDTF">2013-06-05T04:07:34Z</dcterms:created>
  <dcterms:modified xsi:type="dcterms:W3CDTF">2019-02-11T10:23:35Z</dcterms:modified>
</cp:coreProperties>
</file>