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319\Уточнение бюджета февраль 2014\Пакет на Думу февраль 2014\Проект решения\"/>
    </mc:Choice>
  </mc:AlternateContent>
  <bookViews>
    <workbookView xWindow="0" yWindow="120" windowWidth="28800" windowHeight="12020"/>
  </bookViews>
  <sheets>
    <sheet name="№ 6 (февраль) " sheetId="2" r:id="rId1"/>
  </sheets>
  <definedNames>
    <definedName name="_xlnm._FilterDatabase" localSheetId="0" hidden="1">'№ 6 (февраль) '!$A$13:$G$634</definedName>
    <definedName name="_xlnm.Print_Titles" localSheetId="0">'№ 6 (февраль) '!$14:$15</definedName>
  </definedNames>
  <calcPr calcId="152511"/>
</workbook>
</file>

<file path=xl/calcChain.xml><?xml version="1.0" encoding="utf-8"?>
<calcChain xmlns="http://schemas.openxmlformats.org/spreadsheetml/2006/main">
  <c r="F609" i="2" l="1"/>
  <c r="G487" i="2"/>
  <c r="F487" i="2"/>
  <c r="G191" i="2" l="1"/>
  <c r="F191" i="2"/>
  <c r="G239" i="2"/>
  <c r="F239" i="2"/>
  <c r="G246" i="2" l="1"/>
  <c r="F246" i="2"/>
  <c r="G194" i="2"/>
  <c r="F194" i="2"/>
  <c r="G193" i="2"/>
  <c r="F193" i="2"/>
  <c r="G192" i="2"/>
  <c r="F192" i="2"/>
  <c r="G243" i="2"/>
  <c r="F243" i="2"/>
  <c r="G242" i="2"/>
  <c r="F242" i="2"/>
  <c r="G241" i="2"/>
  <c r="F241" i="2"/>
  <c r="G458" i="2"/>
  <c r="F458" i="2"/>
  <c r="G236" i="2"/>
  <c r="F236" i="2"/>
  <c r="G235" i="2"/>
  <c r="F235" i="2"/>
  <c r="G537" i="2"/>
  <c r="F537" i="2"/>
  <c r="G397" i="2"/>
  <c r="F397" i="2"/>
  <c r="G377" i="2"/>
  <c r="F377" i="2"/>
  <c r="G358" i="2"/>
  <c r="F358" i="2"/>
  <c r="G340" i="2"/>
  <c r="F340" i="2"/>
  <c r="G321" i="2"/>
  <c r="F321" i="2"/>
  <c r="G303" i="2"/>
  <c r="F303" i="2"/>
  <c r="G285" i="2"/>
  <c r="F285" i="2"/>
  <c r="G267" i="2"/>
  <c r="F267" i="2"/>
  <c r="G439" i="2" l="1"/>
  <c r="G131" i="2"/>
  <c r="F131" i="2"/>
  <c r="G633" i="2" l="1"/>
  <c r="F613" i="2"/>
  <c r="G612" i="2"/>
  <c r="F612" i="2"/>
  <c r="G589" i="2"/>
  <c r="F589" i="2"/>
  <c r="G577" i="2"/>
  <c r="F577" i="2"/>
  <c r="G566" i="2"/>
  <c r="F566" i="2"/>
  <c r="G556" i="2"/>
  <c r="F556" i="2"/>
  <c r="G541" i="2"/>
  <c r="F541" i="2"/>
  <c r="G522" i="2"/>
  <c r="F522" i="2"/>
  <c r="G507" i="2"/>
  <c r="F507" i="2"/>
  <c r="G489" i="2"/>
  <c r="F489" i="2"/>
  <c r="G476" i="2"/>
  <c r="F476" i="2"/>
  <c r="G463" i="2"/>
  <c r="F463" i="2"/>
  <c r="G442" i="2"/>
  <c r="F442" i="2"/>
  <c r="G420" i="2"/>
  <c r="F420" i="2"/>
  <c r="G401" i="2"/>
  <c r="F401" i="2"/>
  <c r="G382" i="2"/>
  <c r="F382" i="2"/>
  <c r="G362" i="2"/>
  <c r="F362" i="2"/>
  <c r="G343" i="2"/>
  <c r="F343" i="2"/>
  <c r="G325" i="2"/>
  <c r="F325" i="2"/>
  <c r="G306" i="2"/>
  <c r="F306" i="2"/>
  <c r="G288" i="2"/>
  <c r="F288" i="2"/>
  <c r="G270" i="2"/>
  <c r="F270" i="2"/>
  <c r="G252" i="2"/>
  <c r="F252" i="2"/>
  <c r="G219" i="2"/>
  <c r="F219" i="2"/>
  <c r="G199" i="2"/>
  <c r="F199" i="2"/>
  <c r="G174" i="2"/>
  <c r="F174" i="2"/>
  <c r="G155" i="2"/>
  <c r="F155" i="2"/>
  <c r="G148" i="2"/>
  <c r="F148" i="2"/>
  <c r="G134" i="2"/>
  <c r="F134" i="2"/>
  <c r="G120" i="2"/>
  <c r="F120" i="2"/>
  <c r="G118" i="2"/>
  <c r="F118" i="2"/>
  <c r="G116" i="2"/>
  <c r="F116" i="2"/>
  <c r="G114" i="2"/>
  <c r="F114" i="2"/>
  <c r="G111" i="2"/>
  <c r="F111" i="2"/>
  <c r="G109" i="2"/>
  <c r="F109" i="2"/>
  <c r="G107" i="2"/>
  <c r="F107" i="2"/>
  <c r="G104" i="2"/>
  <c r="F104" i="2"/>
  <c r="G101" i="2"/>
  <c r="F101" i="2"/>
  <c r="G99" i="2"/>
  <c r="F99" i="2"/>
  <c r="G92" i="2"/>
  <c r="F92" i="2"/>
  <c r="G74" i="2"/>
  <c r="F74" i="2"/>
  <c r="G72" i="2"/>
  <c r="F72" i="2"/>
  <c r="G49" i="2"/>
  <c r="F49" i="2"/>
  <c r="G47" i="2"/>
  <c r="F47" i="2"/>
  <c r="G45" i="2"/>
  <c r="F45" i="2"/>
  <c r="G43" i="2"/>
  <c r="F43" i="2"/>
  <c r="G37" i="2"/>
  <c r="F37" i="2"/>
  <c r="G35" i="2"/>
  <c r="F35" i="2"/>
  <c r="G30" i="2"/>
  <c r="F30" i="2"/>
  <c r="G27" i="2"/>
  <c r="F27" i="2"/>
  <c r="G25" i="2"/>
  <c r="F25" i="2"/>
  <c r="G23" i="2"/>
  <c r="F23" i="2"/>
  <c r="F633" i="2" l="1"/>
  <c r="G634" i="2"/>
  <c r="F634" i="2"/>
</calcChain>
</file>

<file path=xl/sharedStrings.xml><?xml version="1.0" encoding="utf-8"?>
<sst xmlns="http://schemas.openxmlformats.org/spreadsheetml/2006/main" count="2444" uniqueCount="388">
  <si>
    <t>к решению</t>
  </si>
  <si>
    <t>Пермской городской Думы</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</si>
  <si>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</si>
  <si>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</si>
  <si>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</si>
  <si>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</si>
  <si>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 xml:space="preserve">Код гл. администратора </t>
  </si>
  <si>
    <t xml:space="preserve">Код вида доходов </t>
  </si>
  <si>
    <t>Управление Федеральной службы по надзору в сфере природопользования по Пермскому краю</t>
  </si>
  <si>
    <t>048</t>
  </si>
  <si>
    <t>11201010016000</t>
  </si>
  <si>
    <t>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</si>
  <si>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</si>
  <si>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11201020016000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</si>
  <si>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</si>
  <si>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t>
  </si>
  <si>
    <t>Плата за выбросы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</si>
  <si>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</si>
  <si>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</si>
  <si>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t>
  </si>
  <si>
    <t>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</si>
  <si>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</si>
  <si>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</si>
  <si>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</si>
  <si>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</si>
  <si>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</si>
  <si>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 доходов</t>
  </si>
  <si>
    <t/>
  </si>
  <si>
    <t>060</t>
  </si>
  <si>
    <t>11690040046000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</si>
  <si>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</si>
  <si>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t>
  </si>
  <si>
    <t>11625030016000</t>
  </si>
  <si>
    <t>Денежные взыскания (штрафы) за нарушение законодательства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</si>
  <si>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096</t>
  </si>
  <si>
    <t>10807130011000</t>
  </si>
  <si>
    <t>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</si>
  <si>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</si>
  <si>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</si>
  <si>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</si>
  <si>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t>
  </si>
  <si>
    <t>Доходы от уплаты акцизов на дизельное топливо, зачисляемые в консолидированные бюджеты субъектов Российской Федерации</t>
  </si>
  <si>
    <t>10302240010000</t>
  </si>
  <si>
    <t>Доходы от уплаты акцизов на моторные масла для дизельных и (или) карбюраторных (инжекторных) двигателей, зачисляемые в консолидированные бюджеты субъектов Российской Федерации</t>
  </si>
  <si>
    <t>10302250010000</t>
  </si>
  <si>
    <t>Доходы от уплаты акцизов на автомобильный бензин, производимый на территории Российской Федерации, зачисляемые в консолидированные бюджеты субъектов Российской Федерации</t>
  </si>
  <si>
    <t>10302260010000</t>
  </si>
  <si>
    <t>Доходы от уплаты акцизов на прямогонный бензин, производимый на территории Российской Федерации, зачисляемые в консолидированные бюджеты субъектов Российской Федерации</t>
  </si>
  <si>
    <t>Управление государственного автодорожного надзора по Пермскому краю Федеральной службы по надзору в сфере транспорта</t>
  </si>
  <si>
    <t>106</t>
  </si>
  <si>
    <t>141</t>
  </si>
  <si>
    <t>11608010016000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</si>
  <si>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</si>
  <si>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</si>
  <si>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</si>
  <si>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</si>
  <si>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</si>
  <si>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11643000016000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</si>
  <si>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</si>
  <si>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150</t>
  </si>
  <si>
    <t>157</t>
  </si>
  <si>
    <t>161</t>
  </si>
  <si>
    <t>11633040046000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</si>
  <si>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</si>
  <si>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</si>
  <si>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</si>
  <si>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</si>
  <si>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</si>
  <si>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</si>
  <si>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</si>
  <si>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</si>
  <si>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</si>
  <si>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</si>
  <si>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</si>
  <si>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</si>
  <si>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</si>
  <si>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</si>
  <si>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</si>
  <si>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</si>
  <si>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</si>
  <si>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</si>
  <si>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</si>
  <si>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</si>
  <si>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</si>
  <si>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</si>
  <si>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440</t>
  </si>
  <si>
    <t>11402043040000</t>
  </si>
  <si>
    <t>11402043041000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</si>
  <si>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178-ФЗ)</t>
  </si>
  <si>
    <t>11402043042000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</si>
  <si>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</si>
  <si>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</si>
  <si>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159-ФЗ)</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</si>
  <si>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</si>
  <si>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</si>
  <si>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</si>
  <si>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</si>
  <si>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</si>
  <si>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</si>
  <si>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</si>
  <si>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</si>
  <si>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</si>
  <si>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</si>
  <si>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</si>
  <si>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</si>
  <si>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</si>
  <si>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</si>
  <si>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</si>
  <si>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20704050040000</t>
  </si>
  <si>
    <t>Прочие безвозмездные поступления в бюджеты городских округов</t>
  </si>
  <si>
    <t>177</t>
  </si>
  <si>
    <t>11690040047000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</si>
  <si>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 если Указаниями не установлено иное)</t>
  </si>
  <si>
    <t>Управление Федеральной налоговой службы по Пермскому краю</t>
  </si>
  <si>
    <t>182</t>
  </si>
  <si>
    <t>10102010011000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</si>
  <si>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</si>
  <si>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</si>
  <si>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</si>
  <si>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</si>
  <si>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</si>
  <si>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</si>
  <si>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</si>
  <si>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</si>
  <si>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</si>
  <si>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10503010011000</t>
  </si>
  <si>
    <t>Единый сельскохозяйственный налог.  (Сумма платежа (перерасчеты, недоимка и задолженность по соответствующему платежу, в том числе отмененному))</t>
  </si>
  <si>
    <t>10504010021000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</si>
  <si>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</si>
  <si>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</si>
  <si>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</si>
  <si>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t>
  </si>
  <si>
    <t>Транспортный налог с организаций. (Cумма платежа (перерасчеты, недоимка и задолженность по соответствующему платежу, в том числе по отмененному))</t>
  </si>
  <si>
    <t>10604012021000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</si>
  <si>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</si>
  <si>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10606012041000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</si>
  <si>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(перерасчеты, недоимка и задолженность по соответствующему платежу, в том числе по отмененному))</t>
  </si>
  <si>
    <t>10606022041000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</si>
  <si>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(перерасчёты, недоимка и задолженность по соответствующему платежу, в том числе по отмененному))</t>
  </si>
  <si>
    <t>10803010011000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</si>
  <si>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</si>
  <si>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11603010016000</t>
  </si>
  <si>
    <t>Денежные взыскания (штрафы) за нарушение законодательства о налогах и сборах, предусмотренные статьями 116, 118, пунктом 2 статьи 119, статьей 119, пунктами 1 и 2 статьи 120, статьями 125, 126, 128, 129, 129, статьями 129, 132, 133, 134, 135, 135 и 135 Налогового кодекса Российской Федерации, а также штрафы, взыскание которых осуществляется на основании ранее действовавшей статьи 117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</si>
  <si>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11603030016000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</si>
  <si>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</si>
  <si>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</si>
  <si>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карт.(федеральные государственные органы, Банк России, органы управления государственными внебюджетными фондами Российской Федерации)</t>
  </si>
  <si>
    <t>188</t>
  </si>
  <si>
    <t>11621040046000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</si>
  <si>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</si>
  <si>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11630013016000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</si>
  <si>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</si>
  <si>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</si>
  <si>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</si>
  <si>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</si>
  <si>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</si>
  <si>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</si>
  <si>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</si>
  <si>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10807110011000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</si>
  <si>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(Сумма платежа (перерасчеты, недоимка и задолженность по соответствующему платежу, в том числе по отмененному))</t>
  </si>
  <si>
    <t>10807120011000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</si>
  <si>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</si>
  <si>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</si>
  <si>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</si>
  <si>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</si>
  <si>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</si>
  <si>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Региональное управление N133 Федерального медико-биологического агентства</t>
  </si>
  <si>
    <t>388</t>
  </si>
  <si>
    <t>498</t>
  </si>
  <si>
    <t>11645000016000</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</si>
  <si>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</si>
  <si>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Инспекция государственного строительного надзора Пермского края</t>
  </si>
  <si>
    <t>804</t>
  </si>
  <si>
    <t>Государственная инспекция по контролю за объектами культурного наследия Пермского края</t>
  </si>
  <si>
    <t>808</t>
  </si>
  <si>
    <t>Инспекция государственного жилищного надзора Пермского края</t>
  </si>
  <si>
    <t>843</t>
  </si>
  <si>
    <t>Департамент финансов администрации города Перми</t>
  </si>
  <si>
    <t>902</t>
  </si>
  <si>
    <t>20201001040000</t>
  </si>
  <si>
    <t>151</t>
  </si>
  <si>
    <t>Дотации бюджетам городских округов на выравнивание бюджетной обеспеченности</t>
  </si>
  <si>
    <t>20201003040000</t>
  </si>
  <si>
    <t>Дотации бюджетам городских округов на поддержку мер по обеспечению сбалансированности бюджетов</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</si>
  <si>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</si>
  <si>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</si>
  <si>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</si>
  <si>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</si>
  <si>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</si>
  <si>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</si>
  <si>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</si>
  <si>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</si>
  <si>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</si>
  <si>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</si>
  <si>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</si>
  <si>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</si>
  <si>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</si>
  <si>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</si>
  <si>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</si>
  <si>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</si>
  <si>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</si>
  <si>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</si>
  <si>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</si>
  <si>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</si>
  <si>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</si>
  <si>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</si>
  <si>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</si>
  <si>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</si>
  <si>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</si>
  <si>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</si>
  <si>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Управление здравоохранения администрации города Перми</t>
  </si>
  <si>
    <t>920</t>
  </si>
  <si>
    <t>20202077040000</t>
  </si>
  <si>
    <t>Субсидии бюджетам городских округов на бюджетные инвестиции в объекты капитального строительства собственности муниципальных образований</t>
  </si>
  <si>
    <t>20202999040000</t>
  </si>
  <si>
    <t>Прочие субсидии бюджетам городских округов</t>
  </si>
  <si>
    <t>20203024040014</t>
  </si>
  <si>
    <t>Субвенция на оплату проезда пациентов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</si>
  <si>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</si>
  <si>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</si>
  <si>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20203024040024</t>
  </si>
  <si>
    <t>Субвенция на организацию оказания медицинской помощи на территории Пермского края в соответствии с территориальной программой государственных гарантий оказания гражданам Российской Федерации бесплатной медицинской помощи</t>
  </si>
  <si>
    <t>Департамент культуры и молодежной политики администрации города Перми</t>
  </si>
  <si>
    <t>924</t>
  </si>
  <si>
    <t>20204025040000</t>
  </si>
  <si>
    <t>Межбюджетные трансферты, передаваемые бюджетам городских округов на комплектование книжных фондов библиотек муниципальных образований</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</si>
  <si>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</si>
  <si>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</si>
  <si>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</si>
  <si>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</si>
  <si>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</si>
  <si>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</si>
  <si>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</si>
  <si>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</si>
  <si>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</si>
  <si>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</si>
  <si>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</si>
  <si>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</si>
  <si>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20203024040005</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</si>
  <si>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</si>
  <si>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</si>
  <si>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</si>
  <si>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</si>
  <si>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</si>
  <si>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</si>
  <si>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</si>
  <si>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20203024040021</t>
  </si>
  <si>
    <t>Субвенции на стипендиальное обеспечение обучающихся в 10-х и 11-х классах общеобразовательных учреждений</t>
  </si>
  <si>
    <t>20203024040022</t>
  </si>
  <si>
    <t>Субвенции на компенсацию фактически произведенных расходов на приобретение абонементных билетов на проезд железнодорожным транспортом общего пользования пригородного сообщения</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</si>
  <si>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</si>
  <si>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</si>
  <si>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20203024040029</t>
  </si>
  <si>
    <t>Субвенции на организацию медицинской помощи в детских санаториях ревматологического и пульмонологического профиля</t>
  </si>
  <si>
    <t>20203024040030</t>
  </si>
  <si>
    <t>Субвенции на формирование системы оказания паллиативной медицинской помощи, в том числе детям муниципальными учреждениями</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</si>
  <si>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</si>
  <si>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</si>
  <si>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</si>
  <si>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</si>
  <si>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Администрация Ленинского района города Перми</t>
  </si>
  <si>
    <t>931</t>
  </si>
  <si>
    <t>20203024040007</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</si>
  <si>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</si>
  <si>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</si>
  <si>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</si>
  <si>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</si>
  <si>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</si>
  <si>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</si>
  <si>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</si>
  <si>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</si>
  <si>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</si>
  <si>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</si>
  <si>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</si>
  <si>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</si>
  <si>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</si>
  <si>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</si>
  <si>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</si>
  <si>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</si>
  <si>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</si>
  <si>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Управление внешнего благоустройства администрации города Перми</t>
  </si>
  <si>
    <t>944</t>
  </si>
  <si>
    <t>10807173011000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</si>
  <si>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(Cумма платежа (перерасчеты, недоимка и задолженность по соответствующему платежу, в том числе по отмененному))</t>
  </si>
  <si>
    <t>11301530041000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</si>
  <si>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</si>
  <si>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11637030040000</t>
  </si>
  <si>
    <t>Поступления сумм в возмещение вреда, причиняемого автомобильным дорогам местного значения транспортными средствами, осуществляющим перевозки тяжеловесных и (или) крупногабаритных грузов, зачисляемые в бюджеты городских округов</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</si>
  <si>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</si>
  <si>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</si>
  <si>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</si>
  <si>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</si>
  <si>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</si>
  <si>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</si>
  <si>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</si>
  <si>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городских округов</t>
  </si>
  <si>
    <t>11623040040000</t>
  </si>
  <si>
    <t>Доходы от возмещения ущерба при возникновении страховых случаев, когда выгодоприобретателями по договорам страхования выступают получатели средств бюджетов городских округов</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</si>
  <si>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</si>
  <si>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</si>
  <si>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промышленной политики, инвестиций и предпринимательства администрации города Перми</t>
  </si>
  <si>
    <t>951</t>
  </si>
  <si>
    <t>Комитет социальной защиты населения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</si>
  <si>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</si>
  <si>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</si>
  <si>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</si>
  <si>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</si>
  <si>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</si>
  <si>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20203024040011</t>
  </si>
  <si>
    <t>Субвенции на обязательное государственное страхование жизни граждан, участвующих в обеспечении общественного порядка</t>
  </si>
  <si>
    <t>Управление по развитию потребительского рынка администрации города Перми</t>
  </si>
  <si>
    <t>965</t>
  </si>
  <si>
    <t>10807150010000</t>
  </si>
  <si>
    <t>Государственная пошлина за выдачу разрешения на установку рекламной конструкции</t>
  </si>
  <si>
    <t>10807150011000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</si>
  <si>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</si>
  <si>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</si>
  <si>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</si>
  <si>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</si>
  <si>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</si>
  <si>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</si>
  <si>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</si>
  <si>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</si>
  <si>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</si>
  <si>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</si>
  <si>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</si>
  <si>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</si>
  <si>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</si>
  <si>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</si>
  <si>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</si>
  <si>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</si>
  <si>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</si>
  <si>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20203024040015</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</si>
  <si>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</si>
  <si>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</si>
  <si>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</si>
  <si>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</si>
  <si>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</si>
  <si>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</si>
  <si>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</si>
  <si>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</si>
  <si>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</si>
  <si>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</si>
  <si>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(Cумма платежа  (перерасчеты, недоимка и задолженность ), кроме средств от продажи права на заключение договоров аренды по данному виду дохода)</t>
  </si>
  <si>
    <t>11105012041010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</si>
  <si>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</si>
  <si>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11105012042000</t>
  </si>
  <si>
    <t>11105012043000</t>
  </si>
  <si>
    <t>11105024041000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</si>
  <si>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(Cумма платежа  (перерасчеты, недоимка и задолженность) по данному виду дохода)</t>
  </si>
  <si>
    <t>11105024042000</t>
  </si>
  <si>
    <t>11105024043000</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</si>
  <si>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</si>
  <si>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</si>
  <si>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</si>
  <si>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</si>
  <si>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</si>
  <si>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</si>
  <si>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ПРИЛОЖЕНИЕ № 6</t>
  </si>
  <si>
    <t>ПЕРЕЧЕНЬ ГЛАВНЫХ АДМИНИСТРАТОРОВ ДОХОДОВ БЮДЖЕТА ГОРОДА ПЕРМИ</t>
  </si>
  <si>
    <t xml:space="preserve">  НА ПЛАНОВЫЙ ПЕРИОД 2015 И 2016 ГОДОВ</t>
  </si>
  <si>
    <t>2015 год</t>
  </si>
  <si>
    <t>2016 год</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</si>
  <si>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</si>
  <si>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</si>
  <si>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</si>
  <si>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</si>
  <si>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Западно – Уральское управление Федеральной службы по экологическому, технологическому и атомному надзору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</si>
  <si>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</si>
  <si>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</si>
  <si>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Средневолжское территориальное управление Федерального агентства по рыболовству </t>
  </si>
  <si>
    <t>20202021040000</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</si>
  <si>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</si>
  <si>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Государственная инспекция труда в Пермском крае</t>
  </si>
  <si>
    <t>Территориальный орган Федеральной службы государственной статистики по Пермскому краю</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</si>
  <si>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</si>
  <si>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Главное управление Министерства внутренних дел России по Пермскому краю</t>
  </si>
  <si>
    <t>Территориальный орган Федеральной службы по надзору в сфере здравоохранения по Пермскому краю</t>
  </si>
  <si>
    <t>Управление Федеральной службы по надзору в сфере защиты прав потребителей и благополучия человека по Пермскому краю</t>
  </si>
  <si>
    <t>Управление Федеральной антимонопольной службы по Пермскому краю</t>
  </si>
  <si>
    <t xml:space="preserve"> к решению</t>
  </si>
  <si>
    <t>от 17.12.2012 № 285</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</si>
  <si>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</si>
  <si>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</si>
  <si>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</si>
  <si>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автономных учреждений). (Денежные взыскания (штрафы) по данному виду дохода согласно законодательству Российской Федерации)</t>
  </si>
  <si>
    <t xml:space="preserve">Управление Федеральной службы по надзору в сфере связи, информационных технологий и массовых коммуникаций по Пермскому краю
</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</si>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</sst>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00"/>
  </numFmts>
  <fonts count="5"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
      <sz val="10"/>
      <name val="Arial Cyr"/>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0" fontId="4" fillId="0" borderId="0"/>
  </cellStyleXfs>
  <cellXfs count="46">
    <xf numFmtId="0" fontId="0" fillId="0" borderId="0" xfId="0"/>
    <xf numFmtId="0" fontId="2" fillId="0" borderId="0" xfId="1" applyFont="1" applyFill="1" applyAlignment="1">
      <alignment horizontal="center" vertical="top"/>
    </xf>
    <xf numFmtId="0" fontId="2" fillId="0" borderId="0" xfId="1" applyFont="1" applyFill="1"/>
    <xf numFmtId="0" fontId="2" fillId="0" borderId="0" xfId="1" applyFont="1" applyFill="1" applyAlignment="1">
      <alignment horizontal="right"/>
    </xf>
    <xf numFmtId="0" fontId="2" fillId="0" borderId="0" xfId="1" applyFont="1" applyFill="1" applyAlignment="1">
      <alignment horizontal="left"/>
    </xf>
    <xf numFmtId="0" fontId="2" fillId="0" borderId="0" xfId="1" applyFont="1" applyFill="1" applyAlignment="1">
      <alignment horizontal="justify" vertical="top"/>
    </xf>
    <xf numFmtId="164" fontId="2" fillId="0" borderId="0" xfId="1" applyNumberFormat="1" applyFont="1" applyFill="1"/>
    <xf numFmtId="0" fontId="2" fillId="0" borderId="0" xfId="1" applyFont="1" applyFill="1" applyAlignment="1">
      <alignment horizontal="center" vertical="top"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horizontal="justify" vertical="top" wrapText="1"/>
    </xf>
    <xf numFmtId="0" fontId="2" fillId="0" borderId="0" xfId="1" applyFont="1" applyFill="1" applyAlignment="1">
      <alignment horizontal="left" vertical="top" wrapText="1"/>
    </xf>
    <xf numFmtId="49" fontId="2" fillId="0" borderId="2" xfId="1" applyNumberFormat="1" applyFont="1" applyFill="1" applyBorder="1" applyAlignment="1">
      <alignment horizontal="right" vertical="center" wrapText="1"/>
    </xf>
    <xf numFmtId="49" fontId="2" fillId="0" borderId="3" xfId="1" applyNumberFormat="1" applyFont="1" applyFill="1" applyBorder="1" applyAlignment="1">
      <alignment horizontal="right" vertical="center" wrapText="1"/>
    </xf>
    <xf numFmtId="49" fontId="2" fillId="0" borderId="3" xfId="1" applyNumberFormat="1" applyFont="1" applyFill="1" applyBorder="1" applyAlignment="1">
      <alignment horizontal="left" vertical="center" wrapText="1"/>
    </xf>
    <xf numFmtId="49" fontId="2" fillId="0" borderId="6" xfId="1" applyNumberFormat="1" applyFont="1" applyFill="1" applyBorder="1" applyAlignment="1">
      <alignment horizontal="left" vertical="center" wrapText="1"/>
    </xf>
    <xf numFmtId="49" fontId="2" fillId="0" borderId="6" xfId="1" applyNumberFormat="1" applyFont="1" applyFill="1" applyBorder="1" applyAlignment="1">
      <alignment horizontal="left" vertical="top"/>
    </xf>
    <xf numFmtId="49" fontId="2" fillId="0" borderId="6" xfId="1" applyNumberFormat="1" applyFont="1" applyFill="1" applyBorder="1" applyAlignment="1">
      <alignment horizontal="left"/>
    </xf>
    <xf numFmtId="165" fontId="2" fillId="0" borderId="6" xfId="1" applyNumberFormat="1" applyFont="1" applyFill="1" applyBorder="1" applyAlignment="1">
      <alignment horizontal="left" vertical="center" wrapText="1"/>
    </xf>
    <xf numFmtId="49" fontId="2" fillId="0" borderId="2" xfId="1" applyNumberFormat="1" applyFont="1" applyFill="1" applyBorder="1" applyAlignment="1">
      <alignment horizontal="left" vertical="top"/>
    </xf>
    <xf numFmtId="49" fontId="2" fillId="0" borderId="3" xfId="1" applyNumberFormat="1" applyFont="1" applyFill="1" applyBorder="1" applyAlignment="1"/>
    <xf numFmtId="49" fontId="2" fillId="0" borderId="2" xfId="1" applyNumberFormat="1" applyFont="1" applyFill="1" applyBorder="1" applyAlignment="1">
      <alignment horizontal="center"/>
    </xf>
    <xf numFmtId="166" fontId="2" fillId="0" borderId="6" xfId="1" applyNumberFormat="1" applyFont="1" applyFill="1" applyBorder="1" applyAlignment="1">
      <alignment horizontal="right" vertical="center" wrapText="1"/>
    </xf>
    <xf numFmtId="166" fontId="2" fillId="0" borderId="6" xfId="1" applyNumberFormat="1" applyFont="1" applyFill="1" applyBorder="1" applyAlignment="1">
      <alignment horizontal="right"/>
    </xf>
    <xf numFmtId="165" fontId="2" fillId="0" borderId="6"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164" fontId="2" fillId="0" borderId="0" xfId="1" applyNumberFormat="1" applyFont="1" applyFill="1" applyAlignment="1">
      <alignment horizontal="right"/>
    </xf>
    <xf numFmtId="164" fontId="2" fillId="0" borderId="0" xfId="1" applyNumberFormat="1" applyFont="1" applyFill="1" applyAlignment="1">
      <alignment horizontal="right" vertical="top"/>
    </xf>
    <xf numFmtId="49" fontId="2" fillId="0" borderId="6" xfId="1" applyNumberFormat="1" applyFont="1" applyFill="1" applyBorder="1" applyAlignment="1">
      <alignment horizontal="center" vertical="top" wrapText="1"/>
    </xf>
    <xf numFmtId="0" fontId="3" fillId="0" borderId="0" xfId="1" applyFont="1" applyFill="1" applyAlignment="1">
      <alignment horizontal="center" vertical="top"/>
    </xf>
    <xf numFmtId="164" fontId="2" fillId="0" borderId="0" xfId="1" applyNumberFormat="1" applyFont="1" applyFill="1" applyAlignment="1"/>
    <xf numFmtId="164" fontId="2" fillId="0" borderId="0" xfId="1" applyNumberFormat="1" applyFont="1" applyFill="1" applyAlignment="1">
      <alignment vertical="top"/>
    </xf>
    <xf numFmtId="166" fontId="2" fillId="0" borderId="0" xfId="2" applyNumberFormat="1" applyFont="1" applyFill="1" applyAlignment="1">
      <alignment horizontal="right"/>
    </xf>
    <xf numFmtId="49" fontId="2" fillId="0" borderId="6" xfId="1" applyNumberFormat="1" applyFont="1" applyFill="1" applyBorder="1" applyAlignment="1">
      <alignment horizontal="center" vertical="center" wrapText="1"/>
    </xf>
    <xf numFmtId="49" fontId="2" fillId="0" borderId="6" xfId="1" applyNumberFormat="1" applyFont="1" applyFill="1" applyBorder="1" applyAlignment="1">
      <alignment horizontal="center" vertical="top" wrapText="1"/>
    </xf>
    <xf numFmtId="0" fontId="3" fillId="0" borderId="0" xfId="1" applyFont="1" applyFill="1" applyAlignment="1">
      <alignment horizontal="center" vertical="top"/>
    </xf>
    <xf numFmtId="49" fontId="2" fillId="0" borderId="1"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49" fontId="2" fillId="0" borderId="2"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5" xfId="1" applyNumberFormat="1" applyFont="1" applyFill="1" applyBorder="1" applyAlignment="1">
      <alignment horizontal="center" vertical="top"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4"/>
  <sheetViews>
    <sheetView showGridLines="0" tabSelected="1" zoomScale="90" zoomScaleNormal="90" workbookViewId="0">
      <pane xSplit="1" ySplit="15" topLeftCell="B111" activePane="bottomRight" state="frozen"/>
      <selection activeCell="E609" sqref="E609"/>
      <selection pane="topRight" activeCell="E609" sqref="E609"/>
      <selection pane="bottomLeft" activeCell="E609" sqref="E609"/>
      <selection pane="bottomRight" activeCell="A112" sqref="A112:A113"/>
    </sheetView>
  </sheetViews>
  <sheetFormatPr defaultColWidth="9.1796875" defaultRowHeight="13" x14ac:dyDescent="0.3"/>
  <cols>
    <col min="1" max="1" width="18.81640625" style="1" customWidth="1"/>
    <col min="2" max="2" width="9.453125" style="2" customWidth="1"/>
    <col min="3" max="3" width="17.7265625" style="3" customWidth="1"/>
    <col min="4" max="4" width="8.453125" style="4" customWidth="1"/>
    <col min="5" max="5" width="46" style="5" customWidth="1"/>
    <col min="6" max="6" width="13.453125" style="6" customWidth="1"/>
    <col min="7" max="7" width="13.26953125" style="6" customWidth="1"/>
    <col min="8" max="16384" width="9.1796875" style="2"/>
  </cols>
  <sheetData>
    <row r="1" spans="1:7" x14ac:dyDescent="0.3">
      <c r="G1" s="26" t="s">
        <v>358</v>
      </c>
    </row>
    <row r="2" spans="1:7" x14ac:dyDescent="0.3">
      <c r="G2" s="26" t="s">
        <v>380</v>
      </c>
    </row>
    <row r="3" spans="1:7" x14ac:dyDescent="0.3">
      <c r="G3" s="27" t="s">
        <v>1</v>
      </c>
    </row>
    <row r="5" spans="1:7" ht="15" customHeight="1" x14ac:dyDescent="0.3">
      <c r="F5" s="30"/>
      <c r="G5" s="26" t="s">
        <v>358</v>
      </c>
    </row>
    <row r="6" spans="1:7" ht="15" customHeight="1" x14ac:dyDescent="0.3">
      <c r="F6" s="30"/>
      <c r="G6" s="26" t="s">
        <v>0</v>
      </c>
    </row>
    <row r="7" spans="1:7" ht="15" customHeight="1" x14ac:dyDescent="0.3">
      <c r="F7" s="31"/>
      <c r="G7" s="27" t="s">
        <v>1</v>
      </c>
    </row>
    <row r="8" spans="1:7" x14ac:dyDescent="0.3">
      <c r="G8" s="32" t="s">
        <v>381</v>
      </c>
    </row>
    <row r="9" spans="1:7" x14ac:dyDescent="0.3">
      <c r="A9" s="7"/>
      <c r="B9" s="8"/>
      <c r="C9" s="9"/>
      <c r="D9" s="8"/>
      <c r="E9" s="10"/>
    </row>
    <row r="10" spans="1:7" ht="15.5" x14ac:dyDescent="0.3">
      <c r="A10" s="35" t="s">
        <v>359</v>
      </c>
      <c r="B10" s="35"/>
      <c r="C10" s="35"/>
      <c r="D10" s="35"/>
      <c r="E10" s="35"/>
      <c r="F10" s="35"/>
      <c r="G10" s="35"/>
    </row>
    <row r="11" spans="1:7" ht="15.5" x14ac:dyDescent="0.3">
      <c r="A11" s="35" t="s">
        <v>360</v>
      </c>
      <c r="B11" s="35"/>
      <c r="C11" s="35"/>
      <c r="D11" s="35"/>
      <c r="E11" s="35"/>
      <c r="F11" s="35"/>
      <c r="G11" s="35"/>
    </row>
    <row r="12" spans="1:7" ht="15.5" x14ac:dyDescent="0.3">
      <c r="A12" s="29"/>
      <c r="B12" s="29"/>
      <c r="C12" s="29"/>
      <c r="D12" s="29"/>
      <c r="E12" s="29"/>
      <c r="F12" s="29"/>
      <c r="G12" s="29"/>
    </row>
    <row r="13" spans="1:7" x14ac:dyDescent="0.3">
      <c r="A13" s="7"/>
      <c r="B13" s="8"/>
      <c r="C13" s="9"/>
      <c r="D13" s="11"/>
      <c r="E13" s="10"/>
      <c r="G13" s="26" t="s">
        <v>2</v>
      </c>
    </row>
    <row r="14" spans="1:7" ht="30.65" customHeight="1" x14ac:dyDescent="0.3">
      <c r="A14" s="36" t="s">
        <v>3</v>
      </c>
      <c r="B14" s="38" t="s">
        <v>4</v>
      </c>
      <c r="C14" s="39"/>
      <c r="D14" s="40"/>
      <c r="E14" s="36" t="s">
        <v>5</v>
      </c>
      <c r="F14" s="41" t="s">
        <v>361</v>
      </c>
      <c r="G14" s="41" t="s">
        <v>362</v>
      </c>
    </row>
    <row r="15" spans="1:7" ht="39" x14ac:dyDescent="0.3">
      <c r="A15" s="37"/>
      <c r="B15" s="33" t="s">
        <v>6</v>
      </c>
      <c r="C15" s="38" t="s">
        <v>7</v>
      </c>
      <c r="D15" s="40"/>
      <c r="E15" s="37"/>
      <c r="F15" s="42"/>
      <c r="G15" s="42"/>
    </row>
    <row r="16" spans="1:7" ht="65" x14ac:dyDescent="0.3">
      <c r="A16" s="34" t="s">
        <v>8</v>
      </c>
      <c r="B16" s="12" t="s">
        <v>9</v>
      </c>
      <c r="C16" s="13" t="s">
        <v>10</v>
      </c>
      <c r="D16" s="14" t="s">
        <v>11</v>
      </c>
      <c r="E16" s="15" t="s">
        <v>12</v>
      </c>
      <c r="F16" s="22">
        <v>2410.6</v>
      </c>
      <c r="G16" s="22">
        <v>3533.3</v>
      </c>
    </row>
    <row r="17" spans="1:7" ht="65" x14ac:dyDescent="0.3">
      <c r="A17" s="34"/>
      <c r="B17" s="12" t="s">
        <v>9</v>
      </c>
      <c r="C17" s="13" t="s">
        <v>13</v>
      </c>
      <c r="D17" s="14" t="s">
        <v>11</v>
      </c>
      <c r="E17" s="15" t="s">
        <v>14</v>
      </c>
      <c r="F17" s="22">
        <v>359.2</v>
      </c>
      <c r="G17" s="22">
        <v>526.5</v>
      </c>
    </row>
    <row r="18" spans="1:7" ht="52" x14ac:dyDescent="0.3">
      <c r="A18" s="34"/>
      <c r="B18" s="12" t="s">
        <v>9</v>
      </c>
      <c r="C18" s="13" t="s">
        <v>15</v>
      </c>
      <c r="D18" s="14" t="s">
        <v>11</v>
      </c>
      <c r="E18" s="15" t="s">
        <v>16</v>
      </c>
      <c r="F18" s="22">
        <v>4398</v>
      </c>
      <c r="G18" s="22">
        <v>6446.5</v>
      </c>
    </row>
    <row r="19" spans="1:7" ht="52" x14ac:dyDescent="0.3">
      <c r="A19" s="34"/>
      <c r="B19" s="12" t="s">
        <v>9</v>
      </c>
      <c r="C19" s="13" t="s">
        <v>17</v>
      </c>
      <c r="D19" s="14" t="s">
        <v>11</v>
      </c>
      <c r="E19" s="15" t="s">
        <v>18</v>
      </c>
      <c r="F19" s="22">
        <v>814.2</v>
      </c>
      <c r="G19" s="22">
        <v>1193.3</v>
      </c>
    </row>
    <row r="20" spans="1:7" ht="65" x14ac:dyDescent="0.3">
      <c r="A20" s="34"/>
      <c r="B20" s="12" t="s">
        <v>9</v>
      </c>
      <c r="C20" s="13" t="s">
        <v>19</v>
      </c>
      <c r="D20" s="14" t="s">
        <v>20</v>
      </c>
      <c r="E20" s="15" t="s">
        <v>21</v>
      </c>
      <c r="F20" s="22">
        <v>1800</v>
      </c>
      <c r="G20" s="22">
        <v>1800</v>
      </c>
    </row>
    <row r="21" spans="1:7" ht="65" x14ac:dyDescent="0.3">
      <c r="A21" s="34"/>
      <c r="B21" s="12" t="s">
        <v>9</v>
      </c>
      <c r="C21" s="13" t="s">
        <v>22</v>
      </c>
      <c r="D21" s="14" t="s">
        <v>20</v>
      </c>
      <c r="E21" s="15" t="s">
        <v>23</v>
      </c>
      <c r="F21" s="22">
        <v>6413.1</v>
      </c>
      <c r="G21" s="22">
        <v>6413.1</v>
      </c>
    </row>
    <row r="22" spans="1:7" ht="65" x14ac:dyDescent="0.3">
      <c r="A22" s="34"/>
      <c r="B22" s="12" t="s">
        <v>9</v>
      </c>
      <c r="C22" s="13" t="s">
        <v>24</v>
      </c>
      <c r="D22" s="14" t="s">
        <v>20</v>
      </c>
      <c r="E22" s="15" t="s">
        <v>25</v>
      </c>
      <c r="F22" s="22">
        <v>60</v>
      </c>
      <c r="G22" s="22">
        <v>60</v>
      </c>
    </row>
    <row r="23" spans="1:7" x14ac:dyDescent="0.3">
      <c r="A23" s="16" t="s">
        <v>26</v>
      </c>
      <c r="B23" s="12"/>
      <c r="C23" s="13"/>
      <c r="D23" s="14"/>
      <c r="E23" s="17" t="s">
        <v>27</v>
      </c>
      <c r="F23" s="23">
        <f t="shared" ref="F23:G23" si="0">SUM(F16:F22)</f>
        <v>16255.1</v>
      </c>
      <c r="G23" s="23">
        <f t="shared" si="0"/>
        <v>19972.699999999997</v>
      </c>
    </row>
    <row r="24" spans="1:7" ht="78" x14ac:dyDescent="0.3">
      <c r="A24" s="28" t="s">
        <v>377</v>
      </c>
      <c r="B24" s="12" t="s">
        <v>28</v>
      </c>
      <c r="C24" s="13" t="s">
        <v>29</v>
      </c>
      <c r="D24" s="14" t="s">
        <v>20</v>
      </c>
      <c r="E24" s="15" t="s">
        <v>30</v>
      </c>
      <c r="F24" s="22">
        <v>850</v>
      </c>
      <c r="G24" s="22">
        <v>800</v>
      </c>
    </row>
    <row r="25" spans="1:7" x14ac:dyDescent="0.3">
      <c r="A25" s="16" t="s">
        <v>26</v>
      </c>
      <c r="B25" s="12"/>
      <c r="C25" s="13"/>
      <c r="D25" s="14"/>
      <c r="E25" s="17" t="s">
        <v>27</v>
      </c>
      <c r="F25" s="23">
        <f t="shared" ref="F25:G25" si="1">SUM(F24)</f>
        <v>850</v>
      </c>
      <c r="G25" s="23">
        <f t="shared" si="1"/>
        <v>800</v>
      </c>
    </row>
    <row r="26" spans="1:7" ht="78.75" customHeight="1" x14ac:dyDescent="0.3">
      <c r="A26" s="28" t="s">
        <v>370</v>
      </c>
      <c r="B26" s="12" t="s">
        <v>31</v>
      </c>
      <c r="C26" s="13" t="s">
        <v>32</v>
      </c>
      <c r="D26" s="14" t="s">
        <v>20</v>
      </c>
      <c r="E26" s="15" t="s">
        <v>33</v>
      </c>
      <c r="F26" s="22">
        <v>1000</v>
      </c>
      <c r="G26" s="22">
        <v>1000</v>
      </c>
    </row>
    <row r="27" spans="1:7" x14ac:dyDescent="0.3">
      <c r="A27" s="16" t="s">
        <v>26</v>
      </c>
      <c r="B27" s="12"/>
      <c r="C27" s="13"/>
      <c r="D27" s="14"/>
      <c r="E27" s="17" t="s">
        <v>27</v>
      </c>
      <c r="F27" s="23">
        <f t="shared" ref="F27:G27" si="2">SUM(F26:F26)</f>
        <v>1000</v>
      </c>
      <c r="G27" s="23">
        <f t="shared" si="2"/>
        <v>1000</v>
      </c>
    </row>
    <row r="28" spans="1:7" ht="104" x14ac:dyDescent="0.3">
      <c r="A28" s="34" t="s">
        <v>386</v>
      </c>
      <c r="B28" s="12" t="s">
        <v>34</v>
      </c>
      <c r="C28" s="13" t="s">
        <v>35</v>
      </c>
      <c r="D28" s="14" t="s">
        <v>36</v>
      </c>
      <c r="E28" s="18" t="s">
        <v>37</v>
      </c>
      <c r="F28" s="22">
        <v>400</v>
      </c>
      <c r="G28" s="22">
        <v>400</v>
      </c>
    </row>
    <row r="29" spans="1:7" ht="78" x14ac:dyDescent="0.3">
      <c r="A29" s="34"/>
      <c r="B29" s="12" t="s">
        <v>34</v>
      </c>
      <c r="C29" s="13" t="s">
        <v>29</v>
      </c>
      <c r="D29" s="14" t="s">
        <v>20</v>
      </c>
      <c r="E29" s="15" t="s">
        <v>30</v>
      </c>
      <c r="F29" s="22">
        <v>1800</v>
      </c>
      <c r="G29" s="22">
        <v>1800</v>
      </c>
    </row>
    <row r="30" spans="1:7" x14ac:dyDescent="0.3">
      <c r="A30" s="16" t="s">
        <v>26</v>
      </c>
      <c r="B30" s="12"/>
      <c r="C30" s="13"/>
      <c r="D30" s="14"/>
      <c r="E30" s="17" t="s">
        <v>27</v>
      </c>
      <c r="F30" s="23">
        <f t="shared" ref="F30:G30" si="3">SUM(F28:F29)</f>
        <v>2200</v>
      </c>
      <c r="G30" s="23">
        <f t="shared" si="3"/>
        <v>2200</v>
      </c>
    </row>
    <row r="31" spans="1:7" ht="39" x14ac:dyDescent="0.3">
      <c r="A31" s="34" t="s">
        <v>38</v>
      </c>
      <c r="B31" s="12" t="s">
        <v>39</v>
      </c>
      <c r="C31" s="13" t="s">
        <v>40</v>
      </c>
      <c r="D31" s="14" t="s">
        <v>36</v>
      </c>
      <c r="E31" s="15" t="s">
        <v>41</v>
      </c>
      <c r="F31" s="22">
        <v>13946.7</v>
      </c>
      <c r="G31" s="22">
        <v>16006.5</v>
      </c>
    </row>
    <row r="32" spans="1:7" ht="52" x14ac:dyDescent="0.3">
      <c r="A32" s="34"/>
      <c r="B32" s="12" t="s">
        <v>39</v>
      </c>
      <c r="C32" s="13" t="s">
        <v>42</v>
      </c>
      <c r="D32" s="14" t="s">
        <v>36</v>
      </c>
      <c r="E32" s="15" t="s">
        <v>43</v>
      </c>
      <c r="F32" s="22">
        <v>265.2</v>
      </c>
      <c r="G32" s="22">
        <v>281.8</v>
      </c>
    </row>
    <row r="33" spans="1:7" ht="52" x14ac:dyDescent="0.3">
      <c r="A33" s="34"/>
      <c r="B33" s="12" t="s">
        <v>39</v>
      </c>
      <c r="C33" s="13" t="s">
        <v>44</v>
      </c>
      <c r="D33" s="14" t="s">
        <v>36</v>
      </c>
      <c r="E33" s="15" t="s">
        <v>45</v>
      </c>
      <c r="F33" s="22">
        <v>18822.2</v>
      </c>
      <c r="G33" s="22">
        <v>23260.6</v>
      </c>
    </row>
    <row r="34" spans="1:7" ht="52" x14ac:dyDescent="0.3">
      <c r="A34" s="34"/>
      <c r="B34" s="12" t="s">
        <v>39</v>
      </c>
      <c r="C34" s="13" t="s">
        <v>46</v>
      </c>
      <c r="D34" s="14" t="s">
        <v>36</v>
      </c>
      <c r="E34" s="15" t="s">
        <v>47</v>
      </c>
      <c r="F34" s="22">
        <v>1312</v>
      </c>
      <c r="G34" s="22">
        <v>1436.6</v>
      </c>
    </row>
    <row r="35" spans="1:7" x14ac:dyDescent="0.3">
      <c r="A35" s="16" t="s">
        <v>26</v>
      </c>
      <c r="B35" s="12"/>
      <c r="C35" s="13"/>
      <c r="D35" s="14"/>
      <c r="E35" s="17" t="s">
        <v>27</v>
      </c>
      <c r="F35" s="23">
        <f t="shared" ref="F35:G35" si="4">SUM(F31:F34)</f>
        <v>34346.100000000006</v>
      </c>
      <c r="G35" s="23">
        <f t="shared" si="4"/>
        <v>40985.499999999993</v>
      </c>
    </row>
    <row r="36" spans="1:7" ht="134.5" customHeight="1" x14ac:dyDescent="0.3">
      <c r="A36" s="28" t="s">
        <v>48</v>
      </c>
      <c r="B36" s="12" t="s">
        <v>49</v>
      </c>
      <c r="C36" s="13" t="s">
        <v>29</v>
      </c>
      <c r="D36" s="14" t="s">
        <v>20</v>
      </c>
      <c r="E36" s="15" t="s">
        <v>30</v>
      </c>
      <c r="F36" s="22">
        <v>68</v>
      </c>
      <c r="G36" s="22">
        <v>68</v>
      </c>
    </row>
    <row r="37" spans="1:7" x14ac:dyDescent="0.3">
      <c r="A37" s="16" t="s">
        <v>26</v>
      </c>
      <c r="B37" s="12"/>
      <c r="C37" s="13"/>
      <c r="D37" s="14"/>
      <c r="E37" s="17" t="s">
        <v>27</v>
      </c>
      <c r="F37" s="23">
        <f t="shared" ref="F37:G37" si="5">SUM(F36:F36)</f>
        <v>68</v>
      </c>
      <c r="G37" s="23">
        <f t="shared" si="5"/>
        <v>68</v>
      </c>
    </row>
    <row r="38" spans="1:7" ht="118.9" customHeight="1" x14ac:dyDescent="0.3">
      <c r="A38" s="34" t="s">
        <v>378</v>
      </c>
      <c r="B38" s="12" t="s">
        <v>50</v>
      </c>
      <c r="C38" s="13" t="s">
        <v>51</v>
      </c>
      <c r="D38" s="14" t="s">
        <v>20</v>
      </c>
      <c r="E38" s="18" t="s">
        <v>52</v>
      </c>
      <c r="F38" s="22">
        <v>154</v>
      </c>
      <c r="G38" s="22">
        <v>154</v>
      </c>
    </row>
    <row r="39" spans="1:7" ht="78" x14ac:dyDescent="0.3">
      <c r="A39" s="34"/>
      <c r="B39" s="12" t="s">
        <v>50</v>
      </c>
      <c r="C39" s="13" t="s">
        <v>53</v>
      </c>
      <c r="D39" s="14" t="s">
        <v>20</v>
      </c>
      <c r="E39" s="18" t="s">
        <v>54</v>
      </c>
      <c r="F39" s="22">
        <v>66</v>
      </c>
      <c r="G39" s="22">
        <v>66</v>
      </c>
    </row>
    <row r="40" spans="1:7" ht="91" x14ac:dyDescent="0.3">
      <c r="A40" s="34"/>
      <c r="B40" s="12" t="s">
        <v>50</v>
      </c>
      <c r="C40" s="13" t="s">
        <v>55</v>
      </c>
      <c r="D40" s="14" t="s">
        <v>20</v>
      </c>
      <c r="E40" s="18" t="s">
        <v>56</v>
      </c>
      <c r="F40" s="22">
        <v>15700</v>
      </c>
      <c r="G40" s="22">
        <v>15700</v>
      </c>
    </row>
    <row r="41" spans="1:7" ht="104" x14ac:dyDescent="0.3">
      <c r="A41" s="34"/>
      <c r="B41" s="12" t="s">
        <v>50</v>
      </c>
      <c r="C41" s="13" t="s">
        <v>57</v>
      </c>
      <c r="D41" s="14" t="s">
        <v>20</v>
      </c>
      <c r="E41" s="18" t="s">
        <v>58</v>
      </c>
      <c r="F41" s="22">
        <v>250</v>
      </c>
      <c r="G41" s="22">
        <v>250</v>
      </c>
    </row>
    <row r="42" spans="1:7" ht="78" x14ac:dyDescent="0.3">
      <c r="A42" s="34"/>
      <c r="B42" s="12" t="s">
        <v>50</v>
      </c>
      <c r="C42" s="13" t="s">
        <v>29</v>
      </c>
      <c r="D42" s="14" t="s">
        <v>20</v>
      </c>
      <c r="E42" s="15" t="s">
        <v>30</v>
      </c>
      <c r="F42" s="22">
        <v>2300</v>
      </c>
      <c r="G42" s="22">
        <v>2300</v>
      </c>
    </row>
    <row r="43" spans="1:7" x14ac:dyDescent="0.3">
      <c r="A43" s="16" t="s">
        <v>26</v>
      </c>
      <c r="B43" s="12"/>
      <c r="C43" s="13"/>
      <c r="D43" s="14"/>
      <c r="E43" s="17" t="s">
        <v>27</v>
      </c>
      <c r="F43" s="23">
        <f t="shared" ref="F43:G43" si="6">SUM(F38:F42)</f>
        <v>18470</v>
      </c>
      <c r="G43" s="23">
        <f t="shared" si="6"/>
        <v>18470</v>
      </c>
    </row>
    <row r="44" spans="1:7" ht="78" x14ac:dyDescent="0.3">
      <c r="A44" s="28" t="s">
        <v>373</v>
      </c>
      <c r="B44" s="12" t="s">
        <v>59</v>
      </c>
      <c r="C44" s="13" t="s">
        <v>29</v>
      </c>
      <c r="D44" s="14" t="s">
        <v>20</v>
      </c>
      <c r="E44" s="15" t="s">
        <v>30</v>
      </c>
      <c r="F44" s="22">
        <v>20</v>
      </c>
      <c r="G44" s="22">
        <v>20</v>
      </c>
    </row>
    <row r="45" spans="1:7" x14ac:dyDescent="0.3">
      <c r="A45" s="16" t="s">
        <v>26</v>
      </c>
      <c r="B45" s="12"/>
      <c r="C45" s="13"/>
      <c r="D45" s="14"/>
      <c r="E45" s="17" t="s">
        <v>27</v>
      </c>
      <c r="F45" s="23">
        <f t="shared" ref="F45:G45" si="7">SUM(F44:F44)</f>
        <v>20</v>
      </c>
      <c r="G45" s="23">
        <f t="shared" si="7"/>
        <v>20</v>
      </c>
    </row>
    <row r="46" spans="1:7" ht="78.75" customHeight="1" x14ac:dyDescent="0.3">
      <c r="A46" s="28" t="s">
        <v>374</v>
      </c>
      <c r="B46" s="12" t="s">
        <v>60</v>
      </c>
      <c r="C46" s="13" t="s">
        <v>29</v>
      </c>
      <c r="D46" s="14" t="s">
        <v>20</v>
      </c>
      <c r="E46" s="15" t="s">
        <v>30</v>
      </c>
      <c r="F46" s="22">
        <v>110</v>
      </c>
      <c r="G46" s="22">
        <v>100</v>
      </c>
    </row>
    <row r="47" spans="1:7" x14ac:dyDescent="0.3">
      <c r="A47" s="16" t="s">
        <v>26</v>
      </c>
      <c r="B47" s="12"/>
      <c r="C47" s="13"/>
      <c r="D47" s="14"/>
      <c r="E47" s="17" t="s">
        <v>27</v>
      </c>
      <c r="F47" s="23">
        <f t="shared" ref="F47:G47" si="8">SUM(F46:F46)</f>
        <v>110</v>
      </c>
      <c r="G47" s="23">
        <f t="shared" si="8"/>
        <v>100</v>
      </c>
    </row>
    <row r="48" spans="1:7" ht="91" x14ac:dyDescent="0.3">
      <c r="A48" s="28" t="s">
        <v>379</v>
      </c>
      <c r="B48" s="12" t="s">
        <v>61</v>
      </c>
      <c r="C48" s="13" t="s">
        <v>62</v>
      </c>
      <c r="D48" s="14" t="s">
        <v>20</v>
      </c>
      <c r="E48" s="18" t="s">
        <v>63</v>
      </c>
      <c r="F48" s="22">
        <v>205</v>
      </c>
      <c r="G48" s="22">
        <v>205</v>
      </c>
    </row>
    <row r="49" spans="1:7" x14ac:dyDescent="0.3">
      <c r="A49" s="16" t="s">
        <v>26</v>
      </c>
      <c r="B49" s="12"/>
      <c r="C49" s="13"/>
      <c r="D49" s="14"/>
      <c r="E49" s="17" t="s">
        <v>27</v>
      </c>
      <c r="F49" s="23">
        <f t="shared" ref="F49:G49" si="9">SUM(F48:F48)</f>
        <v>205</v>
      </c>
      <c r="G49" s="23">
        <f t="shared" si="9"/>
        <v>205</v>
      </c>
    </row>
    <row r="50" spans="1:7" ht="52.9" customHeight="1" x14ac:dyDescent="0.3">
      <c r="A50" s="34" t="s">
        <v>64</v>
      </c>
      <c r="B50" s="12" t="s">
        <v>65</v>
      </c>
      <c r="C50" s="13" t="s">
        <v>66</v>
      </c>
      <c r="D50" s="14" t="s">
        <v>11</v>
      </c>
      <c r="E50" s="15" t="s">
        <v>67</v>
      </c>
      <c r="F50" s="22">
        <v>1175.9000000000001</v>
      </c>
      <c r="G50" s="22">
        <v>1225.5999999999999</v>
      </c>
    </row>
    <row r="51" spans="1:7" ht="52" x14ac:dyDescent="0.3">
      <c r="A51" s="34"/>
      <c r="B51" s="12" t="s">
        <v>65</v>
      </c>
      <c r="C51" s="13" t="s">
        <v>68</v>
      </c>
      <c r="D51" s="14" t="s">
        <v>11</v>
      </c>
      <c r="E51" s="15" t="s">
        <v>69</v>
      </c>
      <c r="F51" s="22">
        <v>190162.9</v>
      </c>
      <c r="G51" s="22">
        <v>194583.1</v>
      </c>
    </row>
    <row r="52" spans="1:7" ht="39.65" customHeight="1" x14ac:dyDescent="0.3">
      <c r="A52" s="34"/>
      <c r="B52" s="12" t="s">
        <v>65</v>
      </c>
      <c r="C52" s="13" t="s">
        <v>70</v>
      </c>
      <c r="D52" s="14" t="s">
        <v>11</v>
      </c>
      <c r="E52" s="15" t="s">
        <v>71</v>
      </c>
      <c r="F52" s="22"/>
      <c r="G52" s="22"/>
    </row>
    <row r="53" spans="1:7" ht="52" x14ac:dyDescent="0.3">
      <c r="A53" s="34"/>
      <c r="B53" s="12" t="s">
        <v>65</v>
      </c>
      <c r="C53" s="13" t="s">
        <v>72</v>
      </c>
      <c r="D53" s="14" t="s">
        <v>11</v>
      </c>
      <c r="E53" s="15" t="s">
        <v>73</v>
      </c>
      <c r="F53" s="22">
        <v>5663</v>
      </c>
      <c r="G53" s="22">
        <v>5884.5</v>
      </c>
    </row>
    <row r="54" spans="1:7" ht="78" x14ac:dyDescent="0.3">
      <c r="A54" s="34"/>
      <c r="B54" s="12" t="s">
        <v>65</v>
      </c>
      <c r="C54" s="13" t="s">
        <v>74</v>
      </c>
      <c r="D54" s="14" t="s">
        <v>11</v>
      </c>
      <c r="E54" s="15" t="s">
        <v>75</v>
      </c>
      <c r="F54" s="22">
        <v>557</v>
      </c>
      <c r="G54" s="22">
        <v>557</v>
      </c>
    </row>
    <row r="55" spans="1:7" ht="26" x14ac:dyDescent="0.3">
      <c r="A55" s="34"/>
      <c r="B55" s="12" t="s">
        <v>65</v>
      </c>
      <c r="C55" s="13" t="s">
        <v>76</v>
      </c>
      <c r="D55" s="14" t="s">
        <v>77</v>
      </c>
      <c r="E55" s="15" t="s">
        <v>78</v>
      </c>
      <c r="F55" s="22"/>
      <c r="G55" s="22"/>
    </row>
    <row r="56" spans="1:7" ht="39" x14ac:dyDescent="0.3">
      <c r="A56" s="34"/>
      <c r="B56" s="12" t="s">
        <v>65</v>
      </c>
      <c r="C56" s="13" t="s">
        <v>79</v>
      </c>
      <c r="D56" s="14" t="s">
        <v>77</v>
      </c>
      <c r="E56" s="15" t="s">
        <v>80</v>
      </c>
      <c r="F56" s="22"/>
      <c r="G56" s="22"/>
    </row>
    <row r="57" spans="1:7" ht="26" x14ac:dyDescent="0.3">
      <c r="A57" s="34"/>
      <c r="B57" s="12" t="s">
        <v>65</v>
      </c>
      <c r="C57" s="13" t="s">
        <v>81</v>
      </c>
      <c r="D57" s="14" t="s">
        <v>77</v>
      </c>
      <c r="E57" s="15" t="s">
        <v>82</v>
      </c>
      <c r="F57" s="22"/>
      <c r="G57" s="22"/>
    </row>
    <row r="58" spans="1:7" ht="78" x14ac:dyDescent="0.3">
      <c r="A58" s="34"/>
      <c r="B58" s="12" t="s">
        <v>65</v>
      </c>
      <c r="C58" s="13" t="s">
        <v>83</v>
      </c>
      <c r="D58" s="14" t="s">
        <v>84</v>
      </c>
      <c r="E58" s="18" t="s">
        <v>368</v>
      </c>
      <c r="F58" s="22"/>
      <c r="G58" s="22"/>
    </row>
    <row r="59" spans="1:7" ht="78" x14ac:dyDescent="0.3">
      <c r="A59" s="34"/>
      <c r="B59" s="12" t="s">
        <v>65</v>
      </c>
      <c r="C59" s="13" t="s">
        <v>83</v>
      </c>
      <c r="D59" s="14" t="s">
        <v>85</v>
      </c>
      <c r="E59" s="18" t="s">
        <v>369</v>
      </c>
      <c r="F59" s="22"/>
      <c r="G59" s="22"/>
    </row>
    <row r="60" spans="1:7" ht="91" x14ac:dyDescent="0.3">
      <c r="A60" s="34"/>
      <c r="B60" s="12" t="s">
        <v>65</v>
      </c>
      <c r="C60" s="13" t="s">
        <v>86</v>
      </c>
      <c r="D60" s="14" t="s">
        <v>85</v>
      </c>
      <c r="E60" s="18" t="s">
        <v>387</v>
      </c>
      <c r="F60" s="22"/>
      <c r="G60" s="22"/>
    </row>
    <row r="61" spans="1:7" ht="117" x14ac:dyDescent="0.3">
      <c r="A61" s="34"/>
      <c r="B61" s="12" t="s">
        <v>65</v>
      </c>
      <c r="C61" s="13" t="s">
        <v>87</v>
      </c>
      <c r="D61" s="14" t="s">
        <v>84</v>
      </c>
      <c r="E61" s="18" t="s">
        <v>88</v>
      </c>
      <c r="F61" s="22">
        <v>25094.6</v>
      </c>
      <c r="G61" s="22"/>
    </row>
    <row r="62" spans="1:7" ht="130" x14ac:dyDescent="0.3">
      <c r="A62" s="34"/>
      <c r="B62" s="12" t="s">
        <v>65</v>
      </c>
      <c r="C62" s="13" t="s">
        <v>89</v>
      </c>
      <c r="D62" s="14" t="s">
        <v>84</v>
      </c>
      <c r="E62" s="18" t="s">
        <v>90</v>
      </c>
      <c r="F62" s="22">
        <v>3513.2</v>
      </c>
      <c r="G62" s="22"/>
    </row>
    <row r="63" spans="1:7" ht="104" x14ac:dyDescent="0.3">
      <c r="A63" s="34"/>
      <c r="B63" s="12" t="s">
        <v>65</v>
      </c>
      <c r="C63" s="13" t="s">
        <v>91</v>
      </c>
      <c r="D63" s="14" t="s">
        <v>84</v>
      </c>
      <c r="E63" s="18" t="s">
        <v>92</v>
      </c>
      <c r="F63" s="22">
        <v>151727</v>
      </c>
      <c r="G63" s="22">
        <v>125373.6</v>
      </c>
    </row>
    <row r="64" spans="1:7" ht="65" x14ac:dyDescent="0.3">
      <c r="A64" s="34"/>
      <c r="B64" s="12" t="s">
        <v>65</v>
      </c>
      <c r="C64" s="13" t="s">
        <v>93</v>
      </c>
      <c r="D64" s="14" t="s">
        <v>20</v>
      </c>
      <c r="E64" s="15" t="s">
        <v>94</v>
      </c>
      <c r="F64" s="22"/>
      <c r="G64" s="22"/>
    </row>
    <row r="65" spans="1:7" ht="52" x14ac:dyDescent="0.3">
      <c r="A65" s="34"/>
      <c r="B65" s="12" t="s">
        <v>65</v>
      </c>
      <c r="C65" s="13" t="s">
        <v>95</v>
      </c>
      <c r="D65" s="14" t="s">
        <v>20</v>
      </c>
      <c r="E65" s="15" t="s">
        <v>96</v>
      </c>
      <c r="F65" s="22"/>
      <c r="G65" s="22"/>
    </row>
    <row r="66" spans="1:7" ht="52" x14ac:dyDescent="0.3">
      <c r="A66" s="34"/>
      <c r="B66" s="12" t="s">
        <v>65</v>
      </c>
      <c r="C66" s="13" t="s">
        <v>97</v>
      </c>
      <c r="D66" s="14" t="s">
        <v>20</v>
      </c>
      <c r="E66" s="15" t="s">
        <v>98</v>
      </c>
      <c r="F66" s="22"/>
      <c r="G66" s="22"/>
    </row>
    <row r="67" spans="1:7" ht="52" x14ac:dyDescent="0.3">
      <c r="A67" s="34"/>
      <c r="B67" s="12" t="s">
        <v>65</v>
      </c>
      <c r="C67" s="13" t="s">
        <v>99</v>
      </c>
      <c r="D67" s="14" t="s">
        <v>20</v>
      </c>
      <c r="E67" s="15" t="s">
        <v>100</v>
      </c>
      <c r="F67" s="22"/>
      <c r="G67" s="22"/>
    </row>
    <row r="68" spans="1:7" ht="39" x14ac:dyDescent="0.3">
      <c r="A68" s="34"/>
      <c r="B68" s="12" t="s">
        <v>65</v>
      </c>
      <c r="C68" s="13" t="s">
        <v>101</v>
      </c>
      <c r="D68" s="14" t="s">
        <v>20</v>
      </c>
      <c r="E68" s="15" t="s">
        <v>102</v>
      </c>
      <c r="F68" s="22"/>
      <c r="G68" s="22"/>
    </row>
    <row r="69" spans="1:7" ht="26" x14ac:dyDescent="0.3">
      <c r="A69" s="34"/>
      <c r="B69" s="12" t="s">
        <v>65</v>
      </c>
      <c r="C69" s="13" t="s">
        <v>103</v>
      </c>
      <c r="D69" s="14" t="s">
        <v>104</v>
      </c>
      <c r="E69" s="15" t="s">
        <v>105</v>
      </c>
      <c r="F69" s="22"/>
      <c r="G69" s="22"/>
    </row>
    <row r="70" spans="1:7" ht="26" x14ac:dyDescent="0.3">
      <c r="A70" s="34"/>
      <c r="B70" s="12" t="s">
        <v>65</v>
      </c>
      <c r="C70" s="13" t="s">
        <v>106</v>
      </c>
      <c r="D70" s="14" t="s">
        <v>104</v>
      </c>
      <c r="E70" s="15" t="s">
        <v>107</v>
      </c>
      <c r="F70" s="22"/>
      <c r="G70" s="22"/>
    </row>
    <row r="71" spans="1:7" ht="26" x14ac:dyDescent="0.3">
      <c r="A71" s="34"/>
      <c r="B71" s="12" t="s">
        <v>65</v>
      </c>
      <c r="C71" s="13" t="s">
        <v>108</v>
      </c>
      <c r="D71" s="14" t="s">
        <v>104</v>
      </c>
      <c r="E71" s="15" t="s">
        <v>109</v>
      </c>
      <c r="F71" s="22"/>
      <c r="G71" s="22"/>
    </row>
    <row r="72" spans="1:7" x14ac:dyDescent="0.3">
      <c r="A72" s="16" t="s">
        <v>26</v>
      </c>
      <c r="B72" s="12"/>
      <c r="C72" s="13"/>
      <c r="D72" s="14"/>
      <c r="E72" s="17" t="s">
        <v>27</v>
      </c>
      <c r="F72" s="23">
        <f t="shared" ref="F72:G72" si="10">SUM(F50:F71)</f>
        <v>377893.6</v>
      </c>
      <c r="G72" s="23">
        <f t="shared" si="10"/>
        <v>327623.80000000005</v>
      </c>
    </row>
    <row r="73" spans="1:7" ht="154.5" customHeight="1" x14ac:dyDescent="0.3">
      <c r="A73" s="28" t="s">
        <v>375</v>
      </c>
      <c r="B73" s="12" t="s">
        <v>110</v>
      </c>
      <c r="C73" s="13" t="s">
        <v>111</v>
      </c>
      <c r="D73" s="14" t="s">
        <v>20</v>
      </c>
      <c r="E73" s="15" t="s">
        <v>112</v>
      </c>
      <c r="F73" s="22">
        <v>124</v>
      </c>
      <c r="G73" s="22">
        <v>139</v>
      </c>
    </row>
    <row r="74" spans="1:7" x14ac:dyDescent="0.3">
      <c r="A74" s="16" t="s">
        <v>26</v>
      </c>
      <c r="B74" s="12"/>
      <c r="C74" s="13"/>
      <c r="D74" s="14"/>
      <c r="E74" s="17" t="s">
        <v>27</v>
      </c>
      <c r="F74" s="23">
        <f t="shared" ref="F74:G74" si="11">SUM(F73:F73)</f>
        <v>124</v>
      </c>
      <c r="G74" s="23">
        <f t="shared" si="11"/>
        <v>139</v>
      </c>
    </row>
    <row r="75" spans="1:7" ht="104" x14ac:dyDescent="0.3">
      <c r="A75" s="34" t="s">
        <v>113</v>
      </c>
      <c r="B75" s="12" t="s">
        <v>114</v>
      </c>
      <c r="C75" s="13" t="s">
        <v>115</v>
      </c>
      <c r="D75" s="14" t="s">
        <v>36</v>
      </c>
      <c r="E75" s="18" t="s">
        <v>116</v>
      </c>
      <c r="F75" s="22">
        <v>7530898.0999999996</v>
      </c>
      <c r="G75" s="22">
        <v>8103246.2999999998</v>
      </c>
    </row>
    <row r="76" spans="1:7" ht="143" x14ac:dyDescent="0.3">
      <c r="A76" s="34"/>
      <c r="B76" s="12" t="s">
        <v>114</v>
      </c>
      <c r="C76" s="13" t="s">
        <v>117</v>
      </c>
      <c r="D76" s="14" t="s">
        <v>36</v>
      </c>
      <c r="E76" s="18" t="s">
        <v>118</v>
      </c>
      <c r="F76" s="22">
        <v>85666.9</v>
      </c>
      <c r="G76" s="22">
        <v>92177.600000000006</v>
      </c>
    </row>
    <row r="77" spans="1:7" ht="78" x14ac:dyDescent="0.3">
      <c r="A77" s="34"/>
      <c r="B77" s="12" t="s">
        <v>114</v>
      </c>
      <c r="C77" s="13" t="s">
        <v>119</v>
      </c>
      <c r="D77" s="14" t="s">
        <v>36</v>
      </c>
      <c r="E77" s="15" t="s">
        <v>120</v>
      </c>
      <c r="F77" s="22">
        <v>163545.9</v>
      </c>
      <c r="G77" s="22">
        <v>175975.4</v>
      </c>
    </row>
    <row r="78" spans="1:7" ht="117" x14ac:dyDescent="0.3">
      <c r="A78" s="34"/>
      <c r="B78" s="12" t="s">
        <v>114</v>
      </c>
      <c r="C78" s="13" t="s">
        <v>121</v>
      </c>
      <c r="D78" s="14" t="s">
        <v>36</v>
      </c>
      <c r="E78" s="18" t="s">
        <v>122</v>
      </c>
      <c r="F78" s="22">
        <v>7787.9</v>
      </c>
      <c r="G78" s="22">
        <v>8379.7999999999993</v>
      </c>
    </row>
    <row r="79" spans="1:7" ht="52" x14ac:dyDescent="0.3">
      <c r="A79" s="34"/>
      <c r="B79" s="12" t="s">
        <v>114</v>
      </c>
      <c r="C79" s="13" t="s">
        <v>123</v>
      </c>
      <c r="D79" s="14" t="s">
        <v>36</v>
      </c>
      <c r="E79" s="15" t="s">
        <v>124</v>
      </c>
      <c r="F79" s="22">
        <v>559840.5</v>
      </c>
      <c r="G79" s="22">
        <v>588387</v>
      </c>
    </row>
    <row r="80" spans="1:7" ht="39" x14ac:dyDescent="0.3">
      <c r="A80" s="34"/>
      <c r="B80" s="12" t="s">
        <v>114</v>
      </c>
      <c r="C80" s="13" t="s">
        <v>125</v>
      </c>
      <c r="D80" s="14" t="s">
        <v>36</v>
      </c>
      <c r="E80" s="15" t="s">
        <v>126</v>
      </c>
      <c r="F80" s="22">
        <v>1545.3</v>
      </c>
      <c r="G80" s="22">
        <v>1647.3</v>
      </c>
    </row>
    <row r="81" spans="1:7" ht="65" x14ac:dyDescent="0.3">
      <c r="A81" s="34"/>
      <c r="B81" s="12" t="s">
        <v>114</v>
      </c>
      <c r="C81" s="13" t="s">
        <v>127</v>
      </c>
      <c r="D81" s="14" t="s">
        <v>36</v>
      </c>
      <c r="E81" s="15" t="s">
        <v>128</v>
      </c>
      <c r="F81" s="22">
        <v>11309.6</v>
      </c>
      <c r="G81" s="22">
        <v>11309.6</v>
      </c>
    </row>
    <row r="82" spans="1:7" ht="78" x14ac:dyDescent="0.3">
      <c r="A82" s="34"/>
      <c r="B82" s="12" t="s">
        <v>114</v>
      </c>
      <c r="C82" s="13" t="s">
        <v>129</v>
      </c>
      <c r="D82" s="14" t="s">
        <v>36</v>
      </c>
      <c r="E82" s="15" t="s">
        <v>130</v>
      </c>
      <c r="F82" s="22">
        <v>287537.09999999998</v>
      </c>
      <c r="G82" s="22">
        <v>292271.5</v>
      </c>
    </row>
    <row r="83" spans="1:7" ht="52" x14ac:dyDescent="0.3">
      <c r="A83" s="34"/>
      <c r="B83" s="12" t="s">
        <v>114</v>
      </c>
      <c r="C83" s="13" t="s">
        <v>131</v>
      </c>
      <c r="D83" s="14" t="s">
        <v>36</v>
      </c>
      <c r="E83" s="15" t="s">
        <v>132</v>
      </c>
      <c r="F83" s="22">
        <v>177403</v>
      </c>
      <c r="G83" s="22">
        <v>177404</v>
      </c>
    </row>
    <row r="84" spans="1:7" ht="52" x14ac:dyDescent="0.3">
      <c r="A84" s="34"/>
      <c r="B84" s="12" t="s">
        <v>114</v>
      </c>
      <c r="C84" s="13" t="s">
        <v>133</v>
      </c>
      <c r="D84" s="14" t="s">
        <v>36</v>
      </c>
      <c r="E84" s="15" t="s">
        <v>134</v>
      </c>
      <c r="F84" s="22">
        <v>811447.1</v>
      </c>
      <c r="G84" s="22">
        <v>859527.3</v>
      </c>
    </row>
    <row r="85" spans="1:7" ht="104" x14ac:dyDescent="0.3">
      <c r="A85" s="34"/>
      <c r="B85" s="12" t="s">
        <v>114</v>
      </c>
      <c r="C85" s="13" t="s">
        <v>135</v>
      </c>
      <c r="D85" s="14" t="s">
        <v>36</v>
      </c>
      <c r="E85" s="18" t="s">
        <v>136</v>
      </c>
      <c r="F85" s="22">
        <v>121167.8</v>
      </c>
      <c r="G85" s="22">
        <v>125242.5</v>
      </c>
    </row>
    <row r="86" spans="1:7" ht="104" x14ac:dyDescent="0.3">
      <c r="A86" s="34"/>
      <c r="B86" s="12" t="s">
        <v>114</v>
      </c>
      <c r="C86" s="13" t="s">
        <v>137</v>
      </c>
      <c r="D86" s="14" t="s">
        <v>36</v>
      </c>
      <c r="E86" s="18" t="s">
        <v>138</v>
      </c>
      <c r="F86" s="22">
        <v>3153635.8</v>
      </c>
      <c r="G86" s="22">
        <v>3259690.3</v>
      </c>
    </row>
    <row r="87" spans="1:7" ht="78" x14ac:dyDescent="0.3">
      <c r="A87" s="34"/>
      <c r="B87" s="12" t="s">
        <v>114</v>
      </c>
      <c r="C87" s="13" t="s">
        <v>139</v>
      </c>
      <c r="D87" s="14" t="s">
        <v>36</v>
      </c>
      <c r="E87" s="15" t="s">
        <v>140</v>
      </c>
      <c r="F87" s="22">
        <v>100000</v>
      </c>
      <c r="G87" s="22">
        <v>100000</v>
      </c>
    </row>
    <row r="88" spans="1:7" ht="156" x14ac:dyDescent="0.3">
      <c r="A88" s="34"/>
      <c r="B88" s="12" t="s">
        <v>114</v>
      </c>
      <c r="C88" s="13" t="s">
        <v>141</v>
      </c>
      <c r="D88" s="14" t="s">
        <v>20</v>
      </c>
      <c r="E88" s="18" t="s">
        <v>142</v>
      </c>
      <c r="F88" s="22">
        <v>4020.4</v>
      </c>
      <c r="G88" s="22">
        <v>4020.4</v>
      </c>
    </row>
    <row r="89" spans="1:7" ht="91" x14ac:dyDescent="0.3">
      <c r="A89" s="34"/>
      <c r="B89" s="12" t="s">
        <v>114</v>
      </c>
      <c r="C89" s="13" t="s">
        <v>143</v>
      </c>
      <c r="D89" s="14" t="s">
        <v>20</v>
      </c>
      <c r="E89" s="18" t="s">
        <v>144</v>
      </c>
      <c r="F89" s="22">
        <v>300</v>
      </c>
      <c r="G89" s="22">
        <v>300</v>
      </c>
    </row>
    <row r="90" spans="1:7" ht="91" x14ac:dyDescent="0.3">
      <c r="A90" s="34"/>
      <c r="B90" s="12" t="s">
        <v>114</v>
      </c>
      <c r="C90" s="13" t="s">
        <v>145</v>
      </c>
      <c r="D90" s="14" t="s">
        <v>20</v>
      </c>
      <c r="E90" s="18" t="s">
        <v>146</v>
      </c>
      <c r="F90" s="22">
        <v>1200</v>
      </c>
      <c r="G90" s="22">
        <v>1200</v>
      </c>
    </row>
    <row r="91" spans="1:7" ht="78" x14ac:dyDescent="0.3">
      <c r="A91" s="34"/>
      <c r="B91" s="12" t="s">
        <v>114</v>
      </c>
      <c r="C91" s="13" t="s">
        <v>29</v>
      </c>
      <c r="D91" s="14" t="s">
        <v>20</v>
      </c>
      <c r="E91" s="15" t="s">
        <v>30</v>
      </c>
      <c r="F91" s="22">
        <v>200</v>
      </c>
      <c r="G91" s="22">
        <v>200</v>
      </c>
    </row>
    <row r="92" spans="1:7" x14ac:dyDescent="0.3">
      <c r="A92" s="16" t="s">
        <v>26</v>
      </c>
      <c r="B92" s="12"/>
      <c r="C92" s="13"/>
      <c r="D92" s="14"/>
      <c r="E92" s="17" t="s">
        <v>27</v>
      </c>
      <c r="F92" s="23">
        <f t="shared" ref="F92:G92" si="12">SUM(F75:F91)</f>
        <v>13017505.4</v>
      </c>
      <c r="G92" s="23">
        <f t="shared" si="12"/>
        <v>13800979.000000002</v>
      </c>
    </row>
    <row r="93" spans="1:7" ht="91" x14ac:dyDescent="0.3">
      <c r="A93" s="34" t="s">
        <v>376</v>
      </c>
      <c r="B93" s="12" t="s">
        <v>147</v>
      </c>
      <c r="C93" s="13" t="s">
        <v>51</v>
      </c>
      <c r="D93" s="14" t="s">
        <v>20</v>
      </c>
      <c r="E93" s="18" t="s">
        <v>52</v>
      </c>
      <c r="F93" s="22">
        <v>564.1</v>
      </c>
      <c r="G93" s="22">
        <v>564.1</v>
      </c>
    </row>
    <row r="94" spans="1:7" ht="91" x14ac:dyDescent="0.3">
      <c r="A94" s="34"/>
      <c r="B94" s="12" t="s">
        <v>147</v>
      </c>
      <c r="C94" s="13" t="s">
        <v>148</v>
      </c>
      <c r="D94" s="14" t="s">
        <v>20</v>
      </c>
      <c r="E94" s="18" t="s">
        <v>149</v>
      </c>
      <c r="F94" s="22">
        <v>1.2</v>
      </c>
      <c r="G94" s="22">
        <v>1.2</v>
      </c>
    </row>
    <row r="95" spans="1:7" ht="91" x14ac:dyDescent="0.3">
      <c r="A95" s="34"/>
      <c r="B95" s="12" t="s">
        <v>147</v>
      </c>
      <c r="C95" s="13" t="s">
        <v>150</v>
      </c>
      <c r="D95" s="14" t="s">
        <v>20</v>
      </c>
      <c r="E95" s="18" t="s">
        <v>151</v>
      </c>
      <c r="F95" s="22">
        <v>16</v>
      </c>
      <c r="G95" s="22">
        <v>16</v>
      </c>
    </row>
    <row r="96" spans="1:7" ht="65" x14ac:dyDescent="0.3">
      <c r="A96" s="34"/>
      <c r="B96" s="12" t="s">
        <v>147</v>
      </c>
      <c r="C96" s="13" t="s">
        <v>152</v>
      </c>
      <c r="D96" s="14" t="s">
        <v>20</v>
      </c>
      <c r="E96" s="15" t="s">
        <v>153</v>
      </c>
      <c r="F96" s="22">
        <v>2200</v>
      </c>
      <c r="G96" s="22">
        <v>2200</v>
      </c>
    </row>
    <row r="97" spans="1:7" ht="104" x14ac:dyDescent="0.3">
      <c r="A97" s="34"/>
      <c r="B97" s="12" t="s">
        <v>147</v>
      </c>
      <c r="C97" s="13" t="s">
        <v>57</v>
      </c>
      <c r="D97" s="14" t="s">
        <v>20</v>
      </c>
      <c r="E97" s="18" t="s">
        <v>58</v>
      </c>
      <c r="F97" s="22">
        <v>5600</v>
      </c>
      <c r="G97" s="22">
        <v>5600</v>
      </c>
    </row>
    <row r="98" spans="1:7" ht="78" x14ac:dyDescent="0.3">
      <c r="A98" s="34"/>
      <c r="B98" s="12" t="s">
        <v>147</v>
      </c>
      <c r="C98" s="13" t="s">
        <v>29</v>
      </c>
      <c r="D98" s="14" t="s">
        <v>20</v>
      </c>
      <c r="E98" s="15" t="s">
        <v>30</v>
      </c>
      <c r="F98" s="22">
        <v>4934</v>
      </c>
      <c r="G98" s="22">
        <v>4934</v>
      </c>
    </row>
    <row r="99" spans="1:7" x14ac:dyDescent="0.3">
      <c r="A99" s="16" t="s">
        <v>26</v>
      </c>
      <c r="B99" s="12"/>
      <c r="C99" s="13"/>
      <c r="D99" s="14" t="s">
        <v>27</v>
      </c>
      <c r="E99" s="17" t="s">
        <v>27</v>
      </c>
      <c r="F99" s="23">
        <f t="shared" ref="F99:G99" si="13">SUM(F93:F98)</f>
        <v>13315.3</v>
      </c>
      <c r="G99" s="23">
        <f t="shared" si="13"/>
        <v>13315.3</v>
      </c>
    </row>
    <row r="100" spans="1:7" ht="104" x14ac:dyDescent="0.3">
      <c r="A100" s="28" t="s">
        <v>154</v>
      </c>
      <c r="B100" s="12" t="s">
        <v>155</v>
      </c>
      <c r="C100" s="13" t="s">
        <v>57</v>
      </c>
      <c r="D100" s="14" t="s">
        <v>20</v>
      </c>
      <c r="E100" s="18" t="s">
        <v>58</v>
      </c>
      <c r="F100" s="22">
        <v>300</v>
      </c>
      <c r="G100" s="22">
        <v>300</v>
      </c>
    </row>
    <row r="101" spans="1:7" x14ac:dyDescent="0.3">
      <c r="A101" s="16" t="s">
        <v>26</v>
      </c>
      <c r="B101" s="12"/>
      <c r="C101" s="13"/>
      <c r="D101" s="14"/>
      <c r="E101" s="17" t="s">
        <v>27</v>
      </c>
      <c r="F101" s="23">
        <f t="shared" ref="F101:G101" si="14">SUM(F100:F100)</f>
        <v>300</v>
      </c>
      <c r="G101" s="23">
        <f t="shared" si="14"/>
        <v>300</v>
      </c>
    </row>
    <row r="102" spans="1:7" ht="117" x14ac:dyDescent="0.3">
      <c r="A102" s="34" t="s">
        <v>156</v>
      </c>
      <c r="B102" s="12" t="s">
        <v>157</v>
      </c>
      <c r="C102" s="13" t="s">
        <v>158</v>
      </c>
      <c r="D102" s="14" t="s">
        <v>36</v>
      </c>
      <c r="E102" s="18" t="s">
        <v>159</v>
      </c>
      <c r="F102" s="22">
        <v>508.6</v>
      </c>
      <c r="G102" s="22">
        <v>524.6</v>
      </c>
    </row>
    <row r="103" spans="1:7" ht="78" x14ac:dyDescent="0.3">
      <c r="A103" s="34"/>
      <c r="B103" s="12" t="s">
        <v>157</v>
      </c>
      <c r="C103" s="13" t="s">
        <v>160</v>
      </c>
      <c r="D103" s="14" t="s">
        <v>36</v>
      </c>
      <c r="E103" s="15" t="s">
        <v>161</v>
      </c>
      <c r="F103" s="22">
        <v>12</v>
      </c>
      <c r="G103" s="22">
        <v>6</v>
      </c>
    </row>
    <row r="104" spans="1:7" x14ac:dyDescent="0.3">
      <c r="A104" s="16" t="s">
        <v>26</v>
      </c>
      <c r="B104" s="12"/>
      <c r="C104" s="13"/>
      <c r="D104" s="14" t="s">
        <v>27</v>
      </c>
      <c r="E104" s="17" t="s">
        <v>27</v>
      </c>
      <c r="F104" s="23">
        <f t="shared" ref="F104:G104" si="15">SUM(F102:F103)</f>
        <v>520.6</v>
      </c>
      <c r="G104" s="23">
        <f t="shared" si="15"/>
        <v>530.6</v>
      </c>
    </row>
    <row r="105" spans="1:7" ht="79.150000000000006" customHeight="1" x14ac:dyDescent="0.3">
      <c r="A105" s="34" t="s">
        <v>162</v>
      </c>
      <c r="B105" s="12" t="s">
        <v>163</v>
      </c>
      <c r="C105" s="13" t="s">
        <v>24</v>
      </c>
      <c r="D105" s="14" t="s">
        <v>20</v>
      </c>
      <c r="E105" s="15" t="s">
        <v>25</v>
      </c>
      <c r="F105" s="22">
        <v>650</v>
      </c>
      <c r="G105" s="22">
        <v>650</v>
      </c>
    </row>
    <row r="106" spans="1:7" ht="78" x14ac:dyDescent="0.3">
      <c r="A106" s="34"/>
      <c r="B106" s="12" t="s">
        <v>163</v>
      </c>
      <c r="C106" s="13" t="s">
        <v>29</v>
      </c>
      <c r="D106" s="14" t="s">
        <v>20</v>
      </c>
      <c r="E106" s="15" t="s">
        <v>30</v>
      </c>
      <c r="F106" s="22">
        <v>148.30000000000001</v>
      </c>
      <c r="G106" s="22">
        <v>148.30000000000001</v>
      </c>
    </row>
    <row r="107" spans="1:7" x14ac:dyDescent="0.3">
      <c r="A107" s="16" t="s">
        <v>26</v>
      </c>
      <c r="B107" s="12"/>
      <c r="C107" s="13"/>
      <c r="D107" s="14"/>
      <c r="E107" s="17" t="s">
        <v>27</v>
      </c>
      <c r="F107" s="23">
        <f t="shared" ref="F107:G107" si="16">SUM(F105:F106)</f>
        <v>798.3</v>
      </c>
      <c r="G107" s="23">
        <f t="shared" si="16"/>
        <v>798.3</v>
      </c>
    </row>
    <row r="108" spans="1:7" ht="91" x14ac:dyDescent="0.3">
      <c r="A108" s="28" t="s">
        <v>164</v>
      </c>
      <c r="B108" s="12" t="s">
        <v>165</v>
      </c>
      <c r="C108" s="13" t="s">
        <v>148</v>
      </c>
      <c r="D108" s="14" t="s">
        <v>20</v>
      </c>
      <c r="E108" s="18" t="s">
        <v>149</v>
      </c>
      <c r="F108" s="22">
        <v>523.79999999999995</v>
      </c>
      <c r="G108" s="22">
        <v>523.79999999999995</v>
      </c>
    </row>
    <row r="109" spans="1:7" x14ac:dyDescent="0.3">
      <c r="A109" s="16" t="s">
        <v>26</v>
      </c>
      <c r="B109" s="12"/>
      <c r="C109" s="13"/>
      <c r="D109" s="14"/>
      <c r="E109" s="17" t="s">
        <v>27</v>
      </c>
      <c r="F109" s="23">
        <f t="shared" ref="F109:G109" si="17">SUM(F108)</f>
        <v>523.79999999999995</v>
      </c>
      <c r="G109" s="23">
        <f t="shared" si="17"/>
        <v>523.79999999999995</v>
      </c>
    </row>
    <row r="110" spans="1:7" ht="91" x14ac:dyDescent="0.3">
      <c r="A110" s="28" t="s">
        <v>166</v>
      </c>
      <c r="B110" s="12" t="s">
        <v>167</v>
      </c>
      <c r="C110" s="13" t="s">
        <v>55</v>
      </c>
      <c r="D110" s="14" t="s">
        <v>20</v>
      </c>
      <c r="E110" s="18" t="s">
        <v>56</v>
      </c>
      <c r="F110" s="22">
        <v>150</v>
      </c>
      <c r="G110" s="22">
        <v>80</v>
      </c>
    </row>
    <row r="111" spans="1:7" x14ac:dyDescent="0.3">
      <c r="A111" s="16" t="s">
        <v>26</v>
      </c>
      <c r="B111" s="12"/>
      <c r="C111" s="13"/>
      <c r="D111" s="14" t="s">
        <v>27</v>
      </c>
      <c r="E111" s="17" t="s">
        <v>27</v>
      </c>
      <c r="F111" s="23">
        <f t="shared" ref="F111:G111" si="18">SUM(F110:F110)</f>
        <v>150</v>
      </c>
      <c r="G111" s="23">
        <f t="shared" si="18"/>
        <v>80</v>
      </c>
    </row>
    <row r="112" spans="1:7" ht="79.150000000000006" customHeight="1" x14ac:dyDescent="0.3">
      <c r="A112" s="34" t="s">
        <v>367</v>
      </c>
      <c r="B112" s="12" t="s">
        <v>168</v>
      </c>
      <c r="C112" s="13" t="s">
        <v>169</v>
      </c>
      <c r="D112" s="14" t="s">
        <v>20</v>
      </c>
      <c r="E112" s="15" t="s">
        <v>170</v>
      </c>
      <c r="F112" s="22">
        <v>5956.1</v>
      </c>
      <c r="G112" s="22">
        <v>5956.1</v>
      </c>
    </row>
    <row r="113" spans="1:7" ht="78" x14ac:dyDescent="0.3">
      <c r="A113" s="34"/>
      <c r="B113" s="12" t="s">
        <v>168</v>
      </c>
      <c r="C113" s="13" t="s">
        <v>29</v>
      </c>
      <c r="D113" s="14" t="s">
        <v>20</v>
      </c>
      <c r="E113" s="15" t="s">
        <v>30</v>
      </c>
      <c r="F113" s="22">
        <v>3560</v>
      </c>
      <c r="G113" s="22">
        <v>3809.2</v>
      </c>
    </row>
    <row r="114" spans="1:7" x14ac:dyDescent="0.3">
      <c r="A114" s="16" t="s">
        <v>26</v>
      </c>
      <c r="B114" s="12"/>
      <c r="C114" s="13"/>
      <c r="D114" s="14" t="s">
        <v>27</v>
      </c>
      <c r="E114" s="17" t="s">
        <v>27</v>
      </c>
      <c r="F114" s="23">
        <f t="shared" ref="F114:G114" si="19">SUM(F112:F113)</f>
        <v>9516.1</v>
      </c>
      <c r="G114" s="23">
        <f t="shared" si="19"/>
        <v>9765.2999999999993</v>
      </c>
    </row>
    <row r="115" spans="1:7" ht="65" x14ac:dyDescent="0.3">
      <c r="A115" s="28" t="s">
        <v>171</v>
      </c>
      <c r="B115" s="12" t="s">
        <v>172</v>
      </c>
      <c r="C115" s="13" t="s">
        <v>101</v>
      </c>
      <c r="D115" s="14" t="s">
        <v>20</v>
      </c>
      <c r="E115" s="15" t="s">
        <v>102</v>
      </c>
      <c r="F115" s="22">
        <v>3092.8</v>
      </c>
      <c r="G115" s="22">
        <v>3092.8</v>
      </c>
    </row>
    <row r="116" spans="1:7" x14ac:dyDescent="0.3">
      <c r="A116" s="16" t="s">
        <v>26</v>
      </c>
      <c r="B116" s="12"/>
      <c r="C116" s="13"/>
      <c r="D116" s="14" t="s">
        <v>27</v>
      </c>
      <c r="E116" s="17" t="s">
        <v>27</v>
      </c>
      <c r="F116" s="23">
        <f t="shared" ref="F116:G116" si="20">SUM(F115)</f>
        <v>3092.8</v>
      </c>
      <c r="G116" s="23">
        <f t="shared" si="20"/>
        <v>3092.8</v>
      </c>
    </row>
    <row r="117" spans="1:7" ht="88.15" customHeight="1" x14ac:dyDescent="0.3">
      <c r="A117" s="28" t="s">
        <v>173</v>
      </c>
      <c r="B117" s="12" t="s">
        <v>174</v>
      </c>
      <c r="C117" s="13" t="s">
        <v>101</v>
      </c>
      <c r="D117" s="14" t="s">
        <v>20</v>
      </c>
      <c r="E117" s="15" t="s">
        <v>102</v>
      </c>
      <c r="F117" s="22">
        <v>200</v>
      </c>
      <c r="G117" s="22">
        <v>200</v>
      </c>
    </row>
    <row r="118" spans="1:7" x14ac:dyDescent="0.3">
      <c r="A118" s="16" t="s">
        <v>26</v>
      </c>
      <c r="B118" s="12"/>
      <c r="C118" s="13"/>
      <c r="D118" s="14" t="s">
        <v>27</v>
      </c>
      <c r="E118" s="17" t="s">
        <v>27</v>
      </c>
      <c r="F118" s="23">
        <f t="shared" ref="F118:G118" si="21">SUM(F117)</f>
        <v>200</v>
      </c>
      <c r="G118" s="23">
        <f t="shared" si="21"/>
        <v>200</v>
      </c>
    </row>
    <row r="119" spans="1:7" ht="62.5" customHeight="1" x14ac:dyDescent="0.3">
      <c r="A119" s="28" t="s">
        <v>175</v>
      </c>
      <c r="B119" s="12" t="s">
        <v>176</v>
      </c>
      <c r="C119" s="13" t="s">
        <v>101</v>
      </c>
      <c r="D119" s="14" t="s">
        <v>20</v>
      </c>
      <c r="E119" s="15" t="s">
        <v>102</v>
      </c>
      <c r="F119" s="22">
        <v>12000</v>
      </c>
      <c r="G119" s="22">
        <v>12000</v>
      </c>
    </row>
    <row r="120" spans="1:7" x14ac:dyDescent="0.3">
      <c r="A120" s="16" t="s">
        <v>26</v>
      </c>
      <c r="B120" s="12"/>
      <c r="C120" s="13"/>
      <c r="D120" s="14" t="s">
        <v>27</v>
      </c>
      <c r="E120" s="17" t="s">
        <v>27</v>
      </c>
      <c r="F120" s="23">
        <f t="shared" ref="F120:G120" si="22">SUM(F119)</f>
        <v>12000</v>
      </c>
      <c r="G120" s="23">
        <f t="shared" si="22"/>
        <v>12000</v>
      </c>
    </row>
    <row r="121" spans="1:7" ht="26.5" customHeight="1" x14ac:dyDescent="0.3">
      <c r="A121" s="34" t="s">
        <v>177</v>
      </c>
      <c r="B121" s="12" t="s">
        <v>178</v>
      </c>
      <c r="C121" s="13" t="s">
        <v>81</v>
      </c>
      <c r="D121" s="14" t="s">
        <v>77</v>
      </c>
      <c r="E121" s="15" t="s">
        <v>82</v>
      </c>
      <c r="F121" s="22"/>
      <c r="G121" s="22"/>
    </row>
    <row r="122" spans="1:7" ht="78" x14ac:dyDescent="0.3">
      <c r="A122" s="34"/>
      <c r="B122" s="12" t="s">
        <v>178</v>
      </c>
      <c r="C122" s="13" t="s">
        <v>83</v>
      </c>
      <c r="D122" s="14" t="s">
        <v>84</v>
      </c>
      <c r="E122" s="18" t="s">
        <v>368</v>
      </c>
      <c r="F122" s="22"/>
      <c r="G122" s="22"/>
    </row>
    <row r="123" spans="1:7" ht="78" x14ac:dyDescent="0.3">
      <c r="A123" s="34"/>
      <c r="B123" s="12" t="s">
        <v>178</v>
      </c>
      <c r="C123" s="13" t="s">
        <v>83</v>
      </c>
      <c r="D123" s="14" t="s">
        <v>85</v>
      </c>
      <c r="E123" s="18" t="s">
        <v>369</v>
      </c>
      <c r="F123" s="22"/>
      <c r="G123" s="22"/>
    </row>
    <row r="124" spans="1:7" ht="65" x14ac:dyDescent="0.3">
      <c r="A124" s="34"/>
      <c r="B124" s="12" t="s">
        <v>178</v>
      </c>
      <c r="C124" s="13" t="s">
        <v>93</v>
      </c>
      <c r="D124" s="14" t="s">
        <v>20</v>
      </c>
      <c r="E124" s="15" t="s">
        <v>94</v>
      </c>
      <c r="F124" s="22"/>
      <c r="G124" s="22"/>
    </row>
    <row r="125" spans="1:7" ht="52" x14ac:dyDescent="0.3">
      <c r="A125" s="34"/>
      <c r="B125" s="12" t="s">
        <v>178</v>
      </c>
      <c r="C125" s="13" t="s">
        <v>95</v>
      </c>
      <c r="D125" s="14" t="s">
        <v>20</v>
      </c>
      <c r="E125" s="15" t="s">
        <v>96</v>
      </c>
      <c r="F125" s="22"/>
      <c r="G125" s="22"/>
    </row>
    <row r="126" spans="1:7" ht="52" x14ac:dyDescent="0.3">
      <c r="A126" s="34"/>
      <c r="B126" s="12" t="s">
        <v>178</v>
      </c>
      <c r="C126" s="13" t="s">
        <v>97</v>
      </c>
      <c r="D126" s="14" t="s">
        <v>20</v>
      </c>
      <c r="E126" s="15" t="s">
        <v>98</v>
      </c>
      <c r="F126" s="22"/>
      <c r="G126" s="22"/>
    </row>
    <row r="127" spans="1:7" ht="52" x14ac:dyDescent="0.3">
      <c r="A127" s="34"/>
      <c r="B127" s="12" t="s">
        <v>178</v>
      </c>
      <c r="C127" s="13" t="s">
        <v>99</v>
      </c>
      <c r="D127" s="14" t="s">
        <v>20</v>
      </c>
      <c r="E127" s="15" t="s">
        <v>100</v>
      </c>
      <c r="F127" s="22"/>
      <c r="G127" s="22"/>
    </row>
    <row r="128" spans="1:7" ht="39" x14ac:dyDescent="0.3">
      <c r="A128" s="34"/>
      <c r="B128" s="12" t="s">
        <v>178</v>
      </c>
      <c r="C128" s="13" t="s">
        <v>101</v>
      </c>
      <c r="D128" s="14" t="s">
        <v>20</v>
      </c>
      <c r="E128" s="15" t="s">
        <v>102</v>
      </c>
      <c r="F128" s="22"/>
      <c r="G128" s="22"/>
    </row>
    <row r="129" spans="1:7" ht="26" x14ac:dyDescent="0.3">
      <c r="A129" s="34"/>
      <c r="B129" s="12" t="s">
        <v>178</v>
      </c>
      <c r="C129" s="13" t="s">
        <v>103</v>
      </c>
      <c r="D129" s="14" t="s">
        <v>104</v>
      </c>
      <c r="E129" s="15" t="s">
        <v>105</v>
      </c>
      <c r="F129" s="22"/>
      <c r="G129" s="22"/>
    </row>
    <row r="130" spans="1:7" ht="26" x14ac:dyDescent="0.3">
      <c r="A130" s="34"/>
      <c r="B130" s="12" t="s">
        <v>178</v>
      </c>
      <c r="C130" s="13" t="s">
        <v>106</v>
      </c>
      <c r="D130" s="14" t="s">
        <v>104</v>
      </c>
      <c r="E130" s="15" t="s">
        <v>107</v>
      </c>
      <c r="F130" s="22"/>
      <c r="G130" s="22"/>
    </row>
    <row r="131" spans="1:7" ht="26" x14ac:dyDescent="0.3">
      <c r="A131" s="34"/>
      <c r="B131" s="12" t="s">
        <v>178</v>
      </c>
      <c r="C131" s="13" t="s">
        <v>179</v>
      </c>
      <c r="D131" s="14" t="s">
        <v>180</v>
      </c>
      <c r="E131" s="15" t="s">
        <v>181</v>
      </c>
      <c r="F131" s="22">
        <f>236654.9-5886.3</f>
        <v>230768.6</v>
      </c>
      <c r="G131" s="22">
        <f>234706.1-4235.5</f>
        <v>230470.6</v>
      </c>
    </row>
    <row r="132" spans="1:7" ht="26" x14ac:dyDescent="0.3">
      <c r="A132" s="34"/>
      <c r="B132" s="12" t="s">
        <v>178</v>
      </c>
      <c r="C132" s="13" t="s">
        <v>182</v>
      </c>
      <c r="D132" s="14" t="s">
        <v>180</v>
      </c>
      <c r="E132" s="15" t="s">
        <v>183</v>
      </c>
      <c r="F132" s="22"/>
      <c r="G132" s="22"/>
    </row>
    <row r="133" spans="1:7" ht="91" x14ac:dyDescent="0.3">
      <c r="A133" s="34"/>
      <c r="B133" s="12" t="s">
        <v>178</v>
      </c>
      <c r="C133" s="13" t="s">
        <v>184</v>
      </c>
      <c r="D133" s="14" t="s">
        <v>104</v>
      </c>
      <c r="E133" s="18" t="s">
        <v>185</v>
      </c>
      <c r="F133" s="22"/>
      <c r="G133" s="22"/>
    </row>
    <row r="134" spans="1:7" x14ac:dyDescent="0.3">
      <c r="A134" s="16" t="s">
        <v>26</v>
      </c>
      <c r="B134" s="12"/>
      <c r="C134" s="13"/>
      <c r="D134" s="14"/>
      <c r="E134" s="17" t="s">
        <v>27</v>
      </c>
      <c r="F134" s="23">
        <f t="shared" ref="F134:G134" si="23">SUM(F121:F133)</f>
        <v>230768.6</v>
      </c>
      <c r="G134" s="23">
        <f t="shared" si="23"/>
        <v>230470.6</v>
      </c>
    </row>
    <row r="135" spans="1:7" ht="26.5" customHeight="1" x14ac:dyDescent="0.3">
      <c r="A135" s="34" t="s">
        <v>186</v>
      </c>
      <c r="B135" s="12" t="s">
        <v>187</v>
      </c>
      <c r="C135" s="13" t="s">
        <v>76</v>
      </c>
      <c r="D135" s="14" t="s">
        <v>77</v>
      </c>
      <c r="E135" s="15" t="s">
        <v>78</v>
      </c>
      <c r="F135" s="22">
        <v>105.3</v>
      </c>
      <c r="G135" s="22">
        <v>105.3</v>
      </c>
    </row>
    <row r="136" spans="1:7" ht="39" x14ac:dyDescent="0.3">
      <c r="A136" s="34"/>
      <c r="B136" s="12" t="s">
        <v>187</v>
      </c>
      <c r="C136" s="13" t="s">
        <v>79</v>
      </c>
      <c r="D136" s="14" t="s">
        <v>77</v>
      </c>
      <c r="E136" s="15" t="s">
        <v>80</v>
      </c>
      <c r="F136" s="22"/>
      <c r="G136" s="22"/>
    </row>
    <row r="137" spans="1:7" ht="26" x14ac:dyDescent="0.3">
      <c r="A137" s="34"/>
      <c r="B137" s="12" t="s">
        <v>187</v>
      </c>
      <c r="C137" s="13" t="s">
        <v>81</v>
      </c>
      <c r="D137" s="14" t="s">
        <v>77</v>
      </c>
      <c r="E137" s="15" t="s">
        <v>82</v>
      </c>
      <c r="F137" s="22"/>
      <c r="G137" s="22"/>
    </row>
    <row r="138" spans="1:7" ht="78" x14ac:dyDescent="0.3">
      <c r="A138" s="34"/>
      <c r="B138" s="12" t="s">
        <v>187</v>
      </c>
      <c r="C138" s="13" t="s">
        <v>83</v>
      </c>
      <c r="D138" s="14" t="s">
        <v>84</v>
      </c>
      <c r="E138" s="18" t="s">
        <v>368</v>
      </c>
      <c r="F138" s="22"/>
      <c r="G138" s="22"/>
    </row>
    <row r="139" spans="1:7" ht="78" x14ac:dyDescent="0.3">
      <c r="A139" s="34"/>
      <c r="B139" s="12" t="s">
        <v>187</v>
      </c>
      <c r="C139" s="13" t="s">
        <v>83</v>
      </c>
      <c r="D139" s="14" t="s">
        <v>85</v>
      </c>
      <c r="E139" s="18" t="s">
        <v>369</v>
      </c>
      <c r="F139" s="22"/>
      <c r="G139" s="22"/>
    </row>
    <row r="140" spans="1:7" ht="65" x14ac:dyDescent="0.3">
      <c r="A140" s="34"/>
      <c r="B140" s="12" t="s">
        <v>187</v>
      </c>
      <c r="C140" s="13" t="s">
        <v>93</v>
      </c>
      <c r="D140" s="14" t="s">
        <v>20</v>
      </c>
      <c r="E140" s="15" t="s">
        <v>94</v>
      </c>
      <c r="F140" s="22"/>
      <c r="G140" s="22"/>
    </row>
    <row r="141" spans="1:7" ht="52" x14ac:dyDescent="0.3">
      <c r="A141" s="34"/>
      <c r="B141" s="12" t="s">
        <v>187</v>
      </c>
      <c r="C141" s="13" t="s">
        <v>95</v>
      </c>
      <c r="D141" s="14" t="s">
        <v>20</v>
      </c>
      <c r="E141" s="15" t="s">
        <v>96</v>
      </c>
      <c r="F141" s="22"/>
      <c r="G141" s="22"/>
    </row>
    <row r="142" spans="1:7" ht="39" x14ac:dyDescent="0.3">
      <c r="A142" s="34"/>
      <c r="B142" s="12" t="s">
        <v>187</v>
      </c>
      <c r="C142" s="13" t="s">
        <v>101</v>
      </c>
      <c r="D142" s="14" t="s">
        <v>20</v>
      </c>
      <c r="E142" s="15" t="s">
        <v>102</v>
      </c>
      <c r="F142" s="22"/>
      <c r="G142" s="22"/>
    </row>
    <row r="143" spans="1:7" ht="26" x14ac:dyDescent="0.3">
      <c r="A143" s="34"/>
      <c r="B143" s="12" t="s">
        <v>187</v>
      </c>
      <c r="C143" s="13" t="s">
        <v>103</v>
      </c>
      <c r="D143" s="14" t="s">
        <v>104</v>
      </c>
      <c r="E143" s="15" t="s">
        <v>105</v>
      </c>
      <c r="F143" s="22"/>
      <c r="G143" s="22"/>
    </row>
    <row r="144" spans="1:7" ht="26" x14ac:dyDescent="0.3">
      <c r="A144" s="34"/>
      <c r="B144" s="12" t="s">
        <v>187</v>
      </c>
      <c r="C144" s="13" t="s">
        <v>106</v>
      </c>
      <c r="D144" s="14" t="s">
        <v>104</v>
      </c>
      <c r="E144" s="15" t="s">
        <v>107</v>
      </c>
      <c r="F144" s="22"/>
      <c r="G144" s="22"/>
    </row>
    <row r="145" spans="1:7" ht="39" x14ac:dyDescent="0.3">
      <c r="A145" s="34"/>
      <c r="B145" s="12" t="s">
        <v>187</v>
      </c>
      <c r="C145" s="13" t="s">
        <v>188</v>
      </c>
      <c r="D145" s="14" t="s">
        <v>104</v>
      </c>
      <c r="E145" s="15" t="s">
        <v>189</v>
      </c>
      <c r="F145" s="22"/>
      <c r="G145" s="22"/>
    </row>
    <row r="146" spans="1:7" ht="39" x14ac:dyDescent="0.3">
      <c r="A146" s="34"/>
      <c r="B146" s="12" t="s">
        <v>187</v>
      </c>
      <c r="C146" s="13" t="s">
        <v>190</v>
      </c>
      <c r="D146" s="14" t="s">
        <v>104</v>
      </c>
      <c r="E146" s="15" t="s">
        <v>191</v>
      </c>
      <c r="F146" s="22"/>
      <c r="G146" s="22"/>
    </row>
    <row r="147" spans="1:7" ht="52" x14ac:dyDescent="0.3">
      <c r="A147" s="34"/>
      <c r="B147" s="12" t="s">
        <v>187</v>
      </c>
      <c r="C147" s="13" t="s">
        <v>192</v>
      </c>
      <c r="D147" s="14" t="s">
        <v>180</v>
      </c>
      <c r="E147" s="15" t="s">
        <v>193</v>
      </c>
      <c r="F147" s="22"/>
      <c r="G147" s="22"/>
    </row>
    <row r="148" spans="1:7" x14ac:dyDescent="0.3">
      <c r="A148" s="16" t="s">
        <v>26</v>
      </c>
      <c r="B148" s="12"/>
      <c r="C148" s="13"/>
      <c r="D148" s="14"/>
      <c r="E148" s="17" t="s">
        <v>27</v>
      </c>
      <c r="F148" s="23">
        <f t="shared" ref="F148:G148" si="24">SUM(F135:F147)</f>
        <v>105.3</v>
      </c>
      <c r="G148" s="23">
        <f t="shared" si="24"/>
        <v>105.3</v>
      </c>
    </row>
    <row r="149" spans="1:7" ht="26.5" customHeight="1" x14ac:dyDescent="0.3">
      <c r="A149" s="34" t="s">
        <v>194</v>
      </c>
      <c r="B149" s="12" t="s">
        <v>195</v>
      </c>
      <c r="C149" s="13" t="s">
        <v>81</v>
      </c>
      <c r="D149" s="14" t="s">
        <v>77</v>
      </c>
      <c r="E149" s="15" t="s">
        <v>82</v>
      </c>
      <c r="F149" s="22"/>
      <c r="G149" s="22"/>
    </row>
    <row r="150" spans="1:7" ht="39" x14ac:dyDescent="0.3">
      <c r="A150" s="34"/>
      <c r="B150" s="12" t="s">
        <v>195</v>
      </c>
      <c r="C150" s="13" t="s">
        <v>101</v>
      </c>
      <c r="D150" s="14" t="s">
        <v>20</v>
      </c>
      <c r="E150" s="15" t="s">
        <v>102</v>
      </c>
      <c r="F150" s="22"/>
      <c r="G150" s="22"/>
    </row>
    <row r="151" spans="1:7" ht="26" x14ac:dyDescent="0.3">
      <c r="A151" s="34"/>
      <c r="B151" s="12" t="s">
        <v>195</v>
      </c>
      <c r="C151" s="13" t="s">
        <v>103</v>
      </c>
      <c r="D151" s="14" t="s">
        <v>104</v>
      </c>
      <c r="E151" s="15" t="s">
        <v>105</v>
      </c>
      <c r="F151" s="22"/>
      <c r="G151" s="22"/>
    </row>
    <row r="152" spans="1:7" ht="39" x14ac:dyDescent="0.3">
      <c r="A152" s="34"/>
      <c r="B152" s="12" t="s">
        <v>195</v>
      </c>
      <c r="C152" s="13" t="s">
        <v>196</v>
      </c>
      <c r="D152" s="14" t="s">
        <v>180</v>
      </c>
      <c r="E152" s="15" t="s">
        <v>197</v>
      </c>
      <c r="F152" s="22">
        <v>35435.699999999997</v>
      </c>
      <c r="G152" s="22">
        <v>35435.699999999997</v>
      </c>
    </row>
    <row r="153" spans="1:7" ht="26" x14ac:dyDescent="0.3">
      <c r="A153" s="34"/>
      <c r="B153" s="12" t="s">
        <v>195</v>
      </c>
      <c r="C153" s="13" t="s">
        <v>108</v>
      </c>
      <c r="D153" s="14" t="s">
        <v>104</v>
      </c>
      <c r="E153" s="15" t="s">
        <v>109</v>
      </c>
      <c r="F153" s="22"/>
      <c r="G153" s="22"/>
    </row>
    <row r="154" spans="1:7" ht="52" x14ac:dyDescent="0.3">
      <c r="A154" s="34"/>
      <c r="B154" s="12" t="s">
        <v>195</v>
      </c>
      <c r="C154" s="13" t="s">
        <v>192</v>
      </c>
      <c r="D154" s="14" t="s">
        <v>180</v>
      </c>
      <c r="E154" s="15" t="s">
        <v>193</v>
      </c>
      <c r="F154" s="22"/>
      <c r="G154" s="22"/>
    </row>
    <row r="155" spans="1:7" x14ac:dyDescent="0.3">
      <c r="A155" s="16" t="s">
        <v>26</v>
      </c>
      <c r="B155" s="12"/>
      <c r="C155" s="13"/>
      <c r="D155" s="14"/>
      <c r="E155" s="17" t="s">
        <v>27</v>
      </c>
      <c r="F155" s="23">
        <f t="shared" ref="F155:G155" si="25">SUM(F149:F154)</f>
        <v>35435.699999999997</v>
      </c>
      <c r="G155" s="23">
        <f t="shared" si="25"/>
        <v>35435.699999999997</v>
      </c>
    </row>
    <row r="156" spans="1:7" ht="78" x14ac:dyDescent="0.3">
      <c r="A156" s="43" t="s">
        <v>198</v>
      </c>
      <c r="B156" s="12" t="s">
        <v>199</v>
      </c>
      <c r="C156" s="13" t="s">
        <v>200</v>
      </c>
      <c r="D156" s="14" t="s">
        <v>11</v>
      </c>
      <c r="E156" s="18" t="s">
        <v>201</v>
      </c>
      <c r="F156" s="22"/>
      <c r="G156" s="22"/>
    </row>
    <row r="157" spans="1:7" ht="65" x14ac:dyDescent="0.3">
      <c r="A157" s="44"/>
      <c r="B157" s="12" t="s">
        <v>199</v>
      </c>
      <c r="C157" s="13" t="s">
        <v>202</v>
      </c>
      <c r="D157" s="14" t="s">
        <v>11</v>
      </c>
      <c r="E157" s="15" t="s">
        <v>203</v>
      </c>
      <c r="F157" s="22"/>
      <c r="G157" s="22"/>
    </row>
    <row r="158" spans="1:7" ht="52" x14ac:dyDescent="0.3">
      <c r="A158" s="44"/>
      <c r="B158" s="12" t="s">
        <v>199</v>
      </c>
      <c r="C158" s="13" t="s">
        <v>204</v>
      </c>
      <c r="D158" s="14" t="s">
        <v>11</v>
      </c>
      <c r="E158" s="15" t="s">
        <v>205</v>
      </c>
      <c r="F158" s="22"/>
      <c r="G158" s="22"/>
    </row>
    <row r="159" spans="1:7" ht="39" x14ac:dyDescent="0.3">
      <c r="A159" s="44"/>
      <c r="B159" s="12" t="s">
        <v>199</v>
      </c>
      <c r="C159" s="13" t="s">
        <v>206</v>
      </c>
      <c r="D159" s="14" t="s">
        <v>11</v>
      </c>
      <c r="E159" s="15" t="s">
        <v>207</v>
      </c>
      <c r="F159" s="22"/>
      <c r="G159" s="22"/>
    </row>
    <row r="160" spans="1:7" ht="26" x14ac:dyDescent="0.3">
      <c r="A160" s="44"/>
      <c r="B160" s="12" t="s">
        <v>199</v>
      </c>
      <c r="C160" s="13" t="s">
        <v>208</v>
      </c>
      <c r="D160" s="14" t="s">
        <v>11</v>
      </c>
      <c r="E160" s="15" t="s">
        <v>209</v>
      </c>
      <c r="F160" s="22"/>
      <c r="G160" s="22"/>
    </row>
    <row r="161" spans="1:7" ht="26" x14ac:dyDescent="0.3">
      <c r="A161" s="44"/>
      <c r="B161" s="12" t="s">
        <v>199</v>
      </c>
      <c r="C161" s="13" t="s">
        <v>76</v>
      </c>
      <c r="D161" s="14" t="s">
        <v>77</v>
      </c>
      <c r="E161" s="15" t="s">
        <v>78</v>
      </c>
      <c r="F161" s="22"/>
      <c r="G161" s="22"/>
    </row>
    <row r="162" spans="1:7" ht="39" x14ac:dyDescent="0.3">
      <c r="A162" s="44"/>
      <c r="B162" s="12" t="s">
        <v>199</v>
      </c>
      <c r="C162" s="13" t="s">
        <v>79</v>
      </c>
      <c r="D162" s="14" t="s">
        <v>77</v>
      </c>
      <c r="E162" s="15" t="s">
        <v>80</v>
      </c>
      <c r="F162" s="22"/>
      <c r="G162" s="22"/>
    </row>
    <row r="163" spans="1:7" ht="26" x14ac:dyDescent="0.3">
      <c r="A163" s="44"/>
      <c r="B163" s="12" t="s">
        <v>199</v>
      </c>
      <c r="C163" s="13" t="s">
        <v>81</v>
      </c>
      <c r="D163" s="14" t="s">
        <v>77</v>
      </c>
      <c r="E163" s="15" t="s">
        <v>82</v>
      </c>
      <c r="F163" s="22"/>
      <c r="G163" s="22"/>
    </row>
    <row r="164" spans="1:7" ht="78" x14ac:dyDescent="0.3">
      <c r="A164" s="44"/>
      <c r="B164" s="12" t="s">
        <v>199</v>
      </c>
      <c r="C164" s="13" t="s">
        <v>83</v>
      </c>
      <c r="D164" s="14" t="s">
        <v>84</v>
      </c>
      <c r="E164" s="18" t="s">
        <v>368</v>
      </c>
      <c r="F164" s="22"/>
      <c r="G164" s="22"/>
    </row>
    <row r="165" spans="1:7" ht="78" x14ac:dyDescent="0.3">
      <c r="A165" s="44"/>
      <c r="B165" s="12" t="s">
        <v>199</v>
      </c>
      <c r="C165" s="13" t="s">
        <v>83</v>
      </c>
      <c r="D165" s="14" t="s">
        <v>85</v>
      </c>
      <c r="E165" s="18" t="s">
        <v>369</v>
      </c>
      <c r="F165" s="22"/>
      <c r="G165" s="22"/>
    </row>
    <row r="166" spans="1:7" ht="65" x14ac:dyDescent="0.3">
      <c r="A166" s="44"/>
      <c r="B166" s="12" t="s">
        <v>199</v>
      </c>
      <c r="C166" s="13" t="s">
        <v>93</v>
      </c>
      <c r="D166" s="14" t="s">
        <v>20</v>
      </c>
      <c r="E166" s="15" t="s">
        <v>94</v>
      </c>
      <c r="F166" s="22"/>
      <c r="G166" s="22"/>
    </row>
    <row r="167" spans="1:7" ht="52" x14ac:dyDescent="0.3">
      <c r="A167" s="44"/>
      <c r="B167" s="12" t="s">
        <v>199</v>
      </c>
      <c r="C167" s="13" t="s">
        <v>95</v>
      </c>
      <c r="D167" s="14" t="s">
        <v>20</v>
      </c>
      <c r="E167" s="15" t="s">
        <v>96</v>
      </c>
      <c r="F167" s="22"/>
      <c r="G167" s="22"/>
    </row>
    <row r="168" spans="1:7" ht="52" x14ac:dyDescent="0.3">
      <c r="A168" s="44"/>
      <c r="B168" s="12" t="s">
        <v>199</v>
      </c>
      <c r="C168" s="13" t="s">
        <v>97</v>
      </c>
      <c r="D168" s="14" t="s">
        <v>20</v>
      </c>
      <c r="E168" s="15" t="s">
        <v>98</v>
      </c>
      <c r="F168" s="22"/>
      <c r="G168" s="22"/>
    </row>
    <row r="169" spans="1:7" ht="52" x14ac:dyDescent="0.3">
      <c r="A169" s="44"/>
      <c r="B169" s="12" t="s">
        <v>199</v>
      </c>
      <c r="C169" s="13" t="s">
        <v>99</v>
      </c>
      <c r="D169" s="14" t="s">
        <v>20</v>
      </c>
      <c r="E169" s="15" t="s">
        <v>100</v>
      </c>
      <c r="F169" s="22"/>
      <c r="G169" s="22"/>
    </row>
    <row r="170" spans="1:7" ht="39" x14ac:dyDescent="0.3">
      <c r="A170" s="44"/>
      <c r="B170" s="12" t="s">
        <v>199</v>
      </c>
      <c r="C170" s="13" t="s">
        <v>101</v>
      </c>
      <c r="D170" s="14" t="s">
        <v>20</v>
      </c>
      <c r="E170" s="15" t="s">
        <v>102</v>
      </c>
      <c r="F170" s="22"/>
      <c r="G170" s="22"/>
    </row>
    <row r="171" spans="1:7" ht="26" x14ac:dyDescent="0.3">
      <c r="A171" s="44"/>
      <c r="B171" s="12" t="s">
        <v>199</v>
      </c>
      <c r="C171" s="13" t="s">
        <v>103</v>
      </c>
      <c r="D171" s="14" t="s">
        <v>104</v>
      </c>
      <c r="E171" s="15" t="s">
        <v>105</v>
      </c>
      <c r="F171" s="22"/>
      <c r="G171" s="22"/>
    </row>
    <row r="172" spans="1:7" ht="26" x14ac:dyDescent="0.3">
      <c r="A172" s="44"/>
      <c r="B172" s="12" t="s">
        <v>199</v>
      </c>
      <c r="C172" s="13" t="s">
        <v>106</v>
      </c>
      <c r="D172" s="14" t="s">
        <v>104</v>
      </c>
      <c r="E172" s="15" t="s">
        <v>107</v>
      </c>
      <c r="F172" s="22"/>
      <c r="G172" s="22"/>
    </row>
    <row r="173" spans="1:7" ht="26" x14ac:dyDescent="0.3">
      <c r="A173" s="45"/>
      <c r="B173" s="12" t="s">
        <v>199</v>
      </c>
      <c r="C173" s="13" t="s">
        <v>108</v>
      </c>
      <c r="D173" s="14" t="s">
        <v>104</v>
      </c>
      <c r="E173" s="15" t="s">
        <v>109</v>
      </c>
      <c r="F173" s="22"/>
      <c r="G173" s="22"/>
    </row>
    <row r="174" spans="1:7" x14ac:dyDescent="0.3">
      <c r="A174" s="16" t="s">
        <v>26</v>
      </c>
      <c r="B174" s="12"/>
      <c r="C174" s="13"/>
      <c r="D174" s="14"/>
      <c r="E174" s="17" t="s">
        <v>27</v>
      </c>
      <c r="F174" s="23">
        <f t="shared" ref="F174:G174" si="26">SUM(F156:F173)</f>
        <v>0</v>
      </c>
      <c r="G174" s="23">
        <f t="shared" si="26"/>
        <v>0</v>
      </c>
    </row>
    <row r="175" spans="1:7" ht="78" x14ac:dyDescent="0.3">
      <c r="A175" s="43" t="s">
        <v>210</v>
      </c>
      <c r="B175" s="12" t="s">
        <v>211</v>
      </c>
      <c r="C175" s="13" t="s">
        <v>200</v>
      </c>
      <c r="D175" s="14" t="s">
        <v>11</v>
      </c>
      <c r="E175" s="18" t="s">
        <v>201</v>
      </c>
      <c r="F175" s="22"/>
      <c r="G175" s="22"/>
    </row>
    <row r="176" spans="1:7" ht="65" x14ac:dyDescent="0.3">
      <c r="A176" s="44"/>
      <c r="B176" s="12" t="s">
        <v>211</v>
      </c>
      <c r="C176" s="13" t="s">
        <v>202</v>
      </c>
      <c r="D176" s="14" t="s">
        <v>11</v>
      </c>
      <c r="E176" s="15" t="s">
        <v>203</v>
      </c>
      <c r="F176" s="22"/>
      <c r="G176" s="22"/>
    </row>
    <row r="177" spans="1:7" ht="26" x14ac:dyDescent="0.3">
      <c r="A177" s="44"/>
      <c r="B177" s="12" t="s">
        <v>211</v>
      </c>
      <c r="C177" s="13" t="s">
        <v>76</v>
      </c>
      <c r="D177" s="14" t="s">
        <v>77</v>
      </c>
      <c r="E177" s="15" t="s">
        <v>78</v>
      </c>
      <c r="F177" s="22"/>
      <c r="G177" s="22"/>
    </row>
    <row r="178" spans="1:7" ht="39" x14ac:dyDescent="0.3">
      <c r="A178" s="44"/>
      <c r="B178" s="12" t="s">
        <v>211</v>
      </c>
      <c r="C178" s="13" t="s">
        <v>79</v>
      </c>
      <c r="D178" s="14" t="s">
        <v>77</v>
      </c>
      <c r="E178" s="15" t="s">
        <v>80</v>
      </c>
      <c r="F178" s="22"/>
      <c r="G178" s="22"/>
    </row>
    <row r="179" spans="1:7" ht="26" x14ac:dyDescent="0.3">
      <c r="A179" s="44"/>
      <c r="B179" s="12" t="s">
        <v>211</v>
      </c>
      <c r="C179" s="13" t="s">
        <v>81</v>
      </c>
      <c r="D179" s="14" t="s">
        <v>77</v>
      </c>
      <c r="E179" s="15" t="s">
        <v>82</v>
      </c>
      <c r="F179" s="22"/>
      <c r="G179" s="22"/>
    </row>
    <row r="180" spans="1:7" ht="78" x14ac:dyDescent="0.3">
      <c r="A180" s="44"/>
      <c r="B180" s="12" t="s">
        <v>211</v>
      </c>
      <c r="C180" s="13" t="s">
        <v>83</v>
      </c>
      <c r="D180" s="14" t="s">
        <v>84</v>
      </c>
      <c r="E180" s="18" t="s">
        <v>368</v>
      </c>
      <c r="F180" s="22"/>
      <c r="G180" s="22"/>
    </row>
    <row r="181" spans="1:7" ht="78" x14ac:dyDescent="0.3">
      <c r="A181" s="44"/>
      <c r="B181" s="12" t="s">
        <v>211</v>
      </c>
      <c r="C181" s="13" t="s">
        <v>83</v>
      </c>
      <c r="D181" s="14" t="s">
        <v>85</v>
      </c>
      <c r="E181" s="18" t="s">
        <v>369</v>
      </c>
      <c r="F181" s="22"/>
      <c r="G181" s="22"/>
    </row>
    <row r="182" spans="1:7" ht="65" x14ac:dyDescent="0.3">
      <c r="A182" s="44"/>
      <c r="B182" s="12" t="s">
        <v>211</v>
      </c>
      <c r="C182" s="13" t="s">
        <v>93</v>
      </c>
      <c r="D182" s="14" t="s">
        <v>20</v>
      </c>
      <c r="E182" s="15" t="s">
        <v>94</v>
      </c>
      <c r="F182" s="22"/>
      <c r="G182" s="22"/>
    </row>
    <row r="183" spans="1:7" ht="52" x14ac:dyDescent="0.3">
      <c r="A183" s="44"/>
      <c r="B183" s="12" t="s">
        <v>211</v>
      </c>
      <c r="C183" s="13" t="s">
        <v>95</v>
      </c>
      <c r="D183" s="14" t="s">
        <v>20</v>
      </c>
      <c r="E183" s="15" t="s">
        <v>96</v>
      </c>
      <c r="F183" s="22"/>
      <c r="G183" s="22"/>
    </row>
    <row r="184" spans="1:7" ht="52" x14ac:dyDescent="0.3">
      <c r="A184" s="44"/>
      <c r="B184" s="12" t="s">
        <v>211</v>
      </c>
      <c r="C184" s="13" t="s">
        <v>97</v>
      </c>
      <c r="D184" s="14" t="s">
        <v>20</v>
      </c>
      <c r="E184" s="15" t="s">
        <v>98</v>
      </c>
      <c r="F184" s="22"/>
      <c r="G184" s="22"/>
    </row>
    <row r="185" spans="1:7" ht="39" x14ac:dyDescent="0.3">
      <c r="A185" s="44"/>
      <c r="B185" s="12" t="s">
        <v>211</v>
      </c>
      <c r="C185" s="13" t="s">
        <v>101</v>
      </c>
      <c r="D185" s="14" t="s">
        <v>20</v>
      </c>
      <c r="E185" s="15" t="s">
        <v>102</v>
      </c>
      <c r="F185" s="22"/>
      <c r="G185" s="22"/>
    </row>
    <row r="186" spans="1:7" ht="26" x14ac:dyDescent="0.3">
      <c r="A186" s="44"/>
      <c r="B186" s="12" t="s">
        <v>211</v>
      </c>
      <c r="C186" s="13" t="s">
        <v>103</v>
      </c>
      <c r="D186" s="14" t="s">
        <v>104</v>
      </c>
      <c r="E186" s="15" t="s">
        <v>105</v>
      </c>
      <c r="F186" s="22"/>
      <c r="G186" s="22"/>
    </row>
    <row r="187" spans="1:7" ht="26" x14ac:dyDescent="0.3">
      <c r="A187" s="44"/>
      <c r="B187" s="12" t="s">
        <v>211</v>
      </c>
      <c r="C187" s="13" t="s">
        <v>106</v>
      </c>
      <c r="D187" s="14" t="s">
        <v>104</v>
      </c>
      <c r="E187" s="15" t="s">
        <v>107</v>
      </c>
      <c r="F187" s="22"/>
      <c r="G187" s="22"/>
    </row>
    <row r="188" spans="1:7" ht="39" x14ac:dyDescent="0.3">
      <c r="A188" s="44"/>
      <c r="B188" s="12" t="s">
        <v>211</v>
      </c>
      <c r="C188" s="13" t="s">
        <v>212</v>
      </c>
      <c r="D188" s="14" t="s">
        <v>180</v>
      </c>
      <c r="E188" s="15" t="s">
        <v>213</v>
      </c>
      <c r="F188" s="22"/>
      <c r="G188" s="22"/>
    </row>
    <row r="189" spans="1:7" x14ac:dyDescent="0.3">
      <c r="A189" s="44"/>
      <c r="B189" s="12" t="s">
        <v>211</v>
      </c>
      <c r="C189" s="13" t="s">
        <v>214</v>
      </c>
      <c r="D189" s="14" t="s">
        <v>180</v>
      </c>
      <c r="E189" s="15" t="s">
        <v>215</v>
      </c>
      <c r="F189" s="22"/>
      <c r="G189" s="22"/>
    </row>
    <row r="190" spans="1:7" ht="65" x14ac:dyDescent="0.3">
      <c r="A190" s="44"/>
      <c r="B190" s="12" t="s">
        <v>211</v>
      </c>
      <c r="C190" s="13" t="s">
        <v>216</v>
      </c>
      <c r="D190" s="14" t="s">
        <v>180</v>
      </c>
      <c r="E190" s="15" t="s">
        <v>217</v>
      </c>
      <c r="F190" s="22">
        <v>4560.3</v>
      </c>
      <c r="G190" s="22">
        <v>4560.3</v>
      </c>
    </row>
    <row r="191" spans="1:7" ht="65" x14ac:dyDescent="0.3">
      <c r="A191" s="44"/>
      <c r="B191" s="12" t="s">
        <v>211</v>
      </c>
      <c r="C191" s="13" t="s">
        <v>218</v>
      </c>
      <c r="D191" s="14" t="s">
        <v>180</v>
      </c>
      <c r="E191" s="15" t="s">
        <v>219</v>
      </c>
      <c r="F191" s="22">
        <f>268.4-3.1</f>
        <v>265.29999999999995</v>
      </c>
      <c r="G191" s="22">
        <f>286.1-4.2</f>
        <v>281.90000000000003</v>
      </c>
    </row>
    <row r="192" spans="1:7" ht="66" customHeight="1" x14ac:dyDescent="0.3">
      <c r="A192" s="44"/>
      <c r="B192" s="12" t="s">
        <v>211</v>
      </c>
      <c r="C192" s="13" t="s">
        <v>220</v>
      </c>
      <c r="D192" s="14" t="s">
        <v>180</v>
      </c>
      <c r="E192" s="15" t="s">
        <v>221</v>
      </c>
      <c r="F192" s="22">
        <f>625042.7-46189.2</f>
        <v>578853.5</v>
      </c>
      <c r="G192" s="22">
        <f>627383.5-47301.6</f>
        <v>580081.9</v>
      </c>
    </row>
    <row r="193" spans="1:7" ht="66" customHeight="1" x14ac:dyDescent="0.3">
      <c r="A193" s="44"/>
      <c r="B193" s="12" t="s">
        <v>211</v>
      </c>
      <c r="C193" s="13" t="s">
        <v>252</v>
      </c>
      <c r="D193" s="14" t="s">
        <v>180</v>
      </c>
      <c r="E193" s="15" t="s">
        <v>253</v>
      </c>
      <c r="F193" s="22">
        <f>148976.6-13323.9</f>
        <v>135652.70000000001</v>
      </c>
      <c r="G193" s="22">
        <f>149887.5-13753.9</f>
        <v>136133.6</v>
      </c>
    </row>
    <row r="194" spans="1:7" ht="66" customHeight="1" x14ac:dyDescent="0.3">
      <c r="A194" s="44"/>
      <c r="B194" s="12" t="s">
        <v>211</v>
      </c>
      <c r="C194" s="13" t="s">
        <v>254</v>
      </c>
      <c r="D194" s="14" t="s">
        <v>180</v>
      </c>
      <c r="E194" s="15" t="s">
        <v>255</v>
      </c>
      <c r="F194" s="22">
        <f>18955.5-1350.2</f>
        <v>17605.3</v>
      </c>
      <c r="G194" s="22">
        <f>19024-1306.3</f>
        <v>17717.7</v>
      </c>
    </row>
    <row r="195" spans="1:7" ht="26" x14ac:dyDescent="0.3">
      <c r="A195" s="44"/>
      <c r="B195" s="12" t="s">
        <v>211</v>
      </c>
      <c r="C195" s="13" t="s">
        <v>108</v>
      </c>
      <c r="D195" s="14" t="s">
        <v>104</v>
      </c>
      <c r="E195" s="15" t="s">
        <v>109</v>
      </c>
      <c r="F195" s="22"/>
      <c r="G195" s="22"/>
    </row>
    <row r="196" spans="1:7" ht="39" x14ac:dyDescent="0.3">
      <c r="A196" s="44"/>
      <c r="B196" s="12" t="s">
        <v>211</v>
      </c>
      <c r="C196" s="13" t="s">
        <v>188</v>
      </c>
      <c r="D196" s="14" t="s">
        <v>104</v>
      </c>
      <c r="E196" s="15" t="s">
        <v>189</v>
      </c>
      <c r="F196" s="22"/>
      <c r="G196" s="22"/>
    </row>
    <row r="197" spans="1:7" ht="39" x14ac:dyDescent="0.3">
      <c r="A197" s="44"/>
      <c r="B197" s="12" t="s">
        <v>211</v>
      </c>
      <c r="C197" s="13" t="s">
        <v>190</v>
      </c>
      <c r="D197" s="14" t="s">
        <v>104</v>
      </c>
      <c r="E197" s="15" t="s">
        <v>191</v>
      </c>
      <c r="F197" s="22"/>
      <c r="G197" s="22"/>
    </row>
    <row r="198" spans="1:7" ht="52" x14ac:dyDescent="0.3">
      <c r="A198" s="45"/>
      <c r="B198" s="12" t="s">
        <v>211</v>
      </c>
      <c r="C198" s="13" t="s">
        <v>192</v>
      </c>
      <c r="D198" s="14" t="s">
        <v>180</v>
      </c>
      <c r="E198" s="15" t="s">
        <v>193</v>
      </c>
      <c r="F198" s="22"/>
      <c r="G198" s="22"/>
    </row>
    <row r="199" spans="1:7" x14ac:dyDescent="0.3">
      <c r="A199" s="16" t="s">
        <v>26</v>
      </c>
      <c r="B199" s="12"/>
      <c r="C199" s="13"/>
      <c r="D199" s="14"/>
      <c r="E199" s="17" t="s">
        <v>27</v>
      </c>
      <c r="F199" s="23">
        <f t="shared" ref="F199:G199" si="27">SUM(F175:F198)</f>
        <v>736937.10000000009</v>
      </c>
      <c r="G199" s="23">
        <f t="shared" si="27"/>
        <v>738775.39999999991</v>
      </c>
    </row>
    <row r="200" spans="1:7" ht="78" x14ac:dyDescent="0.3">
      <c r="A200" s="43" t="s">
        <v>222</v>
      </c>
      <c r="B200" s="12" t="s">
        <v>223</v>
      </c>
      <c r="C200" s="13" t="s">
        <v>200</v>
      </c>
      <c r="D200" s="14" t="s">
        <v>11</v>
      </c>
      <c r="E200" s="18" t="s">
        <v>201</v>
      </c>
      <c r="F200" s="22"/>
      <c r="G200" s="22"/>
    </row>
    <row r="201" spans="1:7" ht="65" x14ac:dyDescent="0.3">
      <c r="A201" s="44"/>
      <c r="B201" s="12" t="s">
        <v>223</v>
      </c>
      <c r="C201" s="13" t="s">
        <v>202</v>
      </c>
      <c r="D201" s="14" t="s">
        <v>11</v>
      </c>
      <c r="E201" s="15" t="s">
        <v>203</v>
      </c>
      <c r="F201" s="22"/>
      <c r="G201" s="22"/>
    </row>
    <row r="202" spans="1:7" ht="26" x14ac:dyDescent="0.3">
      <c r="A202" s="44"/>
      <c r="B202" s="12" t="s">
        <v>223</v>
      </c>
      <c r="C202" s="13" t="s">
        <v>76</v>
      </c>
      <c r="D202" s="14" t="s">
        <v>77</v>
      </c>
      <c r="E202" s="15" t="s">
        <v>78</v>
      </c>
      <c r="F202" s="22"/>
      <c r="G202" s="22"/>
    </row>
    <row r="203" spans="1:7" ht="39" x14ac:dyDescent="0.3">
      <c r="A203" s="44"/>
      <c r="B203" s="12" t="s">
        <v>223</v>
      </c>
      <c r="C203" s="13" t="s">
        <v>79</v>
      </c>
      <c r="D203" s="14" t="s">
        <v>77</v>
      </c>
      <c r="E203" s="15" t="s">
        <v>80</v>
      </c>
      <c r="F203" s="22"/>
      <c r="G203" s="22"/>
    </row>
    <row r="204" spans="1:7" ht="26" x14ac:dyDescent="0.3">
      <c r="A204" s="44"/>
      <c r="B204" s="12" t="s">
        <v>223</v>
      </c>
      <c r="C204" s="13" t="s">
        <v>81</v>
      </c>
      <c r="D204" s="14" t="s">
        <v>77</v>
      </c>
      <c r="E204" s="15" t="s">
        <v>82</v>
      </c>
      <c r="F204" s="22"/>
      <c r="G204" s="22"/>
    </row>
    <row r="205" spans="1:7" ht="78" x14ac:dyDescent="0.3">
      <c r="A205" s="44"/>
      <c r="B205" s="12" t="s">
        <v>223</v>
      </c>
      <c r="C205" s="13" t="s">
        <v>83</v>
      </c>
      <c r="D205" s="14" t="s">
        <v>84</v>
      </c>
      <c r="E205" s="18" t="s">
        <v>368</v>
      </c>
      <c r="F205" s="22"/>
      <c r="G205" s="22"/>
    </row>
    <row r="206" spans="1:7" ht="78" x14ac:dyDescent="0.3">
      <c r="A206" s="44"/>
      <c r="B206" s="12" t="s">
        <v>223</v>
      </c>
      <c r="C206" s="13" t="s">
        <v>83</v>
      </c>
      <c r="D206" s="14" t="s">
        <v>85</v>
      </c>
      <c r="E206" s="18" t="s">
        <v>369</v>
      </c>
      <c r="F206" s="22"/>
      <c r="G206" s="22"/>
    </row>
    <row r="207" spans="1:7" ht="65" x14ac:dyDescent="0.3">
      <c r="A207" s="44"/>
      <c r="B207" s="12" t="s">
        <v>223</v>
      </c>
      <c r="C207" s="13" t="s">
        <v>93</v>
      </c>
      <c r="D207" s="14" t="s">
        <v>20</v>
      </c>
      <c r="E207" s="15" t="s">
        <v>94</v>
      </c>
      <c r="F207" s="22"/>
      <c r="G207" s="22"/>
    </row>
    <row r="208" spans="1:7" ht="52" x14ac:dyDescent="0.3">
      <c r="A208" s="44"/>
      <c r="B208" s="12" t="s">
        <v>223</v>
      </c>
      <c r="C208" s="13" t="s">
        <v>95</v>
      </c>
      <c r="D208" s="14" t="s">
        <v>20</v>
      </c>
      <c r="E208" s="15" t="s">
        <v>96</v>
      </c>
      <c r="F208" s="22"/>
      <c r="G208" s="22"/>
    </row>
    <row r="209" spans="1:7" ht="52" x14ac:dyDescent="0.3">
      <c r="A209" s="44"/>
      <c r="B209" s="12" t="s">
        <v>223</v>
      </c>
      <c r="C209" s="13" t="s">
        <v>97</v>
      </c>
      <c r="D209" s="14" t="s">
        <v>20</v>
      </c>
      <c r="E209" s="15" t="s">
        <v>98</v>
      </c>
      <c r="F209" s="22"/>
      <c r="G209" s="22"/>
    </row>
    <row r="210" spans="1:7" ht="39" x14ac:dyDescent="0.3">
      <c r="A210" s="44"/>
      <c r="B210" s="12" t="s">
        <v>223</v>
      </c>
      <c r="C210" s="13" t="s">
        <v>101</v>
      </c>
      <c r="D210" s="14" t="s">
        <v>20</v>
      </c>
      <c r="E210" s="15" t="s">
        <v>102</v>
      </c>
      <c r="F210" s="22"/>
      <c r="G210" s="22"/>
    </row>
    <row r="211" spans="1:7" ht="26" x14ac:dyDescent="0.3">
      <c r="A211" s="44"/>
      <c r="B211" s="12" t="s">
        <v>223</v>
      </c>
      <c r="C211" s="13" t="s">
        <v>103</v>
      </c>
      <c r="D211" s="14" t="s">
        <v>104</v>
      </c>
      <c r="E211" s="15" t="s">
        <v>105</v>
      </c>
      <c r="F211" s="22"/>
      <c r="G211" s="22"/>
    </row>
    <row r="212" spans="1:7" ht="26" x14ac:dyDescent="0.3">
      <c r="A212" s="44"/>
      <c r="B212" s="12" t="s">
        <v>223</v>
      </c>
      <c r="C212" s="13" t="s">
        <v>106</v>
      </c>
      <c r="D212" s="14" t="s">
        <v>104</v>
      </c>
      <c r="E212" s="15" t="s">
        <v>107</v>
      </c>
      <c r="F212" s="22"/>
      <c r="G212" s="22"/>
    </row>
    <row r="213" spans="1:7" x14ac:dyDescent="0.3">
      <c r="A213" s="44"/>
      <c r="B213" s="12" t="s">
        <v>223</v>
      </c>
      <c r="C213" s="13" t="s">
        <v>214</v>
      </c>
      <c r="D213" s="14" t="s">
        <v>180</v>
      </c>
      <c r="E213" s="15" t="s">
        <v>215</v>
      </c>
      <c r="F213" s="22"/>
      <c r="G213" s="22"/>
    </row>
    <row r="214" spans="1:7" ht="39" x14ac:dyDescent="0.3">
      <c r="A214" s="44"/>
      <c r="B214" s="12" t="s">
        <v>223</v>
      </c>
      <c r="C214" s="13" t="s">
        <v>224</v>
      </c>
      <c r="D214" s="14" t="s">
        <v>180</v>
      </c>
      <c r="E214" s="15" t="s">
        <v>225</v>
      </c>
      <c r="F214" s="22"/>
      <c r="G214" s="22"/>
    </row>
    <row r="215" spans="1:7" ht="26" x14ac:dyDescent="0.3">
      <c r="A215" s="44"/>
      <c r="B215" s="12" t="s">
        <v>223</v>
      </c>
      <c r="C215" s="13" t="s">
        <v>226</v>
      </c>
      <c r="D215" s="14" t="s">
        <v>180</v>
      </c>
      <c r="E215" s="15" t="s">
        <v>227</v>
      </c>
      <c r="F215" s="22">
        <v>1240</v>
      </c>
      <c r="G215" s="22"/>
    </row>
    <row r="216" spans="1:7" ht="39" x14ac:dyDescent="0.3">
      <c r="A216" s="44"/>
      <c r="B216" s="12" t="s">
        <v>223</v>
      </c>
      <c r="C216" s="13" t="s">
        <v>188</v>
      </c>
      <c r="D216" s="14" t="s">
        <v>104</v>
      </c>
      <c r="E216" s="15" t="s">
        <v>189</v>
      </c>
      <c r="F216" s="22"/>
      <c r="G216" s="22"/>
    </row>
    <row r="217" spans="1:7" ht="39" x14ac:dyDescent="0.3">
      <c r="A217" s="44"/>
      <c r="B217" s="12" t="s">
        <v>223</v>
      </c>
      <c r="C217" s="13" t="s">
        <v>190</v>
      </c>
      <c r="D217" s="14" t="s">
        <v>104</v>
      </c>
      <c r="E217" s="15" t="s">
        <v>191</v>
      </c>
      <c r="F217" s="22"/>
      <c r="G217" s="22"/>
    </row>
    <row r="218" spans="1:7" ht="52" x14ac:dyDescent="0.3">
      <c r="A218" s="45"/>
      <c r="B218" s="12" t="s">
        <v>223</v>
      </c>
      <c r="C218" s="13" t="s">
        <v>192</v>
      </c>
      <c r="D218" s="14" t="s">
        <v>180</v>
      </c>
      <c r="E218" s="15" t="s">
        <v>193</v>
      </c>
      <c r="F218" s="22"/>
      <c r="G218" s="22"/>
    </row>
    <row r="219" spans="1:7" x14ac:dyDescent="0.3">
      <c r="A219" s="16" t="s">
        <v>26</v>
      </c>
      <c r="B219" s="12"/>
      <c r="C219" s="13"/>
      <c r="D219" s="14"/>
      <c r="E219" s="17" t="s">
        <v>27</v>
      </c>
      <c r="F219" s="23">
        <f t="shared" ref="F219:G219" si="28">SUM(F200:F218)</f>
        <v>1240</v>
      </c>
      <c r="G219" s="23">
        <f t="shared" si="28"/>
        <v>0</v>
      </c>
    </row>
    <row r="220" spans="1:7" ht="78" x14ac:dyDescent="0.3">
      <c r="A220" s="43" t="s">
        <v>228</v>
      </c>
      <c r="B220" s="12" t="s">
        <v>229</v>
      </c>
      <c r="C220" s="13" t="s">
        <v>200</v>
      </c>
      <c r="D220" s="14" t="s">
        <v>11</v>
      </c>
      <c r="E220" s="18" t="s">
        <v>201</v>
      </c>
      <c r="F220" s="22"/>
      <c r="G220" s="22"/>
    </row>
    <row r="221" spans="1:7" ht="65" x14ac:dyDescent="0.3">
      <c r="A221" s="44"/>
      <c r="B221" s="12" t="s">
        <v>229</v>
      </c>
      <c r="C221" s="13" t="s">
        <v>202</v>
      </c>
      <c r="D221" s="14" t="s">
        <v>11</v>
      </c>
      <c r="E221" s="15" t="s">
        <v>203</v>
      </c>
      <c r="F221" s="22"/>
      <c r="G221" s="22"/>
    </row>
    <row r="222" spans="1:7" ht="26" x14ac:dyDescent="0.3">
      <c r="A222" s="44"/>
      <c r="B222" s="12" t="s">
        <v>229</v>
      </c>
      <c r="C222" s="13" t="s">
        <v>76</v>
      </c>
      <c r="D222" s="14" t="s">
        <v>77</v>
      </c>
      <c r="E222" s="15" t="s">
        <v>78</v>
      </c>
      <c r="F222" s="22"/>
      <c r="G222" s="22"/>
    </row>
    <row r="223" spans="1:7" ht="39" x14ac:dyDescent="0.3">
      <c r="A223" s="44"/>
      <c r="B223" s="12" t="s">
        <v>229</v>
      </c>
      <c r="C223" s="13" t="s">
        <v>79</v>
      </c>
      <c r="D223" s="14" t="s">
        <v>77</v>
      </c>
      <c r="E223" s="15" t="s">
        <v>80</v>
      </c>
      <c r="F223" s="22"/>
      <c r="G223" s="22"/>
    </row>
    <row r="224" spans="1:7" ht="26" x14ac:dyDescent="0.3">
      <c r="A224" s="44"/>
      <c r="B224" s="12" t="s">
        <v>229</v>
      </c>
      <c r="C224" s="13" t="s">
        <v>81</v>
      </c>
      <c r="D224" s="14" t="s">
        <v>77</v>
      </c>
      <c r="E224" s="15" t="s">
        <v>82</v>
      </c>
      <c r="F224" s="22"/>
      <c r="G224" s="22"/>
    </row>
    <row r="225" spans="1:7" ht="78" x14ac:dyDescent="0.3">
      <c r="A225" s="44"/>
      <c r="B225" s="12" t="s">
        <v>229</v>
      </c>
      <c r="C225" s="13" t="s">
        <v>83</v>
      </c>
      <c r="D225" s="14" t="s">
        <v>84</v>
      </c>
      <c r="E225" s="18" t="s">
        <v>368</v>
      </c>
      <c r="F225" s="22"/>
      <c r="G225" s="22"/>
    </row>
    <row r="226" spans="1:7" ht="78" x14ac:dyDescent="0.3">
      <c r="A226" s="44"/>
      <c r="B226" s="12" t="s">
        <v>229</v>
      </c>
      <c r="C226" s="13" t="s">
        <v>83</v>
      </c>
      <c r="D226" s="14" t="s">
        <v>85</v>
      </c>
      <c r="E226" s="18" t="s">
        <v>369</v>
      </c>
      <c r="F226" s="22"/>
      <c r="G226" s="22"/>
    </row>
    <row r="227" spans="1:7" ht="65" x14ac:dyDescent="0.3">
      <c r="A227" s="44"/>
      <c r="B227" s="12" t="s">
        <v>229</v>
      </c>
      <c r="C227" s="13" t="s">
        <v>93</v>
      </c>
      <c r="D227" s="14" t="s">
        <v>20</v>
      </c>
      <c r="E227" s="15" t="s">
        <v>94</v>
      </c>
      <c r="F227" s="22"/>
      <c r="G227" s="22"/>
    </row>
    <row r="228" spans="1:7" ht="52" x14ac:dyDescent="0.3">
      <c r="A228" s="44"/>
      <c r="B228" s="12" t="s">
        <v>229</v>
      </c>
      <c r="C228" s="13" t="s">
        <v>95</v>
      </c>
      <c r="D228" s="14" t="s">
        <v>20</v>
      </c>
      <c r="E228" s="15" t="s">
        <v>96</v>
      </c>
      <c r="F228" s="22"/>
      <c r="G228" s="22"/>
    </row>
    <row r="229" spans="1:7" ht="52" x14ac:dyDescent="0.3">
      <c r="A229" s="44"/>
      <c r="B229" s="12" t="s">
        <v>229</v>
      </c>
      <c r="C229" s="13" t="s">
        <v>97</v>
      </c>
      <c r="D229" s="14" t="s">
        <v>20</v>
      </c>
      <c r="E229" s="15" t="s">
        <v>98</v>
      </c>
      <c r="F229" s="22"/>
      <c r="G229" s="22"/>
    </row>
    <row r="230" spans="1:7" ht="39" x14ac:dyDescent="0.3">
      <c r="A230" s="44"/>
      <c r="B230" s="12" t="s">
        <v>229</v>
      </c>
      <c r="C230" s="13" t="s">
        <v>101</v>
      </c>
      <c r="D230" s="14" t="s">
        <v>20</v>
      </c>
      <c r="E230" s="15" t="s">
        <v>102</v>
      </c>
      <c r="F230" s="22"/>
      <c r="G230" s="22"/>
    </row>
    <row r="231" spans="1:7" ht="26" x14ac:dyDescent="0.3">
      <c r="A231" s="44"/>
      <c r="B231" s="12" t="s">
        <v>229</v>
      </c>
      <c r="C231" s="13" t="s">
        <v>103</v>
      </c>
      <c r="D231" s="14" t="s">
        <v>104</v>
      </c>
      <c r="E231" s="15" t="s">
        <v>105</v>
      </c>
      <c r="F231" s="22"/>
      <c r="G231" s="22"/>
    </row>
    <row r="232" spans="1:7" ht="26" x14ac:dyDescent="0.3">
      <c r="A232" s="44"/>
      <c r="B232" s="12" t="s">
        <v>229</v>
      </c>
      <c r="C232" s="13" t="s">
        <v>106</v>
      </c>
      <c r="D232" s="14" t="s">
        <v>104</v>
      </c>
      <c r="E232" s="15" t="s">
        <v>107</v>
      </c>
      <c r="F232" s="22"/>
      <c r="G232" s="22"/>
    </row>
    <row r="233" spans="1:7" x14ac:dyDescent="0.3">
      <c r="A233" s="44"/>
      <c r="B233" s="12" t="s">
        <v>229</v>
      </c>
      <c r="C233" s="13" t="s">
        <v>214</v>
      </c>
      <c r="D233" s="14" t="s">
        <v>180</v>
      </c>
      <c r="E233" s="15" t="s">
        <v>215</v>
      </c>
      <c r="F233" s="22"/>
      <c r="G233" s="22"/>
    </row>
    <row r="234" spans="1:7" ht="39" x14ac:dyDescent="0.3">
      <c r="A234" s="44"/>
      <c r="B234" s="12" t="s">
        <v>229</v>
      </c>
      <c r="C234" s="13" t="s">
        <v>230</v>
      </c>
      <c r="D234" s="14" t="s">
        <v>180</v>
      </c>
      <c r="E234" s="15" t="s">
        <v>231</v>
      </c>
      <c r="F234" s="22">
        <v>120998.1</v>
      </c>
      <c r="G234" s="22">
        <v>120998.1</v>
      </c>
    </row>
    <row r="235" spans="1:7" ht="78" x14ac:dyDescent="0.3">
      <c r="A235" s="44"/>
      <c r="B235" s="12" t="s">
        <v>229</v>
      </c>
      <c r="C235" s="13" t="s">
        <v>232</v>
      </c>
      <c r="D235" s="14" t="s">
        <v>180</v>
      </c>
      <c r="E235" s="18" t="s">
        <v>233</v>
      </c>
      <c r="F235" s="22">
        <f>3392805.1-67300.7</f>
        <v>3325504.4</v>
      </c>
      <c r="G235" s="22">
        <f>3457400.7-66401.6</f>
        <v>3390999.1</v>
      </c>
    </row>
    <row r="236" spans="1:7" ht="156" x14ac:dyDescent="0.3">
      <c r="A236" s="44"/>
      <c r="B236" s="12" t="s">
        <v>229</v>
      </c>
      <c r="C236" s="13" t="s">
        <v>234</v>
      </c>
      <c r="D236" s="14" t="s">
        <v>180</v>
      </c>
      <c r="E236" s="18" t="s">
        <v>235</v>
      </c>
      <c r="F236" s="22">
        <f>390559.1-9754.2</f>
        <v>380804.89999999997</v>
      </c>
      <c r="G236" s="22">
        <f>393283.9-11049.4</f>
        <v>382234.5</v>
      </c>
    </row>
    <row r="237" spans="1:7" ht="52" x14ac:dyDescent="0.3">
      <c r="A237" s="44"/>
      <c r="B237" s="12" t="s">
        <v>229</v>
      </c>
      <c r="C237" s="13" t="s">
        <v>236</v>
      </c>
      <c r="D237" s="14" t="s">
        <v>180</v>
      </c>
      <c r="E237" s="15" t="s">
        <v>237</v>
      </c>
      <c r="F237" s="22">
        <v>8698.7000000000007</v>
      </c>
      <c r="G237" s="22">
        <v>8698.7000000000007</v>
      </c>
    </row>
    <row r="238" spans="1:7" ht="66" customHeight="1" x14ac:dyDescent="0.3">
      <c r="A238" s="44"/>
      <c r="B238" s="12" t="s">
        <v>229</v>
      </c>
      <c r="C238" s="13" t="s">
        <v>238</v>
      </c>
      <c r="D238" s="14" t="s">
        <v>180</v>
      </c>
      <c r="E238" s="15" t="s">
        <v>239</v>
      </c>
      <c r="F238" s="22">
        <v>3370.9</v>
      </c>
      <c r="G238" s="22">
        <v>3370.9</v>
      </c>
    </row>
    <row r="239" spans="1:7" ht="65" x14ac:dyDescent="0.3">
      <c r="A239" s="44"/>
      <c r="B239" s="12" t="s">
        <v>229</v>
      </c>
      <c r="C239" s="13" t="s">
        <v>218</v>
      </c>
      <c r="D239" s="14" t="s">
        <v>180</v>
      </c>
      <c r="E239" s="15" t="s">
        <v>219</v>
      </c>
      <c r="F239" s="22">
        <f>1410.8-15.7</f>
        <v>1395.1</v>
      </c>
      <c r="G239" s="22">
        <f>1503.9-22.5</f>
        <v>1481.4</v>
      </c>
    </row>
    <row r="240" spans="1:7" ht="39" x14ac:dyDescent="0.3">
      <c r="A240" s="44"/>
      <c r="B240" s="12" t="s">
        <v>229</v>
      </c>
      <c r="C240" s="13" t="s">
        <v>240</v>
      </c>
      <c r="D240" s="14" t="s">
        <v>180</v>
      </c>
      <c r="E240" s="15" t="s">
        <v>241</v>
      </c>
      <c r="F240" s="22">
        <v>233437.8</v>
      </c>
      <c r="G240" s="22">
        <v>244642.6</v>
      </c>
    </row>
    <row r="241" spans="1:7" ht="26" x14ac:dyDescent="0.3">
      <c r="A241" s="44"/>
      <c r="B241" s="12" t="s">
        <v>229</v>
      </c>
      <c r="C241" s="13" t="s">
        <v>242</v>
      </c>
      <c r="D241" s="14" t="s">
        <v>180</v>
      </c>
      <c r="E241" s="15" t="s">
        <v>243</v>
      </c>
      <c r="F241" s="22">
        <f>45663.4-235.6</f>
        <v>45427.8</v>
      </c>
      <c r="G241" s="22">
        <f>48500.8-411.1</f>
        <v>48089.700000000004</v>
      </c>
    </row>
    <row r="242" spans="1:7" ht="39" x14ac:dyDescent="0.3">
      <c r="A242" s="44"/>
      <c r="B242" s="12" t="s">
        <v>229</v>
      </c>
      <c r="C242" s="13" t="s">
        <v>244</v>
      </c>
      <c r="D242" s="14" t="s">
        <v>180</v>
      </c>
      <c r="E242" s="15" t="s">
        <v>245</v>
      </c>
      <c r="F242" s="22">
        <f>27137.4-149.4</f>
        <v>26988</v>
      </c>
      <c r="G242" s="22">
        <f>28846.6-256.9</f>
        <v>28589.699999999997</v>
      </c>
    </row>
    <row r="243" spans="1:7" ht="39" x14ac:dyDescent="0.3">
      <c r="A243" s="44"/>
      <c r="B243" s="12" t="s">
        <v>229</v>
      </c>
      <c r="C243" s="13" t="s">
        <v>246</v>
      </c>
      <c r="D243" s="14" t="s">
        <v>180</v>
      </c>
      <c r="E243" s="15" t="s">
        <v>247</v>
      </c>
      <c r="F243" s="22">
        <f>25401-42.5</f>
        <v>25358.5</v>
      </c>
      <c r="G243" s="22">
        <f>27520.2-175.2</f>
        <v>27345</v>
      </c>
    </row>
    <row r="244" spans="1:7" ht="52.9" customHeight="1" x14ac:dyDescent="0.3">
      <c r="A244" s="44"/>
      <c r="B244" s="12" t="s">
        <v>229</v>
      </c>
      <c r="C244" s="13" t="s">
        <v>248</v>
      </c>
      <c r="D244" s="14" t="s">
        <v>180</v>
      </c>
      <c r="E244" s="15" t="s">
        <v>249</v>
      </c>
      <c r="F244" s="22"/>
      <c r="G244" s="22"/>
    </row>
    <row r="245" spans="1:7" ht="65" x14ac:dyDescent="0.3">
      <c r="A245" s="44"/>
      <c r="B245" s="12" t="s">
        <v>229</v>
      </c>
      <c r="C245" s="13" t="s">
        <v>250</v>
      </c>
      <c r="D245" s="14" t="s">
        <v>180</v>
      </c>
      <c r="E245" s="15" t="s">
        <v>251</v>
      </c>
      <c r="F245" s="22">
        <v>7584.5</v>
      </c>
      <c r="G245" s="22">
        <v>7584.5</v>
      </c>
    </row>
    <row r="246" spans="1:7" ht="65" x14ac:dyDescent="0.3">
      <c r="A246" s="44"/>
      <c r="B246" s="12" t="s">
        <v>229</v>
      </c>
      <c r="C246" s="13" t="s">
        <v>256</v>
      </c>
      <c r="D246" s="14" t="s">
        <v>180</v>
      </c>
      <c r="E246" s="15" t="s">
        <v>257</v>
      </c>
      <c r="F246" s="22">
        <f>2461353.7-38630.2</f>
        <v>2422723.5</v>
      </c>
      <c r="G246" s="22">
        <f>2461353.7-38630.2</f>
        <v>2422723.5</v>
      </c>
    </row>
    <row r="247" spans="1:7" ht="78" x14ac:dyDescent="0.3">
      <c r="A247" s="44"/>
      <c r="B247" s="12" t="s">
        <v>229</v>
      </c>
      <c r="C247" s="13" t="s">
        <v>258</v>
      </c>
      <c r="D247" s="14" t="s">
        <v>180</v>
      </c>
      <c r="E247" s="15" t="s">
        <v>259</v>
      </c>
      <c r="F247" s="22">
        <v>103199.3</v>
      </c>
      <c r="G247" s="22">
        <v>103199.3</v>
      </c>
    </row>
    <row r="248" spans="1:7" ht="26" x14ac:dyDescent="0.3">
      <c r="A248" s="44"/>
      <c r="B248" s="12" t="s">
        <v>229</v>
      </c>
      <c r="C248" s="13" t="s">
        <v>108</v>
      </c>
      <c r="D248" s="14" t="s">
        <v>104</v>
      </c>
      <c r="E248" s="15" t="s">
        <v>109</v>
      </c>
      <c r="F248" s="22"/>
      <c r="G248" s="22"/>
    </row>
    <row r="249" spans="1:7" ht="39" x14ac:dyDescent="0.3">
      <c r="A249" s="44"/>
      <c r="B249" s="12" t="s">
        <v>229</v>
      </c>
      <c r="C249" s="13" t="s">
        <v>188</v>
      </c>
      <c r="D249" s="14" t="s">
        <v>104</v>
      </c>
      <c r="E249" s="15" t="s">
        <v>189</v>
      </c>
      <c r="F249" s="22"/>
      <c r="G249" s="22"/>
    </row>
    <row r="250" spans="1:7" ht="39" x14ac:dyDescent="0.3">
      <c r="A250" s="44"/>
      <c r="B250" s="12" t="s">
        <v>229</v>
      </c>
      <c r="C250" s="13" t="s">
        <v>190</v>
      </c>
      <c r="D250" s="14" t="s">
        <v>104</v>
      </c>
      <c r="E250" s="15" t="s">
        <v>191</v>
      </c>
      <c r="F250" s="22"/>
      <c r="G250" s="22"/>
    </row>
    <row r="251" spans="1:7" ht="52" x14ac:dyDescent="0.3">
      <c r="A251" s="45"/>
      <c r="B251" s="12" t="s">
        <v>229</v>
      </c>
      <c r="C251" s="13" t="s">
        <v>192</v>
      </c>
      <c r="D251" s="14" t="s">
        <v>180</v>
      </c>
      <c r="E251" s="15" t="s">
        <v>193</v>
      </c>
      <c r="F251" s="22"/>
      <c r="G251" s="22"/>
    </row>
    <row r="252" spans="1:7" x14ac:dyDescent="0.3">
      <c r="A252" s="16" t="s">
        <v>26</v>
      </c>
      <c r="B252" s="12"/>
      <c r="C252" s="13"/>
      <c r="D252" s="14"/>
      <c r="E252" s="17" t="s">
        <v>27</v>
      </c>
      <c r="F252" s="23">
        <f>SUM(F220:F251)</f>
        <v>6705491.4999999991</v>
      </c>
      <c r="G252" s="23">
        <f>SUM(G220:G251)</f>
        <v>6789957</v>
      </c>
    </row>
    <row r="253" spans="1:7" ht="78" x14ac:dyDescent="0.3">
      <c r="A253" s="43" t="s">
        <v>260</v>
      </c>
      <c r="B253" s="12" t="s">
        <v>261</v>
      </c>
      <c r="C253" s="13" t="s">
        <v>200</v>
      </c>
      <c r="D253" s="14" t="s">
        <v>11</v>
      </c>
      <c r="E253" s="18" t="s">
        <v>201</v>
      </c>
      <c r="F253" s="22"/>
      <c r="G253" s="22"/>
    </row>
    <row r="254" spans="1:7" ht="65" x14ac:dyDescent="0.3">
      <c r="A254" s="44"/>
      <c r="B254" s="12" t="s">
        <v>261</v>
      </c>
      <c r="C254" s="13" t="s">
        <v>202</v>
      </c>
      <c r="D254" s="14" t="s">
        <v>11</v>
      </c>
      <c r="E254" s="15" t="s">
        <v>203</v>
      </c>
      <c r="F254" s="22"/>
      <c r="G254" s="22"/>
    </row>
    <row r="255" spans="1:7" ht="26" x14ac:dyDescent="0.3">
      <c r="A255" s="44"/>
      <c r="B255" s="12" t="s">
        <v>261</v>
      </c>
      <c r="C255" s="13" t="s">
        <v>76</v>
      </c>
      <c r="D255" s="14" t="s">
        <v>77</v>
      </c>
      <c r="E255" s="15" t="s">
        <v>78</v>
      </c>
      <c r="F255" s="22"/>
      <c r="G255" s="22"/>
    </row>
    <row r="256" spans="1:7" ht="39" x14ac:dyDescent="0.3">
      <c r="A256" s="44"/>
      <c r="B256" s="12" t="s">
        <v>261</v>
      </c>
      <c r="C256" s="13" t="s">
        <v>79</v>
      </c>
      <c r="D256" s="14" t="s">
        <v>77</v>
      </c>
      <c r="E256" s="15" t="s">
        <v>80</v>
      </c>
      <c r="F256" s="22"/>
      <c r="G256" s="22"/>
    </row>
    <row r="257" spans="1:7" ht="26" x14ac:dyDescent="0.3">
      <c r="A257" s="44"/>
      <c r="B257" s="12" t="s">
        <v>261</v>
      </c>
      <c r="C257" s="13" t="s">
        <v>81</v>
      </c>
      <c r="D257" s="14" t="s">
        <v>77</v>
      </c>
      <c r="E257" s="15" t="s">
        <v>82</v>
      </c>
      <c r="F257" s="22"/>
      <c r="G257" s="22"/>
    </row>
    <row r="258" spans="1:7" ht="78" x14ac:dyDescent="0.3">
      <c r="A258" s="44"/>
      <c r="B258" s="12" t="s">
        <v>261</v>
      </c>
      <c r="C258" s="13" t="s">
        <v>83</v>
      </c>
      <c r="D258" s="14" t="s">
        <v>84</v>
      </c>
      <c r="E258" s="18" t="s">
        <v>368</v>
      </c>
      <c r="F258" s="22"/>
      <c r="G258" s="22"/>
    </row>
    <row r="259" spans="1:7" ht="78" x14ac:dyDescent="0.3">
      <c r="A259" s="44"/>
      <c r="B259" s="12" t="s">
        <v>261</v>
      </c>
      <c r="C259" s="13" t="s">
        <v>83</v>
      </c>
      <c r="D259" s="14" t="s">
        <v>85</v>
      </c>
      <c r="E259" s="18" t="s">
        <v>369</v>
      </c>
      <c r="F259" s="22"/>
      <c r="G259" s="22"/>
    </row>
    <row r="260" spans="1:7" ht="65" x14ac:dyDescent="0.3">
      <c r="A260" s="44"/>
      <c r="B260" s="12" t="s">
        <v>261</v>
      </c>
      <c r="C260" s="13" t="s">
        <v>93</v>
      </c>
      <c r="D260" s="14" t="s">
        <v>20</v>
      </c>
      <c r="E260" s="15" t="s">
        <v>94</v>
      </c>
      <c r="F260" s="22"/>
      <c r="G260" s="22"/>
    </row>
    <row r="261" spans="1:7" ht="52" x14ac:dyDescent="0.3">
      <c r="A261" s="44"/>
      <c r="B261" s="12" t="s">
        <v>261</v>
      </c>
      <c r="C261" s="13" t="s">
        <v>95</v>
      </c>
      <c r="D261" s="14" t="s">
        <v>20</v>
      </c>
      <c r="E261" s="15" t="s">
        <v>96</v>
      </c>
      <c r="F261" s="22"/>
      <c r="G261" s="22"/>
    </row>
    <row r="262" spans="1:7" ht="52" x14ac:dyDescent="0.3">
      <c r="A262" s="44"/>
      <c r="B262" s="12" t="s">
        <v>261</v>
      </c>
      <c r="C262" s="13" t="s">
        <v>97</v>
      </c>
      <c r="D262" s="14" t="s">
        <v>20</v>
      </c>
      <c r="E262" s="15" t="s">
        <v>98</v>
      </c>
      <c r="F262" s="22"/>
      <c r="G262" s="22"/>
    </row>
    <row r="263" spans="1:7" ht="52" x14ac:dyDescent="0.3">
      <c r="A263" s="44"/>
      <c r="B263" s="12" t="s">
        <v>261</v>
      </c>
      <c r="C263" s="13" t="s">
        <v>99</v>
      </c>
      <c r="D263" s="14" t="s">
        <v>20</v>
      </c>
      <c r="E263" s="15" t="s">
        <v>100</v>
      </c>
      <c r="F263" s="22">
        <v>206.1</v>
      </c>
      <c r="G263" s="22">
        <v>206.1</v>
      </c>
    </row>
    <row r="264" spans="1:7" ht="39" x14ac:dyDescent="0.3">
      <c r="A264" s="44"/>
      <c r="B264" s="12" t="s">
        <v>261</v>
      </c>
      <c r="C264" s="13" t="s">
        <v>101</v>
      </c>
      <c r="D264" s="14" t="s">
        <v>20</v>
      </c>
      <c r="E264" s="15" t="s">
        <v>102</v>
      </c>
      <c r="F264" s="22">
        <v>25.5</v>
      </c>
      <c r="G264" s="22">
        <v>25.5</v>
      </c>
    </row>
    <row r="265" spans="1:7" ht="26" x14ac:dyDescent="0.3">
      <c r="A265" s="44"/>
      <c r="B265" s="12" t="s">
        <v>261</v>
      </c>
      <c r="C265" s="13" t="s">
        <v>103</v>
      </c>
      <c r="D265" s="14" t="s">
        <v>104</v>
      </c>
      <c r="E265" s="15" t="s">
        <v>105</v>
      </c>
      <c r="F265" s="22"/>
      <c r="G265" s="22"/>
    </row>
    <row r="266" spans="1:7" ht="26" x14ac:dyDescent="0.3">
      <c r="A266" s="44"/>
      <c r="B266" s="12" t="s">
        <v>261</v>
      </c>
      <c r="C266" s="13" t="s">
        <v>106</v>
      </c>
      <c r="D266" s="14" t="s">
        <v>104</v>
      </c>
      <c r="E266" s="15" t="s">
        <v>107</v>
      </c>
      <c r="F266" s="22"/>
      <c r="G266" s="22"/>
    </row>
    <row r="267" spans="1:7" ht="39" x14ac:dyDescent="0.3">
      <c r="A267" s="44"/>
      <c r="B267" s="12" t="s">
        <v>261</v>
      </c>
      <c r="C267" s="13" t="s">
        <v>262</v>
      </c>
      <c r="D267" s="14" t="s">
        <v>180</v>
      </c>
      <c r="E267" s="15" t="s">
        <v>263</v>
      </c>
      <c r="F267" s="22">
        <f>1125.9+0.6</f>
        <v>1126.5</v>
      </c>
      <c r="G267" s="22">
        <f>1125.9+0.6</f>
        <v>1126.5</v>
      </c>
    </row>
    <row r="268" spans="1:7" ht="26" x14ac:dyDescent="0.3">
      <c r="A268" s="44"/>
      <c r="B268" s="12" t="s">
        <v>261</v>
      </c>
      <c r="C268" s="13" t="s">
        <v>108</v>
      </c>
      <c r="D268" s="14" t="s">
        <v>104</v>
      </c>
      <c r="E268" s="15" t="s">
        <v>109</v>
      </c>
      <c r="F268" s="22"/>
      <c r="G268" s="22"/>
    </row>
    <row r="269" spans="1:7" ht="52" x14ac:dyDescent="0.3">
      <c r="A269" s="45"/>
      <c r="B269" s="12" t="s">
        <v>261</v>
      </c>
      <c r="C269" s="13" t="s">
        <v>192</v>
      </c>
      <c r="D269" s="14" t="s">
        <v>180</v>
      </c>
      <c r="E269" s="15" t="s">
        <v>193</v>
      </c>
      <c r="F269" s="22"/>
      <c r="G269" s="22"/>
    </row>
    <row r="270" spans="1:7" x14ac:dyDescent="0.3">
      <c r="A270" s="16" t="s">
        <v>26</v>
      </c>
      <c r="B270" s="12"/>
      <c r="C270" s="13"/>
      <c r="D270" s="14"/>
      <c r="E270" s="17" t="s">
        <v>27</v>
      </c>
      <c r="F270" s="23">
        <f t="shared" ref="F270:G270" si="29">SUM(F253:F269)</f>
        <v>1358.1</v>
      </c>
      <c r="G270" s="23">
        <f t="shared" si="29"/>
        <v>1358.1</v>
      </c>
    </row>
    <row r="271" spans="1:7" ht="78" x14ac:dyDescent="0.3">
      <c r="A271" s="43" t="s">
        <v>264</v>
      </c>
      <c r="B271" s="12" t="s">
        <v>265</v>
      </c>
      <c r="C271" s="13" t="s">
        <v>200</v>
      </c>
      <c r="D271" s="14" t="s">
        <v>11</v>
      </c>
      <c r="E271" s="18" t="s">
        <v>201</v>
      </c>
      <c r="F271" s="22"/>
      <c r="G271" s="22"/>
    </row>
    <row r="272" spans="1:7" ht="65" x14ac:dyDescent="0.3">
      <c r="A272" s="44"/>
      <c r="B272" s="12" t="s">
        <v>265</v>
      </c>
      <c r="C272" s="13" t="s">
        <v>202</v>
      </c>
      <c r="D272" s="14" t="s">
        <v>11</v>
      </c>
      <c r="E272" s="15" t="s">
        <v>203</v>
      </c>
      <c r="F272" s="22"/>
      <c r="G272" s="22"/>
    </row>
    <row r="273" spans="1:7" ht="26" x14ac:dyDescent="0.3">
      <c r="A273" s="44"/>
      <c r="B273" s="12" t="s">
        <v>265</v>
      </c>
      <c r="C273" s="13" t="s">
        <v>76</v>
      </c>
      <c r="D273" s="14" t="s">
        <v>77</v>
      </c>
      <c r="E273" s="15" t="s">
        <v>78</v>
      </c>
      <c r="F273" s="22"/>
      <c r="G273" s="22"/>
    </row>
    <row r="274" spans="1:7" ht="39" x14ac:dyDescent="0.3">
      <c r="A274" s="44"/>
      <c r="B274" s="12" t="s">
        <v>265</v>
      </c>
      <c r="C274" s="13" t="s">
        <v>79</v>
      </c>
      <c r="D274" s="14" t="s">
        <v>77</v>
      </c>
      <c r="E274" s="15" t="s">
        <v>80</v>
      </c>
      <c r="F274" s="22"/>
      <c r="G274" s="22"/>
    </row>
    <row r="275" spans="1:7" ht="26" x14ac:dyDescent="0.3">
      <c r="A275" s="44"/>
      <c r="B275" s="12" t="s">
        <v>265</v>
      </c>
      <c r="C275" s="13" t="s">
        <v>81</v>
      </c>
      <c r="D275" s="14" t="s">
        <v>77</v>
      </c>
      <c r="E275" s="15" t="s">
        <v>82</v>
      </c>
      <c r="F275" s="22"/>
      <c r="G275" s="22"/>
    </row>
    <row r="276" spans="1:7" ht="78" x14ac:dyDescent="0.3">
      <c r="A276" s="44"/>
      <c r="B276" s="12" t="s">
        <v>265</v>
      </c>
      <c r="C276" s="13" t="s">
        <v>83</v>
      </c>
      <c r="D276" s="14" t="s">
        <v>84</v>
      </c>
      <c r="E276" s="18" t="s">
        <v>368</v>
      </c>
      <c r="F276" s="22"/>
      <c r="G276" s="22"/>
    </row>
    <row r="277" spans="1:7" ht="78" x14ac:dyDescent="0.3">
      <c r="A277" s="44"/>
      <c r="B277" s="12" t="s">
        <v>265</v>
      </c>
      <c r="C277" s="13" t="s">
        <v>83</v>
      </c>
      <c r="D277" s="14" t="s">
        <v>85</v>
      </c>
      <c r="E277" s="18" t="s">
        <v>369</v>
      </c>
      <c r="F277" s="22"/>
      <c r="G277" s="22"/>
    </row>
    <row r="278" spans="1:7" ht="65" x14ac:dyDescent="0.3">
      <c r="A278" s="44"/>
      <c r="B278" s="12" t="s">
        <v>265</v>
      </c>
      <c r="C278" s="13" t="s">
        <v>93</v>
      </c>
      <c r="D278" s="14" t="s">
        <v>20</v>
      </c>
      <c r="E278" s="15" t="s">
        <v>94</v>
      </c>
      <c r="F278" s="22"/>
      <c r="G278" s="22"/>
    </row>
    <row r="279" spans="1:7" ht="52" x14ac:dyDescent="0.3">
      <c r="A279" s="44"/>
      <c r="B279" s="12" t="s">
        <v>265</v>
      </c>
      <c r="C279" s="13" t="s">
        <v>95</v>
      </c>
      <c r="D279" s="14" t="s">
        <v>20</v>
      </c>
      <c r="E279" s="15" t="s">
        <v>96</v>
      </c>
      <c r="F279" s="22"/>
      <c r="G279" s="22"/>
    </row>
    <row r="280" spans="1:7" ht="52" x14ac:dyDescent="0.3">
      <c r="A280" s="44"/>
      <c r="B280" s="12" t="s">
        <v>265</v>
      </c>
      <c r="C280" s="13" t="s">
        <v>97</v>
      </c>
      <c r="D280" s="14" t="s">
        <v>20</v>
      </c>
      <c r="E280" s="15" t="s">
        <v>98</v>
      </c>
      <c r="F280" s="22"/>
      <c r="G280" s="22"/>
    </row>
    <row r="281" spans="1:7" ht="52" x14ac:dyDescent="0.3">
      <c r="A281" s="44"/>
      <c r="B281" s="12" t="s">
        <v>265</v>
      </c>
      <c r="C281" s="13" t="s">
        <v>99</v>
      </c>
      <c r="D281" s="14" t="s">
        <v>20</v>
      </c>
      <c r="E281" s="15" t="s">
        <v>100</v>
      </c>
      <c r="F281" s="22">
        <v>51.4</v>
      </c>
      <c r="G281" s="22">
        <v>51.4</v>
      </c>
    </row>
    <row r="282" spans="1:7" ht="39" x14ac:dyDescent="0.3">
      <c r="A282" s="44"/>
      <c r="B282" s="12" t="s">
        <v>265</v>
      </c>
      <c r="C282" s="13" t="s">
        <v>101</v>
      </c>
      <c r="D282" s="14" t="s">
        <v>20</v>
      </c>
      <c r="E282" s="15" t="s">
        <v>102</v>
      </c>
      <c r="F282" s="22">
        <v>70.3</v>
      </c>
      <c r="G282" s="22">
        <v>70.3</v>
      </c>
    </row>
    <row r="283" spans="1:7" ht="26" x14ac:dyDescent="0.3">
      <c r="A283" s="44"/>
      <c r="B283" s="12" t="s">
        <v>265</v>
      </c>
      <c r="C283" s="13" t="s">
        <v>103</v>
      </c>
      <c r="D283" s="14" t="s">
        <v>104</v>
      </c>
      <c r="E283" s="15" t="s">
        <v>105</v>
      </c>
      <c r="F283" s="22"/>
      <c r="G283" s="22"/>
    </row>
    <row r="284" spans="1:7" ht="26" x14ac:dyDescent="0.3">
      <c r="A284" s="44"/>
      <c r="B284" s="12" t="s">
        <v>265</v>
      </c>
      <c r="C284" s="13" t="s">
        <v>106</v>
      </c>
      <c r="D284" s="14" t="s">
        <v>104</v>
      </c>
      <c r="E284" s="15" t="s">
        <v>107</v>
      </c>
      <c r="F284" s="22"/>
      <c r="G284" s="22"/>
    </row>
    <row r="285" spans="1:7" ht="39" x14ac:dyDescent="0.3">
      <c r="A285" s="44"/>
      <c r="B285" s="12" t="s">
        <v>265</v>
      </c>
      <c r="C285" s="13" t="s">
        <v>262</v>
      </c>
      <c r="D285" s="14" t="s">
        <v>180</v>
      </c>
      <c r="E285" s="15" t="s">
        <v>263</v>
      </c>
      <c r="F285" s="22">
        <f>2744.5-18.8</f>
        <v>2725.7</v>
      </c>
      <c r="G285" s="22">
        <f>2744.5-18.8</f>
        <v>2725.7</v>
      </c>
    </row>
    <row r="286" spans="1:7" ht="26" x14ac:dyDescent="0.3">
      <c r="A286" s="44"/>
      <c r="B286" s="12" t="s">
        <v>265</v>
      </c>
      <c r="C286" s="13" t="s">
        <v>108</v>
      </c>
      <c r="D286" s="14" t="s">
        <v>104</v>
      </c>
      <c r="E286" s="15" t="s">
        <v>109</v>
      </c>
      <c r="F286" s="22"/>
      <c r="G286" s="22"/>
    </row>
    <row r="287" spans="1:7" ht="52" x14ac:dyDescent="0.3">
      <c r="A287" s="45"/>
      <c r="B287" s="12" t="s">
        <v>265</v>
      </c>
      <c r="C287" s="13" t="s">
        <v>192</v>
      </c>
      <c r="D287" s="14" t="s">
        <v>180</v>
      </c>
      <c r="E287" s="15" t="s">
        <v>193</v>
      </c>
      <c r="F287" s="22"/>
      <c r="G287" s="22"/>
    </row>
    <row r="288" spans="1:7" x14ac:dyDescent="0.3">
      <c r="A288" s="16" t="s">
        <v>26</v>
      </c>
      <c r="B288" s="12"/>
      <c r="C288" s="13"/>
      <c r="D288" s="14"/>
      <c r="E288" s="17" t="s">
        <v>27</v>
      </c>
      <c r="F288" s="23">
        <f t="shared" ref="F288:G288" si="30">SUM(F271:F287)</f>
        <v>2847.3999999999996</v>
      </c>
      <c r="G288" s="23">
        <f t="shared" si="30"/>
        <v>2847.3999999999996</v>
      </c>
    </row>
    <row r="289" spans="1:7" ht="78" x14ac:dyDescent="0.3">
      <c r="A289" s="43" t="s">
        <v>266</v>
      </c>
      <c r="B289" s="12" t="s">
        <v>267</v>
      </c>
      <c r="C289" s="13" t="s">
        <v>200</v>
      </c>
      <c r="D289" s="14" t="s">
        <v>11</v>
      </c>
      <c r="E289" s="18" t="s">
        <v>201</v>
      </c>
      <c r="F289" s="22"/>
      <c r="G289" s="22"/>
    </row>
    <row r="290" spans="1:7" ht="65" x14ac:dyDescent="0.3">
      <c r="A290" s="44"/>
      <c r="B290" s="12" t="s">
        <v>267</v>
      </c>
      <c r="C290" s="13" t="s">
        <v>202</v>
      </c>
      <c r="D290" s="14" t="s">
        <v>11</v>
      </c>
      <c r="E290" s="15" t="s">
        <v>203</v>
      </c>
      <c r="F290" s="22"/>
      <c r="G290" s="22"/>
    </row>
    <row r="291" spans="1:7" ht="26" x14ac:dyDescent="0.3">
      <c r="A291" s="44"/>
      <c r="B291" s="12" t="s">
        <v>267</v>
      </c>
      <c r="C291" s="13" t="s">
        <v>76</v>
      </c>
      <c r="D291" s="14" t="s">
        <v>77</v>
      </c>
      <c r="E291" s="15" t="s">
        <v>78</v>
      </c>
      <c r="F291" s="22"/>
      <c r="G291" s="22"/>
    </row>
    <row r="292" spans="1:7" ht="39" x14ac:dyDescent="0.3">
      <c r="A292" s="44"/>
      <c r="B292" s="12" t="s">
        <v>267</v>
      </c>
      <c r="C292" s="13" t="s">
        <v>79</v>
      </c>
      <c r="D292" s="14" t="s">
        <v>77</v>
      </c>
      <c r="E292" s="15" t="s">
        <v>80</v>
      </c>
      <c r="F292" s="22"/>
      <c r="G292" s="22"/>
    </row>
    <row r="293" spans="1:7" ht="26" x14ac:dyDescent="0.3">
      <c r="A293" s="44"/>
      <c r="B293" s="12" t="s">
        <v>267</v>
      </c>
      <c r="C293" s="13" t="s">
        <v>81</v>
      </c>
      <c r="D293" s="14" t="s">
        <v>77</v>
      </c>
      <c r="E293" s="15" t="s">
        <v>82</v>
      </c>
      <c r="F293" s="22"/>
      <c r="G293" s="22"/>
    </row>
    <row r="294" spans="1:7" ht="78" x14ac:dyDescent="0.3">
      <c r="A294" s="44"/>
      <c r="B294" s="12" t="s">
        <v>267</v>
      </c>
      <c r="C294" s="13" t="s">
        <v>83</v>
      </c>
      <c r="D294" s="14" t="s">
        <v>84</v>
      </c>
      <c r="E294" s="18" t="s">
        <v>368</v>
      </c>
      <c r="F294" s="22"/>
      <c r="G294" s="22"/>
    </row>
    <row r="295" spans="1:7" ht="78" x14ac:dyDescent="0.3">
      <c r="A295" s="44"/>
      <c r="B295" s="12" t="s">
        <v>267</v>
      </c>
      <c r="C295" s="13" t="s">
        <v>83</v>
      </c>
      <c r="D295" s="14" t="s">
        <v>85</v>
      </c>
      <c r="E295" s="18" t="s">
        <v>369</v>
      </c>
      <c r="F295" s="22"/>
      <c r="G295" s="22"/>
    </row>
    <row r="296" spans="1:7" ht="65" x14ac:dyDescent="0.3">
      <c r="A296" s="44"/>
      <c r="B296" s="12" t="s">
        <v>267</v>
      </c>
      <c r="C296" s="13" t="s">
        <v>93</v>
      </c>
      <c r="D296" s="14" t="s">
        <v>20</v>
      </c>
      <c r="E296" s="15" t="s">
        <v>94</v>
      </c>
      <c r="F296" s="22"/>
      <c r="G296" s="22"/>
    </row>
    <row r="297" spans="1:7" ht="52" x14ac:dyDescent="0.3">
      <c r="A297" s="44"/>
      <c r="B297" s="12" t="s">
        <v>267</v>
      </c>
      <c r="C297" s="13" t="s">
        <v>95</v>
      </c>
      <c r="D297" s="14" t="s">
        <v>20</v>
      </c>
      <c r="E297" s="15" t="s">
        <v>96</v>
      </c>
      <c r="F297" s="22"/>
      <c r="G297" s="22"/>
    </row>
    <row r="298" spans="1:7" ht="52" x14ac:dyDescent="0.3">
      <c r="A298" s="44"/>
      <c r="B298" s="12" t="s">
        <v>267</v>
      </c>
      <c r="C298" s="13" t="s">
        <v>97</v>
      </c>
      <c r="D298" s="14" t="s">
        <v>20</v>
      </c>
      <c r="E298" s="15" t="s">
        <v>98</v>
      </c>
      <c r="F298" s="22"/>
      <c r="G298" s="22"/>
    </row>
    <row r="299" spans="1:7" ht="52" x14ac:dyDescent="0.3">
      <c r="A299" s="44"/>
      <c r="B299" s="12" t="s">
        <v>267</v>
      </c>
      <c r="C299" s="13" t="s">
        <v>99</v>
      </c>
      <c r="D299" s="14" t="s">
        <v>20</v>
      </c>
      <c r="E299" s="15" t="s">
        <v>100</v>
      </c>
      <c r="F299" s="22">
        <v>901.6</v>
      </c>
      <c r="G299" s="22">
        <v>901.6</v>
      </c>
    </row>
    <row r="300" spans="1:7" ht="39" x14ac:dyDescent="0.3">
      <c r="A300" s="44"/>
      <c r="B300" s="12" t="s">
        <v>267</v>
      </c>
      <c r="C300" s="13" t="s">
        <v>101</v>
      </c>
      <c r="D300" s="14" t="s">
        <v>20</v>
      </c>
      <c r="E300" s="15" t="s">
        <v>102</v>
      </c>
      <c r="F300" s="22">
        <v>106.1</v>
      </c>
      <c r="G300" s="22">
        <v>106.1</v>
      </c>
    </row>
    <row r="301" spans="1:7" ht="26" x14ac:dyDescent="0.3">
      <c r="A301" s="44"/>
      <c r="B301" s="12" t="s">
        <v>267</v>
      </c>
      <c r="C301" s="13" t="s">
        <v>103</v>
      </c>
      <c r="D301" s="14" t="s">
        <v>104</v>
      </c>
      <c r="E301" s="15" t="s">
        <v>105</v>
      </c>
      <c r="F301" s="22"/>
      <c r="G301" s="22"/>
    </row>
    <row r="302" spans="1:7" ht="26" x14ac:dyDescent="0.3">
      <c r="A302" s="44"/>
      <c r="B302" s="12" t="s">
        <v>267</v>
      </c>
      <c r="C302" s="13" t="s">
        <v>106</v>
      </c>
      <c r="D302" s="14" t="s">
        <v>104</v>
      </c>
      <c r="E302" s="15" t="s">
        <v>107</v>
      </c>
      <c r="F302" s="22"/>
      <c r="G302" s="22"/>
    </row>
    <row r="303" spans="1:7" ht="39" x14ac:dyDescent="0.3">
      <c r="A303" s="44"/>
      <c r="B303" s="12" t="s">
        <v>267</v>
      </c>
      <c r="C303" s="13" t="s">
        <v>262</v>
      </c>
      <c r="D303" s="14" t="s">
        <v>180</v>
      </c>
      <c r="E303" s="15" t="s">
        <v>263</v>
      </c>
      <c r="F303" s="22">
        <f>2946.1-24.1</f>
        <v>2922</v>
      </c>
      <c r="G303" s="22">
        <f>2946.1-24.1</f>
        <v>2922</v>
      </c>
    </row>
    <row r="304" spans="1:7" ht="26" x14ac:dyDescent="0.3">
      <c r="A304" s="44"/>
      <c r="B304" s="12" t="s">
        <v>267</v>
      </c>
      <c r="C304" s="13" t="s">
        <v>108</v>
      </c>
      <c r="D304" s="14" t="s">
        <v>104</v>
      </c>
      <c r="E304" s="15" t="s">
        <v>109</v>
      </c>
      <c r="F304" s="22"/>
      <c r="G304" s="22"/>
    </row>
    <row r="305" spans="1:7" ht="52" x14ac:dyDescent="0.3">
      <c r="A305" s="45"/>
      <c r="B305" s="12" t="s">
        <v>267</v>
      </c>
      <c r="C305" s="13" t="s">
        <v>192</v>
      </c>
      <c r="D305" s="14" t="s">
        <v>180</v>
      </c>
      <c r="E305" s="15" t="s">
        <v>193</v>
      </c>
      <c r="F305" s="22"/>
      <c r="G305" s="22"/>
    </row>
    <row r="306" spans="1:7" x14ac:dyDescent="0.3">
      <c r="A306" s="16" t="s">
        <v>26</v>
      </c>
      <c r="B306" s="12"/>
      <c r="C306" s="13"/>
      <c r="D306" s="14"/>
      <c r="E306" s="17" t="s">
        <v>27</v>
      </c>
      <c r="F306" s="23">
        <f t="shared" ref="F306:G306" si="31">SUM(F289:F305)</f>
        <v>3929.7</v>
      </c>
      <c r="G306" s="23">
        <f t="shared" si="31"/>
        <v>3929.7</v>
      </c>
    </row>
    <row r="307" spans="1:7" ht="78" x14ac:dyDescent="0.3">
      <c r="A307" s="43" t="s">
        <v>268</v>
      </c>
      <c r="B307" s="12" t="s">
        <v>269</v>
      </c>
      <c r="C307" s="13" t="s">
        <v>200</v>
      </c>
      <c r="D307" s="14" t="s">
        <v>11</v>
      </c>
      <c r="E307" s="18" t="s">
        <v>201</v>
      </c>
      <c r="F307" s="22"/>
      <c r="G307" s="22"/>
    </row>
    <row r="308" spans="1:7" ht="65" x14ac:dyDescent="0.3">
      <c r="A308" s="44"/>
      <c r="B308" s="12" t="s">
        <v>269</v>
      </c>
      <c r="C308" s="13" t="s">
        <v>202</v>
      </c>
      <c r="D308" s="14" t="s">
        <v>11</v>
      </c>
      <c r="E308" s="15" t="s">
        <v>203</v>
      </c>
      <c r="F308" s="22"/>
      <c r="G308" s="22"/>
    </row>
    <row r="309" spans="1:7" ht="26" x14ac:dyDescent="0.3">
      <c r="A309" s="44"/>
      <c r="B309" s="12" t="s">
        <v>269</v>
      </c>
      <c r="C309" s="13" t="s">
        <v>76</v>
      </c>
      <c r="D309" s="14" t="s">
        <v>77</v>
      </c>
      <c r="E309" s="15" t="s">
        <v>78</v>
      </c>
      <c r="F309" s="22"/>
      <c r="G309" s="22"/>
    </row>
    <row r="310" spans="1:7" ht="39" x14ac:dyDescent="0.3">
      <c r="A310" s="44"/>
      <c r="B310" s="12" t="s">
        <v>269</v>
      </c>
      <c r="C310" s="13" t="s">
        <v>79</v>
      </c>
      <c r="D310" s="14" t="s">
        <v>77</v>
      </c>
      <c r="E310" s="15" t="s">
        <v>80</v>
      </c>
      <c r="F310" s="22"/>
      <c r="G310" s="22"/>
    </row>
    <row r="311" spans="1:7" ht="26" x14ac:dyDescent="0.3">
      <c r="A311" s="44"/>
      <c r="B311" s="12" t="s">
        <v>269</v>
      </c>
      <c r="C311" s="13" t="s">
        <v>81</v>
      </c>
      <c r="D311" s="14" t="s">
        <v>77</v>
      </c>
      <c r="E311" s="15" t="s">
        <v>82</v>
      </c>
      <c r="F311" s="22"/>
      <c r="G311" s="22"/>
    </row>
    <row r="312" spans="1:7" ht="78" x14ac:dyDescent="0.3">
      <c r="A312" s="44"/>
      <c r="B312" s="12" t="s">
        <v>269</v>
      </c>
      <c r="C312" s="13" t="s">
        <v>83</v>
      </c>
      <c r="D312" s="14" t="s">
        <v>84</v>
      </c>
      <c r="E312" s="18" t="s">
        <v>368</v>
      </c>
      <c r="F312" s="22"/>
      <c r="G312" s="22"/>
    </row>
    <row r="313" spans="1:7" ht="78" x14ac:dyDescent="0.3">
      <c r="A313" s="44"/>
      <c r="B313" s="12" t="s">
        <v>269</v>
      </c>
      <c r="C313" s="13" t="s">
        <v>83</v>
      </c>
      <c r="D313" s="14" t="s">
        <v>85</v>
      </c>
      <c r="E313" s="18" t="s">
        <v>369</v>
      </c>
      <c r="F313" s="22"/>
      <c r="G313" s="22"/>
    </row>
    <row r="314" spans="1:7" ht="65" x14ac:dyDescent="0.3">
      <c r="A314" s="44"/>
      <c r="B314" s="12" t="s">
        <v>269</v>
      </c>
      <c r="C314" s="13" t="s">
        <v>93</v>
      </c>
      <c r="D314" s="14" t="s">
        <v>20</v>
      </c>
      <c r="E314" s="15" t="s">
        <v>94</v>
      </c>
      <c r="F314" s="22"/>
      <c r="G314" s="22"/>
    </row>
    <row r="315" spans="1:7" ht="52" x14ac:dyDescent="0.3">
      <c r="A315" s="44"/>
      <c r="B315" s="12" t="s">
        <v>269</v>
      </c>
      <c r="C315" s="13" t="s">
        <v>95</v>
      </c>
      <c r="D315" s="14" t="s">
        <v>20</v>
      </c>
      <c r="E315" s="15" t="s">
        <v>96</v>
      </c>
      <c r="F315" s="22"/>
      <c r="G315" s="22"/>
    </row>
    <row r="316" spans="1:7" ht="52" x14ac:dyDescent="0.3">
      <c r="A316" s="44"/>
      <c r="B316" s="12" t="s">
        <v>269</v>
      </c>
      <c r="C316" s="13" t="s">
        <v>97</v>
      </c>
      <c r="D316" s="14" t="s">
        <v>20</v>
      </c>
      <c r="E316" s="15" t="s">
        <v>98</v>
      </c>
      <c r="F316" s="22"/>
      <c r="G316" s="22"/>
    </row>
    <row r="317" spans="1:7" ht="52" x14ac:dyDescent="0.3">
      <c r="A317" s="44"/>
      <c r="B317" s="12" t="s">
        <v>269</v>
      </c>
      <c r="C317" s="13" t="s">
        <v>99</v>
      </c>
      <c r="D317" s="14" t="s">
        <v>20</v>
      </c>
      <c r="E317" s="15" t="s">
        <v>100</v>
      </c>
      <c r="F317" s="22">
        <v>370.7</v>
      </c>
      <c r="G317" s="22">
        <v>370.7</v>
      </c>
    </row>
    <row r="318" spans="1:7" ht="39" x14ac:dyDescent="0.3">
      <c r="A318" s="44"/>
      <c r="B318" s="12" t="s">
        <v>269</v>
      </c>
      <c r="C318" s="13" t="s">
        <v>101</v>
      </c>
      <c r="D318" s="14" t="s">
        <v>20</v>
      </c>
      <c r="E318" s="15" t="s">
        <v>102</v>
      </c>
      <c r="F318" s="22">
        <v>39.4</v>
      </c>
      <c r="G318" s="22">
        <v>39.4</v>
      </c>
    </row>
    <row r="319" spans="1:7" ht="26" x14ac:dyDescent="0.3">
      <c r="A319" s="44"/>
      <c r="B319" s="12" t="s">
        <v>269</v>
      </c>
      <c r="C319" s="13" t="s">
        <v>103</v>
      </c>
      <c r="D319" s="14" t="s">
        <v>104</v>
      </c>
      <c r="E319" s="15" t="s">
        <v>105</v>
      </c>
      <c r="F319" s="22"/>
      <c r="G319" s="22"/>
    </row>
    <row r="320" spans="1:7" ht="26" x14ac:dyDescent="0.3">
      <c r="A320" s="44"/>
      <c r="B320" s="12" t="s">
        <v>269</v>
      </c>
      <c r="C320" s="13" t="s">
        <v>106</v>
      </c>
      <c r="D320" s="14" t="s">
        <v>104</v>
      </c>
      <c r="E320" s="15" t="s">
        <v>107</v>
      </c>
      <c r="F320" s="22"/>
      <c r="G320" s="22"/>
    </row>
    <row r="321" spans="1:7" ht="39" x14ac:dyDescent="0.3">
      <c r="A321" s="44"/>
      <c r="B321" s="12" t="s">
        <v>269</v>
      </c>
      <c r="C321" s="13" t="s">
        <v>262</v>
      </c>
      <c r="D321" s="14" t="s">
        <v>180</v>
      </c>
      <c r="E321" s="15" t="s">
        <v>263</v>
      </c>
      <c r="F321" s="22">
        <f>2412.1+3.9</f>
        <v>2416</v>
      </c>
      <c r="G321" s="22">
        <f>2412.1+3.9</f>
        <v>2416</v>
      </c>
    </row>
    <row r="322" spans="1:7" ht="26" x14ac:dyDescent="0.3">
      <c r="A322" s="44"/>
      <c r="B322" s="12" t="s">
        <v>269</v>
      </c>
      <c r="C322" s="13" t="s">
        <v>108</v>
      </c>
      <c r="D322" s="14" t="s">
        <v>104</v>
      </c>
      <c r="E322" s="15" t="s">
        <v>109</v>
      </c>
      <c r="F322" s="22"/>
      <c r="G322" s="22"/>
    </row>
    <row r="323" spans="1:7" ht="39" x14ac:dyDescent="0.3">
      <c r="A323" s="44"/>
      <c r="B323" s="12" t="s">
        <v>269</v>
      </c>
      <c r="C323" s="13" t="s">
        <v>190</v>
      </c>
      <c r="D323" s="14" t="s">
        <v>104</v>
      </c>
      <c r="E323" s="15" t="s">
        <v>191</v>
      </c>
      <c r="F323" s="22"/>
      <c r="G323" s="22"/>
    </row>
    <row r="324" spans="1:7" ht="52" x14ac:dyDescent="0.3">
      <c r="A324" s="45"/>
      <c r="B324" s="12" t="s">
        <v>269</v>
      </c>
      <c r="C324" s="13" t="s">
        <v>192</v>
      </c>
      <c r="D324" s="14" t="s">
        <v>180</v>
      </c>
      <c r="E324" s="15" t="s">
        <v>193</v>
      </c>
      <c r="F324" s="22"/>
      <c r="G324" s="22"/>
    </row>
    <row r="325" spans="1:7" x14ac:dyDescent="0.3">
      <c r="A325" s="16" t="s">
        <v>26</v>
      </c>
      <c r="B325" s="12"/>
      <c r="C325" s="13"/>
      <c r="D325" s="14"/>
      <c r="E325" s="17" t="s">
        <v>27</v>
      </c>
      <c r="F325" s="23">
        <f t="shared" ref="F325:G325" si="32">SUM(F307:F324)</f>
        <v>2826.1</v>
      </c>
      <c r="G325" s="23">
        <f t="shared" si="32"/>
        <v>2826.1</v>
      </c>
    </row>
    <row r="326" spans="1:7" ht="78" x14ac:dyDescent="0.3">
      <c r="A326" s="43" t="s">
        <v>270</v>
      </c>
      <c r="B326" s="12" t="s">
        <v>271</v>
      </c>
      <c r="C326" s="13" t="s">
        <v>200</v>
      </c>
      <c r="D326" s="14" t="s">
        <v>11</v>
      </c>
      <c r="E326" s="18" t="s">
        <v>201</v>
      </c>
      <c r="F326" s="22"/>
      <c r="G326" s="22"/>
    </row>
    <row r="327" spans="1:7" ht="65" x14ac:dyDescent="0.3">
      <c r="A327" s="44"/>
      <c r="B327" s="12" t="s">
        <v>271</v>
      </c>
      <c r="C327" s="13" t="s">
        <v>202</v>
      </c>
      <c r="D327" s="14" t="s">
        <v>11</v>
      </c>
      <c r="E327" s="15" t="s">
        <v>203</v>
      </c>
      <c r="F327" s="22"/>
      <c r="G327" s="22"/>
    </row>
    <row r="328" spans="1:7" ht="26" x14ac:dyDescent="0.3">
      <c r="A328" s="44"/>
      <c r="B328" s="12" t="s">
        <v>271</v>
      </c>
      <c r="C328" s="13" t="s">
        <v>76</v>
      </c>
      <c r="D328" s="14" t="s">
        <v>77</v>
      </c>
      <c r="E328" s="15" t="s">
        <v>78</v>
      </c>
      <c r="F328" s="22"/>
      <c r="G328" s="22"/>
    </row>
    <row r="329" spans="1:7" ht="39" x14ac:dyDescent="0.3">
      <c r="A329" s="44"/>
      <c r="B329" s="12" t="s">
        <v>271</v>
      </c>
      <c r="C329" s="13" t="s">
        <v>79</v>
      </c>
      <c r="D329" s="14" t="s">
        <v>77</v>
      </c>
      <c r="E329" s="15" t="s">
        <v>80</v>
      </c>
      <c r="F329" s="22"/>
      <c r="G329" s="22"/>
    </row>
    <row r="330" spans="1:7" ht="26" x14ac:dyDescent="0.3">
      <c r="A330" s="44"/>
      <c r="B330" s="12" t="s">
        <v>271</v>
      </c>
      <c r="C330" s="13" t="s">
        <v>81</v>
      </c>
      <c r="D330" s="14" t="s">
        <v>77</v>
      </c>
      <c r="E330" s="15" t="s">
        <v>82</v>
      </c>
      <c r="F330" s="22"/>
      <c r="G330" s="22"/>
    </row>
    <row r="331" spans="1:7" ht="78" x14ac:dyDescent="0.3">
      <c r="A331" s="44"/>
      <c r="B331" s="12" t="s">
        <v>271</v>
      </c>
      <c r="C331" s="13" t="s">
        <v>83</v>
      </c>
      <c r="D331" s="14" t="s">
        <v>84</v>
      </c>
      <c r="E331" s="18" t="s">
        <v>368</v>
      </c>
      <c r="F331" s="22"/>
      <c r="G331" s="22"/>
    </row>
    <row r="332" spans="1:7" ht="78" x14ac:dyDescent="0.3">
      <c r="A332" s="44"/>
      <c r="B332" s="12" t="s">
        <v>271</v>
      </c>
      <c r="C332" s="13" t="s">
        <v>83</v>
      </c>
      <c r="D332" s="14" t="s">
        <v>85</v>
      </c>
      <c r="E332" s="18" t="s">
        <v>369</v>
      </c>
      <c r="F332" s="22"/>
      <c r="G332" s="22"/>
    </row>
    <row r="333" spans="1:7" ht="65" x14ac:dyDescent="0.3">
      <c r="A333" s="44"/>
      <c r="B333" s="12" t="s">
        <v>271</v>
      </c>
      <c r="C333" s="13" t="s">
        <v>93</v>
      </c>
      <c r="D333" s="14" t="s">
        <v>20</v>
      </c>
      <c r="E333" s="15" t="s">
        <v>94</v>
      </c>
      <c r="F333" s="22"/>
      <c r="G333" s="22"/>
    </row>
    <row r="334" spans="1:7" ht="52" x14ac:dyDescent="0.3">
      <c r="A334" s="44"/>
      <c r="B334" s="12" t="s">
        <v>271</v>
      </c>
      <c r="C334" s="13" t="s">
        <v>95</v>
      </c>
      <c r="D334" s="14" t="s">
        <v>20</v>
      </c>
      <c r="E334" s="15" t="s">
        <v>96</v>
      </c>
      <c r="F334" s="22"/>
      <c r="G334" s="22"/>
    </row>
    <row r="335" spans="1:7" ht="52" x14ac:dyDescent="0.3">
      <c r="A335" s="44"/>
      <c r="B335" s="12" t="s">
        <v>271</v>
      </c>
      <c r="C335" s="13" t="s">
        <v>97</v>
      </c>
      <c r="D335" s="14" t="s">
        <v>20</v>
      </c>
      <c r="E335" s="15" t="s">
        <v>98</v>
      </c>
      <c r="F335" s="22"/>
      <c r="G335" s="22"/>
    </row>
    <row r="336" spans="1:7" ht="52" x14ac:dyDescent="0.3">
      <c r="A336" s="44"/>
      <c r="B336" s="12" t="s">
        <v>271</v>
      </c>
      <c r="C336" s="13" t="s">
        <v>99</v>
      </c>
      <c r="D336" s="14" t="s">
        <v>20</v>
      </c>
      <c r="E336" s="15" t="s">
        <v>100</v>
      </c>
      <c r="F336" s="22">
        <v>55.1</v>
      </c>
      <c r="G336" s="22">
        <v>55.1</v>
      </c>
    </row>
    <row r="337" spans="1:7" ht="39" x14ac:dyDescent="0.3">
      <c r="A337" s="44"/>
      <c r="B337" s="12" t="s">
        <v>271</v>
      </c>
      <c r="C337" s="13" t="s">
        <v>101</v>
      </c>
      <c r="D337" s="14" t="s">
        <v>20</v>
      </c>
      <c r="E337" s="15" t="s">
        <v>102</v>
      </c>
      <c r="F337" s="22">
        <v>20</v>
      </c>
      <c r="G337" s="22">
        <v>20</v>
      </c>
    </row>
    <row r="338" spans="1:7" ht="26" x14ac:dyDescent="0.3">
      <c r="A338" s="44"/>
      <c r="B338" s="12" t="s">
        <v>271</v>
      </c>
      <c r="C338" s="13" t="s">
        <v>103</v>
      </c>
      <c r="D338" s="14" t="s">
        <v>104</v>
      </c>
      <c r="E338" s="15" t="s">
        <v>105</v>
      </c>
      <c r="F338" s="22"/>
      <c r="G338" s="22"/>
    </row>
    <row r="339" spans="1:7" ht="26" x14ac:dyDescent="0.3">
      <c r="A339" s="44"/>
      <c r="B339" s="12" t="s">
        <v>271</v>
      </c>
      <c r="C339" s="13" t="s">
        <v>106</v>
      </c>
      <c r="D339" s="14" t="s">
        <v>104</v>
      </c>
      <c r="E339" s="15" t="s">
        <v>107</v>
      </c>
      <c r="F339" s="22"/>
      <c r="G339" s="22"/>
    </row>
    <row r="340" spans="1:7" ht="39" x14ac:dyDescent="0.3">
      <c r="A340" s="44"/>
      <c r="B340" s="12" t="s">
        <v>271</v>
      </c>
      <c r="C340" s="13" t="s">
        <v>262</v>
      </c>
      <c r="D340" s="14" t="s">
        <v>180</v>
      </c>
      <c r="E340" s="15" t="s">
        <v>263</v>
      </c>
      <c r="F340" s="22">
        <f>2452.2-7.2</f>
        <v>2445</v>
      </c>
      <c r="G340" s="22">
        <f>2452.2-7.2</f>
        <v>2445</v>
      </c>
    </row>
    <row r="341" spans="1:7" ht="26" x14ac:dyDescent="0.3">
      <c r="A341" s="44"/>
      <c r="B341" s="12" t="s">
        <v>271</v>
      </c>
      <c r="C341" s="13" t="s">
        <v>108</v>
      </c>
      <c r="D341" s="14" t="s">
        <v>104</v>
      </c>
      <c r="E341" s="15" t="s">
        <v>109</v>
      </c>
      <c r="F341" s="22"/>
      <c r="G341" s="22"/>
    </row>
    <row r="342" spans="1:7" ht="52" x14ac:dyDescent="0.3">
      <c r="A342" s="45"/>
      <c r="B342" s="12" t="s">
        <v>271</v>
      </c>
      <c r="C342" s="13" t="s">
        <v>192</v>
      </c>
      <c r="D342" s="14" t="s">
        <v>180</v>
      </c>
      <c r="E342" s="15" t="s">
        <v>193</v>
      </c>
      <c r="F342" s="22"/>
      <c r="G342" s="22"/>
    </row>
    <row r="343" spans="1:7" x14ac:dyDescent="0.3">
      <c r="A343" s="16" t="s">
        <v>26</v>
      </c>
      <c r="B343" s="12"/>
      <c r="C343" s="13"/>
      <c r="D343" s="14"/>
      <c r="E343" s="17" t="s">
        <v>27</v>
      </c>
      <c r="F343" s="23">
        <f t="shared" ref="F343:G343" si="33">SUM(F326:F342)</f>
        <v>2520.1</v>
      </c>
      <c r="G343" s="23">
        <f t="shared" si="33"/>
        <v>2520.1</v>
      </c>
    </row>
    <row r="344" spans="1:7" ht="78" x14ac:dyDescent="0.3">
      <c r="A344" s="43" t="s">
        <v>272</v>
      </c>
      <c r="B344" s="12" t="s">
        <v>273</v>
      </c>
      <c r="C344" s="13" t="s">
        <v>200</v>
      </c>
      <c r="D344" s="14" t="s">
        <v>11</v>
      </c>
      <c r="E344" s="18" t="s">
        <v>201</v>
      </c>
      <c r="F344" s="22"/>
      <c r="G344" s="22"/>
    </row>
    <row r="345" spans="1:7" ht="65" x14ac:dyDescent="0.3">
      <c r="A345" s="44"/>
      <c r="B345" s="12" t="s">
        <v>273</v>
      </c>
      <c r="C345" s="13" t="s">
        <v>202</v>
      </c>
      <c r="D345" s="14" t="s">
        <v>11</v>
      </c>
      <c r="E345" s="15" t="s">
        <v>203</v>
      </c>
      <c r="F345" s="22"/>
      <c r="G345" s="22"/>
    </row>
    <row r="346" spans="1:7" ht="26" x14ac:dyDescent="0.3">
      <c r="A346" s="44"/>
      <c r="B346" s="12" t="s">
        <v>273</v>
      </c>
      <c r="C346" s="13" t="s">
        <v>76</v>
      </c>
      <c r="D346" s="14" t="s">
        <v>77</v>
      </c>
      <c r="E346" s="15" t="s">
        <v>78</v>
      </c>
      <c r="F346" s="22"/>
      <c r="G346" s="22"/>
    </row>
    <row r="347" spans="1:7" ht="39" x14ac:dyDescent="0.3">
      <c r="A347" s="44"/>
      <c r="B347" s="12" t="s">
        <v>273</v>
      </c>
      <c r="C347" s="13" t="s">
        <v>79</v>
      </c>
      <c r="D347" s="14" t="s">
        <v>77</v>
      </c>
      <c r="E347" s="15" t="s">
        <v>80</v>
      </c>
      <c r="F347" s="22"/>
      <c r="G347" s="22"/>
    </row>
    <row r="348" spans="1:7" ht="26" x14ac:dyDescent="0.3">
      <c r="A348" s="44"/>
      <c r="B348" s="12" t="s">
        <v>273</v>
      </c>
      <c r="C348" s="13" t="s">
        <v>81</v>
      </c>
      <c r="D348" s="14" t="s">
        <v>77</v>
      </c>
      <c r="E348" s="15" t="s">
        <v>82</v>
      </c>
      <c r="F348" s="22"/>
      <c r="G348" s="22"/>
    </row>
    <row r="349" spans="1:7" ht="78" x14ac:dyDescent="0.3">
      <c r="A349" s="44"/>
      <c r="B349" s="12" t="s">
        <v>273</v>
      </c>
      <c r="C349" s="13" t="s">
        <v>83</v>
      </c>
      <c r="D349" s="14" t="s">
        <v>84</v>
      </c>
      <c r="E349" s="18" t="s">
        <v>368</v>
      </c>
      <c r="F349" s="22"/>
      <c r="G349" s="22"/>
    </row>
    <row r="350" spans="1:7" ht="78" x14ac:dyDescent="0.3">
      <c r="A350" s="44"/>
      <c r="B350" s="12" t="s">
        <v>273</v>
      </c>
      <c r="C350" s="13" t="s">
        <v>83</v>
      </c>
      <c r="D350" s="14" t="s">
        <v>85</v>
      </c>
      <c r="E350" s="18" t="s">
        <v>369</v>
      </c>
      <c r="F350" s="22"/>
      <c r="G350" s="22"/>
    </row>
    <row r="351" spans="1:7" ht="65" x14ac:dyDescent="0.3">
      <c r="A351" s="44"/>
      <c r="B351" s="12" t="s">
        <v>273</v>
      </c>
      <c r="C351" s="13" t="s">
        <v>93</v>
      </c>
      <c r="D351" s="14" t="s">
        <v>20</v>
      </c>
      <c r="E351" s="15" t="s">
        <v>94</v>
      </c>
      <c r="F351" s="22"/>
      <c r="G351" s="22"/>
    </row>
    <row r="352" spans="1:7" ht="52" x14ac:dyDescent="0.3">
      <c r="A352" s="44"/>
      <c r="B352" s="12" t="s">
        <v>273</v>
      </c>
      <c r="C352" s="13" t="s">
        <v>95</v>
      </c>
      <c r="D352" s="14" t="s">
        <v>20</v>
      </c>
      <c r="E352" s="15" t="s">
        <v>96</v>
      </c>
      <c r="F352" s="22"/>
      <c r="G352" s="22"/>
    </row>
    <row r="353" spans="1:7" ht="52" x14ac:dyDescent="0.3">
      <c r="A353" s="44"/>
      <c r="B353" s="12" t="s">
        <v>273</v>
      </c>
      <c r="C353" s="13" t="s">
        <v>97</v>
      </c>
      <c r="D353" s="14" t="s">
        <v>20</v>
      </c>
      <c r="E353" s="15" t="s">
        <v>98</v>
      </c>
      <c r="F353" s="22"/>
      <c r="G353" s="22"/>
    </row>
    <row r="354" spans="1:7" ht="52" x14ac:dyDescent="0.3">
      <c r="A354" s="44"/>
      <c r="B354" s="12" t="s">
        <v>273</v>
      </c>
      <c r="C354" s="13" t="s">
        <v>99</v>
      </c>
      <c r="D354" s="14" t="s">
        <v>20</v>
      </c>
      <c r="E354" s="15" t="s">
        <v>100</v>
      </c>
      <c r="F354" s="22">
        <v>71.3</v>
      </c>
      <c r="G354" s="22">
        <v>71.3</v>
      </c>
    </row>
    <row r="355" spans="1:7" ht="39" x14ac:dyDescent="0.3">
      <c r="A355" s="44"/>
      <c r="B355" s="12" t="s">
        <v>273</v>
      </c>
      <c r="C355" s="13" t="s">
        <v>101</v>
      </c>
      <c r="D355" s="14" t="s">
        <v>20</v>
      </c>
      <c r="E355" s="15" t="s">
        <v>102</v>
      </c>
      <c r="F355" s="22">
        <v>16.8</v>
      </c>
      <c r="G355" s="22">
        <v>16.8</v>
      </c>
    </row>
    <row r="356" spans="1:7" ht="26" x14ac:dyDescent="0.3">
      <c r="A356" s="44"/>
      <c r="B356" s="12" t="s">
        <v>273</v>
      </c>
      <c r="C356" s="13" t="s">
        <v>103</v>
      </c>
      <c r="D356" s="14" t="s">
        <v>104</v>
      </c>
      <c r="E356" s="15" t="s">
        <v>105</v>
      </c>
      <c r="F356" s="22"/>
      <c r="G356" s="22"/>
    </row>
    <row r="357" spans="1:7" ht="26" x14ac:dyDescent="0.3">
      <c r="A357" s="44"/>
      <c r="B357" s="12" t="s">
        <v>273</v>
      </c>
      <c r="C357" s="13" t="s">
        <v>106</v>
      </c>
      <c r="D357" s="14" t="s">
        <v>104</v>
      </c>
      <c r="E357" s="15" t="s">
        <v>107</v>
      </c>
      <c r="F357" s="22"/>
      <c r="G357" s="22"/>
    </row>
    <row r="358" spans="1:7" ht="39" x14ac:dyDescent="0.3">
      <c r="A358" s="44"/>
      <c r="B358" s="12" t="s">
        <v>273</v>
      </c>
      <c r="C358" s="13" t="s">
        <v>262</v>
      </c>
      <c r="D358" s="14" t="s">
        <v>180</v>
      </c>
      <c r="E358" s="15" t="s">
        <v>263</v>
      </c>
      <c r="F358" s="22">
        <f>2229.1-7.6</f>
        <v>2221.5</v>
      </c>
      <c r="G358" s="22">
        <f>2229.1-7.6</f>
        <v>2221.5</v>
      </c>
    </row>
    <row r="359" spans="1:7" ht="26" x14ac:dyDescent="0.3">
      <c r="A359" s="44"/>
      <c r="B359" s="12" t="s">
        <v>273</v>
      </c>
      <c r="C359" s="13" t="s">
        <v>108</v>
      </c>
      <c r="D359" s="14" t="s">
        <v>104</v>
      </c>
      <c r="E359" s="15" t="s">
        <v>109</v>
      </c>
      <c r="F359" s="22"/>
      <c r="G359" s="22"/>
    </row>
    <row r="360" spans="1:7" ht="39" x14ac:dyDescent="0.3">
      <c r="A360" s="44"/>
      <c r="B360" s="12" t="s">
        <v>273</v>
      </c>
      <c r="C360" s="13" t="s">
        <v>190</v>
      </c>
      <c r="D360" s="14" t="s">
        <v>104</v>
      </c>
      <c r="E360" s="15" t="s">
        <v>191</v>
      </c>
      <c r="F360" s="22"/>
      <c r="G360" s="22"/>
    </row>
    <row r="361" spans="1:7" ht="52" x14ac:dyDescent="0.3">
      <c r="A361" s="45"/>
      <c r="B361" s="12" t="s">
        <v>273</v>
      </c>
      <c r="C361" s="13" t="s">
        <v>192</v>
      </c>
      <c r="D361" s="14" t="s">
        <v>180</v>
      </c>
      <c r="E361" s="15" t="s">
        <v>193</v>
      </c>
      <c r="F361" s="22"/>
      <c r="G361" s="22"/>
    </row>
    <row r="362" spans="1:7" x14ac:dyDescent="0.3">
      <c r="A362" s="16" t="s">
        <v>26</v>
      </c>
      <c r="B362" s="12"/>
      <c r="C362" s="13"/>
      <c r="D362" s="14"/>
      <c r="E362" s="17" t="s">
        <v>27</v>
      </c>
      <c r="F362" s="23">
        <f t="shared" ref="F362:G362" si="34">SUM(F344:F361)</f>
        <v>2309.6</v>
      </c>
      <c r="G362" s="23">
        <f t="shared" si="34"/>
        <v>2309.6</v>
      </c>
    </row>
    <row r="363" spans="1:7" ht="78" x14ac:dyDescent="0.3">
      <c r="A363" s="43" t="s">
        <v>274</v>
      </c>
      <c r="B363" s="12" t="s">
        <v>275</v>
      </c>
      <c r="C363" s="13" t="s">
        <v>200</v>
      </c>
      <c r="D363" s="14" t="s">
        <v>11</v>
      </c>
      <c r="E363" s="18" t="s">
        <v>201</v>
      </c>
      <c r="F363" s="22"/>
      <c r="G363" s="22"/>
    </row>
    <row r="364" spans="1:7" ht="65" x14ac:dyDescent="0.3">
      <c r="A364" s="44"/>
      <c r="B364" s="12" t="s">
        <v>275</v>
      </c>
      <c r="C364" s="13" t="s">
        <v>202</v>
      </c>
      <c r="D364" s="14" t="s">
        <v>11</v>
      </c>
      <c r="E364" s="15" t="s">
        <v>203</v>
      </c>
      <c r="F364" s="22"/>
      <c r="G364" s="22"/>
    </row>
    <row r="365" spans="1:7" ht="26" x14ac:dyDescent="0.3">
      <c r="A365" s="44"/>
      <c r="B365" s="12" t="s">
        <v>275</v>
      </c>
      <c r="C365" s="13" t="s">
        <v>76</v>
      </c>
      <c r="D365" s="14" t="s">
        <v>77</v>
      </c>
      <c r="E365" s="15" t="s">
        <v>78</v>
      </c>
      <c r="F365" s="22"/>
      <c r="G365" s="22"/>
    </row>
    <row r="366" spans="1:7" ht="39" x14ac:dyDescent="0.3">
      <c r="A366" s="44"/>
      <c r="B366" s="12" t="s">
        <v>275</v>
      </c>
      <c r="C366" s="13" t="s">
        <v>79</v>
      </c>
      <c r="D366" s="14" t="s">
        <v>77</v>
      </c>
      <c r="E366" s="15" t="s">
        <v>80</v>
      </c>
      <c r="F366" s="22"/>
      <c r="G366" s="22"/>
    </row>
    <row r="367" spans="1:7" ht="26" x14ac:dyDescent="0.3">
      <c r="A367" s="44"/>
      <c r="B367" s="12" t="s">
        <v>275</v>
      </c>
      <c r="C367" s="13" t="s">
        <v>81</v>
      </c>
      <c r="D367" s="14" t="s">
        <v>77</v>
      </c>
      <c r="E367" s="15" t="s">
        <v>82</v>
      </c>
      <c r="F367" s="22"/>
      <c r="G367" s="22"/>
    </row>
    <row r="368" spans="1:7" ht="78" x14ac:dyDescent="0.3">
      <c r="A368" s="44"/>
      <c r="B368" s="12" t="s">
        <v>275</v>
      </c>
      <c r="C368" s="13" t="s">
        <v>83</v>
      </c>
      <c r="D368" s="14" t="s">
        <v>84</v>
      </c>
      <c r="E368" s="18" t="s">
        <v>368</v>
      </c>
      <c r="F368" s="22"/>
      <c r="G368" s="22"/>
    </row>
    <row r="369" spans="1:7" ht="78" x14ac:dyDescent="0.3">
      <c r="A369" s="44"/>
      <c r="B369" s="12" t="s">
        <v>275</v>
      </c>
      <c r="C369" s="13" t="s">
        <v>83</v>
      </c>
      <c r="D369" s="14" t="s">
        <v>85</v>
      </c>
      <c r="E369" s="18" t="s">
        <v>369</v>
      </c>
      <c r="F369" s="22"/>
      <c r="G369" s="22"/>
    </row>
    <row r="370" spans="1:7" ht="65" x14ac:dyDescent="0.3">
      <c r="A370" s="44"/>
      <c r="B370" s="12" t="s">
        <v>275</v>
      </c>
      <c r="C370" s="13" t="s">
        <v>93</v>
      </c>
      <c r="D370" s="14" t="s">
        <v>20</v>
      </c>
      <c r="E370" s="15" t="s">
        <v>94</v>
      </c>
      <c r="F370" s="22"/>
      <c r="G370" s="22"/>
    </row>
    <row r="371" spans="1:7" ht="52" x14ac:dyDescent="0.3">
      <c r="A371" s="44"/>
      <c r="B371" s="12" t="s">
        <v>275</v>
      </c>
      <c r="C371" s="13" t="s">
        <v>95</v>
      </c>
      <c r="D371" s="14" t="s">
        <v>20</v>
      </c>
      <c r="E371" s="15" t="s">
        <v>96</v>
      </c>
      <c r="F371" s="22"/>
      <c r="G371" s="22"/>
    </row>
    <row r="372" spans="1:7" ht="52" x14ac:dyDescent="0.3">
      <c r="A372" s="44"/>
      <c r="B372" s="12" t="s">
        <v>275</v>
      </c>
      <c r="C372" s="13" t="s">
        <v>97</v>
      </c>
      <c r="D372" s="14" t="s">
        <v>20</v>
      </c>
      <c r="E372" s="15" t="s">
        <v>98</v>
      </c>
      <c r="F372" s="22"/>
      <c r="G372" s="22"/>
    </row>
    <row r="373" spans="1:7" ht="52" x14ac:dyDescent="0.3">
      <c r="A373" s="44"/>
      <c r="B373" s="12" t="s">
        <v>275</v>
      </c>
      <c r="C373" s="13" t="s">
        <v>99</v>
      </c>
      <c r="D373" s="14" t="s">
        <v>20</v>
      </c>
      <c r="E373" s="15" t="s">
        <v>100</v>
      </c>
      <c r="F373" s="22">
        <v>69.8</v>
      </c>
      <c r="G373" s="22">
        <v>69.8</v>
      </c>
    </row>
    <row r="374" spans="1:7" ht="39" x14ac:dyDescent="0.3">
      <c r="A374" s="44"/>
      <c r="B374" s="12" t="s">
        <v>275</v>
      </c>
      <c r="C374" s="13" t="s">
        <v>101</v>
      </c>
      <c r="D374" s="14" t="s">
        <v>20</v>
      </c>
      <c r="E374" s="15" t="s">
        <v>102</v>
      </c>
      <c r="F374" s="22">
        <v>24.3</v>
      </c>
      <c r="G374" s="22">
        <v>24.3</v>
      </c>
    </row>
    <row r="375" spans="1:7" ht="26" x14ac:dyDescent="0.3">
      <c r="A375" s="44"/>
      <c r="B375" s="12" t="s">
        <v>275</v>
      </c>
      <c r="C375" s="13" t="s">
        <v>103</v>
      </c>
      <c r="D375" s="14" t="s">
        <v>104</v>
      </c>
      <c r="E375" s="15" t="s">
        <v>105</v>
      </c>
      <c r="F375" s="22"/>
      <c r="G375" s="22"/>
    </row>
    <row r="376" spans="1:7" ht="26" x14ac:dyDescent="0.3">
      <c r="A376" s="44"/>
      <c r="B376" s="12" t="s">
        <v>275</v>
      </c>
      <c r="C376" s="13" t="s">
        <v>106</v>
      </c>
      <c r="D376" s="14" t="s">
        <v>104</v>
      </c>
      <c r="E376" s="15" t="s">
        <v>107</v>
      </c>
      <c r="F376" s="22"/>
      <c r="G376" s="22"/>
    </row>
    <row r="377" spans="1:7" ht="39" x14ac:dyDescent="0.3">
      <c r="A377" s="44"/>
      <c r="B377" s="12" t="s">
        <v>275</v>
      </c>
      <c r="C377" s="13" t="s">
        <v>262</v>
      </c>
      <c r="D377" s="14" t="s">
        <v>180</v>
      </c>
      <c r="E377" s="15" t="s">
        <v>263</v>
      </c>
      <c r="F377" s="22">
        <f>1858.1-0.1</f>
        <v>1858</v>
      </c>
      <c r="G377" s="22">
        <f>1858.1-0.1</f>
        <v>1858</v>
      </c>
    </row>
    <row r="378" spans="1:7" ht="26" x14ac:dyDescent="0.3">
      <c r="A378" s="44"/>
      <c r="B378" s="12" t="s">
        <v>275</v>
      </c>
      <c r="C378" s="13" t="s">
        <v>108</v>
      </c>
      <c r="D378" s="14" t="s">
        <v>104</v>
      </c>
      <c r="E378" s="15" t="s">
        <v>109</v>
      </c>
      <c r="F378" s="22"/>
      <c r="G378" s="22"/>
    </row>
    <row r="379" spans="1:7" ht="39" x14ac:dyDescent="0.3">
      <c r="A379" s="44"/>
      <c r="B379" s="12" t="s">
        <v>275</v>
      </c>
      <c r="C379" s="13" t="s">
        <v>188</v>
      </c>
      <c r="D379" s="14" t="s">
        <v>104</v>
      </c>
      <c r="E379" s="15" t="s">
        <v>189</v>
      </c>
      <c r="F379" s="22"/>
      <c r="G379" s="22"/>
    </row>
    <row r="380" spans="1:7" ht="39" x14ac:dyDescent="0.3">
      <c r="A380" s="44"/>
      <c r="B380" s="12" t="s">
        <v>275</v>
      </c>
      <c r="C380" s="13" t="s">
        <v>190</v>
      </c>
      <c r="D380" s="14" t="s">
        <v>104</v>
      </c>
      <c r="E380" s="15" t="s">
        <v>191</v>
      </c>
      <c r="F380" s="22"/>
      <c r="G380" s="22"/>
    </row>
    <row r="381" spans="1:7" ht="52" x14ac:dyDescent="0.3">
      <c r="A381" s="45"/>
      <c r="B381" s="12" t="s">
        <v>275</v>
      </c>
      <c r="C381" s="13" t="s">
        <v>192</v>
      </c>
      <c r="D381" s="14" t="s">
        <v>180</v>
      </c>
      <c r="E381" s="15" t="s">
        <v>193</v>
      </c>
      <c r="F381" s="22"/>
      <c r="G381" s="22"/>
    </row>
    <row r="382" spans="1:7" x14ac:dyDescent="0.3">
      <c r="A382" s="16" t="s">
        <v>26</v>
      </c>
      <c r="B382" s="12"/>
      <c r="C382" s="13"/>
      <c r="D382" s="14"/>
      <c r="E382" s="17" t="s">
        <v>27</v>
      </c>
      <c r="F382" s="23">
        <f t="shared" ref="F382:G382" si="35">SUM(F363:F381)</f>
        <v>1952.1</v>
      </c>
      <c r="G382" s="23">
        <f t="shared" si="35"/>
        <v>1952.1</v>
      </c>
    </row>
    <row r="383" spans="1:7" ht="78" x14ac:dyDescent="0.3">
      <c r="A383" s="43" t="s">
        <v>276</v>
      </c>
      <c r="B383" s="12" t="s">
        <v>277</v>
      </c>
      <c r="C383" s="13" t="s">
        <v>200</v>
      </c>
      <c r="D383" s="14" t="s">
        <v>11</v>
      </c>
      <c r="E383" s="18" t="s">
        <v>201</v>
      </c>
      <c r="F383" s="22"/>
      <c r="G383" s="22"/>
    </row>
    <row r="384" spans="1:7" ht="65" x14ac:dyDescent="0.3">
      <c r="A384" s="44"/>
      <c r="B384" s="12" t="s">
        <v>277</v>
      </c>
      <c r="C384" s="13" t="s">
        <v>202</v>
      </c>
      <c r="D384" s="14" t="s">
        <v>11</v>
      </c>
      <c r="E384" s="15" t="s">
        <v>203</v>
      </c>
      <c r="F384" s="22"/>
      <c r="G384" s="22"/>
    </row>
    <row r="385" spans="1:7" ht="26" x14ac:dyDescent="0.3">
      <c r="A385" s="44"/>
      <c r="B385" s="12" t="s">
        <v>277</v>
      </c>
      <c r="C385" s="13" t="s">
        <v>76</v>
      </c>
      <c r="D385" s="14" t="s">
        <v>77</v>
      </c>
      <c r="E385" s="15" t="s">
        <v>78</v>
      </c>
      <c r="F385" s="22"/>
      <c r="G385" s="22"/>
    </row>
    <row r="386" spans="1:7" ht="39" x14ac:dyDescent="0.3">
      <c r="A386" s="44"/>
      <c r="B386" s="12" t="s">
        <v>277</v>
      </c>
      <c r="C386" s="13" t="s">
        <v>79</v>
      </c>
      <c r="D386" s="14" t="s">
        <v>77</v>
      </c>
      <c r="E386" s="15" t="s">
        <v>80</v>
      </c>
      <c r="F386" s="22"/>
      <c r="G386" s="22"/>
    </row>
    <row r="387" spans="1:7" ht="26" x14ac:dyDescent="0.3">
      <c r="A387" s="44"/>
      <c r="B387" s="12" t="s">
        <v>277</v>
      </c>
      <c r="C387" s="13" t="s">
        <v>81</v>
      </c>
      <c r="D387" s="14" t="s">
        <v>77</v>
      </c>
      <c r="E387" s="15" t="s">
        <v>82</v>
      </c>
      <c r="F387" s="22"/>
      <c r="G387" s="22"/>
    </row>
    <row r="388" spans="1:7" ht="78" x14ac:dyDescent="0.3">
      <c r="A388" s="44"/>
      <c r="B388" s="12" t="s">
        <v>277</v>
      </c>
      <c r="C388" s="13" t="s">
        <v>83</v>
      </c>
      <c r="D388" s="14" t="s">
        <v>84</v>
      </c>
      <c r="E388" s="18" t="s">
        <v>368</v>
      </c>
      <c r="F388" s="22"/>
      <c r="G388" s="22"/>
    </row>
    <row r="389" spans="1:7" ht="78" x14ac:dyDescent="0.3">
      <c r="A389" s="44"/>
      <c r="B389" s="12" t="s">
        <v>277</v>
      </c>
      <c r="C389" s="13" t="s">
        <v>83</v>
      </c>
      <c r="D389" s="14" t="s">
        <v>85</v>
      </c>
      <c r="E389" s="18" t="s">
        <v>369</v>
      </c>
      <c r="F389" s="22"/>
      <c r="G389" s="22"/>
    </row>
    <row r="390" spans="1:7" ht="65" x14ac:dyDescent="0.3">
      <c r="A390" s="44"/>
      <c r="B390" s="12" t="s">
        <v>277</v>
      </c>
      <c r="C390" s="13" t="s">
        <v>93</v>
      </c>
      <c r="D390" s="14" t="s">
        <v>20</v>
      </c>
      <c r="E390" s="15" t="s">
        <v>94</v>
      </c>
      <c r="F390" s="22"/>
      <c r="G390" s="22"/>
    </row>
    <row r="391" spans="1:7" ht="52" x14ac:dyDescent="0.3">
      <c r="A391" s="44"/>
      <c r="B391" s="12" t="s">
        <v>277</v>
      </c>
      <c r="C391" s="13" t="s">
        <v>95</v>
      </c>
      <c r="D391" s="14" t="s">
        <v>20</v>
      </c>
      <c r="E391" s="15" t="s">
        <v>96</v>
      </c>
      <c r="F391" s="22"/>
      <c r="G391" s="22"/>
    </row>
    <row r="392" spans="1:7" ht="52" x14ac:dyDescent="0.3">
      <c r="A392" s="44"/>
      <c r="B392" s="12" t="s">
        <v>277</v>
      </c>
      <c r="C392" s="13" t="s">
        <v>97</v>
      </c>
      <c r="D392" s="14" t="s">
        <v>20</v>
      </c>
      <c r="E392" s="15" t="s">
        <v>98</v>
      </c>
      <c r="F392" s="22"/>
      <c r="G392" s="22"/>
    </row>
    <row r="393" spans="1:7" ht="52" x14ac:dyDescent="0.3">
      <c r="A393" s="44"/>
      <c r="B393" s="12" t="s">
        <v>277</v>
      </c>
      <c r="C393" s="13" t="s">
        <v>99</v>
      </c>
      <c r="D393" s="14" t="s">
        <v>20</v>
      </c>
      <c r="E393" s="15" t="s">
        <v>100</v>
      </c>
      <c r="F393" s="22">
        <v>4.8</v>
      </c>
      <c r="G393" s="22">
        <v>4.8</v>
      </c>
    </row>
    <row r="394" spans="1:7" ht="39" x14ac:dyDescent="0.3">
      <c r="A394" s="44"/>
      <c r="B394" s="12" t="s">
        <v>277</v>
      </c>
      <c r="C394" s="13" t="s">
        <v>101</v>
      </c>
      <c r="D394" s="14" t="s">
        <v>20</v>
      </c>
      <c r="E394" s="15" t="s">
        <v>102</v>
      </c>
      <c r="F394" s="22"/>
      <c r="G394" s="22"/>
    </row>
    <row r="395" spans="1:7" ht="26" x14ac:dyDescent="0.3">
      <c r="A395" s="44"/>
      <c r="B395" s="12" t="s">
        <v>277</v>
      </c>
      <c r="C395" s="13" t="s">
        <v>103</v>
      </c>
      <c r="D395" s="14" t="s">
        <v>104</v>
      </c>
      <c r="E395" s="15" t="s">
        <v>105</v>
      </c>
      <c r="F395" s="22"/>
      <c r="G395" s="22"/>
    </row>
    <row r="396" spans="1:7" ht="26" x14ac:dyDescent="0.3">
      <c r="A396" s="44"/>
      <c r="B396" s="12" t="s">
        <v>277</v>
      </c>
      <c r="C396" s="13" t="s">
        <v>106</v>
      </c>
      <c r="D396" s="14" t="s">
        <v>104</v>
      </c>
      <c r="E396" s="15" t="s">
        <v>107</v>
      </c>
      <c r="F396" s="22"/>
      <c r="G396" s="22"/>
    </row>
    <row r="397" spans="1:7" ht="39" x14ac:dyDescent="0.3">
      <c r="A397" s="44"/>
      <c r="B397" s="12" t="s">
        <v>277</v>
      </c>
      <c r="C397" s="13" t="s">
        <v>262</v>
      </c>
      <c r="D397" s="14" t="s">
        <v>180</v>
      </c>
      <c r="E397" s="15" t="s">
        <v>263</v>
      </c>
      <c r="F397" s="22">
        <f>315-5.7</f>
        <v>309.3</v>
      </c>
      <c r="G397" s="22">
        <f>315-5.7</f>
        <v>309.3</v>
      </c>
    </row>
    <row r="398" spans="1:7" ht="26" x14ac:dyDescent="0.3">
      <c r="A398" s="44"/>
      <c r="B398" s="12" t="s">
        <v>277</v>
      </c>
      <c r="C398" s="13" t="s">
        <v>108</v>
      </c>
      <c r="D398" s="14" t="s">
        <v>104</v>
      </c>
      <c r="E398" s="15" t="s">
        <v>109</v>
      </c>
      <c r="F398" s="22"/>
      <c r="G398" s="22"/>
    </row>
    <row r="399" spans="1:7" ht="39" x14ac:dyDescent="0.3">
      <c r="A399" s="44"/>
      <c r="B399" s="12" t="s">
        <v>277</v>
      </c>
      <c r="C399" s="13" t="s">
        <v>190</v>
      </c>
      <c r="D399" s="14" t="s">
        <v>104</v>
      </c>
      <c r="E399" s="15" t="s">
        <v>191</v>
      </c>
      <c r="F399" s="22"/>
      <c r="G399" s="22"/>
    </row>
    <row r="400" spans="1:7" ht="52" x14ac:dyDescent="0.3">
      <c r="A400" s="45"/>
      <c r="B400" s="12" t="s">
        <v>277</v>
      </c>
      <c r="C400" s="13" t="s">
        <v>192</v>
      </c>
      <c r="D400" s="14" t="s">
        <v>180</v>
      </c>
      <c r="E400" s="15" t="s">
        <v>193</v>
      </c>
      <c r="F400" s="22"/>
      <c r="G400" s="22"/>
    </row>
    <row r="401" spans="1:7" x14ac:dyDescent="0.3">
      <c r="A401" s="16" t="s">
        <v>26</v>
      </c>
      <c r="B401" s="12"/>
      <c r="C401" s="13"/>
      <c r="D401" s="14"/>
      <c r="E401" s="17" t="s">
        <v>27</v>
      </c>
      <c r="F401" s="23">
        <f t="shared" ref="F401:G401" si="36">SUM(F383:F400)</f>
        <v>314.10000000000002</v>
      </c>
      <c r="G401" s="23">
        <f t="shared" si="36"/>
        <v>314.10000000000002</v>
      </c>
    </row>
    <row r="402" spans="1:7" ht="78" x14ac:dyDescent="0.3">
      <c r="A402" s="43" t="s">
        <v>278</v>
      </c>
      <c r="B402" s="12" t="s">
        <v>279</v>
      </c>
      <c r="C402" s="13" t="s">
        <v>200</v>
      </c>
      <c r="D402" s="14" t="s">
        <v>11</v>
      </c>
      <c r="E402" s="18" t="s">
        <v>201</v>
      </c>
      <c r="F402" s="22"/>
      <c r="G402" s="22"/>
    </row>
    <row r="403" spans="1:7" ht="65" x14ac:dyDescent="0.3">
      <c r="A403" s="44"/>
      <c r="B403" s="12" t="s">
        <v>279</v>
      </c>
      <c r="C403" s="13" t="s">
        <v>202</v>
      </c>
      <c r="D403" s="14" t="s">
        <v>11</v>
      </c>
      <c r="E403" s="15" t="s">
        <v>203</v>
      </c>
      <c r="F403" s="22"/>
      <c r="G403" s="22"/>
    </row>
    <row r="404" spans="1:7" ht="78" x14ac:dyDescent="0.3">
      <c r="A404" s="44"/>
      <c r="B404" s="12" t="s">
        <v>279</v>
      </c>
      <c r="C404" s="13" t="s">
        <v>74</v>
      </c>
      <c r="D404" s="14" t="s">
        <v>11</v>
      </c>
      <c r="E404" s="15" t="s">
        <v>75</v>
      </c>
      <c r="F404" s="22">
        <v>375.5</v>
      </c>
      <c r="G404" s="22"/>
    </row>
    <row r="405" spans="1:7" ht="26" x14ac:dyDescent="0.3">
      <c r="A405" s="44"/>
      <c r="B405" s="12" t="s">
        <v>279</v>
      </c>
      <c r="C405" s="13" t="s">
        <v>76</v>
      </c>
      <c r="D405" s="14" t="s">
        <v>77</v>
      </c>
      <c r="E405" s="15" t="s">
        <v>78</v>
      </c>
      <c r="F405" s="22">
        <v>4449.3</v>
      </c>
      <c r="G405" s="22">
        <v>2844.9</v>
      </c>
    </row>
    <row r="406" spans="1:7" ht="39" x14ac:dyDescent="0.3">
      <c r="A406" s="44"/>
      <c r="B406" s="12" t="s">
        <v>279</v>
      </c>
      <c r="C406" s="13" t="s">
        <v>79</v>
      </c>
      <c r="D406" s="14" t="s">
        <v>77</v>
      </c>
      <c r="E406" s="15" t="s">
        <v>80</v>
      </c>
      <c r="F406" s="22"/>
      <c r="G406" s="22"/>
    </row>
    <row r="407" spans="1:7" ht="26" x14ac:dyDescent="0.3">
      <c r="A407" s="44"/>
      <c r="B407" s="12" t="s">
        <v>279</v>
      </c>
      <c r="C407" s="13" t="s">
        <v>81</v>
      </c>
      <c r="D407" s="14" t="s">
        <v>77</v>
      </c>
      <c r="E407" s="15" t="s">
        <v>82</v>
      </c>
      <c r="F407" s="22"/>
      <c r="G407" s="22"/>
    </row>
    <row r="408" spans="1:7" ht="78" x14ac:dyDescent="0.3">
      <c r="A408" s="44"/>
      <c r="B408" s="12" t="s">
        <v>279</v>
      </c>
      <c r="C408" s="13" t="s">
        <v>83</v>
      </c>
      <c r="D408" s="14" t="s">
        <v>84</v>
      </c>
      <c r="E408" s="18" t="s">
        <v>368</v>
      </c>
      <c r="F408" s="22"/>
      <c r="G408" s="22"/>
    </row>
    <row r="409" spans="1:7" ht="78" x14ac:dyDescent="0.3">
      <c r="A409" s="44"/>
      <c r="B409" s="12" t="s">
        <v>279</v>
      </c>
      <c r="C409" s="13" t="s">
        <v>83</v>
      </c>
      <c r="D409" s="14" t="s">
        <v>85</v>
      </c>
      <c r="E409" s="18" t="s">
        <v>369</v>
      </c>
      <c r="F409" s="22"/>
      <c r="G409" s="22"/>
    </row>
    <row r="410" spans="1:7" ht="65" x14ac:dyDescent="0.3">
      <c r="A410" s="44"/>
      <c r="B410" s="12" t="s">
        <v>279</v>
      </c>
      <c r="C410" s="13" t="s">
        <v>93</v>
      </c>
      <c r="D410" s="14" t="s">
        <v>20</v>
      </c>
      <c r="E410" s="15" t="s">
        <v>94</v>
      </c>
      <c r="F410" s="22"/>
      <c r="G410" s="22"/>
    </row>
    <row r="411" spans="1:7" ht="52" x14ac:dyDescent="0.3">
      <c r="A411" s="44"/>
      <c r="B411" s="12" t="s">
        <v>279</v>
      </c>
      <c r="C411" s="13" t="s">
        <v>95</v>
      </c>
      <c r="D411" s="14" t="s">
        <v>20</v>
      </c>
      <c r="E411" s="15" t="s">
        <v>96</v>
      </c>
      <c r="F411" s="22"/>
      <c r="G411" s="22"/>
    </row>
    <row r="412" spans="1:7" ht="52" x14ac:dyDescent="0.3">
      <c r="A412" s="44"/>
      <c r="B412" s="12" t="s">
        <v>279</v>
      </c>
      <c r="C412" s="13" t="s">
        <v>97</v>
      </c>
      <c r="D412" s="14" t="s">
        <v>20</v>
      </c>
      <c r="E412" s="15" t="s">
        <v>98</v>
      </c>
      <c r="F412" s="22"/>
      <c r="G412" s="22"/>
    </row>
    <row r="413" spans="1:7" ht="52" x14ac:dyDescent="0.3">
      <c r="A413" s="44"/>
      <c r="B413" s="12" t="s">
        <v>279</v>
      </c>
      <c r="C413" s="13" t="s">
        <v>99</v>
      </c>
      <c r="D413" s="14" t="s">
        <v>20</v>
      </c>
      <c r="E413" s="15" t="s">
        <v>100</v>
      </c>
      <c r="F413" s="22"/>
      <c r="G413" s="22"/>
    </row>
    <row r="414" spans="1:7" ht="39" x14ac:dyDescent="0.3">
      <c r="A414" s="44"/>
      <c r="B414" s="12" t="s">
        <v>279</v>
      </c>
      <c r="C414" s="13" t="s">
        <v>101</v>
      </c>
      <c r="D414" s="14" t="s">
        <v>20</v>
      </c>
      <c r="E414" s="15" t="s">
        <v>102</v>
      </c>
      <c r="F414" s="22"/>
      <c r="G414" s="22"/>
    </row>
    <row r="415" spans="1:7" ht="26" x14ac:dyDescent="0.3">
      <c r="A415" s="44"/>
      <c r="B415" s="12" t="s">
        <v>279</v>
      </c>
      <c r="C415" s="13" t="s">
        <v>103</v>
      </c>
      <c r="D415" s="14" t="s">
        <v>104</v>
      </c>
      <c r="E415" s="15" t="s">
        <v>105</v>
      </c>
      <c r="F415" s="22"/>
      <c r="G415" s="22"/>
    </row>
    <row r="416" spans="1:7" ht="26" x14ac:dyDescent="0.3">
      <c r="A416" s="44"/>
      <c r="B416" s="12" t="s">
        <v>279</v>
      </c>
      <c r="C416" s="13" t="s">
        <v>106</v>
      </c>
      <c r="D416" s="14" t="s">
        <v>104</v>
      </c>
      <c r="E416" s="15" t="s">
        <v>107</v>
      </c>
      <c r="F416" s="22"/>
      <c r="G416" s="22"/>
    </row>
    <row r="417" spans="1:7" ht="65" x14ac:dyDescent="0.3">
      <c r="A417" s="44"/>
      <c r="B417" s="12" t="s">
        <v>279</v>
      </c>
      <c r="C417" s="13" t="s">
        <v>371</v>
      </c>
      <c r="D417" s="14" t="s">
        <v>180</v>
      </c>
      <c r="E417" s="15" t="s">
        <v>372</v>
      </c>
      <c r="F417" s="22">
        <v>7275</v>
      </c>
      <c r="G417" s="22"/>
    </row>
    <row r="418" spans="1:7" ht="26" x14ac:dyDescent="0.3">
      <c r="A418" s="44"/>
      <c r="B418" s="12" t="s">
        <v>279</v>
      </c>
      <c r="C418" s="13" t="s">
        <v>108</v>
      </c>
      <c r="D418" s="14" t="s">
        <v>104</v>
      </c>
      <c r="E418" s="15" t="s">
        <v>109</v>
      </c>
      <c r="F418" s="22"/>
      <c r="G418" s="22"/>
    </row>
    <row r="419" spans="1:7" ht="52" x14ac:dyDescent="0.3">
      <c r="A419" s="45"/>
      <c r="B419" s="12" t="s">
        <v>279</v>
      </c>
      <c r="C419" s="13" t="s">
        <v>192</v>
      </c>
      <c r="D419" s="14" t="s">
        <v>180</v>
      </c>
      <c r="E419" s="15" t="s">
        <v>193</v>
      </c>
      <c r="F419" s="22"/>
      <c r="G419" s="22"/>
    </row>
    <row r="420" spans="1:7" x14ac:dyDescent="0.3">
      <c r="A420" s="16" t="s">
        <v>26</v>
      </c>
      <c r="B420" s="12"/>
      <c r="C420" s="13"/>
      <c r="D420" s="14"/>
      <c r="E420" s="17" t="s">
        <v>27</v>
      </c>
      <c r="F420" s="23">
        <f t="shared" ref="F420:G420" si="37">SUM(F402:F419)</f>
        <v>12099.8</v>
      </c>
      <c r="G420" s="23">
        <f t="shared" si="37"/>
        <v>2844.9</v>
      </c>
    </row>
    <row r="421" spans="1:7" ht="117" x14ac:dyDescent="0.3">
      <c r="A421" s="43" t="s">
        <v>280</v>
      </c>
      <c r="B421" s="12" t="s">
        <v>281</v>
      </c>
      <c r="C421" s="13" t="s">
        <v>282</v>
      </c>
      <c r="D421" s="14" t="s">
        <v>36</v>
      </c>
      <c r="E421" s="18" t="s">
        <v>283</v>
      </c>
      <c r="F421" s="22">
        <v>407.2</v>
      </c>
      <c r="G421" s="22">
        <v>407.2</v>
      </c>
    </row>
    <row r="422" spans="1:7" ht="78" x14ac:dyDescent="0.3">
      <c r="A422" s="44"/>
      <c r="B422" s="12" t="s">
        <v>281</v>
      </c>
      <c r="C422" s="13" t="s">
        <v>200</v>
      </c>
      <c r="D422" s="14" t="s">
        <v>11</v>
      </c>
      <c r="E422" s="18" t="s">
        <v>201</v>
      </c>
      <c r="F422" s="22">
        <v>1376.4</v>
      </c>
      <c r="G422" s="22">
        <v>1467.9</v>
      </c>
    </row>
    <row r="423" spans="1:7" ht="65" x14ac:dyDescent="0.3">
      <c r="A423" s="44"/>
      <c r="B423" s="12" t="s">
        <v>281</v>
      </c>
      <c r="C423" s="13" t="s">
        <v>202</v>
      </c>
      <c r="D423" s="14" t="s">
        <v>11</v>
      </c>
      <c r="E423" s="15" t="s">
        <v>203</v>
      </c>
      <c r="F423" s="22"/>
      <c r="G423" s="22"/>
    </row>
    <row r="424" spans="1:7" ht="91" x14ac:dyDescent="0.3">
      <c r="A424" s="44"/>
      <c r="B424" s="12" t="s">
        <v>281</v>
      </c>
      <c r="C424" s="13" t="s">
        <v>284</v>
      </c>
      <c r="D424" s="14" t="s">
        <v>77</v>
      </c>
      <c r="E424" s="18" t="s">
        <v>285</v>
      </c>
      <c r="F424" s="22"/>
      <c r="G424" s="22"/>
    </row>
    <row r="425" spans="1:7" ht="26" x14ac:dyDescent="0.3">
      <c r="A425" s="44"/>
      <c r="B425" s="12" t="s">
        <v>281</v>
      </c>
      <c r="C425" s="13" t="s">
        <v>76</v>
      </c>
      <c r="D425" s="14" t="s">
        <v>77</v>
      </c>
      <c r="E425" s="15" t="s">
        <v>78</v>
      </c>
      <c r="F425" s="22"/>
      <c r="G425" s="22"/>
    </row>
    <row r="426" spans="1:7" ht="39" x14ac:dyDescent="0.3">
      <c r="A426" s="44"/>
      <c r="B426" s="12" t="s">
        <v>281</v>
      </c>
      <c r="C426" s="13" t="s">
        <v>79</v>
      </c>
      <c r="D426" s="14" t="s">
        <v>77</v>
      </c>
      <c r="E426" s="15" t="s">
        <v>80</v>
      </c>
      <c r="F426" s="22"/>
      <c r="G426" s="22"/>
    </row>
    <row r="427" spans="1:7" ht="26" x14ac:dyDescent="0.3">
      <c r="A427" s="44"/>
      <c r="B427" s="12" t="s">
        <v>281</v>
      </c>
      <c r="C427" s="13" t="s">
        <v>81</v>
      </c>
      <c r="D427" s="14" t="s">
        <v>77</v>
      </c>
      <c r="E427" s="15" t="s">
        <v>82</v>
      </c>
      <c r="F427" s="22"/>
      <c r="G427" s="22"/>
    </row>
    <row r="428" spans="1:7" ht="78" x14ac:dyDescent="0.3">
      <c r="A428" s="44"/>
      <c r="B428" s="12" t="s">
        <v>281</v>
      </c>
      <c r="C428" s="13" t="s">
        <v>83</v>
      </c>
      <c r="D428" s="14" t="s">
        <v>84</v>
      </c>
      <c r="E428" s="18" t="s">
        <v>368</v>
      </c>
      <c r="F428" s="22"/>
      <c r="G428" s="22"/>
    </row>
    <row r="429" spans="1:7" ht="78" x14ac:dyDescent="0.3">
      <c r="A429" s="44"/>
      <c r="B429" s="12" t="s">
        <v>281</v>
      </c>
      <c r="C429" s="13" t="s">
        <v>83</v>
      </c>
      <c r="D429" s="14" t="s">
        <v>85</v>
      </c>
      <c r="E429" s="18" t="s">
        <v>369</v>
      </c>
      <c r="F429" s="22"/>
      <c r="G429" s="22"/>
    </row>
    <row r="430" spans="1:7" ht="65" x14ac:dyDescent="0.3">
      <c r="A430" s="44"/>
      <c r="B430" s="12" t="s">
        <v>281</v>
      </c>
      <c r="C430" s="13" t="s">
        <v>93</v>
      </c>
      <c r="D430" s="14" t="s">
        <v>20</v>
      </c>
      <c r="E430" s="15" t="s">
        <v>94</v>
      </c>
      <c r="F430" s="22"/>
      <c r="G430" s="22"/>
    </row>
    <row r="431" spans="1:7" ht="52" x14ac:dyDescent="0.3">
      <c r="A431" s="44"/>
      <c r="B431" s="12" t="s">
        <v>281</v>
      </c>
      <c r="C431" s="13" t="s">
        <v>95</v>
      </c>
      <c r="D431" s="14" t="s">
        <v>20</v>
      </c>
      <c r="E431" s="15" t="s">
        <v>96</v>
      </c>
      <c r="F431" s="22"/>
      <c r="G431" s="22"/>
    </row>
    <row r="432" spans="1:7" ht="52" x14ac:dyDescent="0.3">
      <c r="A432" s="44"/>
      <c r="B432" s="12" t="s">
        <v>281</v>
      </c>
      <c r="C432" s="13" t="s">
        <v>97</v>
      </c>
      <c r="D432" s="14" t="s">
        <v>20</v>
      </c>
      <c r="E432" s="15" t="s">
        <v>98</v>
      </c>
      <c r="F432" s="22"/>
      <c r="G432" s="22"/>
    </row>
    <row r="433" spans="1:7" ht="66" customHeight="1" x14ac:dyDescent="0.3">
      <c r="A433" s="44"/>
      <c r="B433" s="12" t="s">
        <v>281</v>
      </c>
      <c r="C433" s="13" t="s">
        <v>286</v>
      </c>
      <c r="D433" s="14" t="s">
        <v>20</v>
      </c>
      <c r="E433" s="18" t="s">
        <v>287</v>
      </c>
      <c r="F433" s="22">
        <v>251.3</v>
      </c>
      <c r="G433" s="22">
        <v>251.3</v>
      </c>
    </row>
    <row r="434" spans="1:7" ht="91" x14ac:dyDescent="0.3">
      <c r="A434" s="44"/>
      <c r="B434" s="12" t="s">
        <v>281</v>
      </c>
      <c r="C434" s="13" t="s">
        <v>288</v>
      </c>
      <c r="D434" s="14" t="s">
        <v>20</v>
      </c>
      <c r="E434" s="18" t="s">
        <v>289</v>
      </c>
      <c r="F434" s="22"/>
      <c r="G434" s="22"/>
    </row>
    <row r="435" spans="1:7" ht="52" x14ac:dyDescent="0.3">
      <c r="A435" s="44"/>
      <c r="B435" s="12" t="s">
        <v>281</v>
      </c>
      <c r="C435" s="13" t="s">
        <v>99</v>
      </c>
      <c r="D435" s="14" t="s">
        <v>20</v>
      </c>
      <c r="E435" s="15" t="s">
        <v>100</v>
      </c>
      <c r="F435" s="22"/>
      <c r="G435" s="22"/>
    </row>
    <row r="436" spans="1:7" ht="39" x14ac:dyDescent="0.3">
      <c r="A436" s="44"/>
      <c r="B436" s="12" t="s">
        <v>281</v>
      </c>
      <c r="C436" s="13" t="s">
        <v>101</v>
      </c>
      <c r="D436" s="14" t="s">
        <v>20</v>
      </c>
      <c r="E436" s="15" t="s">
        <v>102</v>
      </c>
      <c r="F436" s="22"/>
      <c r="G436" s="22"/>
    </row>
    <row r="437" spans="1:7" ht="26" x14ac:dyDescent="0.3">
      <c r="A437" s="44"/>
      <c r="B437" s="12" t="s">
        <v>281</v>
      </c>
      <c r="C437" s="13" t="s">
        <v>103</v>
      </c>
      <c r="D437" s="14" t="s">
        <v>104</v>
      </c>
      <c r="E437" s="15" t="s">
        <v>105</v>
      </c>
      <c r="F437" s="22"/>
      <c r="G437" s="22"/>
    </row>
    <row r="438" spans="1:7" ht="26" x14ac:dyDescent="0.3">
      <c r="A438" s="44"/>
      <c r="B438" s="12" t="s">
        <v>281</v>
      </c>
      <c r="C438" s="13" t="s">
        <v>106</v>
      </c>
      <c r="D438" s="14" t="s">
        <v>104</v>
      </c>
      <c r="E438" s="15" t="s">
        <v>107</v>
      </c>
      <c r="F438" s="22"/>
      <c r="G438" s="22"/>
    </row>
    <row r="439" spans="1:7" ht="52" x14ac:dyDescent="0.3">
      <c r="A439" s="44"/>
      <c r="B439" s="12" t="s">
        <v>281</v>
      </c>
      <c r="C439" s="13" t="s">
        <v>290</v>
      </c>
      <c r="D439" s="14" t="s">
        <v>180</v>
      </c>
      <c r="E439" s="15" t="s">
        <v>291</v>
      </c>
      <c r="F439" s="22">
        <v>247815.6</v>
      </c>
      <c r="G439" s="22">
        <f>282275+1790.1</f>
        <v>284065.09999999998</v>
      </c>
    </row>
    <row r="440" spans="1:7" ht="26" x14ac:dyDescent="0.3">
      <c r="A440" s="44"/>
      <c r="B440" s="12" t="s">
        <v>281</v>
      </c>
      <c r="C440" s="13" t="s">
        <v>108</v>
      </c>
      <c r="D440" s="14" t="s">
        <v>104</v>
      </c>
      <c r="E440" s="15" t="s">
        <v>109</v>
      </c>
      <c r="F440" s="22"/>
      <c r="G440" s="22"/>
    </row>
    <row r="441" spans="1:7" ht="52" x14ac:dyDescent="0.3">
      <c r="A441" s="45"/>
      <c r="B441" s="12" t="s">
        <v>281</v>
      </c>
      <c r="C441" s="13" t="s">
        <v>192</v>
      </c>
      <c r="D441" s="14" t="s">
        <v>180</v>
      </c>
      <c r="E441" s="15" t="s">
        <v>193</v>
      </c>
      <c r="F441" s="22"/>
      <c r="G441" s="22"/>
    </row>
    <row r="442" spans="1:7" x14ac:dyDescent="0.3">
      <c r="A442" s="16" t="s">
        <v>26</v>
      </c>
      <c r="B442" s="12"/>
      <c r="C442" s="13"/>
      <c r="D442" s="14"/>
      <c r="E442" s="17" t="s">
        <v>27</v>
      </c>
      <c r="F442" s="23">
        <f t="shared" ref="F442:G442" si="38">SUM(F421:F441)</f>
        <v>249850.5</v>
      </c>
      <c r="G442" s="23">
        <f t="shared" si="38"/>
        <v>286191.5</v>
      </c>
    </row>
    <row r="443" spans="1:7" ht="65" x14ac:dyDescent="0.3">
      <c r="A443" s="43" t="s">
        <v>292</v>
      </c>
      <c r="B443" s="12" t="s">
        <v>293</v>
      </c>
      <c r="C443" s="13" t="s">
        <v>202</v>
      </c>
      <c r="D443" s="14" t="s">
        <v>11</v>
      </c>
      <c r="E443" s="15" t="s">
        <v>203</v>
      </c>
      <c r="F443" s="22"/>
      <c r="G443" s="22"/>
    </row>
    <row r="444" spans="1:7" ht="52" x14ac:dyDescent="0.3">
      <c r="A444" s="44"/>
      <c r="B444" s="12" t="s">
        <v>293</v>
      </c>
      <c r="C444" s="13" t="s">
        <v>294</v>
      </c>
      <c r="D444" s="14" t="s">
        <v>11</v>
      </c>
      <c r="E444" s="15" t="s">
        <v>295</v>
      </c>
      <c r="F444" s="22"/>
      <c r="G444" s="22"/>
    </row>
    <row r="445" spans="1:7" ht="26" x14ac:dyDescent="0.3">
      <c r="A445" s="44"/>
      <c r="B445" s="12" t="s">
        <v>293</v>
      </c>
      <c r="C445" s="13" t="s">
        <v>76</v>
      </c>
      <c r="D445" s="14" t="s">
        <v>77</v>
      </c>
      <c r="E445" s="15" t="s">
        <v>78</v>
      </c>
      <c r="F445" s="22"/>
      <c r="G445" s="22"/>
    </row>
    <row r="446" spans="1:7" ht="39" x14ac:dyDescent="0.3">
      <c r="A446" s="44"/>
      <c r="B446" s="12" t="s">
        <v>293</v>
      </c>
      <c r="C446" s="13" t="s">
        <v>79</v>
      </c>
      <c r="D446" s="14" t="s">
        <v>77</v>
      </c>
      <c r="E446" s="15" t="s">
        <v>80</v>
      </c>
      <c r="F446" s="22"/>
      <c r="G446" s="22"/>
    </row>
    <row r="447" spans="1:7" ht="26" x14ac:dyDescent="0.3">
      <c r="A447" s="44"/>
      <c r="B447" s="12" t="s">
        <v>293</v>
      </c>
      <c r="C447" s="13" t="s">
        <v>81</v>
      </c>
      <c r="D447" s="14" t="s">
        <v>77</v>
      </c>
      <c r="E447" s="15" t="s">
        <v>82</v>
      </c>
      <c r="F447" s="22"/>
      <c r="G447" s="22"/>
    </row>
    <row r="448" spans="1:7" ht="78" x14ac:dyDescent="0.3">
      <c r="A448" s="44"/>
      <c r="B448" s="12" t="s">
        <v>293</v>
      </c>
      <c r="C448" s="13" t="s">
        <v>83</v>
      </c>
      <c r="D448" s="14" t="s">
        <v>84</v>
      </c>
      <c r="E448" s="18" t="s">
        <v>368</v>
      </c>
      <c r="F448" s="22"/>
      <c r="G448" s="22"/>
    </row>
    <row r="449" spans="1:7" ht="78" x14ac:dyDescent="0.3">
      <c r="A449" s="44"/>
      <c r="B449" s="12" t="s">
        <v>293</v>
      </c>
      <c r="C449" s="13" t="s">
        <v>83</v>
      </c>
      <c r="D449" s="14" t="s">
        <v>85</v>
      </c>
      <c r="E449" s="18" t="s">
        <v>369</v>
      </c>
      <c r="F449" s="22"/>
      <c r="G449" s="22"/>
    </row>
    <row r="450" spans="1:7" ht="52" x14ac:dyDescent="0.3">
      <c r="A450" s="44"/>
      <c r="B450" s="12" t="s">
        <v>293</v>
      </c>
      <c r="C450" s="13" t="s">
        <v>296</v>
      </c>
      <c r="D450" s="14" t="s">
        <v>20</v>
      </c>
      <c r="E450" s="15" t="s">
        <v>297</v>
      </c>
      <c r="F450" s="22"/>
      <c r="G450" s="22"/>
    </row>
    <row r="451" spans="1:7" ht="65" x14ac:dyDescent="0.3">
      <c r="A451" s="44"/>
      <c r="B451" s="12" t="s">
        <v>293</v>
      </c>
      <c r="C451" s="13" t="s">
        <v>93</v>
      </c>
      <c r="D451" s="14" t="s">
        <v>20</v>
      </c>
      <c r="E451" s="15" t="s">
        <v>94</v>
      </c>
      <c r="F451" s="22"/>
      <c r="G451" s="22"/>
    </row>
    <row r="452" spans="1:7" ht="52" x14ac:dyDescent="0.3">
      <c r="A452" s="44"/>
      <c r="B452" s="12" t="s">
        <v>293</v>
      </c>
      <c r="C452" s="13" t="s">
        <v>95</v>
      </c>
      <c r="D452" s="14" t="s">
        <v>20</v>
      </c>
      <c r="E452" s="15" t="s">
        <v>96</v>
      </c>
      <c r="F452" s="22"/>
      <c r="G452" s="22"/>
    </row>
    <row r="453" spans="1:7" ht="52" x14ac:dyDescent="0.3">
      <c r="A453" s="44"/>
      <c r="B453" s="12" t="s">
        <v>293</v>
      </c>
      <c r="C453" s="13" t="s">
        <v>97</v>
      </c>
      <c r="D453" s="14" t="s">
        <v>20</v>
      </c>
      <c r="E453" s="15" t="s">
        <v>98</v>
      </c>
      <c r="F453" s="22"/>
      <c r="G453" s="22"/>
    </row>
    <row r="454" spans="1:7" ht="52" x14ac:dyDescent="0.3">
      <c r="A454" s="44"/>
      <c r="B454" s="12" t="s">
        <v>293</v>
      </c>
      <c r="C454" s="13" t="s">
        <v>99</v>
      </c>
      <c r="D454" s="14" t="s">
        <v>20</v>
      </c>
      <c r="E454" s="15" t="s">
        <v>100</v>
      </c>
      <c r="F454" s="22"/>
      <c r="G454" s="22"/>
    </row>
    <row r="455" spans="1:7" ht="39" x14ac:dyDescent="0.3">
      <c r="A455" s="44"/>
      <c r="B455" s="12" t="s">
        <v>293</v>
      </c>
      <c r="C455" s="13" t="s">
        <v>101</v>
      </c>
      <c r="D455" s="14" t="s">
        <v>20</v>
      </c>
      <c r="E455" s="15" t="s">
        <v>102</v>
      </c>
      <c r="F455" s="22"/>
      <c r="G455" s="22"/>
    </row>
    <row r="456" spans="1:7" ht="26" x14ac:dyDescent="0.3">
      <c r="A456" s="44"/>
      <c r="B456" s="12" t="s">
        <v>293</v>
      </c>
      <c r="C456" s="13" t="s">
        <v>103</v>
      </c>
      <c r="D456" s="14" t="s">
        <v>104</v>
      </c>
      <c r="E456" s="15" t="s">
        <v>105</v>
      </c>
      <c r="F456" s="22"/>
      <c r="G456" s="22"/>
    </row>
    <row r="457" spans="1:7" ht="26" x14ac:dyDescent="0.3">
      <c r="A457" s="44"/>
      <c r="B457" s="12" t="s">
        <v>293</v>
      </c>
      <c r="C457" s="13" t="s">
        <v>106</v>
      </c>
      <c r="D457" s="14" t="s">
        <v>104</v>
      </c>
      <c r="E457" s="15" t="s">
        <v>107</v>
      </c>
      <c r="F457" s="22"/>
      <c r="G457" s="22"/>
    </row>
    <row r="458" spans="1:7" ht="78" x14ac:dyDescent="0.3">
      <c r="A458" s="44"/>
      <c r="B458" s="12" t="s">
        <v>293</v>
      </c>
      <c r="C458" s="13" t="s">
        <v>298</v>
      </c>
      <c r="D458" s="14" t="s">
        <v>180</v>
      </c>
      <c r="E458" s="15" t="s">
        <v>299</v>
      </c>
      <c r="F458" s="22">
        <f>34.7-0.1</f>
        <v>34.6</v>
      </c>
      <c r="G458" s="22">
        <f>34.7-0.1</f>
        <v>34.6</v>
      </c>
    </row>
    <row r="459" spans="1:7" ht="26" x14ac:dyDescent="0.3">
      <c r="A459" s="44"/>
      <c r="B459" s="12" t="s">
        <v>293</v>
      </c>
      <c r="C459" s="13" t="s">
        <v>226</v>
      </c>
      <c r="D459" s="14" t="s">
        <v>180</v>
      </c>
      <c r="E459" s="15" t="s">
        <v>227</v>
      </c>
      <c r="F459" s="22"/>
      <c r="G459" s="22"/>
    </row>
    <row r="460" spans="1:7" ht="26" x14ac:dyDescent="0.3">
      <c r="A460" s="44"/>
      <c r="B460" s="12" t="s">
        <v>293</v>
      </c>
      <c r="C460" s="13" t="s">
        <v>108</v>
      </c>
      <c r="D460" s="14" t="s">
        <v>104</v>
      </c>
      <c r="E460" s="15" t="s">
        <v>109</v>
      </c>
      <c r="F460" s="22"/>
      <c r="G460" s="22"/>
    </row>
    <row r="461" spans="1:7" ht="39" x14ac:dyDescent="0.3">
      <c r="A461" s="44"/>
      <c r="B461" s="12" t="s">
        <v>293</v>
      </c>
      <c r="C461" s="13" t="s">
        <v>188</v>
      </c>
      <c r="D461" s="14" t="s">
        <v>104</v>
      </c>
      <c r="E461" s="15" t="s">
        <v>189</v>
      </c>
      <c r="F461" s="22"/>
      <c r="G461" s="22"/>
    </row>
    <row r="462" spans="1:7" ht="52" x14ac:dyDescent="0.3">
      <c r="A462" s="45"/>
      <c r="B462" s="12" t="s">
        <v>293</v>
      </c>
      <c r="C462" s="13" t="s">
        <v>192</v>
      </c>
      <c r="D462" s="14" t="s">
        <v>180</v>
      </c>
      <c r="E462" s="15" t="s">
        <v>193</v>
      </c>
      <c r="F462" s="22"/>
      <c r="G462" s="22"/>
    </row>
    <row r="463" spans="1:7" x14ac:dyDescent="0.3">
      <c r="A463" s="16" t="s">
        <v>26</v>
      </c>
      <c r="B463" s="12"/>
      <c r="C463" s="13"/>
      <c r="D463" s="14"/>
      <c r="E463" s="17" t="s">
        <v>27</v>
      </c>
      <c r="F463" s="23">
        <f t="shared" ref="F463:G463" si="39">SUM(F443:F462)</f>
        <v>34.6</v>
      </c>
      <c r="G463" s="23">
        <f t="shared" si="39"/>
        <v>34.6</v>
      </c>
    </row>
    <row r="464" spans="1:7" ht="39.65" customHeight="1" x14ac:dyDescent="0.3">
      <c r="A464" s="34" t="s">
        <v>300</v>
      </c>
      <c r="B464" s="12" t="s">
        <v>301</v>
      </c>
      <c r="C464" s="13" t="s">
        <v>79</v>
      </c>
      <c r="D464" s="14" t="s">
        <v>77</v>
      </c>
      <c r="E464" s="15" t="s">
        <v>80</v>
      </c>
      <c r="F464" s="22"/>
      <c r="G464" s="22"/>
    </row>
    <row r="465" spans="1:7" ht="26" x14ac:dyDescent="0.3">
      <c r="A465" s="34"/>
      <c r="B465" s="12" t="s">
        <v>301</v>
      </c>
      <c r="C465" s="13" t="s">
        <v>81</v>
      </c>
      <c r="D465" s="14" t="s">
        <v>77</v>
      </c>
      <c r="E465" s="15" t="s">
        <v>82</v>
      </c>
      <c r="F465" s="22"/>
      <c r="G465" s="22"/>
    </row>
    <row r="466" spans="1:7" ht="78" x14ac:dyDescent="0.3">
      <c r="A466" s="34"/>
      <c r="B466" s="12" t="s">
        <v>301</v>
      </c>
      <c r="C466" s="13" t="s">
        <v>83</v>
      </c>
      <c r="D466" s="14" t="s">
        <v>84</v>
      </c>
      <c r="E466" s="18" t="s">
        <v>368</v>
      </c>
      <c r="F466" s="22"/>
      <c r="G466" s="22"/>
    </row>
    <row r="467" spans="1:7" ht="78" x14ac:dyDescent="0.3">
      <c r="A467" s="34"/>
      <c r="B467" s="12" t="s">
        <v>301</v>
      </c>
      <c r="C467" s="13" t="s">
        <v>83</v>
      </c>
      <c r="D467" s="14" t="s">
        <v>85</v>
      </c>
      <c r="E467" s="18" t="s">
        <v>369</v>
      </c>
      <c r="F467" s="22"/>
      <c r="G467" s="22"/>
    </row>
    <row r="468" spans="1:7" ht="65" x14ac:dyDescent="0.3">
      <c r="A468" s="34"/>
      <c r="B468" s="12" t="s">
        <v>301</v>
      </c>
      <c r="C468" s="13" t="s">
        <v>93</v>
      </c>
      <c r="D468" s="14" t="s">
        <v>20</v>
      </c>
      <c r="E468" s="15" t="s">
        <v>94</v>
      </c>
      <c r="F468" s="22"/>
      <c r="G468" s="22"/>
    </row>
    <row r="469" spans="1:7" ht="52" x14ac:dyDescent="0.3">
      <c r="A469" s="34"/>
      <c r="B469" s="12" t="s">
        <v>301</v>
      </c>
      <c r="C469" s="13" t="s">
        <v>95</v>
      </c>
      <c r="D469" s="14" t="s">
        <v>20</v>
      </c>
      <c r="E469" s="15" t="s">
        <v>96</v>
      </c>
      <c r="F469" s="22"/>
      <c r="G469" s="22"/>
    </row>
    <row r="470" spans="1:7" ht="52" x14ac:dyDescent="0.3">
      <c r="A470" s="34"/>
      <c r="B470" s="12" t="s">
        <v>301</v>
      </c>
      <c r="C470" s="13" t="s">
        <v>97</v>
      </c>
      <c r="D470" s="14" t="s">
        <v>20</v>
      </c>
      <c r="E470" s="15" t="s">
        <v>98</v>
      </c>
      <c r="F470" s="22"/>
      <c r="G470" s="22"/>
    </row>
    <row r="471" spans="1:7" ht="39" x14ac:dyDescent="0.3">
      <c r="A471" s="34"/>
      <c r="B471" s="12" t="s">
        <v>301</v>
      </c>
      <c r="C471" s="13" t="s">
        <v>101</v>
      </c>
      <c r="D471" s="14" t="s">
        <v>20</v>
      </c>
      <c r="E471" s="15" t="s">
        <v>102</v>
      </c>
      <c r="F471" s="22"/>
      <c r="G471" s="22"/>
    </row>
    <row r="472" spans="1:7" ht="26" x14ac:dyDescent="0.3">
      <c r="A472" s="34"/>
      <c r="B472" s="12" t="s">
        <v>301</v>
      </c>
      <c r="C472" s="13" t="s">
        <v>103</v>
      </c>
      <c r="D472" s="14" t="s">
        <v>104</v>
      </c>
      <c r="E472" s="15" t="s">
        <v>105</v>
      </c>
      <c r="F472" s="22"/>
      <c r="G472" s="22"/>
    </row>
    <row r="473" spans="1:7" ht="26" x14ac:dyDescent="0.3">
      <c r="A473" s="34"/>
      <c r="B473" s="12" t="s">
        <v>301</v>
      </c>
      <c r="C473" s="13" t="s">
        <v>106</v>
      </c>
      <c r="D473" s="14" t="s">
        <v>104</v>
      </c>
      <c r="E473" s="15" t="s">
        <v>107</v>
      </c>
      <c r="F473" s="22"/>
      <c r="G473" s="22"/>
    </row>
    <row r="474" spans="1:7" ht="39" x14ac:dyDescent="0.3">
      <c r="A474" s="34"/>
      <c r="B474" s="12" t="s">
        <v>301</v>
      </c>
      <c r="C474" s="13" t="s">
        <v>188</v>
      </c>
      <c r="D474" s="14" t="s">
        <v>104</v>
      </c>
      <c r="E474" s="15" t="s">
        <v>189</v>
      </c>
      <c r="F474" s="22"/>
      <c r="G474" s="22"/>
    </row>
    <row r="475" spans="1:7" ht="52" x14ac:dyDescent="0.3">
      <c r="A475" s="34"/>
      <c r="B475" s="12" t="s">
        <v>301</v>
      </c>
      <c r="C475" s="13" t="s">
        <v>192</v>
      </c>
      <c r="D475" s="14" t="s">
        <v>180</v>
      </c>
      <c r="E475" s="15" t="s">
        <v>193</v>
      </c>
      <c r="F475" s="22"/>
      <c r="G475" s="22"/>
    </row>
    <row r="476" spans="1:7" x14ac:dyDescent="0.3">
      <c r="A476" s="16" t="s">
        <v>26</v>
      </c>
      <c r="B476" s="12"/>
      <c r="C476" s="13"/>
      <c r="D476" s="14"/>
      <c r="E476" s="17" t="s">
        <v>27</v>
      </c>
      <c r="F476" s="23">
        <f t="shared" ref="F476:G476" si="40">SUM(F464:F475)</f>
        <v>0</v>
      </c>
      <c r="G476" s="23">
        <f t="shared" si="40"/>
        <v>0</v>
      </c>
    </row>
    <row r="477" spans="1:7" ht="39.65" customHeight="1" x14ac:dyDescent="0.3">
      <c r="A477" s="34" t="s">
        <v>302</v>
      </c>
      <c r="B477" s="12" t="s">
        <v>303</v>
      </c>
      <c r="C477" s="13" t="s">
        <v>79</v>
      </c>
      <c r="D477" s="14" t="s">
        <v>77</v>
      </c>
      <c r="E477" s="15" t="s">
        <v>80</v>
      </c>
      <c r="F477" s="22"/>
      <c r="G477" s="22"/>
    </row>
    <row r="478" spans="1:7" ht="26" x14ac:dyDescent="0.3">
      <c r="A478" s="34"/>
      <c r="B478" s="12" t="s">
        <v>303</v>
      </c>
      <c r="C478" s="13" t="s">
        <v>81</v>
      </c>
      <c r="D478" s="14" t="s">
        <v>77</v>
      </c>
      <c r="E478" s="15" t="s">
        <v>82</v>
      </c>
      <c r="F478" s="22"/>
      <c r="G478" s="22"/>
    </row>
    <row r="479" spans="1:7" ht="78" x14ac:dyDescent="0.3">
      <c r="A479" s="34"/>
      <c r="B479" s="12" t="s">
        <v>303</v>
      </c>
      <c r="C479" s="13" t="s">
        <v>83</v>
      </c>
      <c r="D479" s="14" t="s">
        <v>84</v>
      </c>
      <c r="E479" s="18" t="s">
        <v>368</v>
      </c>
      <c r="F479" s="22"/>
      <c r="G479" s="22"/>
    </row>
    <row r="480" spans="1:7" ht="78" x14ac:dyDescent="0.3">
      <c r="A480" s="34"/>
      <c r="B480" s="12" t="s">
        <v>303</v>
      </c>
      <c r="C480" s="13" t="s">
        <v>83</v>
      </c>
      <c r="D480" s="14" t="s">
        <v>85</v>
      </c>
      <c r="E480" s="18" t="s">
        <v>369</v>
      </c>
      <c r="F480" s="22"/>
      <c r="G480" s="22"/>
    </row>
    <row r="481" spans="1:7" ht="65" x14ac:dyDescent="0.3">
      <c r="A481" s="34"/>
      <c r="B481" s="12" t="s">
        <v>303</v>
      </c>
      <c r="C481" s="13" t="s">
        <v>93</v>
      </c>
      <c r="D481" s="14" t="s">
        <v>20</v>
      </c>
      <c r="E481" s="15" t="s">
        <v>94</v>
      </c>
      <c r="F481" s="22"/>
      <c r="G481" s="22"/>
    </row>
    <row r="482" spans="1:7" ht="52" x14ac:dyDescent="0.3">
      <c r="A482" s="34"/>
      <c r="B482" s="12" t="s">
        <v>303</v>
      </c>
      <c r="C482" s="13" t="s">
        <v>95</v>
      </c>
      <c r="D482" s="14" t="s">
        <v>20</v>
      </c>
      <c r="E482" s="15" t="s">
        <v>96</v>
      </c>
      <c r="F482" s="22"/>
      <c r="G482" s="22"/>
    </row>
    <row r="483" spans="1:7" ht="52" x14ac:dyDescent="0.3">
      <c r="A483" s="34"/>
      <c r="B483" s="12" t="s">
        <v>303</v>
      </c>
      <c r="C483" s="13" t="s">
        <v>97</v>
      </c>
      <c r="D483" s="14" t="s">
        <v>20</v>
      </c>
      <c r="E483" s="15" t="s">
        <v>98</v>
      </c>
      <c r="F483" s="22"/>
      <c r="G483" s="22"/>
    </row>
    <row r="484" spans="1:7" ht="39" x14ac:dyDescent="0.3">
      <c r="A484" s="34"/>
      <c r="B484" s="12" t="s">
        <v>303</v>
      </c>
      <c r="C484" s="13" t="s">
        <v>101</v>
      </c>
      <c r="D484" s="14" t="s">
        <v>20</v>
      </c>
      <c r="E484" s="15" t="s">
        <v>102</v>
      </c>
      <c r="F484" s="22"/>
      <c r="G484" s="22"/>
    </row>
    <row r="485" spans="1:7" ht="26" x14ac:dyDescent="0.3">
      <c r="A485" s="34"/>
      <c r="B485" s="12" t="s">
        <v>303</v>
      </c>
      <c r="C485" s="13" t="s">
        <v>103</v>
      </c>
      <c r="D485" s="14" t="s">
        <v>104</v>
      </c>
      <c r="E485" s="15" t="s">
        <v>105</v>
      </c>
      <c r="F485" s="22"/>
      <c r="G485" s="22"/>
    </row>
    <row r="486" spans="1:7" ht="26" x14ac:dyDescent="0.3">
      <c r="A486" s="34"/>
      <c r="B486" s="12" t="s">
        <v>303</v>
      </c>
      <c r="C486" s="13" t="s">
        <v>106</v>
      </c>
      <c r="D486" s="14" t="s">
        <v>104</v>
      </c>
      <c r="E486" s="15" t="s">
        <v>107</v>
      </c>
      <c r="F486" s="22"/>
      <c r="G486" s="22"/>
    </row>
    <row r="487" spans="1:7" ht="26" x14ac:dyDescent="0.3">
      <c r="A487" s="34"/>
      <c r="B487" s="12" t="s">
        <v>303</v>
      </c>
      <c r="C487" s="13" t="s">
        <v>304</v>
      </c>
      <c r="D487" s="14" t="s">
        <v>180</v>
      </c>
      <c r="E487" s="15" t="s">
        <v>305</v>
      </c>
      <c r="F487" s="22">
        <f>133305.6-499.3</f>
        <v>132806.30000000002</v>
      </c>
      <c r="G487" s="22">
        <f>133305.6-499.3</f>
        <v>132806.30000000002</v>
      </c>
    </row>
    <row r="488" spans="1:7" ht="52" x14ac:dyDescent="0.3">
      <c r="A488" s="34"/>
      <c r="B488" s="12" t="s">
        <v>303</v>
      </c>
      <c r="C488" s="13" t="s">
        <v>192</v>
      </c>
      <c r="D488" s="14" t="s">
        <v>180</v>
      </c>
      <c r="E488" s="15" t="s">
        <v>193</v>
      </c>
      <c r="F488" s="22"/>
      <c r="G488" s="22"/>
    </row>
    <row r="489" spans="1:7" x14ac:dyDescent="0.3">
      <c r="A489" s="16" t="s">
        <v>26</v>
      </c>
      <c r="B489" s="12"/>
      <c r="C489" s="13"/>
      <c r="D489" s="14"/>
      <c r="E489" s="17" t="s">
        <v>27</v>
      </c>
      <c r="F489" s="23">
        <f t="shared" ref="F489:G489" si="41">SUM(F477:F488)</f>
        <v>132806.30000000002</v>
      </c>
      <c r="G489" s="23">
        <f t="shared" si="41"/>
        <v>132806.30000000002</v>
      </c>
    </row>
    <row r="490" spans="1:7" ht="78" x14ac:dyDescent="0.3">
      <c r="A490" s="43" t="s">
        <v>306</v>
      </c>
      <c r="B490" s="12" t="s">
        <v>307</v>
      </c>
      <c r="C490" s="13" t="s">
        <v>200</v>
      </c>
      <c r="D490" s="14" t="s">
        <v>11</v>
      </c>
      <c r="E490" s="18" t="s">
        <v>201</v>
      </c>
      <c r="F490" s="22"/>
      <c r="G490" s="22"/>
    </row>
    <row r="491" spans="1:7" ht="65" x14ac:dyDescent="0.3">
      <c r="A491" s="44"/>
      <c r="B491" s="12" t="s">
        <v>307</v>
      </c>
      <c r="C491" s="13" t="s">
        <v>202</v>
      </c>
      <c r="D491" s="14" t="s">
        <v>11</v>
      </c>
      <c r="E491" s="15" t="s">
        <v>203</v>
      </c>
      <c r="F491" s="22"/>
      <c r="G491" s="22"/>
    </row>
    <row r="492" spans="1:7" ht="26" x14ac:dyDescent="0.3">
      <c r="A492" s="44"/>
      <c r="B492" s="12" t="s">
        <v>307</v>
      </c>
      <c r="C492" s="13" t="s">
        <v>76</v>
      </c>
      <c r="D492" s="14" t="s">
        <v>77</v>
      </c>
      <c r="E492" s="15" t="s">
        <v>78</v>
      </c>
      <c r="F492" s="22">
        <v>200</v>
      </c>
      <c r="G492" s="22">
        <v>200</v>
      </c>
    </row>
    <row r="493" spans="1:7" ht="39" x14ac:dyDescent="0.3">
      <c r="A493" s="44"/>
      <c r="B493" s="12" t="s">
        <v>307</v>
      </c>
      <c r="C493" s="13" t="s">
        <v>79</v>
      </c>
      <c r="D493" s="14" t="s">
        <v>77</v>
      </c>
      <c r="E493" s="15" t="s">
        <v>80</v>
      </c>
      <c r="F493" s="22"/>
      <c r="G493" s="22"/>
    </row>
    <row r="494" spans="1:7" ht="26" x14ac:dyDescent="0.3">
      <c r="A494" s="44"/>
      <c r="B494" s="12" t="s">
        <v>307</v>
      </c>
      <c r="C494" s="13" t="s">
        <v>81</v>
      </c>
      <c r="D494" s="14" t="s">
        <v>77</v>
      </c>
      <c r="E494" s="15" t="s">
        <v>82</v>
      </c>
      <c r="F494" s="22"/>
      <c r="G494" s="22"/>
    </row>
    <row r="495" spans="1:7" ht="78" x14ac:dyDescent="0.3">
      <c r="A495" s="44"/>
      <c r="B495" s="12" t="s">
        <v>307</v>
      </c>
      <c r="C495" s="13" t="s">
        <v>83</v>
      </c>
      <c r="D495" s="14" t="s">
        <v>84</v>
      </c>
      <c r="E495" s="18" t="s">
        <v>368</v>
      </c>
      <c r="F495" s="22"/>
      <c r="G495" s="22"/>
    </row>
    <row r="496" spans="1:7" ht="78" x14ac:dyDescent="0.3">
      <c r="A496" s="44"/>
      <c r="B496" s="12" t="s">
        <v>307</v>
      </c>
      <c r="C496" s="13" t="s">
        <v>83</v>
      </c>
      <c r="D496" s="14" t="s">
        <v>85</v>
      </c>
      <c r="E496" s="18" t="s">
        <v>369</v>
      </c>
      <c r="F496" s="22"/>
      <c r="G496" s="22"/>
    </row>
    <row r="497" spans="1:7" ht="65" x14ac:dyDescent="0.3">
      <c r="A497" s="44"/>
      <c r="B497" s="12" t="s">
        <v>307</v>
      </c>
      <c r="C497" s="13" t="s">
        <v>93</v>
      </c>
      <c r="D497" s="14" t="s">
        <v>20</v>
      </c>
      <c r="E497" s="15" t="s">
        <v>94</v>
      </c>
      <c r="F497" s="22"/>
      <c r="G497" s="22"/>
    </row>
    <row r="498" spans="1:7" ht="52" x14ac:dyDescent="0.3">
      <c r="A498" s="44"/>
      <c r="B498" s="12" t="s">
        <v>307</v>
      </c>
      <c r="C498" s="13" t="s">
        <v>95</v>
      </c>
      <c r="D498" s="14" t="s">
        <v>20</v>
      </c>
      <c r="E498" s="15" t="s">
        <v>96</v>
      </c>
      <c r="F498" s="22"/>
      <c r="G498" s="22"/>
    </row>
    <row r="499" spans="1:7" ht="52" x14ac:dyDescent="0.3">
      <c r="A499" s="44"/>
      <c r="B499" s="12" t="s">
        <v>307</v>
      </c>
      <c r="C499" s="13" t="s">
        <v>97</v>
      </c>
      <c r="D499" s="14" t="s">
        <v>20</v>
      </c>
      <c r="E499" s="15" t="s">
        <v>98</v>
      </c>
      <c r="F499" s="22"/>
      <c r="G499" s="22"/>
    </row>
    <row r="500" spans="1:7" ht="39" x14ac:dyDescent="0.3">
      <c r="A500" s="44"/>
      <c r="B500" s="12" t="s">
        <v>307</v>
      </c>
      <c r="C500" s="13" t="s">
        <v>101</v>
      </c>
      <c r="D500" s="14" t="s">
        <v>20</v>
      </c>
      <c r="E500" s="15" t="s">
        <v>102</v>
      </c>
      <c r="F500" s="22"/>
      <c r="G500" s="22"/>
    </row>
    <row r="501" spans="1:7" ht="26" x14ac:dyDescent="0.3">
      <c r="A501" s="44"/>
      <c r="B501" s="12" t="s">
        <v>307</v>
      </c>
      <c r="C501" s="13" t="s">
        <v>103</v>
      </c>
      <c r="D501" s="14" t="s">
        <v>104</v>
      </c>
      <c r="E501" s="15" t="s">
        <v>105</v>
      </c>
      <c r="F501" s="22"/>
      <c r="G501" s="22"/>
    </row>
    <row r="502" spans="1:7" ht="26" x14ac:dyDescent="0.3">
      <c r="A502" s="44"/>
      <c r="B502" s="12" t="s">
        <v>307</v>
      </c>
      <c r="C502" s="13" t="s">
        <v>106</v>
      </c>
      <c r="D502" s="14" t="s">
        <v>104</v>
      </c>
      <c r="E502" s="15" t="s">
        <v>107</v>
      </c>
      <c r="F502" s="22"/>
      <c r="G502" s="22"/>
    </row>
    <row r="503" spans="1:7" ht="52" x14ac:dyDescent="0.3">
      <c r="A503" s="44"/>
      <c r="B503" s="12" t="s">
        <v>307</v>
      </c>
      <c r="C503" s="13" t="s">
        <v>363</v>
      </c>
      <c r="D503" s="14" t="s">
        <v>180</v>
      </c>
      <c r="E503" s="25" t="s">
        <v>364</v>
      </c>
      <c r="F503" s="22"/>
      <c r="G503" s="22">
        <v>466.2</v>
      </c>
    </row>
    <row r="504" spans="1:7" ht="39" x14ac:dyDescent="0.3">
      <c r="A504" s="44"/>
      <c r="B504" s="12" t="s">
        <v>307</v>
      </c>
      <c r="C504" s="13" t="s">
        <v>308</v>
      </c>
      <c r="D504" s="14" t="s">
        <v>180</v>
      </c>
      <c r="E504" s="15" t="s">
        <v>309</v>
      </c>
      <c r="F504" s="22">
        <v>53.7</v>
      </c>
      <c r="G504" s="22">
        <v>53.7</v>
      </c>
    </row>
    <row r="505" spans="1:7" ht="26" x14ac:dyDescent="0.3">
      <c r="A505" s="44"/>
      <c r="B505" s="12" t="s">
        <v>307</v>
      </c>
      <c r="C505" s="13" t="s">
        <v>108</v>
      </c>
      <c r="D505" s="14" t="s">
        <v>104</v>
      </c>
      <c r="E505" s="15" t="s">
        <v>109</v>
      </c>
      <c r="F505" s="22"/>
      <c r="G505" s="22"/>
    </row>
    <row r="506" spans="1:7" ht="52" x14ac:dyDescent="0.3">
      <c r="A506" s="45"/>
      <c r="B506" s="12" t="s">
        <v>307</v>
      </c>
      <c r="C506" s="13" t="s">
        <v>192</v>
      </c>
      <c r="D506" s="14" t="s">
        <v>180</v>
      </c>
      <c r="E506" s="15" t="s">
        <v>193</v>
      </c>
      <c r="F506" s="22"/>
      <c r="G506" s="22"/>
    </row>
    <row r="507" spans="1:7" x14ac:dyDescent="0.3">
      <c r="A507" s="16" t="s">
        <v>26</v>
      </c>
      <c r="B507" s="12"/>
      <c r="C507" s="13"/>
      <c r="D507" s="14"/>
      <c r="E507" s="17" t="s">
        <v>27</v>
      </c>
      <c r="F507" s="23">
        <f t="shared" ref="F507:G507" si="42">SUM(F492:F506)</f>
        <v>253.7</v>
      </c>
      <c r="G507" s="23">
        <f t="shared" si="42"/>
        <v>719.90000000000009</v>
      </c>
    </row>
    <row r="508" spans="1:7" ht="26.5" customHeight="1" x14ac:dyDescent="0.3">
      <c r="A508" s="34" t="s">
        <v>310</v>
      </c>
      <c r="B508" s="12" t="s">
        <v>311</v>
      </c>
      <c r="C508" s="13" t="s">
        <v>312</v>
      </c>
      <c r="D508" s="14" t="s">
        <v>36</v>
      </c>
      <c r="E508" s="15" t="s">
        <v>313</v>
      </c>
      <c r="F508" s="22"/>
      <c r="G508" s="22"/>
    </row>
    <row r="509" spans="1:7" ht="65" x14ac:dyDescent="0.3">
      <c r="A509" s="34"/>
      <c r="B509" s="12" t="s">
        <v>311</v>
      </c>
      <c r="C509" s="13" t="s">
        <v>314</v>
      </c>
      <c r="D509" s="14" t="s">
        <v>36</v>
      </c>
      <c r="E509" s="15" t="s">
        <v>315</v>
      </c>
      <c r="F509" s="22">
        <v>141</v>
      </c>
      <c r="G509" s="22">
        <v>141</v>
      </c>
    </row>
    <row r="510" spans="1:7" ht="78" x14ac:dyDescent="0.3">
      <c r="A510" s="34"/>
      <c r="B510" s="12" t="s">
        <v>311</v>
      </c>
      <c r="C510" s="13" t="s">
        <v>74</v>
      </c>
      <c r="D510" s="14" t="s">
        <v>11</v>
      </c>
      <c r="E510" s="15" t="s">
        <v>75</v>
      </c>
      <c r="F510" s="22">
        <v>79842.8</v>
      </c>
      <c r="G510" s="22">
        <v>83867.7</v>
      </c>
    </row>
    <row r="511" spans="1:7" ht="39" x14ac:dyDescent="0.3">
      <c r="A511" s="34"/>
      <c r="B511" s="12" t="s">
        <v>311</v>
      </c>
      <c r="C511" s="13" t="s">
        <v>79</v>
      </c>
      <c r="D511" s="14" t="s">
        <v>77</v>
      </c>
      <c r="E511" s="15" t="s">
        <v>80</v>
      </c>
      <c r="F511" s="22"/>
      <c r="G511" s="22"/>
    </row>
    <row r="512" spans="1:7" ht="26" x14ac:dyDescent="0.3">
      <c r="A512" s="34"/>
      <c r="B512" s="12" t="s">
        <v>311</v>
      </c>
      <c r="C512" s="13" t="s">
        <v>81</v>
      </c>
      <c r="D512" s="14" t="s">
        <v>77</v>
      </c>
      <c r="E512" s="15" t="s">
        <v>82</v>
      </c>
      <c r="F512" s="22"/>
      <c r="G512" s="22"/>
    </row>
    <row r="513" spans="1:7" ht="78" x14ac:dyDescent="0.3">
      <c r="A513" s="34"/>
      <c r="B513" s="12" t="s">
        <v>311</v>
      </c>
      <c r="C513" s="13" t="s">
        <v>83</v>
      </c>
      <c r="D513" s="14" t="s">
        <v>84</v>
      </c>
      <c r="E513" s="18" t="s">
        <v>368</v>
      </c>
      <c r="F513" s="22"/>
      <c r="G513" s="22"/>
    </row>
    <row r="514" spans="1:7" ht="78" x14ac:dyDescent="0.3">
      <c r="A514" s="34"/>
      <c r="B514" s="12" t="s">
        <v>311</v>
      </c>
      <c r="C514" s="13" t="s">
        <v>83</v>
      </c>
      <c r="D514" s="14" t="s">
        <v>85</v>
      </c>
      <c r="E514" s="18" t="s">
        <v>369</v>
      </c>
      <c r="F514" s="22"/>
      <c r="G514" s="22"/>
    </row>
    <row r="515" spans="1:7" ht="65" x14ac:dyDescent="0.3">
      <c r="A515" s="34"/>
      <c r="B515" s="12" t="s">
        <v>311</v>
      </c>
      <c r="C515" s="13" t="s">
        <v>93</v>
      </c>
      <c r="D515" s="14" t="s">
        <v>20</v>
      </c>
      <c r="E515" s="15" t="s">
        <v>94</v>
      </c>
      <c r="F515" s="22"/>
      <c r="G515" s="22"/>
    </row>
    <row r="516" spans="1:7" ht="52" x14ac:dyDescent="0.3">
      <c r="A516" s="34"/>
      <c r="B516" s="12" t="s">
        <v>311</v>
      </c>
      <c r="C516" s="13" t="s">
        <v>95</v>
      </c>
      <c r="D516" s="14" t="s">
        <v>20</v>
      </c>
      <c r="E516" s="15" t="s">
        <v>96</v>
      </c>
      <c r="F516" s="22"/>
      <c r="G516" s="22"/>
    </row>
    <row r="517" spans="1:7" ht="52" x14ac:dyDescent="0.3">
      <c r="A517" s="34"/>
      <c r="B517" s="12" t="s">
        <v>311</v>
      </c>
      <c r="C517" s="13" t="s">
        <v>97</v>
      </c>
      <c r="D517" s="14" t="s">
        <v>20</v>
      </c>
      <c r="E517" s="15" t="s">
        <v>98</v>
      </c>
      <c r="F517" s="22"/>
      <c r="G517" s="22"/>
    </row>
    <row r="518" spans="1:7" ht="52" x14ac:dyDescent="0.3">
      <c r="A518" s="34"/>
      <c r="B518" s="12" t="s">
        <v>311</v>
      </c>
      <c r="C518" s="13" t="s">
        <v>99</v>
      </c>
      <c r="D518" s="14" t="s">
        <v>20</v>
      </c>
      <c r="E518" s="15" t="s">
        <v>100</v>
      </c>
      <c r="F518" s="22"/>
      <c r="G518" s="22"/>
    </row>
    <row r="519" spans="1:7" ht="39" x14ac:dyDescent="0.3">
      <c r="A519" s="34"/>
      <c r="B519" s="12" t="s">
        <v>311</v>
      </c>
      <c r="C519" s="13" t="s">
        <v>101</v>
      </c>
      <c r="D519" s="14" t="s">
        <v>20</v>
      </c>
      <c r="E519" s="15" t="s">
        <v>102</v>
      </c>
      <c r="F519" s="22"/>
      <c r="G519" s="22"/>
    </row>
    <row r="520" spans="1:7" ht="26" x14ac:dyDescent="0.3">
      <c r="A520" s="34"/>
      <c r="B520" s="12" t="s">
        <v>311</v>
      </c>
      <c r="C520" s="13" t="s">
        <v>103</v>
      </c>
      <c r="D520" s="14" t="s">
        <v>104</v>
      </c>
      <c r="E520" s="15" t="s">
        <v>105</v>
      </c>
      <c r="F520" s="22"/>
      <c r="G520" s="22"/>
    </row>
    <row r="521" spans="1:7" ht="26" x14ac:dyDescent="0.3">
      <c r="A521" s="34"/>
      <c r="B521" s="12" t="s">
        <v>311</v>
      </c>
      <c r="C521" s="13" t="s">
        <v>106</v>
      </c>
      <c r="D521" s="14" t="s">
        <v>104</v>
      </c>
      <c r="E521" s="15" t="s">
        <v>107</v>
      </c>
      <c r="F521" s="22">
        <v>14729.7</v>
      </c>
      <c r="G521" s="22">
        <v>12791.2</v>
      </c>
    </row>
    <row r="522" spans="1:7" x14ac:dyDescent="0.3">
      <c r="A522" s="16" t="s">
        <v>26</v>
      </c>
      <c r="B522" s="12"/>
      <c r="C522" s="13"/>
      <c r="D522" s="14"/>
      <c r="E522" s="17" t="s">
        <v>27</v>
      </c>
      <c r="F522" s="23">
        <f t="shared" ref="F522:G522" si="43">SUM(F508:F521)</f>
        <v>94713.5</v>
      </c>
      <c r="G522" s="23">
        <f t="shared" si="43"/>
        <v>96799.9</v>
      </c>
    </row>
    <row r="523" spans="1:7" ht="78" x14ac:dyDescent="0.3">
      <c r="A523" s="43" t="s">
        <v>316</v>
      </c>
      <c r="B523" s="12" t="s">
        <v>317</v>
      </c>
      <c r="C523" s="13" t="s">
        <v>200</v>
      </c>
      <c r="D523" s="14" t="s">
        <v>11</v>
      </c>
      <c r="E523" s="18" t="s">
        <v>201</v>
      </c>
      <c r="F523" s="22"/>
      <c r="G523" s="22"/>
    </row>
    <row r="524" spans="1:7" ht="65" x14ac:dyDescent="0.3">
      <c r="A524" s="44"/>
      <c r="B524" s="12" t="s">
        <v>317</v>
      </c>
      <c r="C524" s="13" t="s">
        <v>202</v>
      </c>
      <c r="D524" s="14" t="s">
        <v>11</v>
      </c>
      <c r="E524" s="15" t="s">
        <v>203</v>
      </c>
      <c r="F524" s="22"/>
      <c r="G524" s="22"/>
    </row>
    <row r="525" spans="1:7" ht="26" x14ac:dyDescent="0.3">
      <c r="A525" s="44"/>
      <c r="B525" s="12" t="s">
        <v>317</v>
      </c>
      <c r="C525" s="13" t="s">
        <v>76</v>
      </c>
      <c r="D525" s="14" t="s">
        <v>77</v>
      </c>
      <c r="E525" s="15" t="s">
        <v>78</v>
      </c>
      <c r="F525" s="22"/>
      <c r="G525" s="22"/>
    </row>
    <row r="526" spans="1:7" ht="39" x14ac:dyDescent="0.3">
      <c r="A526" s="44"/>
      <c r="B526" s="12" t="s">
        <v>317</v>
      </c>
      <c r="C526" s="13" t="s">
        <v>79</v>
      </c>
      <c r="D526" s="14" t="s">
        <v>77</v>
      </c>
      <c r="E526" s="15" t="s">
        <v>80</v>
      </c>
      <c r="F526" s="22"/>
      <c r="G526" s="22"/>
    </row>
    <row r="527" spans="1:7" ht="26" x14ac:dyDescent="0.3">
      <c r="A527" s="44"/>
      <c r="B527" s="12" t="s">
        <v>317</v>
      </c>
      <c r="C527" s="13" t="s">
        <v>81</v>
      </c>
      <c r="D527" s="14" t="s">
        <v>77</v>
      </c>
      <c r="E527" s="15" t="s">
        <v>82</v>
      </c>
      <c r="F527" s="22"/>
      <c r="G527" s="22"/>
    </row>
    <row r="528" spans="1:7" ht="78" x14ac:dyDescent="0.3">
      <c r="A528" s="44"/>
      <c r="B528" s="12" t="s">
        <v>317</v>
      </c>
      <c r="C528" s="13" t="s">
        <v>83</v>
      </c>
      <c r="D528" s="14" t="s">
        <v>84</v>
      </c>
      <c r="E528" s="18" t="s">
        <v>368</v>
      </c>
      <c r="F528" s="22"/>
      <c r="G528" s="22"/>
    </row>
    <row r="529" spans="1:7" ht="78" x14ac:dyDescent="0.3">
      <c r="A529" s="44"/>
      <c r="B529" s="12" t="s">
        <v>317</v>
      </c>
      <c r="C529" s="13" t="s">
        <v>83</v>
      </c>
      <c r="D529" s="14" t="s">
        <v>85</v>
      </c>
      <c r="E529" s="18" t="s">
        <v>369</v>
      </c>
      <c r="F529" s="22"/>
      <c r="G529" s="22"/>
    </row>
    <row r="530" spans="1:7" ht="65" x14ac:dyDescent="0.3">
      <c r="A530" s="44"/>
      <c r="B530" s="12" t="s">
        <v>317</v>
      </c>
      <c r="C530" s="13" t="s">
        <v>93</v>
      </c>
      <c r="D530" s="14" t="s">
        <v>20</v>
      </c>
      <c r="E530" s="15" t="s">
        <v>94</v>
      </c>
      <c r="F530" s="22"/>
      <c r="G530" s="22"/>
    </row>
    <row r="531" spans="1:7" ht="52" x14ac:dyDescent="0.3">
      <c r="A531" s="44"/>
      <c r="B531" s="12" t="s">
        <v>317</v>
      </c>
      <c r="C531" s="13" t="s">
        <v>95</v>
      </c>
      <c r="D531" s="14" t="s">
        <v>20</v>
      </c>
      <c r="E531" s="15" t="s">
        <v>96</v>
      </c>
      <c r="F531" s="22"/>
      <c r="G531" s="22"/>
    </row>
    <row r="532" spans="1:7" ht="52" x14ac:dyDescent="0.3">
      <c r="A532" s="44"/>
      <c r="B532" s="12" t="s">
        <v>317</v>
      </c>
      <c r="C532" s="13" t="s">
        <v>97</v>
      </c>
      <c r="D532" s="14" t="s">
        <v>20</v>
      </c>
      <c r="E532" s="15" t="s">
        <v>98</v>
      </c>
      <c r="F532" s="22"/>
      <c r="G532" s="22"/>
    </row>
    <row r="533" spans="1:7" ht="52" x14ac:dyDescent="0.3">
      <c r="A533" s="44"/>
      <c r="B533" s="12" t="s">
        <v>317</v>
      </c>
      <c r="C533" s="13" t="s">
        <v>99</v>
      </c>
      <c r="D533" s="14" t="s">
        <v>20</v>
      </c>
      <c r="E533" s="15" t="s">
        <v>100</v>
      </c>
      <c r="F533" s="22"/>
      <c r="G533" s="22"/>
    </row>
    <row r="534" spans="1:7" ht="39" x14ac:dyDescent="0.3">
      <c r="A534" s="44"/>
      <c r="B534" s="12" t="s">
        <v>317</v>
      </c>
      <c r="C534" s="13" t="s">
        <v>101</v>
      </c>
      <c r="D534" s="14" t="s">
        <v>20</v>
      </c>
      <c r="E534" s="15" t="s">
        <v>102</v>
      </c>
      <c r="F534" s="22"/>
      <c r="G534" s="22"/>
    </row>
    <row r="535" spans="1:7" ht="26" x14ac:dyDescent="0.3">
      <c r="A535" s="44"/>
      <c r="B535" s="12" t="s">
        <v>317</v>
      </c>
      <c r="C535" s="13" t="s">
        <v>103</v>
      </c>
      <c r="D535" s="14" t="s">
        <v>104</v>
      </c>
      <c r="E535" s="15" t="s">
        <v>105</v>
      </c>
      <c r="F535" s="22"/>
      <c r="G535" s="22"/>
    </row>
    <row r="536" spans="1:7" ht="26" x14ac:dyDescent="0.3">
      <c r="A536" s="44"/>
      <c r="B536" s="12" t="s">
        <v>317</v>
      </c>
      <c r="C536" s="13" t="s">
        <v>106</v>
      </c>
      <c r="D536" s="14" t="s">
        <v>104</v>
      </c>
      <c r="E536" s="15" t="s">
        <v>107</v>
      </c>
      <c r="F536" s="22"/>
      <c r="G536" s="22"/>
    </row>
    <row r="537" spans="1:7" ht="39" x14ac:dyDescent="0.3">
      <c r="A537" s="44"/>
      <c r="B537" s="12" t="s">
        <v>317</v>
      </c>
      <c r="C537" s="13" t="s">
        <v>262</v>
      </c>
      <c r="D537" s="14" t="s">
        <v>180</v>
      </c>
      <c r="E537" s="15" t="s">
        <v>263</v>
      </c>
      <c r="F537" s="22">
        <f>585.9+1.2</f>
        <v>587.1</v>
      </c>
      <c r="G537" s="22">
        <f>585.9+1.2</f>
        <v>587.1</v>
      </c>
    </row>
    <row r="538" spans="1:7" ht="26" x14ac:dyDescent="0.3">
      <c r="A538" s="44"/>
      <c r="B538" s="12" t="s">
        <v>317</v>
      </c>
      <c r="C538" s="13" t="s">
        <v>318</v>
      </c>
      <c r="D538" s="14" t="s">
        <v>180</v>
      </c>
      <c r="E538" s="15" t="s">
        <v>319</v>
      </c>
      <c r="F538" s="22">
        <v>608.29999999999995</v>
      </c>
      <c r="G538" s="22">
        <v>608.29999999999995</v>
      </c>
    </row>
    <row r="539" spans="1:7" ht="39" x14ac:dyDescent="0.3">
      <c r="A539" s="44"/>
      <c r="B539" s="12" t="s">
        <v>317</v>
      </c>
      <c r="C539" s="13" t="s">
        <v>188</v>
      </c>
      <c r="D539" s="14" t="s">
        <v>104</v>
      </c>
      <c r="E539" s="15" t="s">
        <v>189</v>
      </c>
      <c r="F539" s="22"/>
      <c r="G539" s="22"/>
    </row>
    <row r="540" spans="1:7" ht="52" x14ac:dyDescent="0.3">
      <c r="A540" s="45"/>
      <c r="B540" s="12" t="s">
        <v>317</v>
      </c>
      <c r="C540" s="13" t="s">
        <v>192</v>
      </c>
      <c r="D540" s="14" t="s">
        <v>180</v>
      </c>
      <c r="E540" s="15" t="s">
        <v>193</v>
      </c>
      <c r="F540" s="22"/>
      <c r="G540" s="22"/>
    </row>
    <row r="541" spans="1:7" x14ac:dyDescent="0.3">
      <c r="A541" s="16" t="s">
        <v>26</v>
      </c>
      <c r="B541" s="12"/>
      <c r="C541" s="13"/>
      <c r="D541" s="14"/>
      <c r="E541" s="17" t="s">
        <v>27</v>
      </c>
      <c r="F541" s="23">
        <f t="shared" ref="F541:G541" si="44">SUM(F523:F540)</f>
        <v>1195.4000000000001</v>
      </c>
      <c r="G541" s="23">
        <f t="shared" si="44"/>
        <v>1195.4000000000001</v>
      </c>
    </row>
    <row r="542" spans="1:7" ht="66" customHeight="1" x14ac:dyDescent="0.3">
      <c r="A542" s="34" t="s">
        <v>320</v>
      </c>
      <c r="B542" s="12" t="s">
        <v>321</v>
      </c>
      <c r="C542" s="13" t="s">
        <v>79</v>
      </c>
      <c r="D542" s="14" t="s">
        <v>77</v>
      </c>
      <c r="E542" s="15" t="s">
        <v>80</v>
      </c>
      <c r="F542" s="22"/>
      <c r="G542" s="22"/>
    </row>
    <row r="543" spans="1:7" ht="26" x14ac:dyDescent="0.3">
      <c r="A543" s="34"/>
      <c r="B543" s="12" t="s">
        <v>321</v>
      </c>
      <c r="C543" s="13" t="s">
        <v>81</v>
      </c>
      <c r="D543" s="14" t="s">
        <v>77</v>
      </c>
      <c r="E543" s="15" t="s">
        <v>82</v>
      </c>
      <c r="F543" s="22"/>
      <c r="G543" s="22"/>
    </row>
    <row r="544" spans="1:7" ht="78" x14ac:dyDescent="0.3">
      <c r="A544" s="34"/>
      <c r="B544" s="12" t="s">
        <v>321</v>
      </c>
      <c r="C544" s="13" t="s">
        <v>83</v>
      </c>
      <c r="D544" s="14" t="s">
        <v>84</v>
      </c>
      <c r="E544" s="18" t="s">
        <v>368</v>
      </c>
      <c r="F544" s="22"/>
      <c r="G544" s="22"/>
    </row>
    <row r="545" spans="1:7" ht="78" x14ac:dyDescent="0.3">
      <c r="A545" s="34"/>
      <c r="B545" s="12" t="s">
        <v>321</v>
      </c>
      <c r="C545" s="13" t="s">
        <v>83</v>
      </c>
      <c r="D545" s="14" t="s">
        <v>85</v>
      </c>
      <c r="E545" s="18" t="s">
        <v>369</v>
      </c>
      <c r="F545" s="22"/>
      <c r="G545" s="22"/>
    </row>
    <row r="546" spans="1:7" ht="65" x14ac:dyDescent="0.3">
      <c r="A546" s="34"/>
      <c r="B546" s="12" t="s">
        <v>321</v>
      </c>
      <c r="C546" s="13" t="s">
        <v>93</v>
      </c>
      <c r="D546" s="14" t="s">
        <v>20</v>
      </c>
      <c r="E546" s="15" t="s">
        <v>94</v>
      </c>
      <c r="F546" s="22"/>
      <c r="G546" s="22"/>
    </row>
    <row r="547" spans="1:7" ht="52" x14ac:dyDescent="0.3">
      <c r="A547" s="34"/>
      <c r="B547" s="12" t="s">
        <v>321</v>
      </c>
      <c r="C547" s="13" t="s">
        <v>95</v>
      </c>
      <c r="D547" s="14" t="s">
        <v>20</v>
      </c>
      <c r="E547" s="15" t="s">
        <v>96</v>
      </c>
      <c r="F547" s="22"/>
      <c r="G547" s="22"/>
    </row>
    <row r="548" spans="1:7" ht="39" x14ac:dyDescent="0.3">
      <c r="A548" s="34"/>
      <c r="B548" s="12" t="s">
        <v>321</v>
      </c>
      <c r="C548" s="13" t="s">
        <v>101</v>
      </c>
      <c r="D548" s="14" t="s">
        <v>20</v>
      </c>
      <c r="E548" s="15" t="s">
        <v>102</v>
      </c>
      <c r="F548" s="22"/>
      <c r="G548" s="22"/>
    </row>
    <row r="549" spans="1:7" ht="26" x14ac:dyDescent="0.3">
      <c r="A549" s="34"/>
      <c r="B549" s="12" t="s">
        <v>321</v>
      </c>
      <c r="C549" s="13" t="s">
        <v>103</v>
      </c>
      <c r="D549" s="14" t="s">
        <v>104</v>
      </c>
      <c r="E549" s="15" t="s">
        <v>105</v>
      </c>
      <c r="F549" s="22"/>
      <c r="G549" s="22"/>
    </row>
    <row r="550" spans="1:7" ht="26" x14ac:dyDescent="0.3">
      <c r="A550" s="34"/>
      <c r="B550" s="12" t="s">
        <v>321</v>
      </c>
      <c r="C550" s="13" t="s">
        <v>106</v>
      </c>
      <c r="D550" s="14" t="s">
        <v>104</v>
      </c>
      <c r="E550" s="15" t="s">
        <v>107</v>
      </c>
      <c r="F550" s="22"/>
      <c r="G550" s="22"/>
    </row>
    <row r="551" spans="1:7" x14ac:dyDescent="0.3">
      <c r="A551" s="34"/>
      <c r="B551" s="12" t="s">
        <v>321</v>
      </c>
      <c r="C551" s="13" t="s">
        <v>214</v>
      </c>
      <c r="D551" s="14" t="s">
        <v>180</v>
      </c>
      <c r="E551" s="15" t="s">
        <v>215</v>
      </c>
      <c r="F551" s="22"/>
      <c r="G551" s="22"/>
    </row>
    <row r="552" spans="1:7" ht="26" x14ac:dyDescent="0.3">
      <c r="A552" s="34"/>
      <c r="B552" s="12" t="s">
        <v>321</v>
      </c>
      <c r="C552" s="13" t="s">
        <v>226</v>
      </c>
      <c r="D552" s="14" t="s">
        <v>180</v>
      </c>
      <c r="E552" s="15" t="s">
        <v>227</v>
      </c>
      <c r="F552" s="22">
        <v>2980</v>
      </c>
      <c r="G552" s="22"/>
    </row>
    <row r="553" spans="1:7" ht="39" x14ac:dyDescent="0.3">
      <c r="A553" s="34"/>
      <c r="B553" s="12" t="s">
        <v>321</v>
      </c>
      <c r="C553" s="13" t="s">
        <v>188</v>
      </c>
      <c r="D553" s="14" t="s">
        <v>104</v>
      </c>
      <c r="E553" s="15" t="s">
        <v>189</v>
      </c>
      <c r="F553" s="22"/>
      <c r="G553" s="22"/>
    </row>
    <row r="554" spans="1:7" ht="39" x14ac:dyDescent="0.3">
      <c r="A554" s="34"/>
      <c r="B554" s="12" t="s">
        <v>321</v>
      </c>
      <c r="C554" s="13" t="s">
        <v>190</v>
      </c>
      <c r="D554" s="14" t="s">
        <v>104</v>
      </c>
      <c r="E554" s="15" t="s">
        <v>191</v>
      </c>
      <c r="F554" s="22"/>
      <c r="G554" s="22"/>
    </row>
    <row r="555" spans="1:7" ht="52" x14ac:dyDescent="0.3">
      <c r="A555" s="34"/>
      <c r="B555" s="12" t="s">
        <v>321</v>
      </c>
      <c r="C555" s="13" t="s">
        <v>192</v>
      </c>
      <c r="D555" s="14" t="s">
        <v>180</v>
      </c>
      <c r="E555" s="15" t="s">
        <v>193</v>
      </c>
      <c r="F555" s="22"/>
      <c r="G555" s="22"/>
    </row>
    <row r="556" spans="1:7" x14ac:dyDescent="0.3">
      <c r="A556" s="16" t="s">
        <v>26</v>
      </c>
      <c r="B556" s="12"/>
      <c r="C556" s="13"/>
      <c r="D556" s="14"/>
      <c r="E556" s="17" t="s">
        <v>27</v>
      </c>
      <c r="F556" s="23">
        <f t="shared" ref="F556:G556" si="45">SUM(F542:F555)</f>
        <v>2980</v>
      </c>
      <c r="G556" s="23">
        <f t="shared" si="45"/>
        <v>0</v>
      </c>
    </row>
    <row r="557" spans="1:7" ht="39" x14ac:dyDescent="0.3">
      <c r="A557" s="34" t="s">
        <v>322</v>
      </c>
      <c r="B557" s="12" t="s">
        <v>323</v>
      </c>
      <c r="C557" s="13" t="s">
        <v>79</v>
      </c>
      <c r="D557" s="14" t="s">
        <v>77</v>
      </c>
      <c r="E557" s="15" t="s">
        <v>80</v>
      </c>
      <c r="F557" s="22"/>
      <c r="G557" s="22"/>
    </row>
    <row r="558" spans="1:7" ht="26" x14ac:dyDescent="0.3">
      <c r="A558" s="34"/>
      <c r="B558" s="12" t="s">
        <v>323</v>
      </c>
      <c r="C558" s="13" t="s">
        <v>81</v>
      </c>
      <c r="D558" s="14" t="s">
        <v>77</v>
      </c>
      <c r="E558" s="15" t="s">
        <v>82</v>
      </c>
      <c r="F558" s="22"/>
      <c r="G558" s="22"/>
    </row>
    <row r="559" spans="1:7" ht="78" x14ac:dyDescent="0.3">
      <c r="A559" s="34"/>
      <c r="B559" s="12" t="s">
        <v>323</v>
      </c>
      <c r="C559" s="13" t="s">
        <v>83</v>
      </c>
      <c r="D559" s="14" t="s">
        <v>84</v>
      </c>
      <c r="E559" s="18" t="s">
        <v>368</v>
      </c>
      <c r="F559" s="22"/>
      <c r="G559" s="22"/>
    </row>
    <row r="560" spans="1:7" ht="78" x14ac:dyDescent="0.3">
      <c r="A560" s="34"/>
      <c r="B560" s="12" t="s">
        <v>323</v>
      </c>
      <c r="C560" s="13" t="s">
        <v>83</v>
      </c>
      <c r="D560" s="14" t="s">
        <v>85</v>
      </c>
      <c r="E560" s="18" t="s">
        <v>369</v>
      </c>
      <c r="F560" s="22"/>
      <c r="G560" s="22"/>
    </row>
    <row r="561" spans="1:7" ht="65" x14ac:dyDescent="0.3">
      <c r="A561" s="34"/>
      <c r="B561" s="12" t="s">
        <v>323</v>
      </c>
      <c r="C561" s="13" t="s">
        <v>93</v>
      </c>
      <c r="D561" s="14" t="s">
        <v>20</v>
      </c>
      <c r="E561" s="15" t="s">
        <v>94</v>
      </c>
      <c r="F561" s="22"/>
      <c r="G561" s="22"/>
    </row>
    <row r="562" spans="1:7" ht="52" x14ac:dyDescent="0.3">
      <c r="A562" s="34"/>
      <c r="B562" s="12" t="s">
        <v>323</v>
      </c>
      <c r="C562" s="13" t="s">
        <v>95</v>
      </c>
      <c r="D562" s="14" t="s">
        <v>20</v>
      </c>
      <c r="E562" s="15" t="s">
        <v>96</v>
      </c>
      <c r="F562" s="22"/>
      <c r="G562" s="22"/>
    </row>
    <row r="563" spans="1:7" ht="52" x14ac:dyDescent="0.3">
      <c r="A563" s="34"/>
      <c r="B563" s="12" t="s">
        <v>323</v>
      </c>
      <c r="C563" s="13" t="s">
        <v>97</v>
      </c>
      <c r="D563" s="14" t="s">
        <v>20</v>
      </c>
      <c r="E563" s="15" t="s">
        <v>98</v>
      </c>
      <c r="F563" s="22"/>
      <c r="G563" s="22"/>
    </row>
    <row r="564" spans="1:7" ht="39" x14ac:dyDescent="0.3">
      <c r="A564" s="34"/>
      <c r="B564" s="12" t="s">
        <v>323</v>
      </c>
      <c r="C564" s="13" t="s">
        <v>101</v>
      </c>
      <c r="D564" s="14" t="s">
        <v>20</v>
      </c>
      <c r="E564" s="15" t="s">
        <v>102</v>
      </c>
      <c r="F564" s="22"/>
      <c r="G564" s="22"/>
    </row>
    <row r="565" spans="1:7" ht="26" x14ac:dyDescent="0.3">
      <c r="A565" s="34"/>
      <c r="B565" s="12" t="s">
        <v>323</v>
      </c>
      <c r="C565" s="13" t="s">
        <v>103</v>
      </c>
      <c r="D565" s="14" t="s">
        <v>104</v>
      </c>
      <c r="E565" s="15" t="s">
        <v>105</v>
      </c>
      <c r="F565" s="22"/>
      <c r="G565" s="22"/>
    </row>
    <row r="566" spans="1:7" x14ac:dyDescent="0.3">
      <c r="A566" s="16" t="s">
        <v>26</v>
      </c>
      <c r="B566" s="12"/>
      <c r="C566" s="13"/>
      <c r="D566" s="14"/>
      <c r="E566" s="17" t="s">
        <v>27</v>
      </c>
      <c r="F566" s="23">
        <f>SUM(F557:F565)</f>
        <v>0</v>
      </c>
      <c r="G566" s="23">
        <f>SUM(G557:G565)</f>
        <v>0</v>
      </c>
    </row>
    <row r="567" spans="1:7" ht="39" x14ac:dyDescent="0.3">
      <c r="A567" s="34" t="s">
        <v>324</v>
      </c>
      <c r="B567" s="12" t="s">
        <v>325</v>
      </c>
      <c r="C567" s="13" t="s">
        <v>79</v>
      </c>
      <c r="D567" s="14" t="s">
        <v>77</v>
      </c>
      <c r="E567" s="15" t="s">
        <v>80</v>
      </c>
      <c r="F567" s="22"/>
      <c r="G567" s="22"/>
    </row>
    <row r="568" spans="1:7" ht="26" x14ac:dyDescent="0.3">
      <c r="A568" s="34"/>
      <c r="B568" s="12" t="s">
        <v>325</v>
      </c>
      <c r="C568" s="13" t="s">
        <v>81</v>
      </c>
      <c r="D568" s="14" t="s">
        <v>77</v>
      </c>
      <c r="E568" s="15" t="s">
        <v>82</v>
      </c>
      <c r="F568" s="22"/>
      <c r="G568" s="22"/>
    </row>
    <row r="569" spans="1:7" ht="78" x14ac:dyDescent="0.3">
      <c r="A569" s="34"/>
      <c r="B569" s="12" t="s">
        <v>325</v>
      </c>
      <c r="C569" s="13" t="s">
        <v>83</v>
      </c>
      <c r="D569" s="14" t="s">
        <v>84</v>
      </c>
      <c r="E569" s="18" t="s">
        <v>368</v>
      </c>
      <c r="F569" s="22"/>
      <c r="G569" s="22"/>
    </row>
    <row r="570" spans="1:7" ht="78" x14ac:dyDescent="0.3">
      <c r="A570" s="34"/>
      <c r="B570" s="12" t="s">
        <v>325</v>
      </c>
      <c r="C570" s="13" t="s">
        <v>83</v>
      </c>
      <c r="D570" s="14" t="s">
        <v>85</v>
      </c>
      <c r="E570" s="18" t="s">
        <v>369</v>
      </c>
      <c r="F570" s="22"/>
      <c r="G570" s="22"/>
    </row>
    <row r="571" spans="1:7" ht="65" x14ac:dyDescent="0.3">
      <c r="A571" s="34"/>
      <c r="B571" s="12" t="s">
        <v>325</v>
      </c>
      <c r="C571" s="13" t="s">
        <v>93</v>
      </c>
      <c r="D571" s="14" t="s">
        <v>20</v>
      </c>
      <c r="E571" s="15" t="s">
        <v>94</v>
      </c>
      <c r="F571" s="22"/>
      <c r="G571" s="22"/>
    </row>
    <row r="572" spans="1:7" ht="52" x14ac:dyDescent="0.3">
      <c r="A572" s="34"/>
      <c r="B572" s="12" t="s">
        <v>325</v>
      </c>
      <c r="C572" s="13" t="s">
        <v>95</v>
      </c>
      <c r="D572" s="14" t="s">
        <v>20</v>
      </c>
      <c r="E572" s="15" t="s">
        <v>96</v>
      </c>
      <c r="F572" s="22"/>
      <c r="G572" s="22"/>
    </row>
    <row r="573" spans="1:7" ht="52" x14ac:dyDescent="0.3">
      <c r="A573" s="34"/>
      <c r="B573" s="12" t="s">
        <v>325</v>
      </c>
      <c r="C573" s="13" t="s">
        <v>97</v>
      </c>
      <c r="D573" s="14" t="s">
        <v>20</v>
      </c>
      <c r="E573" s="15" t="s">
        <v>98</v>
      </c>
      <c r="F573" s="22"/>
      <c r="G573" s="22"/>
    </row>
    <row r="574" spans="1:7" ht="39" x14ac:dyDescent="0.3">
      <c r="A574" s="34"/>
      <c r="B574" s="12" t="s">
        <v>325</v>
      </c>
      <c r="C574" s="13" t="s">
        <v>101</v>
      </c>
      <c r="D574" s="14" t="s">
        <v>20</v>
      </c>
      <c r="E574" s="15" t="s">
        <v>102</v>
      </c>
      <c r="F574" s="22"/>
      <c r="G574" s="22"/>
    </row>
    <row r="575" spans="1:7" ht="26" x14ac:dyDescent="0.3">
      <c r="A575" s="34"/>
      <c r="B575" s="12" t="s">
        <v>325</v>
      </c>
      <c r="C575" s="13" t="s">
        <v>103</v>
      </c>
      <c r="D575" s="14" t="s">
        <v>104</v>
      </c>
      <c r="E575" s="15" t="s">
        <v>105</v>
      </c>
      <c r="F575" s="22"/>
      <c r="G575" s="22"/>
    </row>
    <row r="576" spans="1:7" ht="26" x14ac:dyDescent="0.3">
      <c r="A576" s="34"/>
      <c r="B576" s="12" t="s">
        <v>325</v>
      </c>
      <c r="C576" s="13" t="s">
        <v>106</v>
      </c>
      <c r="D576" s="14" t="s">
        <v>104</v>
      </c>
      <c r="E576" s="15" t="s">
        <v>107</v>
      </c>
      <c r="F576" s="22"/>
      <c r="G576" s="22"/>
    </row>
    <row r="577" spans="1:7" x14ac:dyDescent="0.3">
      <c r="A577" s="16" t="s">
        <v>26</v>
      </c>
      <c r="B577" s="12"/>
      <c r="C577" s="13"/>
      <c r="D577" s="14"/>
      <c r="E577" s="17" t="s">
        <v>27</v>
      </c>
      <c r="F577" s="23">
        <f t="shared" ref="F577:G577" si="46">SUM(F567:F576)</f>
        <v>0</v>
      </c>
      <c r="G577" s="23">
        <f t="shared" si="46"/>
        <v>0</v>
      </c>
    </row>
    <row r="578" spans="1:7" ht="39" x14ac:dyDescent="0.3">
      <c r="A578" s="43" t="s">
        <v>326</v>
      </c>
      <c r="B578" s="12" t="s">
        <v>327</v>
      </c>
      <c r="C578" s="13" t="s">
        <v>79</v>
      </c>
      <c r="D578" s="14" t="s">
        <v>77</v>
      </c>
      <c r="E578" s="15" t="s">
        <v>80</v>
      </c>
      <c r="F578" s="22"/>
      <c r="G578" s="22"/>
    </row>
    <row r="579" spans="1:7" ht="26" x14ac:dyDescent="0.3">
      <c r="A579" s="44"/>
      <c r="B579" s="12" t="s">
        <v>327</v>
      </c>
      <c r="C579" s="13" t="s">
        <v>81</v>
      </c>
      <c r="D579" s="14" t="s">
        <v>77</v>
      </c>
      <c r="E579" s="15" t="s">
        <v>82</v>
      </c>
      <c r="F579" s="22"/>
      <c r="G579" s="22"/>
    </row>
    <row r="580" spans="1:7" ht="78" x14ac:dyDescent="0.3">
      <c r="A580" s="44"/>
      <c r="B580" s="12" t="s">
        <v>327</v>
      </c>
      <c r="C580" s="13" t="s">
        <v>83</v>
      </c>
      <c r="D580" s="14" t="s">
        <v>84</v>
      </c>
      <c r="E580" s="18" t="s">
        <v>368</v>
      </c>
      <c r="F580" s="22"/>
      <c r="G580" s="22"/>
    </row>
    <row r="581" spans="1:7" ht="78" x14ac:dyDescent="0.3">
      <c r="A581" s="44"/>
      <c r="B581" s="12" t="s">
        <v>327</v>
      </c>
      <c r="C581" s="13" t="s">
        <v>83</v>
      </c>
      <c r="D581" s="14" t="s">
        <v>85</v>
      </c>
      <c r="E581" s="18" t="s">
        <v>369</v>
      </c>
      <c r="F581" s="22"/>
      <c r="G581" s="22"/>
    </row>
    <row r="582" spans="1:7" ht="65" x14ac:dyDescent="0.3">
      <c r="A582" s="44"/>
      <c r="B582" s="12" t="s">
        <v>327</v>
      </c>
      <c r="C582" s="13" t="s">
        <v>93</v>
      </c>
      <c r="D582" s="14" t="s">
        <v>20</v>
      </c>
      <c r="E582" s="15" t="s">
        <v>94</v>
      </c>
      <c r="F582" s="22"/>
      <c r="G582" s="22"/>
    </row>
    <row r="583" spans="1:7" ht="52" x14ac:dyDescent="0.3">
      <c r="A583" s="44"/>
      <c r="B583" s="12" t="s">
        <v>327</v>
      </c>
      <c r="C583" s="13" t="s">
        <v>95</v>
      </c>
      <c r="D583" s="14" t="s">
        <v>20</v>
      </c>
      <c r="E583" s="15" t="s">
        <v>96</v>
      </c>
      <c r="F583" s="22"/>
      <c r="G583" s="22"/>
    </row>
    <row r="584" spans="1:7" ht="52" x14ac:dyDescent="0.3">
      <c r="A584" s="44"/>
      <c r="B584" s="12" t="s">
        <v>327</v>
      </c>
      <c r="C584" s="13" t="s">
        <v>97</v>
      </c>
      <c r="D584" s="14" t="s">
        <v>20</v>
      </c>
      <c r="E584" s="15" t="s">
        <v>98</v>
      </c>
      <c r="F584" s="22"/>
      <c r="G584" s="22"/>
    </row>
    <row r="585" spans="1:7" ht="39" x14ac:dyDescent="0.3">
      <c r="A585" s="44"/>
      <c r="B585" s="12" t="s">
        <v>327</v>
      </c>
      <c r="C585" s="13" t="s">
        <v>101</v>
      </c>
      <c r="D585" s="14" t="s">
        <v>20</v>
      </c>
      <c r="E585" s="15" t="s">
        <v>102</v>
      </c>
      <c r="F585" s="22"/>
      <c r="G585" s="22"/>
    </row>
    <row r="586" spans="1:7" ht="26" x14ac:dyDescent="0.3">
      <c r="A586" s="44"/>
      <c r="B586" s="12" t="s">
        <v>327</v>
      </c>
      <c r="C586" s="13" t="s">
        <v>103</v>
      </c>
      <c r="D586" s="14" t="s">
        <v>104</v>
      </c>
      <c r="E586" s="15" t="s">
        <v>105</v>
      </c>
      <c r="F586" s="22"/>
      <c r="G586" s="22"/>
    </row>
    <row r="587" spans="1:7" ht="26" x14ac:dyDescent="0.3">
      <c r="A587" s="44"/>
      <c r="B587" s="12" t="s">
        <v>327</v>
      </c>
      <c r="C587" s="13" t="s">
        <v>106</v>
      </c>
      <c r="D587" s="14" t="s">
        <v>104</v>
      </c>
      <c r="E587" s="15" t="s">
        <v>107</v>
      </c>
      <c r="F587" s="22"/>
      <c r="G587" s="22"/>
    </row>
    <row r="588" spans="1:7" ht="26" x14ac:dyDescent="0.3">
      <c r="A588" s="45"/>
      <c r="B588" s="12" t="s">
        <v>327</v>
      </c>
      <c r="C588" s="13" t="s">
        <v>226</v>
      </c>
      <c r="D588" s="14" t="s">
        <v>180</v>
      </c>
      <c r="E588" s="15" t="s">
        <v>227</v>
      </c>
      <c r="F588" s="22"/>
      <c r="G588" s="22"/>
    </row>
    <row r="589" spans="1:7" x14ac:dyDescent="0.3">
      <c r="A589" s="16" t="s">
        <v>26</v>
      </c>
      <c r="B589" s="12"/>
      <c r="C589" s="13"/>
      <c r="D589" s="14"/>
      <c r="E589" s="17" t="s">
        <v>27</v>
      </c>
      <c r="F589" s="23">
        <f t="shared" ref="F589:G589" si="47">SUM(F578:F588)</f>
        <v>0</v>
      </c>
      <c r="G589" s="23">
        <f t="shared" si="47"/>
        <v>0</v>
      </c>
    </row>
    <row r="590" spans="1:7" ht="78" x14ac:dyDescent="0.3">
      <c r="A590" s="43" t="s">
        <v>328</v>
      </c>
      <c r="B590" s="12" t="s">
        <v>329</v>
      </c>
      <c r="C590" s="13" t="s">
        <v>200</v>
      </c>
      <c r="D590" s="14" t="s">
        <v>11</v>
      </c>
      <c r="E590" s="18" t="s">
        <v>201</v>
      </c>
      <c r="F590" s="22"/>
      <c r="G590" s="22"/>
    </row>
    <row r="591" spans="1:7" ht="65" x14ac:dyDescent="0.3">
      <c r="A591" s="44"/>
      <c r="B591" s="12" t="s">
        <v>329</v>
      </c>
      <c r="C591" s="13" t="s">
        <v>202</v>
      </c>
      <c r="D591" s="14" t="s">
        <v>11</v>
      </c>
      <c r="E591" s="15" t="s">
        <v>203</v>
      </c>
      <c r="F591" s="22"/>
      <c r="G591" s="22"/>
    </row>
    <row r="592" spans="1:7" ht="78" x14ac:dyDescent="0.3">
      <c r="A592" s="44"/>
      <c r="B592" s="12" t="s">
        <v>329</v>
      </c>
      <c r="C592" s="13" t="s">
        <v>74</v>
      </c>
      <c r="D592" s="14" t="s">
        <v>11</v>
      </c>
      <c r="E592" s="15" t="s">
        <v>75</v>
      </c>
      <c r="F592" s="22">
        <v>31657.8</v>
      </c>
      <c r="G592" s="22">
        <v>31277.599999999999</v>
      </c>
    </row>
    <row r="593" spans="1:7" ht="26" x14ac:dyDescent="0.3">
      <c r="A593" s="44"/>
      <c r="B593" s="12" t="s">
        <v>329</v>
      </c>
      <c r="C593" s="13" t="s">
        <v>76</v>
      </c>
      <c r="D593" s="14" t="s">
        <v>77</v>
      </c>
      <c r="E593" s="15" t="s">
        <v>78</v>
      </c>
      <c r="F593" s="22"/>
      <c r="G593" s="22"/>
    </row>
    <row r="594" spans="1:7" ht="39" x14ac:dyDescent="0.3">
      <c r="A594" s="44"/>
      <c r="B594" s="12" t="s">
        <v>329</v>
      </c>
      <c r="C594" s="13" t="s">
        <v>79</v>
      </c>
      <c r="D594" s="14" t="s">
        <v>77</v>
      </c>
      <c r="E594" s="15" t="s">
        <v>80</v>
      </c>
      <c r="F594" s="22"/>
      <c r="G594" s="22"/>
    </row>
    <row r="595" spans="1:7" ht="26" x14ac:dyDescent="0.3">
      <c r="A595" s="44"/>
      <c r="B595" s="12" t="s">
        <v>329</v>
      </c>
      <c r="C595" s="13" t="s">
        <v>81</v>
      </c>
      <c r="D595" s="14" t="s">
        <v>77</v>
      </c>
      <c r="E595" s="15" t="s">
        <v>82</v>
      </c>
      <c r="F595" s="22"/>
      <c r="G595" s="22"/>
    </row>
    <row r="596" spans="1:7" ht="26" x14ac:dyDescent="0.3">
      <c r="A596" s="44"/>
      <c r="B596" s="12" t="s">
        <v>329</v>
      </c>
      <c r="C596" s="13" t="s">
        <v>330</v>
      </c>
      <c r="D596" s="14" t="s">
        <v>84</v>
      </c>
      <c r="E596" s="15" t="s">
        <v>331</v>
      </c>
      <c r="F596" s="22"/>
      <c r="G596" s="22"/>
    </row>
    <row r="597" spans="1:7" ht="78" x14ac:dyDescent="0.3">
      <c r="A597" s="44"/>
      <c r="B597" s="12" t="s">
        <v>329</v>
      </c>
      <c r="C597" s="13" t="s">
        <v>83</v>
      </c>
      <c r="D597" s="14" t="s">
        <v>84</v>
      </c>
      <c r="E597" s="18" t="s">
        <v>368</v>
      </c>
      <c r="F597" s="22"/>
      <c r="G597" s="22"/>
    </row>
    <row r="598" spans="1:7" ht="78" x14ac:dyDescent="0.3">
      <c r="A598" s="44"/>
      <c r="B598" s="12" t="s">
        <v>329</v>
      </c>
      <c r="C598" s="13" t="s">
        <v>83</v>
      </c>
      <c r="D598" s="14" t="s">
        <v>85</v>
      </c>
      <c r="E598" s="18" t="s">
        <v>369</v>
      </c>
      <c r="F598" s="22"/>
      <c r="G598" s="22"/>
    </row>
    <row r="599" spans="1:7" ht="65" x14ac:dyDescent="0.3">
      <c r="A599" s="44"/>
      <c r="B599" s="12" t="s">
        <v>329</v>
      </c>
      <c r="C599" s="13" t="s">
        <v>93</v>
      </c>
      <c r="D599" s="14" t="s">
        <v>20</v>
      </c>
      <c r="E599" s="15" t="s">
        <v>94</v>
      </c>
      <c r="F599" s="22"/>
      <c r="G599" s="22"/>
    </row>
    <row r="600" spans="1:7" ht="52" x14ac:dyDescent="0.3">
      <c r="A600" s="44"/>
      <c r="B600" s="12" t="s">
        <v>329</v>
      </c>
      <c r="C600" s="13" t="s">
        <v>95</v>
      </c>
      <c r="D600" s="14" t="s">
        <v>20</v>
      </c>
      <c r="E600" s="15" t="s">
        <v>96</v>
      </c>
      <c r="F600" s="22"/>
      <c r="G600" s="22"/>
    </row>
    <row r="601" spans="1:7" ht="52" x14ac:dyDescent="0.3">
      <c r="A601" s="44"/>
      <c r="B601" s="12" t="s">
        <v>329</v>
      </c>
      <c r="C601" s="13" t="s">
        <v>97</v>
      </c>
      <c r="D601" s="14" t="s">
        <v>20</v>
      </c>
      <c r="E601" s="15" t="s">
        <v>98</v>
      </c>
      <c r="F601" s="22"/>
      <c r="G601" s="22"/>
    </row>
    <row r="602" spans="1:7" ht="39" x14ac:dyDescent="0.3">
      <c r="A602" s="44"/>
      <c r="B602" s="12" t="s">
        <v>329</v>
      </c>
      <c r="C602" s="13" t="s">
        <v>101</v>
      </c>
      <c r="D602" s="14" t="s">
        <v>20</v>
      </c>
      <c r="E602" s="15" t="s">
        <v>102</v>
      </c>
      <c r="F602" s="22"/>
      <c r="G602" s="22"/>
    </row>
    <row r="603" spans="1:7" ht="26" x14ac:dyDescent="0.3">
      <c r="A603" s="44"/>
      <c r="B603" s="12" t="s">
        <v>329</v>
      </c>
      <c r="C603" s="13" t="s">
        <v>103</v>
      </c>
      <c r="D603" s="14" t="s">
        <v>104</v>
      </c>
      <c r="E603" s="15" t="s">
        <v>105</v>
      </c>
      <c r="F603" s="22"/>
      <c r="G603" s="22"/>
    </row>
    <row r="604" spans="1:7" ht="26" x14ac:dyDescent="0.3">
      <c r="A604" s="44"/>
      <c r="B604" s="12" t="s">
        <v>329</v>
      </c>
      <c r="C604" s="13" t="s">
        <v>106</v>
      </c>
      <c r="D604" s="14" t="s">
        <v>104</v>
      </c>
      <c r="E604" s="15" t="s">
        <v>107</v>
      </c>
      <c r="F604" s="22"/>
      <c r="G604" s="22"/>
    </row>
    <row r="605" spans="1:7" ht="52" x14ac:dyDescent="0.3">
      <c r="A605" s="44"/>
      <c r="B605" s="12" t="s">
        <v>329</v>
      </c>
      <c r="C605" s="13" t="s">
        <v>332</v>
      </c>
      <c r="D605" s="14" t="s">
        <v>180</v>
      </c>
      <c r="E605" s="15" t="s">
        <v>333</v>
      </c>
      <c r="F605" s="22">
        <v>18.3</v>
      </c>
      <c r="G605" s="22">
        <v>18.3</v>
      </c>
    </row>
    <row r="606" spans="1:7" ht="65" x14ac:dyDescent="0.3">
      <c r="A606" s="44"/>
      <c r="B606" s="12" t="s">
        <v>329</v>
      </c>
      <c r="C606" s="13" t="s">
        <v>334</v>
      </c>
      <c r="D606" s="14" t="s">
        <v>180</v>
      </c>
      <c r="E606" s="15" t="s">
        <v>335</v>
      </c>
      <c r="F606" s="22">
        <v>97.6</v>
      </c>
      <c r="G606" s="22"/>
    </row>
    <row r="607" spans="1:7" ht="91" x14ac:dyDescent="0.3">
      <c r="A607" s="44"/>
      <c r="B607" s="12" t="s">
        <v>329</v>
      </c>
      <c r="C607" s="13" t="s">
        <v>365</v>
      </c>
      <c r="D607" s="14" t="s">
        <v>180</v>
      </c>
      <c r="E607" s="24" t="s">
        <v>366</v>
      </c>
      <c r="F607" s="22"/>
      <c r="G607" s="22"/>
    </row>
    <row r="608" spans="1:7" ht="78" x14ac:dyDescent="0.3">
      <c r="A608" s="44"/>
      <c r="B608" s="12" t="s">
        <v>329</v>
      </c>
      <c r="C608" s="13" t="s">
        <v>336</v>
      </c>
      <c r="D608" s="14" t="s">
        <v>180</v>
      </c>
      <c r="E608" s="18" t="s">
        <v>337</v>
      </c>
      <c r="F608" s="22">
        <v>34772.004000000001</v>
      </c>
      <c r="G608" s="22">
        <v>38308.050000000003</v>
      </c>
    </row>
    <row r="609" spans="1:7" x14ac:dyDescent="0.3">
      <c r="A609" s="44"/>
      <c r="B609" s="12" t="s">
        <v>329</v>
      </c>
      <c r="C609" s="13" t="s">
        <v>338</v>
      </c>
      <c r="D609" s="14" t="s">
        <v>180</v>
      </c>
      <c r="E609" s="15" t="s">
        <v>339</v>
      </c>
      <c r="F609" s="22">
        <f>9756.7+0.02</f>
        <v>9756.7200000000012</v>
      </c>
      <c r="G609" s="22"/>
    </row>
    <row r="610" spans="1:7" ht="26" x14ac:dyDescent="0.3">
      <c r="A610" s="44"/>
      <c r="B610" s="12" t="s">
        <v>329</v>
      </c>
      <c r="C610" s="13" t="s">
        <v>108</v>
      </c>
      <c r="D610" s="14" t="s">
        <v>104</v>
      </c>
      <c r="E610" s="15" t="s">
        <v>109</v>
      </c>
      <c r="F610" s="22"/>
      <c r="G610" s="22"/>
    </row>
    <row r="611" spans="1:7" ht="52" x14ac:dyDescent="0.3">
      <c r="A611" s="45"/>
      <c r="B611" s="12" t="s">
        <v>329</v>
      </c>
      <c r="C611" s="13" t="s">
        <v>192</v>
      </c>
      <c r="D611" s="14" t="s">
        <v>180</v>
      </c>
      <c r="E611" s="15" t="s">
        <v>193</v>
      </c>
      <c r="F611" s="22"/>
      <c r="G611" s="22"/>
    </row>
    <row r="612" spans="1:7" x14ac:dyDescent="0.3">
      <c r="A612" s="16" t="s">
        <v>26</v>
      </c>
      <c r="B612" s="12"/>
      <c r="C612" s="13"/>
      <c r="D612" s="14"/>
      <c r="E612" s="17" t="s">
        <v>27</v>
      </c>
      <c r="F612" s="23">
        <f t="shared" ref="F612:G612" si="48">SUM(F590:F611)</f>
        <v>76302.423999999999</v>
      </c>
      <c r="G612" s="23">
        <f t="shared" si="48"/>
        <v>69603.95</v>
      </c>
    </row>
    <row r="613" spans="1:7" ht="124.15" customHeight="1" x14ac:dyDescent="0.3">
      <c r="A613" s="43" t="s">
        <v>340</v>
      </c>
      <c r="B613" s="12" t="s">
        <v>341</v>
      </c>
      <c r="C613" s="13" t="s">
        <v>342</v>
      </c>
      <c r="D613" s="14" t="s">
        <v>11</v>
      </c>
      <c r="E613" s="18" t="s">
        <v>343</v>
      </c>
      <c r="F613" s="22">
        <f>770609.5-45061.2</f>
        <v>725548.3</v>
      </c>
      <c r="G613" s="22">
        <v>713634.2</v>
      </c>
    </row>
    <row r="614" spans="1:7" ht="103.15" customHeight="1" x14ac:dyDescent="0.3">
      <c r="A614" s="44"/>
      <c r="B614" s="12" t="s">
        <v>341</v>
      </c>
      <c r="C614" s="13" t="s">
        <v>344</v>
      </c>
      <c r="D614" s="14" t="s">
        <v>11</v>
      </c>
      <c r="E614" s="18" t="s">
        <v>345</v>
      </c>
      <c r="F614" s="22">
        <v>45061.2</v>
      </c>
      <c r="G614" s="22"/>
    </row>
    <row r="615" spans="1:7" ht="91" x14ac:dyDescent="0.3">
      <c r="A615" s="44"/>
      <c r="B615" s="12" t="s">
        <v>341</v>
      </c>
      <c r="C615" s="13" t="s">
        <v>346</v>
      </c>
      <c r="D615" s="14" t="s">
        <v>11</v>
      </c>
      <c r="E615" s="18" t="s">
        <v>382</v>
      </c>
      <c r="F615" s="22"/>
      <c r="G615" s="22"/>
    </row>
    <row r="616" spans="1:7" ht="104" x14ac:dyDescent="0.3">
      <c r="A616" s="44"/>
      <c r="B616" s="12" t="s">
        <v>341</v>
      </c>
      <c r="C616" s="13" t="s">
        <v>347</v>
      </c>
      <c r="D616" s="14" t="s">
        <v>11</v>
      </c>
      <c r="E616" s="18" t="s">
        <v>383</v>
      </c>
      <c r="F616" s="22"/>
      <c r="G616" s="22"/>
    </row>
    <row r="617" spans="1:7" ht="106.15" customHeight="1" x14ac:dyDescent="0.3">
      <c r="A617" s="44"/>
      <c r="B617" s="12" t="s">
        <v>341</v>
      </c>
      <c r="C617" s="13" t="s">
        <v>348</v>
      </c>
      <c r="D617" s="14" t="s">
        <v>11</v>
      </c>
      <c r="E617" s="18" t="s">
        <v>349</v>
      </c>
      <c r="F617" s="22">
        <v>40719</v>
      </c>
      <c r="G617" s="22">
        <v>40323.199999999997</v>
      </c>
    </row>
    <row r="618" spans="1:7" ht="91" x14ac:dyDescent="0.3">
      <c r="A618" s="44"/>
      <c r="B618" s="12" t="s">
        <v>341</v>
      </c>
      <c r="C618" s="13" t="s">
        <v>350</v>
      </c>
      <c r="D618" s="14" t="s">
        <v>11</v>
      </c>
      <c r="E618" s="18" t="s">
        <v>384</v>
      </c>
      <c r="F618" s="22"/>
      <c r="G618" s="22"/>
    </row>
    <row r="619" spans="1:7" ht="91" x14ac:dyDescent="0.3">
      <c r="A619" s="44"/>
      <c r="B619" s="12" t="s">
        <v>341</v>
      </c>
      <c r="C619" s="13" t="s">
        <v>351</v>
      </c>
      <c r="D619" s="14" t="s">
        <v>11</v>
      </c>
      <c r="E619" s="18" t="s">
        <v>385</v>
      </c>
      <c r="F619" s="22"/>
      <c r="G619" s="22"/>
    </row>
    <row r="620" spans="1:7" ht="39" x14ac:dyDescent="0.3">
      <c r="A620" s="44"/>
      <c r="B620" s="12" t="s">
        <v>341</v>
      </c>
      <c r="C620" s="13" t="s">
        <v>79</v>
      </c>
      <c r="D620" s="14" t="s">
        <v>77</v>
      </c>
      <c r="E620" s="15" t="s">
        <v>80</v>
      </c>
      <c r="F620" s="22"/>
      <c r="G620" s="22"/>
    </row>
    <row r="621" spans="1:7" ht="26" x14ac:dyDescent="0.3">
      <c r="A621" s="44"/>
      <c r="B621" s="12" t="s">
        <v>341</v>
      </c>
      <c r="C621" s="13" t="s">
        <v>81</v>
      </c>
      <c r="D621" s="14" t="s">
        <v>77</v>
      </c>
      <c r="E621" s="15" t="s">
        <v>82</v>
      </c>
      <c r="F621" s="22"/>
      <c r="G621" s="22"/>
    </row>
    <row r="622" spans="1:7" ht="78" x14ac:dyDescent="0.3">
      <c r="A622" s="44"/>
      <c r="B622" s="12" t="s">
        <v>341</v>
      </c>
      <c r="C622" s="13" t="s">
        <v>83</v>
      </c>
      <c r="D622" s="14" t="s">
        <v>84</v>
      </c>
      <c r="E622" s="18" t="s">
        <v>368</v>
      </c>
      <c r="F622" s="22"/>
      <c r="G622" s="22"/>
    </row>
    <row r="623" spans="1:7" ht="78" x14ac:dyDescent="0.3">
      <c r="A623" s="44"/>
      <c r="B623" s="12" t="s">
        <v>341</v>
      </c>
      <c r="C623" s="13" t="s">
        <v>83</v>
      </c>
      <c r="D623" s="14" t="s">
        <v>85</v>
      </c>
      <c r="E623" s="18" t="s">
        <v>369</v>
      </c>
      <c r="F623" s="22"/>
      <c r="G623" s="22"/>
    </row>
    <row r="624" spans="1:7" ht="52" x14ac:dyDescent="0.3">
      <c r="A624" s="44"/>
      <c r="B624" s="12" t="s">
        <v>341</v>
      </c>
      <c r="C624" s="13" t="s">
        <v>352</v>
      </c>
      <c r="D624" s="14" t="s">
        <v>353</v>
      </c>
      <c r="E624" s="15" t="s">
        <v>354</v>
      </c>
      <c r="F624" s="22">
        <v>242911.2</v>
      </c>
      <c r="G624" s="22">
        <v>230219</v>
      </c>
    </row>
    <row r="625" spans="1:7" ht="52" x14ac:dyDescent="0.3">
      <c r="A625" s="44"/>
      <c r="B625" s="12" t="s">
        <v>341</v>
      </c>
      <c r="C625" s="13" t="s">
        <v>355</v>
      </c>
      <c r="D625" s="14" t="s">
        <v>353</v>
      </c>
      <c r="E625" s="15" t="s">
        <v>356</v>
      </c>
      <c r="F625" s="22"/>
      <c r="G625" s="22"/>
    </row>
    <row r="626" spans="1:7" ht="65" x14ac:dyDescent="0.3">
      <c r="A626" s="44"/>
      <c r="B626" s="12" t="s">
        <v>341</v>
      </c>
      <c r="C626" s="13" t="s">
        <v>93</v>
      </c>
      <c r="D626" s="14" t="s">
        <v>20</v>
      </c>
      <c r="E626" s="15" t="s">
        <v>94</v>
      </c>
      <c r="F626" s="22"/>
      <c r="G626" s="22"/>
    </row>
    <row r="627" spans="1:7" ht="52" x14ac:dyDescent="0.3">
      <c r="A627" s="44"/>
      <c r="B627" s="12" t="s">
        <v>341</v>
      </c>
      <c r="C627" s="13" t="s">
        <v>95</v>
      </c>
      <c r="D627" s="14" t="s">
        <v>20</v>
      </c>
      <c r="E627" s="15" t="s">
        <v>96</v>
      </c>
      <c r="F627" s="22"/>
      <c r="G627" s="22"/>
    </row>
    <row r="628" spans="1:7" ht="52" x14ac:dyDescent="0.3">
      <c r="A628" s="44"/>
      <c r="B628" s="12" t="s">
        <v>341</v>
      </c>
      <c r="C628" s="13" t="s">
        <v>97</v>
      </c>
      <c r="D628" s="14" t="s">
        <v>20</v>
      </c>
      <c r="E628" s="15" t="s">
        <v>98</v>
      </c>
      <c r="F628" s="22"/>
      <c r="G628" s="22"/>
    </row>
    <row r="629" spans="1:7" ht="39" x14ac:dyDescent="0.3">
      <c r="A629" s="44"/>
      <c r="B629" s="12" t="s">
        <v>341</v>
      </c>
      <c r="C629" s="13" t="s">
        <v>101</v>
      </c>
      <c r="D629" s="14" t="s">
        <v>20</v>
      </c>
      <c r="E629" s="15" t="s">
        <v>102</v>
      </c>
      <c r="F629" s="22"/>
      <c r="G629" s="22"/>
    </row>
    <row r="630" spans="1:7" ht="26" x14ac:dyDescent="0.3">
      <c r="A630" s="44"/>
      <c r="B630" s="12" t="s">
        <v>341</v>
      </c>
      <c r="C630" s="13" t="s">
        <v>103</v>
      </c>
      <c r="D630" s="14" t="s">
        <v>104</v>
      </c>
      <c r="E630" s="15" t="s">
        <v>105</v>
      </c>
      <c r="F630" s="22"/>
      <c r="G630" s="22"/>
    </row>
    <row r="631" spans="1:7" ht="26" x14ac:dyDescent="0.3">
      <c r="A631" s="44"/>
      <c r="B631" s="12" t="s">
        <v>341</v>
      </c>
      <c r="C631" s="13" t="s">
        <v>106</v>
      </c>
      <c r="D631" s="14" t="s">
        <v>104</v>
      </c>
      <c r="E631" s="15" t="s">
        <v>107</v>
      </c>
      <c r="F631" s="22"/>
      <c r="G631" s="22"/>
    </row>
    <row r="632" spans="1:7" ht="52" x14ac:dyDescent="0.3">
      <c r="A632" s="45"/>
      <c r="B632" s="12" t="s">
        <v>341</v>
      </c>
      <c r="C632" s="13" t="s">
        <v>192</v>
      </c>
      <c r="D632" s="14" t="s">
        <v>180</v>
      </c>
      <c r="E632" s="15" t="s">
        <v>193</v>
      </c>
      <c r="F632" s="22"/>
      <c r="G632" s="22"/>
    </row>
    <row r="633" spans="1:7" x14ac:dyDescent="0.3">
      <c r="A633" s="19" t="s">
        <v>26</v>
      </c>
      <c r="C633" s="20"/>
      <c r="D633" s="20"/>
      <c r="E633" s="15"/>
      <c r="F633" s="23">
        <f t="shared" ref="F633:G633" si="49">SUM(F613:F632)</f>
        <v>1054239.7</v>
      </c>
      <c r="G633" s="23">
        <f t="shared" si="49"/>
        <v>984176.39999999991</v>
      </c>
    </row>
    <row r="634" spans="1:7" s="3" customFormat="1" ht="18.649999999999999" customHeight="1" x14ac:dyDescent="0.3">
      <c r="A634" s="21" t="s">
        <v>357</v>
      </c>
      <c r="B634" s="20"/>
      <c r="C634" s="20"/>
      <c r="D634" s="20"/>
      <c r="E634" s="15"/>
      <c r="F634" s="23">
        <f>F23+F25+F27+F30+F35+F37+F43+F45+F47+F49+F72+F74+F92+F99+F101+F104+F107+F109+F111+F114+F116+F118+F120+F134+F148+F155+F174+F199+F219+F252+F270+F288+F306+F325+F343+F362+F382+F401+F420+F442+F463+F476+F489+F507+F522+F541+F556+F566+F577+F589+F612+F633</f>
        <v>22861975.424000006</v>
      </c>
      <c r="G634" s="23">
        <f>G23+G25+G27+G30+G35+G37+G43+G45+G47+G49+G72+G74+G92+G99+G101+G104+G107+G109+G111+G114+G116+G118+G120+G134+G148+G155+G174+G199+G219+G252+G270+G288+G306+G325+G343+G362+G382+G401+G420+G442+G463+G476+G489+G507+G522+G541+G556+G566+G577+G589+G612+G633</f>
        <v>23640343.150000006</v>
      </c>
    </row>
  </sheetData>
  <mergeCells count="47">
    <mergeCell ref="A477:A488"/>
    <mergeCell ref="A271:A287"/>
    <mergeCell ref="A289:A305"/>
    <mergeCell ref="A307:A324"/>
    <mergeCell ref="A326:A342"/>
    <mergeCell ref="A344:A361"/>
    <mergeCell ref="A363:A381"/>
    <mergeCell ref="A383:A400"/>
    <mergeCell ref="A402:A419"/>
    <mergeCell ref="A421:A441"/>
    <mergeCell ref="A443:A462"/>
    <mergeCell ref="A464:A475"/>
    <mergeCell ref="A613:A632"/>
    <mergeCell ref="A490:A506"/>
    <mergeCell ref="A508:A521"/>
    <mergeCell ref="A523:A540"/>
    <mergeCell ref="A542:A555"/>
    <mergeCell ref="A557:A565"/>
    <mergeCell ref="A567:A576"/>
    <mergeCell ref="A578:A588"/>
    <mergeCell ref="A590:A611"/>
    <mergeCell ref="A253:A269"/>
    <mergeCell ref="A93:A98"/>
    <mergeCell ref="A102:A103"/>
    <mergeCell ref="A105:A106"/>
    <mergeCell ref="A112:A113"/>
    <mergeCell ref="A121:A133"/>
    <mergeCell ref="A135:A147"/>
    <mergeCell ref="A149:A154"/>
    <mergeCell ref="A156:A173"/>
    <mergeCell ref="A175:A198"/>
    <mergeCell ref="A200:A218"/>
    <mergeCell ref="A220:A251"/>
    <mergeCell ref="A75:A91"/>
    <mergeCell ref="A10:G10"/>
    <mergeCell ref="A11:G11"/>
    <mergeCell ref="A14:A15"/>
    <mergeCell ref="B14:D14"/>
    <mergeCell ref="E14:E15"/>
    <mergeCell ref="F14:F15"/>
    <mergeCell ref="G14:G15"/>
    <mergeCell ref="C15:D15"/>
    <mergeCell ref="A16:A22"/>
    <mergeCell ref="A28:A29"/>
    <mergeCell ref="A31:A34"/>
    <mergeCell ref="A38:A42"/>
    <mergeCell ref="A50:A71"/>
  </mergeCells>
  <pageMargins left="0.23622047244094491" right="0.15748031496062992" top="0.47244094488188981" bottom="0.31496062992125984" header="0.19685039370078741" footer="0.19685039370078741"/>
  <pageSetup paperSize="9" scale="78"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 6 (февраль) </vt:lpstr>
      <vt:lpstr>'№ 6 (февраль) '!Заголовки_для_печати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Хибовская Ольга Николаевна</cp:lastModifiedBy>
  <cp:lastPrinted>2014-02-04T09:56:20Z</cp:lastPrinted>
  <dcterms:created xsi:type="dcterms:W3CDTF">2013-10-17T12:43:36Z</dcterms:created>
  <dcterms:modified xsi:type="dcterms:W3CDTF">2014-02-04T09:56:22Z</dcterms:modified>
</cp:coreProperties>
</file>