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319\Уточнение бюджета март 2014\Пакет на Думу март 2014\Проект решения\"/>
    </mc:Choice>
  </mc:AlternateContent>
  <bookViews>
    <workbookView xWindow="0" yWindow="0" windowWidth="28800" windowHeight="12140"/>
  </bookViews>
  <sheets>
    <sheet name="2014 год" sheetId="2" r:id="rId1"/>
  </sheets>
  <definedNames>
    <definedName name="_xlnm._FilterDatabase" localSheetId="0" hidden="1">'2014 год'!$A$15:$L$96</definedName>
    <definedName name="_xlnm.Print_Titles" localSheetId="0">'2014 год'!$14:$15</definedName>
    <definedName name="_xlnm.Print_Area" localSheetId="0">'2014 год'!$A$1:$J$96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2" l="1"/>
  <c r="I86" i="2"/>
  <c r="J86" i="2" s="1"/>
  <c r="I87" i="2"/>
  <c r="J82" i="2"/>
  <c r="I81" i="2"/>
  <c r="J81" i="2" s="1"/>
  <c r="J38" i="2"/>
  <c r="I37" i="2"/>
  <c r="J37" i="2" s="1"/>
  <c r="I36" i="2"/>
  <c r="J36" i="2" s="1"/>
  <c r="G16" i="2"/>
  <c r="J18" i="2"/>
  <c r="I19" i="2"/>
  <c r="J19" i="2" s="1"/>
  <c r="J53" i="2"/>
  <c r="J54" i="2"/>
  <c r="J52" i="2"/>
  <c r="I50" i="2"/>
  <c r="J50" i="2" s="1"/>
  <c r="I96" i="2" l="1"/>
  <c r="I34" i="2"/>
  <c r="D92" i="2"/>
  <c r="I92" i="2"/>
  <c r="I16" i="2"/>
  <c r="J29" i="2"/>
  <c r="J28" i="2" l="1"/>
  <c r="H87" i="2" l="1"/>
  <c r="J23" i="2"/>
  <c r="I55" i="2"/>
  <c r="J61" i="2"/>
  <c r="J60" i="2"/>
  <c r="J87" i="2" l="1"/>
  <c r="I90" i="2"/>
  <c r="J49" i="2"/>
  <c r="I89" i="2" l="1"/>
  <c r="I64" i="2"/>
  <c r="I85" i="2" s="1"/>
  <c r="I30" i="2"/>
  <c r="J33" i="2" l="1"/>
  <c r="I94" i="2"/>
  <c r="I93" i="2"/>
  <c r="I78" i="2"/>
  <c r="I74" i="2"/>
  <c r="I68" i="2"/>
  <c r="I62" i="2" l="1"/>
  <c r="I83" i="2" s="1"/>
  <c r="I91" i="2"/>
  <c r="G96" i="2"/>
  <c r="E96" i="2"/>
  <c r="D96" i="2"/>
  <c r="G34" i="2"/>
  <c r="H48" i="2"/>
  <c r="J48" i="2" s="1"/>
  <c r="F96" i="2" l="1"/>
  <c r="H96" i="2" s="1"/>
  <c r="J96" i="2" s="1"/>
  <c r="G95" i="2"/>
  <c r="G94" i="2"/>
  <c r="G93" i="2"/>
  <c r="G92" i="2"/>
  <c r="G90" i="2"/>
  <c r="E95" i="2"/>
  <c r="E94" i="2"/>
  <c r="E93" i="2"/>
  <c r="E92" i="2"/>
  <c r="E90" i="2"/>
  <c r="E89" i="2"/>
  <c r="D95" i="2"/>
  <c r="D94" i="2"/>
  <c r="D93" i="2"/>
  <c r="D90" i="2"/>
  <c r="D89" i="2"/>
  <c r="F31" i="2"/>
  <c r="F32" i="2"/>
  <c r="E30" i="2"/>
  <c r="D30" i="2"/>
  <c r="F39" i="2"/>
  <c r="H39" i="2" s="1"/>
  <c r="J39" i="2" s="1"/>
  <c r="F40" i="2"/>
  <c r="H40" i="2" s="1"/>
  <c r="J40" i="2" s="1"/>
  <c r="F41" i="2"/>
  <c r="H41" i="2" s="1"/>
  <c r="J41" i="2" s="1"/>
  <c r="F42" i="2"/>
  <c r="H42" i="2" s="1"/>
  <c r="J42" i="2" s="1"/>
  <c r="F43" i="2"/>
  <c r="H43" i="2" s="1"/>
  <c r="J43" i="2" s="1"/>
  <c r="F44" i="2"/>
  <c r="H44" i="2" s="1"/>
  <c r="J44" i="2" s="1"/>
  <c r="F45" i="2"/>
  <c r="H45" i="2" s="1"/>
  <c r="J45" i="2" s="1"/>
  <c r="F46" i="2"/>
  <c r="H46" i="2" s="1"/>
  <c r="J46" i="2" s="1"/>
  <c r="F47" i="2"/>
  <c r="H47" i="2" s="1"/>
  <c r="J47" i="2" s="1"/>
  <c r="E34" i="2"/>
  <c r="D55" i="2"/>
  <c r="G55" i="2"/>
  <c r="E55" i="2"/>
  <c r="G64" i="2"/>
  <c r="F73" i="2"/>
  <c r="H73" i="2" s="1"/>
  <c r="J73" i="2" s="1"/>
  <c r="F72" i="2"/>
  <c r="H72" i="2" s="1"/>
  <c r="J72" i="2" s="1"/>
  <c r="F67" i="2"/>
  <c r="H67" i="2" s="1"/>
  <c r="J67" i="2" s="1"/>
  <c r="F65" i="2"/>
  <c r="H65" i="2" s="1"/>
  <c r="J65" i="2" s="1"/>
  <c r="F66" i="2"/>
  <c r="H66" i="2" s="1"/>
  <c r="J66" i="2" s="1"/>
  <c r="E64" i="2"/>
  <c r="D64" i="2"/>
  <c r="D85" i="2" s="1"/>
  <c r="G78" i="2"/>
  <c r="F80" i="2"/>
  <c r="H80" i="2" s="1"/>
  <c r="J80" i="2" s="1"/>
  <c r="F79" i="2"/>
  <c r="H79" i="2" s="1"/>
  <c r="J79" i="2" s="1"/>
  <c r="E78" i="2"/>
  <c r="D78" i="2"/>
  <c r="F20" i="2"/>
  <c r="H20" i="2" s="1"/>
  <c r="F24" i="2"/>
  <c r="H24" i="2" s="1"/>
  <c r="J24" i="2" s="1"/>
  <c r="F25" i="2"/>
  <c r="H25" i="2" s="1"/>
  <c r="J25" i="2" s="1"/>
  <c r="F26" i="2"/>
  <c r="H26" i="2" s="1"/>
  <c r="J26" i="2" s="1"/>
  <c r="F27" i="2"/>
  <c r="H27" i="2" s="1"/>
  <c r="J27" i="2" s="1"/>
  <c r="E16" i="2"/>
  <c r="D16" i="2"/>
  <c r="G32" i="2"/>
  <c r="J20" i="2" l="1"/>
  <c r="H22" i="2"/>
  <c r="J22" i="2" s="1"/>
  <c r="F30" i="2"/>
  <c r="F94" i="2"/>
  <c r="H94" i="2" s="1"/>
  <c r="J94" i="2" s="1"/>
  <c r="H32" i="2"/>
  <c r="J32" i="2" s="1"/>
  <c r="G30" i="2"/>
  <c r="F93" i="2"/>
  <c r="H93" i="2" s="1"/>
  <c r="J93" i="2" s="1"/>
  <c r="F90" i="2"/>
  <c r="H90" i="2" s="1"/>
  <c r="J90" i="2" s="1"/>
  <c r="F95" i="2"/>
  <c r="H95" i="2" s="1"/>
  <c r="J95" i="2" s="1"/>
  <c r="G89" i="2"/>
  <c r="F92" i="2"/>
  <c r="H92" i="2" s="1"/>
  <c r="J92" i="2" s="1"/>
  <c r="F59" i="2"/>
  <c r="H59" i="2" s="1"/>
  <c r="J59" i="2" s="1"/>
  <c r="F16" i="2"/>
  <c r="H16" i="2" s="1"/>
  <c r="G74" i="2"/>
  <c r="G68" i="2"/>
  <c r="G85" i="2"/>
  <c r="H30" i="2" l="1"/>
  <c r="J30" i="2" s="1"/>
  <c r="G62" i="2"/>
  <c r="G83" i="2" s="1"/>
  <c r="G91" i="2"/>
  <c r="F58" i="2"/>
  <c r="H58" i="2" s="1"/>
  <c r="J58" i="2" s="1"/>
  <c r="H31" i="2"/>
  <c r="J31" i="2" s="1"/>
  <c r="F77" i="2"/>
  <c r="H77" i="2" s="1"/>
  <c r="J77" i="2" s="1"/>
  <c r="F76" i="2"/>
  <c r="H76" i="2" s="1"/>
  <c r="J76" i="2" s="1"/>
  <c r="F71" i="2"/>
  <c r="F70" i="2"/>
  <c r="H70" i="2" s="1"/>
  <c r="J70" i="2" s="1"/>
  <c r="E74" i="2"/>
  <c r="E68" i="2"/>
  <c r="E85" i="2"/>
  <c r="H71" i="2" l="1"/>
  <c r="J71" i="2" s="1"/>
  <c r="E91" i="2"/>
  <c r="E62" i="2"/>
  <c r="E83" i="2" s="1"/>
  <c r="F57" i="2"/>
  <c r="H57" i="2" s="1"/>
  <c r="J57" i="2" s="1"/>
  <c r="F89" i="2"/>
  <c r="H89" i="2" s="1"/>
  <c r="J89" i="2" s="1"/>
  <c r="D34" i="2" l="1"/>
  <c r="F56" i="2"/>
  <c r="H56" i="2" s="1"/>
  <c r="J56" i="2" s="1"/>
  <c r="D74" i="2" l="1"/>
  <c r="F74" i="2" s="1"/>
  <c r="H74" i="2" s="1"/>
  <c r="J74" i="2" s="1"/>
  <c r="D68" i="2"/>
  <c r="D91" i="2" l="1"/>
  <c r="F91" i="2" s="1"/>
  <c r="H91" i="2" s="1"/>
  <c r="J91" i="2" s="1"/>
  <c r="D62" i="2"/>
  <c r="D83" i="2" s="1"/>
  <c r="F83" i="2" s="1"/>
  <c r="H83" i="2" s="1"/>
  <c r="J83" i="2" s="1"/>
  <c r="F68" i="2"/>
  <c r="H68" i="2" s="1"/>
  <c r="J68" i="2" s="1"/>
  <c r="F85" i="2"/>
  <c r="H85" i="2" s="1"/>
  <c r="J85" i="2" s="1"/>
  <c r="F64" i="2"/>
  <c r="H64" i="2" s="1"/>
  <c r="J64" i="2" s="1"/>
  <c r="F78" i="2" l="1"/>
  <c r="H78" i="2" s="1"/>
  <c r="J78" i="2" s="1"/>
  <c r="F34" i="2"/>
  <c r="H34" i="2" s="1"/>
  <c r="J34" i="2" s="1"/>
  <c r="J16" i="2"/>
  <c r="F62" i="2"/>
  <c r="H62" i="2" s="1"/>
  <c r="J62" i="2" s="1"/>
  <c r="F55" i="2"/>
  <c r="H55" i="2" s="1"/>
  <c r="J55" i="2" s="1"/>
</calcChain>
</file>

<file path=xl/sharedStrings.xml><?xml version="1.0" encoding="utf-8"?>
<sst xmlns="http://schemas.openxmlformats.org/spreadsheetml/2006/main" count="218" uniqueCount="152">
  <si>
    <t>№ п/п</t>
  </si>
  <si>
    <t>Объект инвестиции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</si>
  <si>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</si>
  <si>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</si>
  <si>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</si>
  <si>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</si>
  <si>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</si>
  <si>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</si>
  <si>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</si>
  <si>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</si>
  <si>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</si>
  <si>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</si>
  <si>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</si>
  <si>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</si>
  <si>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</si>
  <si>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</si>
  <si>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</si>
  <si>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</si>
  <si>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</si>
  <si>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</si>
  <si>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</si>
  <si>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</si>
  <si>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</si>
  <si>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</si>
  <si>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</si>
  <si>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</si>
  <si>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</si>
  <si>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</si>
  <si>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</si>
  <si>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</si>
  <si>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</si>
  <si>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</si>
  <si>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</si>
  <si>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</si>
  <si>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</si>
  <si>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</si>
  <si>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</si>
  <si>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</si>
  <si>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</si>
  <si>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</si>
  <si>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</si>
  <si>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</si>
  <si>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</si>
  <si>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</si>
  <si>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</si>
  <si>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</si>
  <si>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</si>
  <si>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</si>
  <si>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</si>
  <si>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</si>
  <si>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</si>
  <si>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</si>
  <si>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</si>
  <si>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</si>
  <si>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</si>
  <si>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</si>
  <si>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</si>
  <si>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</si>
  <si>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</si>
  <si>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</si>
  <si>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</si>
  <si>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</si>
  <si>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</si>
  <si>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светофорного объекта с обустройством пешеходного перехода на ул. Ветлужской</t>
  </si>
  <si>
    <t>Строительство и реконструкция светофорных объектов</t>
  </si>
  <si>
    <t>к решению</t>
  </si>
  <si>
    <t>Пермской городской Думы</t>
  </si>
  <si>
    <t>ПРИЛОЖЕНИЕ № 13</t>
  </si>
  <si>
    <t>Бюджетные инвестиции в объекты капитального строительства муниципальной собственности города Перми на 2014 год</t>
  </si>
  <si>
    <t>Строительство нового корпуса МБОУ "Гимназия № 11 им. С.П.Дягилева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</si>
  <si>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</si>
  <si>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</si>
  <si>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</si>
  <si>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</si>
  <si>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</si>
  <si>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</si>
  <si>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</si>
  <si>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</si>
  <si>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</si>
  <si>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</si>
  <si>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</si>
  <si>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</si>
  <si>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</si>
  <si>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</si>
  <si>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</si>
  <si>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</si>
  <si>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</si>
  <si>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</si>
  <si>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</si>
  <si>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</si>
  <si>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</si>
  <si>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</si>
  <si>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</si>
  <si>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Приобретение зданий для размещения дошкольных образовательных организаций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</si>
  <si>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</si>
  <si>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</si>
  <si>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</si>
  <si>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</si>
  <si>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</si>
  <si>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</si>
  <si>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</si>
  <si>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</si>
  <si>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</si>
  <si>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</si>
  <si>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</si>
  <si>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</si>
  <si>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</si>
  <si>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</si>
  <si>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</si>
  <si>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</si>
  <si>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</si>
  <si>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</si>
  <si>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Реконструкция здания МАОУ "Средняя общеобразовательная школа № 32 имени Г.А.Сборщикова" г. Перми (пристройка спортивного зала)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</si>
  <si>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</si>
  <si>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</si>
  <si>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</si>
  <si>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</si>
  <si>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</si>
  <si>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</si>
  <si>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</si>
  <si>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</si>
  <si>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</si>
  <si>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</si>
  <si>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</si>
  <si>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</si>
  <si>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</si>
  <si>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</si>
  <si>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</si>
  <si>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</si>
  <si>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</si>
  <si>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</si>
  <si>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</si>
  <si>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</si>
  <si>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</si>
  <si>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</si>
  <si>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</si>
  <si>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</si>
  <si>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</si>
  <si>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</si>
  <si>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</si>
  <si>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</si>
  <si>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</si>
  <si>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</si>
  <si>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</si>
  <si>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</si>
  <si>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</si>
  <si>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</si>
  <si>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</si>
  <si>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</si>
  <si>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</si>
  <si>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ПРИЛОЖЕНИЕ № 10</t>
  </si>
  <si>
    <t>Приобретение жилых помещений для реализации мероприятий, связанных с переселением граждан из аварийного жилищного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</si>
</sst>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0" fontId="4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96"/>
  <sheetViews>
    <sheetView tabSelected="1" topLeftCell="A46" zoomScale="80" zoomScaleNormal="80" workbookViewId="0">
      <selection activeCell="B49" sqref="B49"/>
    </sheetView>
  </sheetViews>
  <sheetFormatPr defaultColWidth="9.1796875" defaultRowHeight="18" x14ac:dyDescent="0.4"/>
  <cols>
    <col min="1" max="1" width="5.453125" style="1" customWidth="1"/>
    <col min="2" max="2" width="76.81640625" style="1" customWidth="1"/>
    <col min="3" max="3" width="19.81640625" style="1" customWidth="1"/>
    <col min="4" max="6" width="17.54296875" style="8" hidden="1" customWidth="1"/>
    <col min="7" max="7" width="16.453125" style="8" hidden="1" customWidth="1"/>
    <col min="8" max="8" width="16.81640625" style="8" hidden="1" customWidth="1"/>
    <col min="9" max="9" width="18.26953125" style="8" hidden="1" customWidth="1"/>
    <col min="10" max="10" width="17.54296875" style="8" customWidth="1"/>
    <col min="11" max="11" width="12.7265625" style="1" hidden="1" customWidth="1"/>
    <col min="12" max="12" width="14.1796875" style="1" hidden="1" customWidth="1"/>
    <col min="13" max="13" width="10.54296875" style="1" customWidth="1"/>
    <col min="14" max="16384" width="9.1796875" style="1"/>
  </cols>
  <sheetData>
    <row r="1" spans="1:11" x14ac:dyDescent="0.4">
      <c r="E1" s="7"/>
      <c r="G1" s="7"/>
      <c r="H1" s="7"/>
      <c r="I1" s="7"/>
      <c r="J1" s="7" t="s">
        <v>150</v>
      </c>
    </row>
    <row r="2" spans="1:11" x14ac:dyDescent="0.4">
      <c r="E2" s="7"/>
      <c r="G2" s="7"/>
      <c r="H2" s="7"/>
      <c r="I2" s="7"/>
      <c r="J2" s="7" t="s">
        <v>65</v>
      </c>
    </row>
    <row r="3" spans="1:11" x14ac:dyDescent="0.4">
      <c r="E3" s="7"/>
      <c r="G3" s="7"/>
      <c r="H3" s="7"/>
      <c r="I3" s="7"/>
      <c r="J3" s="7" t="s">
        <v>66</v>
      </c>
    </row>
    <row r="5" spans="1:11" x14ac:dyDescent="0.4">
      <c r="H5" s="7"/>
      <c r="J5" s="7" t="s">
        <v>67</v>
      </c>
    </row>
    <row r="6" spans="1:11" x14ac:dyDescent="0.4">
      <c r="H6" s="7"/>
      <c r="J6" s="7" t="s">
        <v>65</v>
      </c>
    </row>
    <row r="7" spans="1:11" x14ac:dyDescent="0.4">
      <c r="H7" s="7"/>
      <c r="J7" s="7" t="s">
        <v>66</v>
      </c>
    </row>
    <row r="8" spans="1:11" x14ac:dyDescent="0.4">
      <c r="H8" s="7"/>
      <c r="J8" s="7" t="s">
        <v>97</v>
      </c>
    </row>
    <row r="9" spans="1:11" ht="17.5" x14ac:dyDescent="0.35">
      <c r="D9" s="1"/>
      <c r="E9" s="1"/>
      <c r="F9" s="1"/>
      <c r="G9" s="1"/>
      <c r="H9" s="1"/>
      <c r="I9" s="1"/>
      <c r="J9" s="1"/>
    </row>
    <row r="10" spans="1:11" ht="18.75" customHeight="1" x14ac:dyDescent="0.35">
      <c r="A10" s="43" t="s">
        <v>68</v>
      </c>
      <c r="B10" s="43"/>
      <c r="C10" s="43"/>
      <c r="D10" s="43"/>
      <c r="E10" s="43"/>
      <c r="F10" s="43"/>
      <c r="G10" s="43"/>
      <c r="H10" s="43"/>
      <c r="I10" s="25"/>
      <c r="J10" s="25"/>
    </row>
    <row r="11" spans="1:11" ht="15.75" customHeight="1" x14ac:dyDescent="0.35">
      <c r="A11" s="43"/>
      <c r="B11" s="43"/>
      <c r="C11" s="43"/>
      <c r="D11" s="43"/>
      <c r="E11" s="43"/>
      <c r="F11" s="43"/>
      <c r="G11" s="43"/>
      <c r="H11" s="43"/>
      <c r="I11" s="25"/>
      <c r="J11" s="25"/>
    </row>
    <row r="12" spans="1:11" ht="19.5" customHeight="1" x14ac:dyDescent="0.35">
      <c r="A12" s="43"/>
      <c r="B12" s="43"/>
      <c r="C12" s="43"/>
      <c r="D12" s="43"/>
      <c r="E12" s="43"/>
      <c r="F12" s="43"/>
      <c r="G12" s="43"/>
      <c r="H12" s="43"/>
      <c r="I12" s="25"/>
      <c r="J12" s="25"/>
    </row>
    <row r="13" spans="1:11" x14ac:dyDescent="0.4">
      <c r="A13" s="2"/>
      <c r="B13" s="3"/>
      <c r="C13" s="3"/>
      <c r="E13" s="7"/>
      <c r="G13" s="7"/>
      <c r="H13" s="7" t="s">
        <v>75</v>
      </c>
      <c r="I13" s="7"/>
      <c r="J13" s="7" t="s">
        <v>75</v>
      </c>
      <c r="K13" s="16"/>
    </row>
    <row r="14" spans="1:11" ht="18" customHeight="1" x14ac:dyDescent="0.35">
      <c r="A14" s="44" t="s">
        <v>0</v>
      </c>
      <c r="B14" s="44" t="s">
        <v>1</v>
      </c>
      <c r="C14" s="44" t="s">
        <v>62</v>
      </c>
      <c r="D14" s="46" t="s">
        <v>2</v>
      </c>
      <c r="E14" s="46" t="s">
        <v>77</v>
      </c>
      <c r="F14" s="48" t="s">
        <v>2</v>
      </c>
      <c r="G14" s="48" t="s">
        <v>90</v>
      </c>
      <c r="H14" s="48" t="s">
        <v>2</v>
      </c>
      <c r="I14" s="48" t="s">
        <v>90</v>
      </c>
      <c r="J14" s="48" t="s">
        <v>2</v>
      </c>
      <c r="K14" s="49"/>
    </row>
    <row r="15" spans="1:11" ht="18" customHeight="1" x14ac:dyDescent="0.35">
      <c r="A15" s="45"/>
      <c r="B15" s="42"/>
      <c r="C15" s="42"/>
      <c r="D15" s="47"/>
      <c r="E15" s="47"/>
      <c r="F15" s="48"/>
      <c r="G15" s="48"/>
      <c r="H15" s="48"/>
      <c r="I15" s="48"/>
      <c r="J15" s="48"/>
      <c r="K15" s="49"/>
    </row>
    <row r="16" spans="1:11" x14ac:dyDescent="0.4">
      <c r="A16" s="4"/>
      <c r="B16" s="17" t="s">
        <v>3</v>
      </c>
      <c r="C16" s="17"/>
      <c r="D16" s="9">
        <f>D20+D24+D25+D26+D27</f>
        <v>463995.8</v>
      </c>
      <c r="E16" s="9">
        <f>E20+E24+E25+E26+E27</f>
        <v>-7515.2999999999993</v>
      </c>
      <c r="F16" s="9">
        <f>D16+E16</f>
        <v>456480.5</v>
      </c>
      <c r="G16" s="9">
        <f>G20+G24+G25+G26+G27+G22</f>
        <v>0</v>
      </c>
      <c r="H16" s="9">
        <f>F16+G16</f>
        <v>456480.5</v>
      </c>
      <c r="I16" s="9">
        <f>I20+I24+I25+I26+I27+I28+I29</f>
        <v>8993.0429999999997</v>
      </c>
      <c r="J16" s="9">
        <f>H16+I16</f>
        <v>465473.54300000001</v>
      </c>
      <c r="K16" s="16"/>
    </row>
    <row r="17" spans="1:12" x14ac:dyDescent="0.4">
      <c r="A17" s="4"/>
      <c r="B17" s="17" t="s">
        <v>4</v>
      </c>
      <c r="C17" s="17"/>
      <c r="D17" s="9"/>
      <c r="E17" s="9"/>
      <c r="F17" s="9"/>
      <c r="G17" s="9"/>
      <c r="H17" s="9"/>
      <c r="I17" s="9"/>
      <c r="J17" s="9"/>
      <c r="K17" s="16"/>
    </row>
    <row r="18" spans="1:12" hidden="1" x14ac:dyDescent="0.4">
      <c r="A18" s="4"/>
      <c r="B18" s="33" t="s">
        <v>5</v>
      </c>
      <c r="C18" s="17"/>
      <c r="D18" s="9"/>
      <c r="E18" s="9"/>
      <c r="F18" s="9"/>
      <c r="G18" s="9"/>
      <c r="H18" s="9"/>
      <c r="I18" s="9"/>
      <c r="J18" s="9">
        <f t="shared" ref="J18:J19" si="0">H18+I18</f>
        <v>0</v>
      </c>
      <c r="K18" s="16"/>
      <c r="L18" s="1">
        <v>0</v>
      </c>
    </row>
    <row r="19" spans="1:12" x14ac:dyDescent="0.4">
      <c r="A19" s="4"/>
      <c r="B19" s="33" t="s">
        <v>108</v>
      </c>
      <c r="C19" s="17"/>
      <c r="D19" s="9"/>
      <c r="E19" s="9"/>
      <c r="F19" s="9"/>
      <c r="G19" s="9"/>
      <c r="H19" s="9"/>
      <c r="I19" s="9">
        <f>I23</f>
        <v>100000</v>
      </c>
      <c r="J19" s="9">
        <f t="shared" si="0"/>
        <v>100000</v>
      </c>
      <c r="K19" s="16"/>
    </row>
    <row r="20" spans="1:12" ht="54" x14ac:dyDescent="0.4">
      <c r="A20" s="4" t="s">
        <v>6</v>
      </c>
      <c r="B20" s="6" t="s">
        <v>93</v>
      </c>
      <c r="C20" s="18" t="s">
        <v>94</v>
      </c>
      <c r="D20" s="23">
        <v>200000</v>
      </c>
      <c r="E20" s="9">
        <v>0</v>
      </c>
      <c r="F20" s="9">
        <f t="shared" ref="F20:F27" si="1">D20+E20</f>
        <v>200000</v>
      </c>
      <c r="G20" s="9">
        <v>0</v>
      </c>
      <c r="H20" s="9">
        <f t="shared" ref="H20:H27" si="2">F20+G20</f>
        <v>200000</v>
      </c>
      <c r="I20" s="9">
        <v>0</v>
      </c>
      <c r="J20" s="9">
        <f>H20+I20</f>
        <v>200000</v>
      </c>
      <c r="K20" s="1" t="s">
        <v>24</v>
      </c>
    </row>
    <row r="21" spans="1:12" x14ac:dyDescent="0.4">
      <c r="A21" s="4"/>
      <c r="B21" s="17" t="s">
        <v>4</v>
      </c>
      <c r="C21" s="27"/>
      <c r="D21" s="23"/>
      <c r="E21" s="9"/>
      <c r="F21" s="9"/>
      <c r="G21" s="9"/>
      <c r="H21" s="9"/>
      <c r="I21" s="9"/>
      <c r="J21" s="9"/>
    </row>
    <row r="22" spans="1:12" hidden="1" x14ac:dyDescent="0.4">
      <c r="A22" s="4"/>
      <c r="B22" s="27" t="s">
        <v>5</v>
      </c>
      <c r="C22" s="27"/>
      <c r="D22" s="23"/>
      <c r="E22" s="9"/>
      <c r="F22" s="9"/>
      <c r="G22" s="9"/>
      <c r="H22" s="30">
        <f>H20</f>
        <v>200000</v>
      </c>
      <c r="I22" s="30">
        <v>-100000</v>
      </c>
      <c r="J22" s="30">
        <f t="shared" ref="J22:J23" si="3">H22+I22</f>
        <v>100000</v>
      </c>
      <c r="K22" s="1" t="s">
        <v>24</v>
      </c>
      <c r="L22" s="1">
        <v>0</v>
      </c>
    </row>
    <row r="23" spans="1:12" x14ac:dyDescent="0.4">
      <c r="A23" s="4"/>
      <c r="B23" s="33" t="s">
        <v>108</v>
      </c>
      <c r="C23" s="27"/>
      <c r="D23" s="23"/>
      <c r="E23" s="9"/>
      <c r="F23" s="9"/>
      <c r="G23" s="9"/>
      <c r="H23" s="9">
        <v>0</v>
      </c>
      <c r="I23" s="9">
        <v>100000</v>
      </c>
      <c r="J23" s="9">
        <f t="shared" si="3"/>
        <v>100000</v>
      </c>
      <c r="K23" s="1" t="s">
        <v>107</v>
      </c>
    </row>
    <row r="24" spans="1:12" ht="36" x14ac:dyDescent="0.4">
      <c r="A24" s="4" t="s">
        <v>8</v>
      </c>
      <c r="B24" s="6" t="s">
        <v>25</v>
      </c>
      <c r="C24" s="18" t="s">
        <v>7</v>
      </c>
      <c r="D24" s="9">
        <v>40000</v>
      </c>
      <c r="E24" s="9">
        <v>0</v>
      </c>
      <c r="F24" s="9">
        <f t="shared" si="1"/>
        <v>40000</v>
      </c>
      <c r="G24" s="9">
        <v>0</v>
      </c>
      <c r="H24" s="9">
        <f t="shared" si="2"/>
        <v>40000</v>
      </c>
      <c r="I24" s="9">
        <v>0</v>
      </c>
      <c r="J24" s="9">
        <f t="shared" ref="J24:J95" si="4">H24+I24</f>
        <v>40000</v>
      </c>
      <c r="K24" s="1" t="s">
        <v>26</v>
      </c>
    </row>
    <row r="25" spans="1:12" ht="36" x14ac:dyDescent="0.4">
      <c r="A25" s="4" t="s">
        <v>9</v>
      </c>
      <c r="B25" s="33" t="s">
        <v>69</v>
      </c>
      <c r="C25" s="18" t="s">
        <v>7</v>
      </c>
      <c r="D25" s="9">
        <v>223995.8</v>
      </c>
      <c r="E25" s="9">
        <v>-12515.3</v>
      </c>
      <c r="F25" s="9">
        <f t="shared" si="1"/>
        <v>211480.5</v>
      </c>
      <c r="G25" s="9">
        <v>0</v>
      </c>
      <c r="H25" s="9">
        <f t="shared" si="2"/>
        <v>211480.5</v>
      </c>
      <c r="I25" s="9">
        <v>241.589</v>
      </c>
      <c r="J25" s="9">
        <f t="shared" si="4"/>
        <v>211722.08900000001</v>
      </c>
      <c r="K25" s="1" t="s">
        <v>27</v>
      </c>
    </row>
    <row r="26" spans="1:12" ht="54" x14ac:dyDescent="0.4">
      <c r="A26" s="4" t="s">
        <v>54</v>
      </c>
      <c r="B26" s="33" t="s">
        <v>78</v>
      </c>
      <c r="C26" s="18" t="s">
        <v>7</v>
      </c>
      <c r="D26" s="9">
        <v>0</v>
      </c>
      <c r="E26" s="9">
        <v>2500</v>
      </c>
      <c r="F26" s="9">
        <f t="shared" si="1"/>
        <v>2500</v>
      </c>
      <c r="G26" s="9"/>
      <c r="H26" s="9">
        <f t="shared" si="2"/>
        <v>2500</v>
      </c>
      <c r="I26" s="9"/>
      <c r="J26" s="9">
        <f t="shared" si="4"/>
        <v>2500</v>
      </c>
      <c r="K26" s="1" t="s">
        <v>79</v>
      </c>
    </row>
    <row r="27" spans="1:12" ht="36" x14ac:dyDescent="0.4">
      <c r="A27" s="4" t="s">
        <v>11</v>
      </c>
      <c r="B27" s="33" t="s">
        <v>80</v>
      </c>
      <c r="C27" s="18" t="s">
        <v>7</v>
      </c>
      <c r="D27" s="9">
        <v>0</v>
      </c>
      <c r="E27" s="9">
        <v>2500</v>
      </c>
      <c r="F27" s="9">
        <f t="shared" si="1"/>
        <v>2500</v>
      </c>
      <c r="G27" s="9"/>
      <c r="H27" s="9">
        <f t="shared" si="2"/>
        <v>2500</v>
      </c>
      <c r="I27" s="9"/>
      <c r="J27" s="9">
        <f t="shared" si="4"/>
        <v>2500</v>
      </c>
      <c r="K27" s="1" t="s">
        <v>81</v>
      </c>
    </row>
    <row r="28" spans="1:12" ht="36" x14ac:dyDescent="0.4">
      <c r="A28" s="4" t="s">
        <v>13</v>
      </c>
      <c r="B28" s="33" t="s">
        <v>109</v>
      </c>
      <c r="C28" s="29" t="s">
        <v>7</v>
      </c>
      <c r="D28" s="9"/>
      <c r="E28" s="9"/>
      <c r="F28" s="9"/>
      <c r="G28" s="9"/>
      <c r="H28" s="9"/>
      <c r="I28" s="9">
        <v>3751.4540000000002</v>
      </c>
      <c r="J28" s="9">
        <f t="shared" si="4"/>
        <v>3751.4540000000002</v>
      </c>
      <c r="K28" s="1" t="s">
        <v>110</v>
      </c>
    </row>
    <row r="29" spans="1:12" ht="54" x14ac:dyDescent="0.4">
      <c r="A29" s="4" t="s">
        <v>111</v>
      </c>
      <c r="B29" s="33" t="s">
        <v>112</v>
      </c>
      <c r="C29" s="29" t="s">
        <v>7</v>
      </c>
      <c r="D29" s="9"/>
      <c r="E29" s="9"/>
      <c r="F29" s="9"/>
      <c r="G29" s="9"/>
      <c r="H29" s="9"/>
      <c r="I29" s="9">
        <v>5000</v>
      </c>
      <c r="J29" s="9">
        <f t="shared" si="4"/>
        <v>5000</v>
      </c>
      <c r="K29" s="1" t="s">
        <v>113</v>
      </c>
    </row>
    <row r="30" spans="1:12" x14ac:dyDescent="0.4">
      <c r="A30" s="4"/>
      <c r="B30" s="33" t="s">
        <v>98</v>
      </c>
      <c r="C30" s="18"/>
      <c r="D30" s="9">
        <f>D31+D32</f>
        <v>0</v>
      </c>
      <c r="E30" s="9">
        <f>E31+E32</f>
        <v>12515.3</v>
      </c>
      <c r="F30" s="9">
        <f>D30+E30</f>
        <v>12515.3</v>
      </c>
      <c r="G30" s="9">
        <f>G31+G32</f>
        <v>25590.473999999998</v>
      </c>
      <c r="H30" s="9">
        <f>F30+G30</f>
        <v>38105.773999999998</v>
      </c>
      <c r="I30" s="9">
        <f>I31+I32+I33</f>
        <v>18243.52</v>
      </c>
      <c r="J30" s="9">
        <f>H30+I30</f>
        <v>56349.293999999994</v>
      </c>
    </row>
    <row r="31" spans="1:12" ht="36" x14ac:dyDescent="0.4">
      <c r="A31" s="4" t="s">
        <v>114</v>
      </c>
      <c r="B31" s="33" t="s">
        <v>86</v>
      </c>
      <c r="C31" s="18" t="s">
        <v>87</v>
      </c>
      <c r="D31" s="9">
        <v>0</v>
      </c>
      <c r="E31" s="9">
        <v>12515.3</v>
      </c>
      <c r="F31" s="9">
        <f t="shared" ref="F31:F32" si="5">D31+E31</f>
        <v>12515.3</v>
      </c>
      <c r="G31" s="9"/>
      <c r="H31" s="9">
        <f t="shared" ref="H31:H32" si="6">F31+G31</f>
        <v>12515.3</v>
      </c>
      <c r="I31" s="9">
        <v>377.827</v>
      </c>
      <c r="J31" s="9">
        <f t="shared" si="4"/>
        <v>12893.126999999999</v>
      </c>
      <c r="K31" s="1" t="s">
        <v>88</v>
      </c>
    </row>
    <row r="32" spans="1:12" ht="36" x14ac:dyDescent="0.4">
      <c r="A32" s="4" t="s">
        <v>115</v>
      </c>
      <c r="B32" s="33" t="s">
        <v>91</v>
      </c>
      <c r="C32" s="18" t="s">
        <v>87</v>
      </c>
      <c r="D32" s="9"/>
      <c r="E32" s="9"/>
      <c r="F32" s="9">
        <f t="shared" si="5"/>
        <v>0</v>
      </c>
      <c r="G32" s="9">
        <f>25590.474</f>
        <v>25590.473999999998</v>
      </c>
      <c r="H32" s="9">
        <f t="shared" si="6"/>
        <v>25590.473999999998</v>
      </c>
      <c r="I32" s="9">
        <v>2865.6930000000002</v>
      </c>
      <c r="J32" s="9">
        <f t="shared" si="4"/>
        <v>28456.166999999998</v>
      </c>
      <c r="K32" s="1" t="s">
        <v>92</v>
      </c>
    </row>
    <row r="33" spans="1:12" ht="36" x14ac:dyDescent="0.4">
      <c r="A33" s="4" t="s">
        <v>116</v>
      </c>
      <c r="B33" s="33" t="s">
        <v>100</v>
      </c>
      <c r="C33" s="29" t="s">
        <v>87</v>
      </c>
      <c r="D33" s="9"/>
      <c r="E33" s="9"/>
      <c r="F33" s="9"/>
      <c r="G33" s="9"/>
      <c r="H33" s="9"/>
      <c r="I33" s="9">
        <v>15000</v>
      </c>
      <c r="J33" s="9">
        <f>H33+I33</f>
        <v>15000</v>
      </c>
      <c r="K33" s="1" t="s">
        <v>99</v>
      </c>
    </row>
    <row r="34" spans="1:12" x14ac:dyDescent="0.4">
      <c r="A34" s="4"/>
      <c r="B34" s="33" t="s">
        <v>10</v>
      </c>
      <c r="C34" s="18"/>
      <c r="D34" s="9">
        <f>D39+D40+D41+D42+D43+D44+D45+D46+D47</f>
        <v>357512.39999999991</v>
      </c>
      <c r="E34" s="9">
        <f>E39+E40+E41+E42+E43+E44+E45+E46+E47</f>
        <v>5911.29</v>
      </c>
      <c r="F34" s="9">
        <f t="shared" ref="F34:H47" si="7">D34+E34</f>
        <v>363423.68999999989</v>
      </c>
      <c r="G34" s="9">
        <f>G39+G40+G41+G42+G43+G44+G45+G46+G47+G48</f>
        <v>415620.67700000003</v>
      </c>
      <c r="H34" s="9">
        <f t="shared" si="7"/>
        <v>779044.36699999985</v>
      </c>
      <c r="I34" s="9">
        <f>I39+I40+I41+I42+I43+I44+I45+I46+I47+I48+I49+I50</f>
        <v>1093241.9819999998</v>
      </c>
      <c r="J34" s="9">
        <f t="shared" si="4"/>
        <v>1872286.3489999997</v>
      </c>
    </row>
    <row r="35" spans="1:12" x14ac:dyDescent="0.4">
      <c r="A35" s="4"/>
      <c r="B35" s="33" t="s">
        <v>4</v>
      </c>
      <c r="C35" s="33"/>
      <c r="D35" s="9"/>
      <c r="E35" s="9"/>
      <c r="F35" s="9"/>
      <c r="G35" s="9"/>
      <c r="H35" s="9"/>
      <c r="I35" s="9"/>
      <c r="J35" s="9"/>
    </row>
    <row r="36" spans="1:12" x14ac:dyDescent="0.4">
      <c r="A36" s="4"/>
      <c r="B36" s="33" t="s">
        <v>144</v>
      </c>
      <c r="C36" s="33"/>
      <c r="D36" s="9"/>
      <c r="E36" s="9"/>
      <c r="F36" s="9"/>
      <c r="G36" s="9"/>
      <c r="H36" s="9"/>
      <c r="I36" s="9">
        <f>I52</f>
        <v>41870.720000000001</v>
      </c>
      <c r="J36" s="9">
        <f t="shared" si="4"/>
        <v>41870.720000000001</v>
      </c>
    </row>
    <row r="37" spans="1:12" x14ac:dyDescent="0.4">
      <c r="A37" s="4"/>
      <c r="B37" s="33" t="s">
        <v>108</v>
      </c>
      <c r="C37" s="33"/>
      <c r="D37" s="9"/>
      <c r="E37" s="9"/>
      <c r="F37" s="9"/>
      <c r="G37" s="9"/>
      <c r="H37" s="9"/>
      <c r="I37" s="9">
        <f>I53</f>
        <v>159996.28200000001</v>
      </c>
      <c r="J37" s="9">
        <f t="shared" si="4"/>
        <v>159996.28200000001</v>
      </c>
    </row>
    <row r="38" spans="1:12" hidden="1" x14ac:dyDescent="0.4">
      <c r="A38" s="4"/>
      <c r="B38" s="33" t="s">
        <v>5</v>
      </c>
      <c r="C38" s="33"/>
      <c r="D38" s="9"/>
      <c r="E38" s="9"/>
      <c r="F38" s="9"/>
      <c r="G38" s="9"/>
      <c r="H38" s="9"/>
      <c r="I38" s="9"/>
      <c r="J38" s="9">
        <f t="shared" si="4"/>
        <v>0</v>
      </c>
      <c r="L38" s="1">
        <v>0</v>
      </c>
    </row>
    <row r="39" spans="1:12" ht="75.75" customHeight="1" x14ac:dyDescent="0.4">
      <c r="A39" s="4" t="s">
        <v>117</v>
      </c>
      <c r="B39" s="11" t="s">
        <v>38</v>
      </c>
      <c r="C39" s="18" t="s">
        <v>12</v>
      </c>
      <c r="D39" s="9">
        <v>7435.3</v>
      </c>
      <c r="E39" s="9">
        <v>0</v>
      </c>
      <c r="F39" s="9">
        <f t="shared" si="7"/>
        <v>7435.3</v>
      </c>
      <c r="G39" s="9">
        <v>0</v>
      </c>
      <c r="H39" s="9">
        <f t="shared" si="7"/>
        <v>7435.3</v>
      </c>
      <c r="I39" s="9">
        <v>694.02300000000002</v>
      </c>
      <c r="J39" s="9">
        <f t="shared" si="4"/>
        <v>8129.3230000000003</v>
      </c>
      <c r="K39" s="1" t="s">
        <v>39</v>
      </c>
    </row>
    <row r="40" spans="1:12" ht="74.25" customHeight="1" x14ac:dyDescent="0.4">
      <c r="A40" s="4" t="s">
        <v>118</v>
      </c>
      <c r="B40" s="11" t="s">
        <v>72</v>
      </c>
      <c r="C40" s="18" t="s">
        <v>12</v>
      </c>
      <c r="D40" s="9">
        <v>58604.9</v>
      </c>
      <c r="E40" s="9">
        <v>0</v>
      </c>
      <c r="F40" s="9">
        <f t="shared" si="7"/>
        <v>58604.9</v>
      </c>
      <c r="G40" s="9">
        <v>0</v>
      </c>
      <c r="H40" s="9">
        <f t="shared" si="7"/>
        <v>58604.9</v>
      </c>
      <c r="I40" s="9">
        <v>18834.75</v>
      </c>
      <c r="J40" s="9">
        <f t="shared" si="4"/>
        <v>77439.649999999994</v>
      </c>
      <c r="K40" s="1" t="s">
        <v>43</v>
      </c>
    </row>
    <row r="41" spans="1:12" ht="72" x14ac:dyDescent="0.4">
      <c r="A41" s="4" t="s">
        <v>119</v>
      </c>
      <c r="B41" s="33" t="s">
        <v>41</v>
      </c>
      <c r="C41" s="18" t="s">
        <v>12</v>
      </c>
      <c r="D41" s="9">
        <v>124436.6</v>
      </c>
      <c r="E41" s="9">
        <v>0</v>
      </c>
      <c r="F41" s="9">
        <f t="shared" si="7"/>
        <v>124436.6</v>
      </c>
      <c r="G41" s="9">
        <v>0</v>
      </c>
      <c r="H41" s="9">
        <f t="shared" si="7"/>
        <v>124436.6</v>
      </c>
      <c r="I41" s="9">
        <v>39857.415000000001</v>
      </c>
      <c r="J41" s="9">
        <f t="shared" si="4"/>
        <v>164294.01500000001</v>
      </c>
      <c r="K41" s="1" t="s">
        <v>42</v>
      </c>
    </row>
    <row r="42" spans="1:12" ht="72" x14ac:dyDescent="0.4">
      <c r="A42" s="4" t="s">
        <v>120</v>
      </c>
      <c r="B42" s="33" t="s">
        <v>89</v>
      </c>
      <c r="C42" s="18" t="s">
        <v>12</v>
      </c>
      <c r="D42" s="9">
        <v>116967.4</v>
      </c>
      <c r="E42" s="9">
        <v>0</v>
      </c>
      <c r="F42" s="9">
        <f t="shared" si="7"/>
        <v>116967.4</v>
      </c>
      <c r="G42" s="9">
        <v>0</v>
      </c>
      <c r="H42" s="9">
        <f t="shared" si="7"/>
        <v>116967.4</v>
      </c>
      <c r="I42" s="9">
        <v>1858.1130000000001</v>
      </c>
      <c r="J42" s="9">
        <f t="shared" si="4"/>
        <v>118825.51299999999</v>
      </c>
      <c r="K42" s="1" t="s">
        <v>44</v>
      </c>
    </row>
    <row r="43" spans="1:12" ht="72" x14ac:dyDescent="0.4">
      <c r="A43" s="4" t="s">
        <v>121</v>
      </c>
      <c r="B43" s="11" t="s">
        <v>73</v>
      </c>
      <c r="C43" s="18" t="s">
        <v>12</v>
      </c>
      <c r="D43" s="9">
        <v>4874.6000000000004</v>
      </c>
      <c r="E43" s="9">
        <v>0</v>
      </c>
      <c r="F43" s="9">
        <f t="shared" si="7"/>
        <v>4874.6000000000004</v>
      </c>
      <c r="G43" s="9">
        <v>0</v>
      </c>
      <c r="H43" s="9">
        <f t="shared" si="7"/>
        <v>4874.6000000000004</v>
      </c>
      <c r="I43" s="9">
        <v>0</v>
      </c>
      <c r="J43" s="9">
        <f t="shared" si="4"/>
        <v>4874.6000000000004</v>
      </c>
      <c r="K43" s="1" t="s">
        <v>45</v>
      </c>
    </row>
    <row r="44" spans="1:12" ht="72" x14ac:dyDescent="0.4">
      <c r="A44" s="4" t="s">
        <v>122</v>
      </c>
      <c r="B44" s="33" t="s">
        <v>46</v>
      </c>
      <c r="C44" s="18" t="s">
        <v>12</v>
      </c>
      <c r="D44" s="9">
        <v>5014.3</v>
      </c>
      <c r="E44" s="9">
        <v>0</v>
      </c>
      <c r="F44" s="9">
        <f t="shared" si="7"/>
        <v>5014.3</v>
      </c>
      <c r="G44" s="9">
        <v>0</v>
      </c>
      <c r="H44" s="9">
        <f t="shared" si="7"/>
        <v>5014.3</v>
      </c>
      <c r="I44" s="9">
        <v>0</v>
      </c>
      <c r="J44" s="9">
        <f t="shared" si="4"/>
        <v>5014.3</v>
      </c>
      <c r="K44" s="1" t="s">
        <v>47</v>
      </c>
    </row>
    <row r="45" spans="1:12" ht="72" x14ac:dyDescent="0.4">
      <c r="A45" s="4" t="s">
        <v>123</v>
      </c>
      <c r="B45" s="33" t="s">
        <v>48</v>
      </c>
      <c r="C45" s="18" t="s">
        <v>12</v>
      </c>
      <c r="D45" s="9">
        <v>37852.5</v>
      </c>
      <c r="E45" s="9">
        <v>0</v>
      </c>
      <c r="F45" s="9">
        <f t="shared" si="7"/>
        <v>37852.5</v>
      </c>
      <c r="G45" s="9">
        <v>0</v>
      </c>
      <c r="H45" s="9">
        <f t="shared" si="7"/>
        <v>37852.5</v>
      </c>
      <c r="I45" s="9">
        <v>200</v>
      </c>
      <c r="J45" s="9">
        <f t="shared" si="4"/>
        <v>38052.5</v>
      </c>
      <c r="K45" s="1" t="s">
        <v>49</v>
      </c>
    </row>
    <row r="46" spans="1:12" ht="72" x14ac:dyDescent="0.4">
      <c r="A46" s="4" t="s">
        <v>124</v>
      </c>
      <c r="B46" s="33" t="s">
        <v>50</v>
      </c>
      <c r="C46" s="18" t="s">
        <v>12</v>
      </c>
      <c r="D46" s="10">
        <v>2326.8000000000002</v>
      </c>
      <c r="E46" s="10">
        <v>0</v>
      </c>
      <c r="F46" s="9">
        <f t="shared" si="7"/>
        <v>2326.8000000000002</v>
      </c>
      <c r="G46" s="10">
        <v>0</v>
      </c>
      <c r="H46" s="9">
        <f t="shared" si="7"/>
        <v>2326.8000000000002</v>
      </c>
      <c r="I46" s="10">
        <v>7942.0029999999997</v>
      </c>
      <c r="J46" s="9">
        <f t="shared" si="4"/>
        <v>10268.803</v>
      </c>
      <c r="K46" s="1" t="s">
        <v>51</v>
      </c>
    </row>
    <row r="47" spans="1:12" ht="72" x14ac:dyDescent="0.4">
      <c r="A47" s="4" t="s">
        <v>125</v>
      </c>
      <c r="B47" s="33" t="s">
        <v>84</v>
      </c>
      <c r="C47" s="18" t="s">
        <v>12</v>
      </c>
      <c r="D47" s="10">
        <v>0</v>
      </c>
      <c r="E47" s="10">
        <v>5911.29</v>
      </c>
      <c r="F47" s="9">
        <f t="shared" si="7"/>
        <v>5911.29</v>
      </c>
      <c r="G47" s="10"/>
      <c r="H47" s="9">
        <f t="shared" si="7"/>
        <v>5911.29</v>
      </c>
      <c r="I47" s="10"/>
      <c r="J47" s="9">
        <f t="shared" si="4"/>
        <v>5911.29</v>
      </c>
      <c r="K47" s="1" t="s">
        <v>85</v>
      </c>
    </row>
    <row r="48" spans="1:12" ht="54" x14ac:dyDescent="0.4">
      <c r="A48" s="4" t="s">
        <v>126</v>
      </c>
      <c r="B48" s="33" t="s">
        <v>95</v>
      </c>
      <c r="C48" s="18" t="s">
        <v>40</v>
      </c>
      <c r="D48" s="10"/>
      <c r="E48" s="10"/>
      <c r="F48" s="9">
        <v>0</v>
      </c>
      <c r="G48" s="10">
        <v>415620.67700000003</v>
      </c>
      <c r="H48" s="9">
        <f>F48+G48</f>
        <v>415620.67700000003</v>
      </c>
      <c r="I48" s="10"/>
      <c r="J48" s="9">
        <f t="shared" si="4"/>
        <v>415620.67700000003</v>
      </c>
      <c r="K48" s="1" t="s">
        <v>96</v>
      </c>
    </row>
    <row r="49" spans="1:12" ht="72" x14ac:dyDescent="0.4">
      <c r="A49" s="4" t="s">
        <v>127</v>
      </c>
      <c r="B49" s="33" t="s">
        <v>101</v>
      </c>
      <c r="C49" s="29" t="s">
        <v>12</v>
      </c>
      <c r="D49" s="10"/>
      <c r="E49" s="10"/>
      <c r="F49" s="9"/>
      <c r="G49" s="10"/>
      <c r="H49" s="9"/>
      <c r="I49" s="10">
        <v>1383.836</v>
      </c>
      <c r="J49" s="9">
        <f t="shared" si="4"/>
        <v>1383.836</v>
      </c>
      <c r="K49" s="1" t="s">
        <v>102</v>
      </c>
    </row>
    <row r="50" spans="1:12" ht="54" x14ac:dyDescent="0.4">
      <c r="A50" s="4" t="s">
        <v>128</v>
      </c>
      <c r="B50" s="33" t="s">
        <v>151</v>
      </c>
      <c r="C50" s="33" t="s">
        <v>40</v>
      </c>
      <c r="D50" s="10"/>
      <c r="E50" s="10"/>
      <c r="F50" s="9"/>
      <c r="G50" s="10"/>
      <c r="H50" s="9"/>
      <c r="I50" s="10">
        <f>I52+I53+I54</f>
        <v>1022471.8419999999</v>
      </c>
      <c r="J50" s="9">
        <f>H50+I50</f>
        <v>1022471.8419999999</v>
      </c>
    </row>
    <row r="51" spans="1:12" x14ac:dyDescent="0.4">
      <c r="A51" s="4"/>
      <c r="B51" s="33" t="s">
        <v>4</v>
      </c>
      <c r="C51" s="33"/>
      <c r="D51" s="10"/>
      <c r="E51" s="10"/>
      <c r="F51" s="9"/>
      <c r="G51" s="10"/>
      <c r="H51" s="9"/>
      <c r="I51" s="10"/>
      <c r="J51" s="9"/>
    </row>
    <row r="52" spans="1:12" x14ac:dyDescent="0.4">
      <c r="A52" s="4"/>
      <c r="B52" s="33" t="s">
        <v>144</v>
      </c>
      <c r="C52" s="33"/>
      <c r="D52" s="10"/>
      <c r="E52" s="10"/>
      <c r="F52" s="9"/>
      <c r="G52" s="10"/>
      <c r="H52" s="9"/>
      <c r="I52" s="10">
        <v>41870.720000000001</v>
      </c>
      <c r="J52" s="9">
        <f>H52+I52</f>
        <v>41870.720000000001</v>
      </c>
    </row>
    <row r="53" spans="1:12" x14ac:dyDescent="0.4">
      <c r="A53" s="4"/>
      <c r="B53" s="33" t="s">
        <v>108</v>
      </c>
      <c r="C53" s="33"/>
      <c r="D53" s="10"/>
      <c r="E53" s="10"/>
      <c r="F53" s="9"/>
      <c r="G53" s="10"/>
      <c r="H53" s="9"/>
      <c r="I53" s="10">
        <v>159996.28200000001</v>
      </c>
      <c r="J53" s="9">
        <f t="shared" ref="J53:J54" si="8">H53+I53</f>
        <v>159996.28200000001</v>
      </c>
    </row>
    <row r="54" spans="1:12" hidden="1" x14ac:dyDescent="0.4">
      <c r="A54" s="4"/>
      <c r="B54" s="33" t="s">
        <v>5</v>
      </c>
      <c r="C54" s="33"/>
      <c r="D54" s="10"/>
      <c r="E54" s="10"/>
      <c r="F54" s="9"/>
      <c r="G54" s="10"/>
      <c r="H54" s="9"/>
      <c r="I54" s="10">
        <v>820604.84</v>
      </c>
      <c r="J54" s="9">
        <f t="shared" si="8"/>
        <v>820604.84</v>
      </c>
      <c r="L54" s="1">
        <v>0</v>
      </c>
    </row>
    <row r="55" spans="1:12" x14ac:dyDescent="0.4">
      <c r="A55" s="4"/>
      <c r="B55" s="33" t="s">
        <v>14</v>
      </c>
      <c r="C55" s="29"/>
      <c r="D55" s="9">
        <f>D56+D57+D58+D59</f>
        <v>314577</v>
      </c>
      <c r="E55" s="9">
        <f>E56+E57+E58+E59</f>
        <v>0</v>
      </c>
      <c r="F55" s="9">
        <f t="shared" ref="F55:H59" si="9">D55+E55</f>
        <v>314577</v>
      </c>
      <c r="G55" s="9">
        <f>G56+G57+G58+G59</f>
        <v>0</v>
      </c>
      <c r="H55" s="9">
        <f t="shared" si="9"/>
        <v>314577</v>
      </c>
      <c r="I55" s="9">
        <f>I56+I57+I58+I59+I60+I61</f>
        <v>22285.63</v>
      </c>
      <c r="J55" s="9">
        <f t="shared" si="4"/>
        <v>336862.63</v>
      </c>
    </row>
    <row r="56" spans="1:12" ht="54" x14ac:dyDescent="0.4">
      <c r="A56" s="4" t="s">
        <v>129</v>
      </c>
      <c r="B56" s="11" t="s">
        <v>28</v>
      </c>
      <c r="C56" s="11" t="s">
        <v>15</v>
      </c>
      <c r="D56" s="10">
        <v>55000</v>
      </c>
      <c r="E56" s="10">
        <v>0</v>
      </c>
      <c r="F56" s="9">
        <f t="shared" si="9"/>
        <v>55000</v>
      </c>
      <c r="G56" s="10">
        <v>0</v>
      </c>
      <c r="H56" s="9">
        <f t="shared" si="9"/>
        <v>55000</v>
      </c>
      <c r="I56" s="10">
        <v>12848.441000000001</v>
      </c>
      <c r="J56" s="9">
        <f t="shared" si="4"/>
        <v>67848.441000000006</v>
      </c>
      <c r="K56" s="1" t="s">
        <v>29</v>
      </c>
    </row>
    <row r="57" spans="1:12" ht="54" x14ac:dyDescent="0.4">
      <c r="A57" s="4" t="s">
        <v>130</v>
      </c>
      <c r="B57" s="11" t="s">
        <v>35</v>
      </c>
      <c r="C57" s="11" t="s">
        <v>15</v>
      </c>
      <c r="D57" s="12">
        <v>167601.29999999999</v>
      </c>
      <c r="E57" s="12">
        <v>0</v>
      </c>
      <c r="F57" s="9">
        <f t="shared" si="9"/>
        <v>167601.29999999999</v>
      </c>
      <c r="G57" s="12">
        <v>0</v>
      </c>
      <c r="H57" s="9">
        <f t="shared" si="9"/>
        <v>167601.29999999999</v>
      </c>
      <c r="I57" s="12">
        <v>37.412999999999997</v>
      </c>
      <c r="J57" s="9">
        <f t="shared" si="4"/>
        <v>167638.71299999999</v>
      </c>
      <c r="K57" s="1" t="s">
        <v>36</v>
      </c>
    </row>
    <row r="58" spans="1:12" ht="60" customHeight="1" x14ac:dyDescent="0.4">
      <c r="A58" s="4" t="s">
        <v>131</v>
      </c>
      <c r="B58" s="11" t="s">
        <v>59</v>
      </c>
      <c r="C58" s="11" t="s">
        <v>15</v>
      </c>
      <c r="D58" s="12">
        <v>64918.3</v>
      </c>
      <c r="E58" s="12">
        <v>0</v>
      </c>
      <c r="F58" s="9">
        <f t="shared" si="9"/>
        <v>64918.3</v>
      </c>
      <c r="G58" s="12">
        <v>0</v>
      </c>
      <c r="H58" s="9">
        <f t="shared" si="9"/>
        <v>64918.3</v>
      </c>
      <c r="I58" s="12">
        <v>167.572</v>
      </c>
      <c r="J58" s="9">
        <f t="shared" si="4"/>
        <v>65085.872000000003</v>
      </c>
      <c r="K58" s="1" t="s">
        <v>58</v>
      </c>
    </row>
    <row r="59" spans="1:12" ht="60" customHeight="1" x14ac:dyDescent="0.4">
      <c r="A59" s="4" t="s">
        <v>132</v>
      </c>
      <c r="B59" s="11" t="s">
        <v>61</v>
      </c>
      <c r="C59" s="11" t="s">
        <v>15</v>
      </c>
      <c r="D59" s="12">
        <v>27057.4</v>
      </c>
      <c r="E59" s="12">
        <v>0</v>
      </c>
      <c r="F59" s="9">
        <f t="shared" si="9"/>
        <v>27057.4</v>
      </c>
      <c r="G59" s="12">
        <v>0</v>
      </c>
      <c r="H59" s="9">
        <f t="shared" si="9"/>
        <v>27057.4</v>
      </c>
      <c r="I59" s="12">
        <v>4619.2629999999999</v>
      </c>
      <c r="J59" s="9">
        <f t="shared" si="4"/>
        <v>31676.663</v>
      </c>
      <c r="K59" s="1" t="s">
        <v>60</v>
      </c>
    </row>
    <row r="60" spans="1:12" ht="60" customHeight="1" x14ac:dyDescent="0.4">
      <c r="A60" s="4" t="s">
        <v>133</v>
      </c>
      <c r="B60" s="11" t="s">
        <v>103</v>
      </c>
      <c r="C60" s="11" t="s">
        <v>15</v>
      </c>
      <c r="D60" s="12"/>
      <c r="E60" s="12"/>
      <c r="F60" s="9"/>
      <c r="G60" s="12"/>
      <c r="H60" s="9"/>
      <c r="I60" s="12">
        <v>3317.4960000000001</v>
      </c>
      <c r="J60" s="9">
        <f t="shared" si="4"/>
        <v>3317.4960000000001</v>
      </c>
      <c r="K60" s="1" t="s">
        <v>104</v>
      </c>
    </row>
    <row r="61" spans="1:12" ht="60" customHeight="1" x14ac:dyDescent="0.4">
      <c r="A61" s="4" t="s">
        <v>134</v>
      </c>
      <c r="B61" s="11" t="s">
        <v>105</v>
      </c>
      <c r="C61" s="11" t="s">
        <v>15</v>
      </c>
      <c r="D61" s="12"/>
      <c r="E61" s="12"/>
      <c r="F61" s="9"/>
      <c r="G61" s="12"/>
      <c r="H61" s="9"/>
      <c r="I61" s="12">
        <v>1295.4449999999999</v>
      </c>
      <c r="J61" s="9">
        <f t="shared" si="4"/>
        <v>1295.4449999999999</v>
      </c>
      <c r="K61" s="1" t="s">
        <v>106</v>
      </c>
    </row>
    <row r="62" spans="1:12" x14ac:dyDescent="0.4">
      <c r="A62" s="4"/>
      <c r="B62" s="33" t="s">
        <v>16</v>
      </c>
      <c r="C62" s="18"/>
      <c r="D62" s="12">
        <f>D65+D66+D67+D68+D72+D73+D74</f>
        <v>438258.3</v>
      </c>
      <c r="E62" s="12">
        <f>E65+E66+E67+E68+E72+E73+E74</f>
        <v>0</v>
      </c>
      <c r="F62" s="9">
        <f t="shared" ref="F62:H62" si="10">D62+E62</f>
        <v>438258.3</v>
      </c>
      <c r="G62" s="12">
        <f>G65+G66+G67+G68+G72+G73+G74</f>
        <v>0</v>
      </c>
      <c r="H62" s="9">
        <f t="shared" si="10"/>
        <v>438258.3</v>
      </c>
      <c r="I62" s="12">
        <f>I65+I66+I67+I68+I72+I73+I74</f>
        <v>-10010</v>
      </c>
      <c r="J62" s="9">
        <f t="shared" si="4"/>
        <v>428248.3</v>
      </c>
    </row>
    <row r="63" spans="1:12" x14ac:dyDescent="0.4">
      <c r="A63" s="4"/>
      <c r="B63" s="17" t="s">
        <v>4</v>
      </c>
      <c r="C63" s="11"/>
      <c r="D63" s="10"/>
      <c r="E63" s="10"/>
      <c r="F63" s="12"/>
      <c r="G63" s="10"/>
      <c r="H63" s="12"/>
      <c r="I63" s="10"/>
      <c r="J63" s="9"/>
    </row>
    <row r="64" spans="1:12" x14ac:dyDescent="0.4">
      <c r="A64" s="4"/>
      <c r="B64" s="33" t="s">
        <v>74</v>
      </c>
      <c r="C64" s="11"/>
      <c r="D64" s="10">
        <f>D71+D77</f>
        <v>259306.19999999998</v>
      </c>
      <c r="E64" s="10">
        <f>E71+E77</f>
        <v>0</v>
      </c>
      <c r="F64" s="9">
        <f t="shared" ref="F64:H68" si="11">D64+E64</f>
        <v>259306.19999999998</v>
      </c>
      <c r="G64" s="10">
        <f>G71+G77</f>
        <v>0</v>
      </c>
      <c r="H64" s="9">
        <f t="shared" si="11"/>
        <v>259306.19999999998</v>
      </c>
      <c r="I64" s="10">
        <f>I71+I77</f>
        <v>0</v>
      </c>
      <c r="J64" s="9">
        <f>H64+I64</f>
        <v>259306.19999999998</v>
      </c>
    </row>
    <row r="65" spans="1:12" ht="54" x14ac:dyDescent="0.4">
      <c r="A65" s="4" t="s">
        <v>135</v>
      </c>
      <c r="B65" s="33" t="s">
        <v>64</v>
      </c>
      <c r="C65" s="11" t="s">
        <v>18</v>
      </c>
      <c r="D65" s="9">
        <v>8908</v>
      </c>
      <c r="E65" s="9">
        <v>0</v>
      </c>
      <c r="F65" s="9">
        <f t="shared" si="11"/>
        <v>8908</v>
      </c>
      <c r="G65" s="9">
        <v>0</v>
      </c>
      <c r="H65" s="9">
        <f t="shared" si="11"/>
        <v>8908</v>
      </c>
      <c r="I65" s="9">
        <v>0</v>
      </c>
      <c r="J65" s="9">
        <f>H65+I65</f>
        <v>8908</v>
      </c>
      <c r="K65" s="1" t="s">
        <v>37</v>
      </c>
    </row>
    <row r="66" spans="1:12" ht="54" x14ac:dyDescent="0.4">
      <c r="A66" s="4" t="s">
        <v>136</v>
      </c>
      <c r="B66" s="33" t="s">
        <v>63</v>
      </c>
      <c r="C66" s="11" t="s">
        <v>18</v>
      </c>
      <c r="D66" s="9">
        <v>1480</v>
      </c>
      <c r="E66" s="9">
        <v>0</v>
      </c>
      <c r="F66" s="9">
        <f t="shared" si="11"/>
        <v>1480</v>
      </c>
      <c r="G66" s="9">
        <v>0</v>
      </c>
      <c r="H66" s="9">
        <f t="shared" si="11"/>
        <v>1480</v>
      </c>
      <c r="I66" s="9">
        <v>0</v>
      </c>
      <c r="J66" s="9">
        <f t="shared" si="4"/>
        <v>1480</v>
      </c>
      <c r="K66" s="1" t="s">
        <v>52</v>
      </c>
    </row>
    <row r="67" spans="1:12" ht="81.75" customHeight="1" x14ac:dyDescent="0.4">
      <c r="A67" s="4" t="s">
        <v>137</v>
      </c>
      <c r="B67" s="15" t="s">
        <v>70</v>
      </c>
      <c r="C67" s="11" t="s">
        <v>15</v>
      </c>
      <c r="D67" s="10">
        <v>26278</v>
      </c>
      <c r="E67" s="10">
        <v>0</v>
      </c>
      <c r="F67" s="9">
        <f t="shared" si="11"/>
        <v>26278</v>
      </c>
      <c r="G67" s="10">
        <v>0</v>
      </c>
      <c r="H67" s="9">
        <f t="shared" si="11"/>
        <v>26278</v>
      </c>
      <c r="I67" s="10">
        <v>0</v>
      </c>
      <c r="J67" s="9">
        <f t="shared" si="4"/>
        <v>26278</v>
      </c>
      <c r="K67" s="1" t="s">
        <v>55</v>
      </c>
    </row>
    <row r="68" spans="1:12" ht="59.25" customHeight="1" x14ac:dyDescent="0.4">
      <c r="A68" s="4" t="s">
        <v>138</v>
      </c>
      <c r="B68" s="33" t="s">
        <v>17</v>
      </c>
      <c r="C68" s="11" t="s">
        <v>15</v>
      </c>
      <c r="D68" s="10">
        <f>D70+D71</f>
        <v>360136.5</v>
      </c>
      <c r="E68" s="10">
        <f>E70+E71</f>
        <v>0</v>
      </c>
      <c r="F68" s="9">
        <f t="shared" si="11"/>
        <v>360136.5</v>
      </c>
      <c r="G68" s="10">
        <f>G70+G71</f>
        <v>0</v>
      </c>
      <c r="H68" s="9">
        <f t="shared" si="11"/>
        <v>360136.5</v>
      </c>
      <c r="I68" s="10">
        <f>I70+I71</f>
        <v>0</v>
      </c>
      <c r="J68" s="9">
        <f t="shared" si="4"/>
        <v>360136.5</v>
      </c>
      <c r="K68" s="1" t="s">
        <v>30</v>
      </c>
    </row>
    <row r="69" spans="1:12" x14ac:dyDescent="0.4">
      <c r="A69" s="4"/>
      <c r="B69" s="17" t="s">
        <v>4</v>
      </c>
      <c r="C69" s="11"/>
      <c r="D69" s="10"/>
      <c r="E69" s="10"/>
      <c r="F69" s="12"/>
      <c r="G69" s="10"/>
      <c r="H69" s="12"/>
      <c r="I69" s="10"/>
      <c r="J69" s="9"/>
    </row>
    <row r="70" spans="1:12" hidden="1" x14ac:dyDescent="0.4">
      <c r="A70" s="4"/>
      <c r="B70" s="5" t="s">
        <v>5</v>
      </c>
      <c r="C70" s="11"/>
      <c r="D70" s="10">
        <v>124384.6</v>
      </c>
      <c r="E70" s="10"/>
      <c r="F70" s="9">
        <f t="shared" ref="F70:H74" si="12">D70+E70</f>
        <v>124384.6</v>
      </c>
      <c r="G70" s="20"/>
      <c r="H70" s="19">
        <f t="shared" si="12"/>
        <v>124384.6</v>
      </c>
      <c r="I70" s="20"/>
      <c r="J70" s="9">
        <f t="shared" si="4"/>
        <v>124384.6</v>
      </c>
      <c r="L70" s="1">
        <v>0</v>
      </c>
    </row>
    <row r="71" spans="1:12" x14ac:dyDescent="0.4">
      <c r="A71" s="4"/>
      <c r="B71" s="33" t="s">
        <v>74</v>
      </c>
      <c r="C71" s="11"/>
      <c r="D71" s="10">
        <v>235751.9</v>
      </c>
      <c r="E71" s="10"/>
      <c r="F71" s="9">
        <f t="shared" si="12"/>
        <v>235751.9</v>
      </c>
      <c r="G71" s="10"/>
      <c r="H71" s="9">
        <f>F71+G71</f>
        <v>235751.9</v>
      </c>
      <c r="I71" s="10"/>
      <c r="J71" s="9">
        <f t="shared" si="4"/>
        <v>235751.9</v>
      </c>
      <c r="K71" s="1" t="s">
        <v>143</v>
      </c>
    </row>
    <row r="72" spans="1:12" ht="63.75" customHeight="1" x14ac:dyDescent="0.4">
      <c r="A72" s="4" t="s">
        <v>139</v>
      </c>
      <c r="B72" s="11" t="s">
        <v>31</v>
      </c>
      <c r="C72" s="11" t="s">
        <v>15</v>
      </c>
      <c r="D72" s="10">
        <v>5900</v>
      </c>
      <c r="E72" s="10">
        <v>0</v>
      </c>
      <c r="F72" s="9">
        <f t="shared" si="12"/>
        <v>5900</v>
      </c>
      <c r="G72" s="10">
        <v>0</v>
      </c>
      <c r="H72" s="9">
        <f t="shared" si="12"/>
        <v>5900</v>
      </c>
      <c r="I72" s="10">
        <v>-5880</v>
      </c>
      <c r="J72" s="9">
        <f t="shared" si="4"/>
        <v>20</v>
      </c>
      <c r="K72" s="1" t="s">
        <v>32</v>
      </c>
    </row>
    <row r="73" spans="1:12" ht="59.25" customHeight="1" x14ac:dyDescent="0.4">
      <c r="A73" s="4" t="s">
        <v>140</v>
      </c>
      <c r="B73" s="11" t="s">
        <v>33</v>
      </c>
      <c r="C73" s="11" t="s">
        <v>15</v>
      </c>
      <c r="D73" s="10">
        <v>4150</v>
      </c>
      <c r="E73" s="10">
        <v>0</v>
      </c>
      <c r="F73" s="9">
        <f t="shared" si="12"/>
        <v>4150</v>
      </c>
      <c r="G73" s="10">
        <v>0</v>
      </c>
      <c r="H73" s="9">
        <f t="shared" si="12"/>
        <v>4150</v>
      </c>
      <c r="I73" s="10">
        <v>-4130</v>
      </c>
      <c r="J73" s="9">
        <f t="shared" si="4"/>
        <v>20</v>
      </c>
      <c r="K73" s="1" t="s">
        <v>34</v>
      </c>
    </row>
    <row r="74" spans="1:12" ht="63" customHeight="1" x14ac:dyDescent="0.4">
      <c r="A74" s="4" t="s">
        <v>141</v>
      </c>
      <c r="B74" s="11" t="s">
        <v>57</v>
      </c>
      <c r="C74" s="11" t="s">
        <v>15</v>
      </c>
      <c r="D74" s="12">
        <f>D76+D77</f>
        <v>31405.8</v>
      </c>
      <c r="E74" s="12">
        <f>E76+E77</f>
        <v>0</v>
      </c>
      <c r="F74" s="9">
        <f t="shared" si="12"/>
        <v>31405.8</v>
      </c>
      <c r="G74" s="12">
        <f>G76+G77</f>
        <v>0</v>
      </c>
      <c r="H74" s="9">
        <f t="shared" si="12"/>
        <v>31405.8</v>
      </c>
      <c r="I74" s="12">
        <f>I76+I77</f>
        <v>0</v>
      </c>
      <c r="J74" s="9">
        <f t="shared" si="4"/>
        <v>31405.8</v>
      </c>
      <c r="K74" s="1" t="s">
        <v>56</v>
      </c>
    </row>
    <row r="75" spans="1:12" x14ac:dyDescent="0.4">
      <c r="A75" s="4"/>
      <c r="B75" s="17" t="s">
        <v>4</v>
      </c>
      <c r="C75" s="11"/>
      <c r="D75" s="12"/>
      <c r="E75" s="12"/>
      <c r="F75" s="12"/>
      <c r="G75" s="12"/>
      <c r="H75" s="12"/>
      <c r="I75" s="12"/>
      <c r="J75" s="9"/>
    </row>
    <row r="76" spans="1:12" hidden="1" x14ac:dyDescent="0.4">
      <c r="A76" s="4"/>
      <c r="B76" s="5" t="s">
        <v>5</v>
      </c>
      <c r="C76" s="11"/>
      <c r="D76" s="12">
        <v>7851.5</v>
      </c>
      <c r="E76" s="12"/>
      <c r="F76" s="9">
        <f t="shared" ref="F76:H77" si="13">D76+E76</f>
        <v>7851.5</v>
      </c>
      <c r="G76" s="21"/>
      <c r="H76" s="19">
        <f t="shared" si="13"/>
        <v>7851.5</v>
      </c>
      <c r="I76" s="21"/>
      <c r="J76" s="9">
        <f t="shared" si="4"/>
        <v>7851.5</v>
      </c>
      <c r="L76" s="1">
        <v>0</v>
      </c>
    </row>
    <row r="77" spans="1:12" x14ac:dyDescent="0.4">
      <c r="A77" s="4"/>
      <c r="B77" s="33" t="s">
        <v>74</v>
      </c>
      <c r="C77" s="11"/>
      <c r="D77" s="12">
        <v>23554.3</v>
      </c>
      <c r="E77" s="12"/>
      <c r="F77" s="9">
        <f t="shared" si="13"/>
        <v>23554.3</v>
      </c>
      <c r="G77" s="12"/>
      <c r="H77" s="9">
        <f t="shared" si="13"/>
        <v>23554.3</v>
      </c>
      <c r="I77" s="12"/>
      <c r="J77" s="9">
        <f t="shared" si="4"/>
        <v>23554.3</v>
      </c>
      <c r="K77" s="1" t="s">
        <v>143</v>
      </c>
    </row>
    <row r="78" spans="1:12" x14ac:dyDescent="0.4">
      <c r="A78" s="4"/>
      <c r="B78" s="24" t="s">
        <v>19</v>
      </c>
      <c r="C78" s="22"/>
      <c r="D78" s="9">
        <f>D79+D80</f>
        <v>105713.2</v>
      </c>
      <c r="E78" s="9">
        <f>E79+E80</f>
        <v>5000</v>
      </c>
      <c r="F78" s="9">
        <f t="shared" ref="F78:H80" si="14">D78+E78</f>
        <v>110713.2</v>
      </c>
      <c r="G78" s="9">
        <f>G79+G80</f>
        <v>0</v>
      </c>
      <c r="H78" s="9">
        <f t="shared" si="14"/>
        <v>110713.2</v>
      </c>
      <c r="I78" s="9">
        <f>I79+I80</f>
        <v>56982.055</v>
      </c>
      <c r="J78" s="9">
        <f t="shared" si="4"/>
        <v>167695.255</v>
      </c>
    </row>
    <row r="79" spans="1:12" ht="72" x14ac:dyDescent="0.4">
      <c r="A79" s="4" t="s">
        <v>142</v>
      </c>
      <c r="B79" s="13" t="s">
        <v>71</v>
      </c>
      <c r="C79" s="11" t="s">
        <v>20</v>
      </c>
      <c r="D79" s="9">
        <v>105713.2</v>
      </c>
      <c r="E79" s="9">
        <v>0</v>
      </c>
      <c r="F79" s="9">
        <f>D79+E79</f>
        <v>105713.2</v>
      </c>
      <c r="G79" s="9">
        <v>0</v>
      </c>
      <c r="H79" s="9">
        <f t="shared" si="14"/>
        <v>105713.2</v>
      </c>
      <c r="I79" s="9">
        <v>56982.055</v>
      </c>
      <c r="J79" s="9">
        <f t="shared" si="4"/>
        <v>162695.255</v>
      </c>
      <c r="K79" s="1" t="s">
        <v>53</v>
      </c>
    </row>
    <row r="80" spans="1:12" ht="72" x14ac:dyDescent="0.4">
      <c r="A80" s="4" t="s">
        <v>148</v>
      </c>
      <c r="B80" s="33" t="s">
        <v>82</v>
      </c>
      <c r="C80" s="11" t="s">
        <v>20</v>
      </c>
      <c r="D80" s="9">
        <v>0</v>
      </c>
      <c r="E80" s="9">
        <v>5000</v>
      </c>
      <c r="F80" s="9">
        <f>D80+E80</f>
        <v>5000</v>
      </c>
      <c r="G80" s="9"/>
      <c r="H80" s="9">
        <f t="shared" si="14"/>
        <v>5000</v>
      </c>
      <c r="I80" s="9"/>
      <c r="J80" s="9">
        <f t="shared" si="4"/>
        <v>5000</v>
      </c>
      <c r="K80" s="1" t="s">
        <v>83</v>
      </c>
    </row>
    <row r="81" spans="1:11" x14ac:dyDescent="0.4">
      <c r="A81" s="4"/>
      <c r="B81" s="33" t="s">
        <v>145</v>
      </c>
      <c r="C81" s="11"/>
      <c r="D81" s="9"/>
      <c r="E81" s="9"/>
      <c r="F81" s="9"/>
      <c r="G81" s="9"/>
      <c r="H81" s="9"/>
      <c r="I81" s="9">
        <f>I82</f>
        <v>39893.26</v>
      </c>
      <c r="J81" s="9">
        <f>H81+I81</f>
        <v>39893.26</v>
      </c>
    </row>
    <row r="82" spans="1:11" ht="54" x14ac:dyDescent="0.4">
      <c r="A82" s="4" t="s">
        <v>149</v>
      </c>
      <c r="B82" s="33" t="s">
        <v>146</v>
      </c>
      <c r="C82" s="11" t="s">
        <v>94</v>
      </c>
      <c r="D82" s="9"/>
      <c r="E82" s="9"/>
      <c r="F82" s="9"/>
      <c r="G82" s="9"/>
      <c r="H82" s="9"/>
      <c r="I82" s="9">
        <v>39893.26</v>
      </c>
      <c r="J82" s="9">
        <f>H82+I82</f>
        <v>39893.26</v>
      </c>
      <c r="K82" s="1" t="s">
        <v>147</v>
      </c>
    </row>
    <row r="83" spans="1:11" x14ac:dyDescent="0.4">
      <c r="A83" s="4"/>
      <c r="B83" s="40" t="s">
        <v>21</v>
      </c>
      <c r="C83" s="40"/>
      <c r="D83" s="9">
        <f>D16+D34+D55+D62+D78+D30</f>
        <v>1680056.7</v>
      </c>
      <c r="E83" s="9">
        <f>E16+E34+E55+E62+E78+E30</f>
        <v>15911.29</v>
      </c>
      <c r="F83" s="9">
        <f>D83+E83</f>
        <v>1695967.99</v>
      </c>
      <c r="G83" s="9">
        <f>G16+G34+G55+G62+G78+G30</f>
        <v>441211.15100000001</v>
      </c>
      <c r="H83" s="9">
        <f>F83+G83</f>
        <v>2137179.1409999998</v>
      </c>
      <c r="I83" s="9">
        <f>I16+I34+I55+I62+I78+I30+I81</f>
        <v>1229629.4899999998</v>
      </c>
      <c r="J83" s="9">
        <f t="shared" si="4"/>
        <v>3366808.6309999996</v>
      </c>
    </row>
    <row r="84" spans="1:11" x14ac:dyDescent="0.4">
      <c r="A84" s="4"/>
      <c r="B84" s="36" t="s">
        <v>22</v>
      </c>
      <c r="C84" s="37"/>
      <c r="D84" s="9"/>
      <c r="E84" s="9"/>
      <c r="F84" s="9"/>
      <c r="G84" s="9"/>
      <c r="H84" s="9"/>
      <c r="I84" s="9"/>
      <c r="J84" s="9"/>
    </row>
    <row r="85" spans="1:11" x14ac:dyDescent="0.4">
      <c r="A85" s="4"/>
      <c r="B85" s="38" t="s">
        <v>74</v>
      </c>
      <c r="C85" s="39"/>
      <c r="D85" s="9">
        <f>D64</f>
        <v>259306.19999999998</v>
      </c>
      <c r="E85" s="9">
        <f>E64</f>
        <v>0</v>
      </c>
      <c r="F85" s="9">
        <f t="shared" ref="F85:H85" si="15">D85+E85</f>
        <v>259306.19999999998</v>
      </c>
      <c r="G85" s="9">
        <f>G64</f>
        <v>0</v>
      </c>
      <c r="H85" s="9">
        <f t="shared" si="15"/>
        <v>259306.19999999998</v>
      </c>
      <c r="I85" s="9">
        <f>I64</f>
        <v>0</v>
      </c>
      <c r="J85" s="9">
        <f>H85+I85</f>
        <v>259306.19999999998</v>
      </c>
    </row>
    <row r="86" spans="1:11" x14ac:dyDescent="0.4">
      <c r="A86" s="4"/>
      <c r="B86" s="31" t="s">
        <v>144</v>
      </c>
      <c r="C86" s="32"/>
      <c r="D86" s="9"/>
      <c r="E86" s="9"/>
      <c r="F86" s="9"/>
      <c r="G86" s="9"/>
      <c r="H86" s="9"/>
      <c r="I86" s="9">
        <f>I52</f>
        <v>41870.720000000001</v>
      </c>
      <c r="J86" s="9">
        <f>H86+I86</f>
        <v>41870.720000000001</v>
      </c>
    </row>
    <row r="87" spans="1:11" x14ac:dyDescent="0.4">
      <c r="A87" s="4"/>
      <c r="B87" s="26" t="s">
        <v>108</v>
      </c>
      <c r="C87" s="28"/>
      <c r="D87" s="9"/>
      <c r="E87" s="9"/>
      <c r="F87" s="9"/>
      <c r="G87" s="9"/>
      <c r="H87" s="9">
        <f>H23</f>
        <v>0</v>
      </c>
      <c r="I87" s="9">
        <f>I23+I53</f>
        <v>259996.28200000001</v>
      </c>
      <c r="J87" s="9">
        <f>H87+I87</f>
        <v>259996.28200000001</v>
      </c>
    </row>
    <row r="88" spans="1:11" x14ac:dyDescent="0.4">
      <c r="A88" s="4"/>
      <c r="B88" s="40" t="s">
        <v>76</v>
      </c>
      <c r="C88" s="40"/>
      <c r="D88" s="9"/>
      <c r="E88" s="9"/>
      <c r="F88" s="9"/>
      <c r="G88" s="9"/>
      <c r="H88" s="9"/>
      <c r="I88" s="9"/>
      <c r="J88" s="9"/>
    </row>
    <row r="89" spans="1:11" x14ac:dyDescent="0.4">
      <c r="A89" s="4"/>
      <c r="B89" s="38" t="s">
        <v>87</v>
      </c>
      <c r="C89" s="50"/>
      <c r="D89" s="9">
        <f>D31+D32</f>
        <v>0</v>
      </c>
      <c r="E89" s="9">
        <f>E31+E32</f>
        <v>12515.3</v>
      </c>
      <c r="F89" s="9">
        <f t="shared" ref="F89:H96" si="16">D89+E89</f>
        <v>12515.3</v>
      </c>
      <c r="G89" s="9">
        <f>G31+G32</f>
        <v>25590.473999999998</v>
      </c>
      <c r="H89" s="9">
        <f t="shared" si="16"/>
        <v>38105.773999999998</v>
      </c>
      <c r="I89" s="9">
        <f>I31+I32+I33</f>
        <v>18243.52</v>
      </c>
      <c r="J89" s="9">
        <f>H89+I89</f>
        <v>56349.293999999994</v>
      </c>
    </row>
    <row r="90" spans="1:11" x14ac:dyDescent="0.4">
      <c r="A90" s="4"/>
      <c r="B90" s="40" t="s">
        <v>12</v>
      </c>
      <c r="C90" s="42"/>
      <c r="D90" s="9">
        <f>D39+D40+D41+D42+D43+D44+D45+D46+D47</f>
        <v>357512.39999999991</v>
      </c>
      <c r="E90" s="9">
        <f>E39+E40+E41+E42+E43+E44+E45+E46+E47</f>
        <v>5911.29</v>
      </c>
      <c r="F90" s="9">
        <f t="shared" si="16"/>
        <v>363423.68999999989</v>
      </c>
      <c r="G90" s="9">
        <f>G39+G40+G41+G42+G43+G44+G45+G46+G47</f>
        <v>0</v>
      </c>
      <c r="H90" s="9">
        <f t="shared" si="16"/>
        <v>363423.68999999989</v>
      </c>
      <c r="I90" s="9">
        <f>I39+I40+I41+I42+I43+I44+I45+I46+I47+I49</f>
        <v>70770.14</v>
      </c>
      <c r="J90" s="9">
        <f t="shared" si="4"/>
        <v>434193.8299999999</v>
      </c>
    </row>
    <row r="91" spans="1:11" x14ac:dyDescent="0.4">
      <c r="A91" s="4"/>
      <c r="B91" s="40" t="s">
        <v>15</v>
      </c>
      <c r="C91" s="42"/>
      <c r="D91" s="9">
        <f>D56+D57+D58+D59+D67+D68+D72+D73+D74</f>
        <v>742447.3</v>
      </c>
      <c r="E91" s="9">
        <f>E56+E57+E58+E59+E67+E68+E72+E73+E74</f>
        <v>0</v>
      </c>
      <c r="F91" s="9">
        <f t="shared" si="16"/>
        <v>742447.3</v>
      </c>
      <c r="G91" s="9">
        <f>G56+G57+G58+G59+G67+G68+G72+G73+G74</f>
        <v>0</v>
      </c>
      <c r="H91" s="9">
        <f t="shared" si="16"/>
        <v>742447.3</v>
      </c>
      <c r="I91" s="9">
        <f>I56+I57+I58+I59+I67+I68+I72+I73+I74+I60+I61</f>
        <v>12275.630000000001</v>
      </c>
      <c r="J91" s="9">
        <f t="shared" si="4"/>
        <v>754722.93</v>
      </c>
    </row>
    <row r="92" spans="1:11" x14ac:dyDescent="0.4">
      <c r="A92" s="4"/>
      <c r="B92" s="40" t="s">
        <v>23</v>
      </c>
      <c r="C92" s="42"/>
      <c r="D92" s="9">
        <f>D24+D25+D26+D27</f>
        <v>263995.8</v>
      </c>
      <c r="E92" s="9">
        <f>E24+E25+E26+E27</f>
        <v>-7515.2999999999993</v>
      </c>
      <c r="F92" s="9">
        <f t="shared" si="16"/>
        <v>256480.5</v>
      </c>
      <c r="G92" s="9">
        <f>G24+G25+G26+G27</f>
        <v>0</v>
      </c>
      <c r="H92" s="9">
        <f t="shared" si="16"/>
        <v>256480.5</v>
      </c>
      <c r="I92" s="9">
        <f>I24+I25+I26+I27+I28+I29</f>
        <v>8993.0429999999997</v>
      </c>
      <c r="J92" s="9">
        <f t="shared" si="4"/>
        <v>265473.54300000001</v>
      </c>
    </row>
    <row r="93" spans="1:11" x14ac:dyDescent="0.4">
      <c r="A93" s="4"/>
      <c r="B93" s="41" t="s">
        <v>20</v>
      </c>
      <c r="C93" s="42"/>
      <c r="D93" s="9">
        <f>D79+D80</f>
        <v>105713.2</v>
      </c>
      <c r="E93" s="9">
        <f>E79+E80</f>
        <v>5000</v>
      </c>
      <c r="F93" s="9">
        <f t="shared" si="16"/>
        <v>110713.2</v>
      </c>
      <c r="G93" s="9">
        <f>G79+G80</f>
        <v>0</v>
      </c>
      <c r="H93" s="9">
        <f t="shared" si="16"/>
        <v>110713.2</v>
      </c>
      <c r="I93" s="9">
        <f>I79+I80</f>
        <v>56982.055</v>
      </c>
      <c r="J93" s="9">
        <f t="shared" si="4"/>
        <v>167695.255</v>
      </c>
    </row>
    <row r="94" spans="1:11" x14ac:dyDescent="0.4">
      <c r="A94" s="4"/>
      <c r="B94" s="34" t="s">
        <v>18</v>
      </c>
      <c r="C94" s="35"/>
      <c r="D94" s="9">
        <f>D65+D66</f>
        <v>10388</v>
      </c>
      <c r="E94" s="9">
        <f>E65+E66</f>
        <v>0</v>
      </c>
      <c r="F94" s="9">
        <f t="shared" si="16"/>
        <v>10388</v>
      </c>
      <c r="G94" s="9">
        <f>G65+G66</f>
        <v>0</v>
      </c>
      <c r="H94" s="9">
        <f t="shared" si="16"/>
        <v>10388</v>
      </c>
      <c r="I94" s="9">
        <f>I65+I66</f>
        <v>0</v>
      </c>
      <c r="J94" s="9">
        <f t="shared" si="4"/>
        <v>10388</v>
      </c>
    </row>
    <row r="95" spans="1:11" x14ac:dyDescent="0.4">
      <c r="A95" s="14"/>
      <c r="B95" s="34" t="s">
        <v>94</v>
      </c>
      <c r="C95" s="35"/>
      <c r="D95" s="9">
        <f>D20</f>
        <v>200000</v>
      </c>
      <c r="E95" s="9">
        <f>E20</f>
        <v>0</v>
      </c>
      <c r="F95" s="9">
        <f t="shared" si="16"/>
        <v>200000</v>
      </c>
      <c r="G95" s="9">
        <f>G20</f>
        <v>0</v>
      </c>
      <c r="H95" s="9">
        <f t="shared" si="16"/>
        <v>200000</v>
      </c>
      <c r="I95" s="9">
        <f>I20+I82</f>
        <v>39893.26</v>
      </c>
      <c r="J95" s="9">
        <f t="shared" si="4"/>
        <v>239893.26</v>
      </c>
    </row>
    <row r="96" spans="1:11" x14ac:dyDescent="0.4">
      <c r="A96" s="14"/>
      <c r="B96" s="34" t="s">
        <v>40</v>
      </c>
      <c r="C96" s="35"/>
      <c r="D96" s="9">
        <f>D48</f>
        <v>0</v>
      </c>
      <c r="E96" s="9">
        <f>E48</f>
        <v>0</v>
      </c>
      <c r="F96" s="9">
        <f t="shared" si="16"/>
        <v>0</v>
      </c>
      <c r="G96" s="9">
        <f>G48</f>
        <v>415620.67700000003</v>
      </c>
      <c r="H96" s="9">
        <f t="shared" si="16"/>
        <v>415620.67700000003</v>
      </c>
      <c r="I96" s="9">
        <f>I48+I50</f>
        <v>1022471.8419999999</v>
      </c>
      <c r="J96" s="9">
        <f>H96+I96</f>
        <v>1438092.5189999999</v>
      </c>
    </row>
  </sheetData>
  <autoFilter ref="A15:L96">
    <filterColumn colId="11">
      <filters blank="1"/>
    </filterColumn>
  </autoFilter>
  <mergeCells count="24">
    <mergeCell ref="K14:K15"/>
    <mergeCell ref="F14:F15"/>
    <mergeCell ref="B89:C89"/>
    <mergeCell ref="B91:C91"/>
    <mergeCell ref="B92:C92"/>
    <mergeCell ref="B90:C90"/>
    <mergeCell ref="B83:C83"/>
    <mergeCell ref="I14:I15"/>
    <mergeCell ref="J14:J15"/>
    <mergeCell ref="A10:H12"/>
    <mergeCell ref="A14:A15"/>
    <mergeCell ref="B14:B15"/>
    <mergeCell ref="C14:C15"/>
    <mergeCell ref="D14:D15"/>
    <mergeCell ref="E14:E15"/>
    <mergeCell ref="G14:G15"/>
    <mergeCell ref="H14:H15"/>
    <mergeCell ref="B95:C95"/>
    <mergeCell ref="B96:C96"/>
    <mergeCell ref="B84:C84"/>
    <mergeCell ref="B85:C85"/>
    <mergeCell ref="B88:C88"/>
    <mergeCell ref="B93:C93"/>
    <mergeCell ref="B94:C94"/>
  </mergeCells>
  <pageMargins left="0.98425196850393704" right="0.39370078740157483" top="0.78740157480314965" bottom="0.78740157480314965" header="0.51181102362204722" footer="0.51181102362204722"/>
  <pageSetup paperSize="9" scale="63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Хибовская Ольга Николаевна</cp:lastModifiedBy>
  <cp:lastPrinted>2014-03-04T13:35:51Z</cp:lastPrinted>
  <dcterms:created xsi:type="dcterms:W3CDTF">2013-10-12T06:09:22Z</dcterms:created>
  <dcterms:modified xsi:type="dcterms:W3CDTF">2014-03-04T15:17:09Z</dcterms:modified>
</cp:coreProperties>
</file>