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/>
  </bookViews>
  <sheets>
    <sheet name="Прил.2" sheetId="1" r:id="rId1"/>
  </sheets>
  <definedNames>
    <definedName name="_xlnm.Print_Titles" localSheetId="0">Прил.2!$8:$8</definedName>
    <definedName name="_xlnm.Print_Area" localSheetId="0">Прил.2!$A$1:$E$48</definedName>
  </definedNames>
  <calcPr calcId="152511"/>
</workbook>
</file>

<file path=xl/calcChain.xml><?xml version="1.0" encoding="utf-8"?>
<calcChain xmlns="http://schemas.openxmlformats.org/spreadsheetml/2006/main">
  <c r="E14" i="1" l="1"/>
  <c r="E15" i="1"/>
  <c r="E23" i="1"/>
  <c r="E25" i="1"/>
  <c r="E26" i="1"/>
  <c r="E37" i="1"/>
  <c r="E45" i="1"/>
  <c r="D39" i="1"/>
  <c r="D12" i="1"/>
  <c r="D32" i="1"/>
  <c r="D29" i="1"/>
  <c r="D27" i="1"/>
  <c r="D22" i="1"/>
  <c r="D10" i="1"/>
  <c r="C43" i="1"/>
  <c r="E43" i="1" s="1"/>
  <c r="C42" i="1"/>
  <c r="E42" i="1" s="1"/>
  <c r="C41" i="1"/>
  <c r="E41" i="1" s="1"/>
  <c r="C40" i="1"/>
  <c r="C36" i="1"/>
  <c r="E36" i="1" s="1"/>
  <c r="C35" i="1"/>
  <c r="E35" i="1" s="1"/>
  <c r="C34" i="1"/>
  <c r="E34" i="1" s="1"/>
  <c r="C31" i="1"/>
  <c r="E31" i="1" s="1"/>
  <c r="C30" i="1"/>
  <c r="E30" i="1" s="1"/>
  <c r="C28" i="1"/>
  <c r="C27" i="1" s="1"/>
  <c r="C24" i="1"/>
  <c r="C22" i="1" s="1"/>
  <c r="C20" i="1"/>
  <c r="E20" i="1" s="1"/>
  <c r="C19" i="1"/>
  <c r="E19" i="1" s="1"/>
  <c r="C18" i="1"/>
  <c r="E18" i="1" s="1"/>
  <c r="C17" i="1"/>
  <c r="E17" i="1" s="1"/>
  <c r="C13" i="1"/>
  <c r="E13" i="1" s="1"/>
  <c r="C11" i="1"/>
  <c r="C10" i="1" s="1"/>
  <c r="E22" i="1" l="1"/>
  <c r="C39" i="1"/>
  <c r="C38" i="1" s="1"/>
  <c r="E27" i="1"/>
  <c r="E40" i="1"/>
  <c r="E24" i="1"/>
  <c r="D38" i="1"/>
  <c r="E10" i="1"/>
  <c r="E28" i="1"/>
  <c r="E11" i="1"/>
  <c r="D16" i="1"/>
  <c r="C16" i="1"/>
  <c r="C29" i="1"/>
  <c r="E29" i="1" s="1"/>
  <c r="C32" i="1"/>
  <c r="E32" i="1" s="1"/>
  <c r="C12" i="1"/>
  <c r="E12" i="1" s="1"/>
  <c r="E39" i="1" l="1"/>
  <c r="E16" i="1"/>
  <c r="C9" i="1"/>
  <c r="E38" i="1"/>
  <c r="D9" i="1"/>
  <c r="E9" i="1" l="1"/>
  <c r="D47" i="1"/>
  <c r="C47" i="1"/>
  <c r="E47" i="1" l="1"/>
</calcChain>
</file>

<file path=xl/sharedStrings.xml><?xml version="1.0" encoding="utf-8"?>
<sst xmlns="http://schemas.openxmlformats.org/spreadsheetml/2006/main" count="89" uniqueCount="89">
  <si>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</si>
  <si>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</si>
  <si>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</si>
  <si>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</si>
  <si>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</si>
  <si>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</si>
  <si>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</si>
  <si>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</si>
  <si>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</si>
  <si>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</si>
  <si>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</si>
  <si>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</si>
  <si>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</si>
  <si>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</si>
  <si>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</si>
  <si>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</si>
  <si>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</si>
  <si>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</si>
  <si>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</si>
  <si>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</si>
  <si>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</si>
  <si>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</si>
  <si>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</si>
  <si>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</si>
  <si>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</si>
  <si>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</si>
  <si>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</si>
  <si>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</si>
  <si>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</si>
  <si>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</si>
  <si>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</si>
  <si>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</si>
  <si>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</si>
  <si>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</si>
  <si>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</si>
  <si>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</si>
  <si>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</si>
  <si>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</si>
  <si>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</si>
  <si>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</si>
  <si>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</si>
  <si>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</si>
  <si>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</si>
  <si>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</si>
  <si>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 xml:space="preserve">Доходы от оказания платных услуг (работ) 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</si>
  <si>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</si>
  <si>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</si>
  <si>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</si>
  <si>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</si>
  <si>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1 14 01 00 0 00 0 000 410</t>
  </si>
  <si>
    <t>Доходы от продажи квартир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</si>
  <si>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</si>
  <si>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</si>
  <si>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</si>
  <si>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</si>
  <si>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</si>
  <si>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</si>
  <si>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</si>
  <si>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</si>
  <si>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</si>
  <si>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</si>
  <si>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</si>
  <si>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</si>
  <si>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</si>
  <si>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</si>
  <si>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2 02 02 00 0 00 0 000 151</t>
  </si>
  <si>
    <t>Субсидии бюджетам субъектов Российской Федерации и муниципальных образований (межбюджетные субсидии)</t>
  </si>
  <si>
    <t>2 02 03 00 0 00 0 000 151</t>
  </si>
  <si>
    <t>Субвенции бюджетам субъектов Российской Федерации и муниципальных образований</t>
  </si>
  <si>
    <t>2 02 04 00 0 00 0 000 151</t>
  </si>
  <si>
    <t>Иные межбюджетные трансферты</t>
  </si>
  <si>
    <t>ИТОГО ДОХОДОВ:</t>
  </si>
  <si>
    <t>Уточненный план по решению ПГД от 18.12.2012 № 300 (ред. от 17.12.2013)</t>
  </si>
  <si>
    <t>Приложение № 2</t>
  </si>
  <si>
    <t>к решению Пермской городской Думы</t>
  </si>
  <si>
    <t>от                       №</t>
  </si>
  <si>
    <t xml:space="preserve">Отчет об исполнении доходов бюджета города Перми </t>
  </si>
  <si>
    <t xml:space="preserve">по кодам видов доходов, подвидов доходов, классификации операций сектора муниципального управления, </t>
  </si>
  <si>
    <t>% исполнения</t>
  </si>
  <si>
    <t>Исполнено на 01.01.2014 г.</t>
  </si>
  <si>
    <t>1 09 00 00 0 00 0 000 000</t>
  </si>
  <si>
    <t>ЗАДОЛЖЕННОСТЬ И ПЕРЕРАСЧЕТЫ ПО ОТМЕНЕННЫМ НАЛОГАМ, СБОРАМ И ИНЫМ ОБЯЗАТЕЛЬНЫМ ПЛАТЕЖАМ</t>
  </si>
  <si>
    <t>2 07 00 00 0 00 0 000 151</t>
  </si>
  <si>
    <t>ПРОЧИЕ БЕЗВОЗМЕЗДНЫЕ ПОСТУПЛЕНИЯ</t>
  </si>
  <si>
    <t>2 18 00 00 0 00 0 000 151</t>
  </si>
  <si>
    <t>ДОХОДЫ БЮДЖЕТОВ БЮДЖЕТНОЙ СИСТЕМЫ РОССИЙСКОЙ ФЕДЕРАЦИИ ОТ ВОЗВРАТА ОРГАНИЗАЦИЯМИ ОСТАТКОВ СУБСИДИЙ ПРОШЛЫХ ЛЕТ</t>
  </si>
  <si>
    <t>2 19 00 00 0 00 0 000 151</t>
  </si>
  <si>
    <t>ВОЗВРАТ ОСТАТКОВ СУБСИДИЙ, СУБВЕНЦИЙ И ИНЫХ МЕЖБЮДЖЕТНЫХ ТРАНСФЕРТОВ, ИСМЕЮЩИХ ЦЕЛЕВОЕ НАЗНАЧЕНИЕ, ПРОШЛЫХ ЛЕТ</t>
  </si>
  <si>
    <t>относящимся к доходам, за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</si>
</sst>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?"/>
    <numFmt numFmtId="167" formatCode="0.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sz val="12"/>
      <name val="Times New Roman CYR"/>
      <charset val="204"/>
    </font>
    <font>
      <sz val="12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 applyFill="1"/>
    <xf numFmtId="165" fontId="3" fillId="0" borderId="0" xfId="1" applyNumberFormat="1" applyFont="1" applyFill="1" applyAlignment="1">
      <alignment horizontal="right"/>
    </xf>
    <xf numFmtId="165" fontId="3" fillId="0" borderId="2" xfId="1" applyNumberFormat="1" applyFont="1" applyFill="1" applyBorder="1" applyAlignment="1">
      <alignment horizontal="right" vertical="center"/>
    </xf>
    <xf numFmtId="165" fontId="3" fillId="0" borderId="2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166" fontId="3" fillId="0" borderId="2" xfId="1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left" vertical="top" wrapText="1"/>
    </xf>
    <xf numFmtId="49" fontId="3" fillId="0" borderId="2" xfId="1" applyNumberFormat="1" applyFont="1" applyFill="1" applyBorder="1" applyAlignment="1">
      <alignment horizontal="left" vertical="top" wrapText="1"/>
    </xf>
    <xf numFmtId="165" fontId="7" fillId="0" borderId="0" xfId="0" applyNumberFormat="1" applyFont="1" applyFill="1" applyAlignment="1">
      <alignment horizontal="left" vertical="top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167" fontId="5" fillId="0" borderId="2" xfId="0" applyNumberFormat="1" applyFont="1" applyFill="1" applyBorder="1"/>
    <xf numFmtId="0" fontId="5" fillId="0" borderId="2" xfId="0" applyFont="1" applyFill="1" applyBorder="1"/>
    <xf numFmtId="0" fontId="5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left" wrapText="1"/>
    </xf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0" fontId="2" fillId="0" borderId="0" xfId="0" applyFont="1" applyFill="1" applyAlignment="1"/>
  </cellXfs>
  <cellStyles count="3">
    <cellStyle name="Обычный" xfId="0" builtinId="0"/>
    <cellStyle name="Обычный 2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view="pageBreakPreview" topLeftCell="A28" zoomScale="60" zoomScaleNormal="80" workbookViewId="0">
      <selection activeCell="B24" sqref="B24"/>
    </sheetView>
  </sheetViews>
  <sheetFormatPr defaultRowHeight="15.6" x14ac:dyDescent="0.3"/>
  <cols>
    <col min="1" max="1" width="25.88671875" style="25" customWidth="1"/>
    <col min="2" max="2" width="71.77734375" style="25" customWidth="1"/>
    <col min="3" max="3" width="24.33203125" style="22" customWidth="1"/>
    <col min="4" max="4" width="23.5546875" style="22" customWidth="1"/>
    <col min="5" max="5" width="13" style="22" customWidth="1"/>
    <col min="6" max="16384" width="8.88671875" style="22"/>
  </cols>
  <sheetData>
    <row r="1" spans="1:5" s="1" customFormat="1" x14ac:dyDescent="0.3">
      <c r="A1" s="16"/>
      <c r="B1" s="5"/>
      <c r="C1" s="19"/>
      <c r="D1" s="28" t="s">
        <v>73</v>
      </c>
      <c r="E1" s="28"/>
    </row>
    <row r="2" spans="1:5" s="1" customFormat="1" x14ac:dyDescent="0.3">
      <c r="A2" s="16"/>
      <c r="B2" s="5"/>
      <c r="C2" s="20"/>
      <c r="D2" s="28" t="s">
        <v>74</v>
      </c>
      <c r="E2" s="28"/>
    </row>
    <row r="3" spans="1:5" s="1" customFormat="1" x14ac:dyDescent="0.3">
      <c r="A3" s="16"/>
      <c r="B3" s="5"/>
      <c r="C3" s="21"/>
      <c r="D3" s="29" t="s">
        <v>75</v>
      </c>
      <c r="E3" s="29"/>
    </row>
    <row r="4" spans="1:5" s="1" customFormat="1" ht="18" x14ac:dyDescent="0.35">
      <c r="A4" s="27" t="s">
        <v>76</v>
      </c>
      <c r="B4" s="27"/>
      <c r="C4" s="27"/>
      <c r="D4" s="27"/>
      <c r="E4" s="27"/>
    </row>
    <row r="5" spans="1:5" s="1" customFormat="1" ht="18" x14ac:dyDescent="0.35">
      <c r="A5" s="27" t="s">
        <v>77</v>
      </c>
      <c r="B5" s="27"/>
      <c r="C5" s="27"/>
      <c r="D5" s="27"/>
      <c r="E5" s="27"/>
    </row>
    <row r="6" spans="1:5" s="1" customFormat="1" ht="18" x14ac:dyDescent="0.35">
      <c r="A6" s="27" t="s">
        <v>88</v>
      </c>
      <c r="B6" s="27"/>
      <c r="C6" s="27"/>
      <c r="D6" s="27"/>
      <c r="E6" s="27"/>
    </row>
    <row r="7" spans="1:5" x14ac:dyDescent="0.3">
      <c r="A7" s="6"/>
      <c r="B7" s="6"/>
      <c r="D7" s="2" t="s">
        <v>0</v>
      </c>
    </row>
    <row r="8" spans="1:5" ht="62.4" x14ac:dyDescent="0.3">
      <c r="A8" s="10" t="s">
        <v>1</v>
      </c>
      <c r="B8" s="10" t="s">
        <v>2</v>
      </c>
      <c r="C8" s="11" t="s">
        <v>72</v>
      </c>
      <c r="D8" s="12" t="s">
        <v>79</v>
      </c>
      <c r="E8" s="13" t="s">
        <v>78</v>
      </c>
    </row>
    <row r="9" spans="1:5" x14ac:dyDescent="0.3">
      <c r="A9" s="14" t="s">
        <v>3</v>
      </c>
      <c r="B9" s="7" t="s">
        <v>4</v>
      </c>
      <c r="C9" s="3">
        <f>C10+C12+C16+C20+C21+C22+C27+C29+C32+C36+C37</f>
        <v>16660184.788999999</v>
      </c>
      <c r="D9" s="3">
        <f>D10+D12+D16+D20+D21+D22+D27+D29+D32+D36+D37</f>
        <v>16616435.977</v>
      </c>
      <c r="E9" s="23">
        <f>D9/C9*100</f>
        <v>99.737405001480624</v>
      </c>
    </row>
    <row r="10" spans="1:5" x14ac:dyDescent="0.3">
      <c r="A10" s="15" t="s">
        <v>5</v>
      </c>
      <c r="B10" s="7" t="s">
        <v>6</v>
      </c>
      <c r="C10" s="4">
        <f>C11</f>
        <v>9421666.7689999994</v>
      </c>
      <c r="D10" s="4">
        <f>D11</f>
        <v>9304339.9450000003</v>
      </c>
      <c r="E10" s="23">
        <f>D10/C10*100</f>
        <v>98.754712654601221</v>
      </c>
    </row>
    <row r="11" spans="1:5" x14ac:dyDescent="0.3">
      <c r="A11" s="15" t="s">
        <v>7</v>
      </c>
      <c r="B11" s="7" t="s">
        <v>8</v>
      </c>
      <c r="C11" s="4">
        <f>8877720.2+103642.7+1266.6+50000+98642.9+176000+114394.369</f>
        <v>9421666.7689999994</v>
      </c>
      <c r="D11" s="4">
        <v>9304339.9450000003</v>
      </c>
      <c r="E11" s="23">
        <f t="shared" ref="E11:E47" si="0">D11/C11*100</f>
        <v>98.754712654601221</v>
      </c>
    </row>
    <row r="12" spans="1:5" x14ac:dyDescent="0.3">
      <c r="A12" s="15" t="s">
        <v>9</v>
      </c>
      <c r="B12" s="7" t="s">
        <v>10</v>
      </c>
      <c r="C12" s="4">
        <f>C13+C14+C15</f>
        <v>530096.4</v>
      </c>
      <c r="D12" s="4">
        <f>D13+D14+D15</f>
        <v>545693.21199999994</v>
      </c>
      <c r="E12" s="23">
        <f t="shared" si="0"/>
        <v>102.94225955882739</v>
      </c>
    </row>
    <row r="13" spans="1:5" x14ac:dyDescent="0.3">
      <c r="A13" s="15" t="s">
        <v>11</v>
      </c>
      <c r="B13" s="7" t="s">
        <v>12</v>
      </c>
      <c r="C13" s="4">
        <f>591102.8-12326-61251.6</f>
        <v>517525.20000000007</v>
      </c>
      <c r="D13" s="4">
        <v>526464.71</v>
      </c>
      <c r="E13" s="23">
        <f t="shared" si="0"/>
        <v>101.72735743109706</v>
      </c>
    </row>
    <row r="14" spans="1:5" x14ac:dyDescent="0.3">
      <c r="A14" s="15" t="s">
        <v>13</v>
      </c>
      <c r="B14" s="7" t="s">
        <v>14</v>
      </c>
      <c r="C14" s="4">
        <v>1261.5999999999999</v>
      </c>
      <c r="D14" s="4">
        <v>1622.5070000000001</v>
      </c>
      <c r="E14" s="23">
        <f t="shared" si="0"/>
        <v>128.60708623969563</v>
      </c>
    </row>
    <row r="15" spans="1:5" ht="31.2" x14ac:dyDescent="0.3">
      <c r="A15" s="15" t="s">
        <v>15</v>
      </c>
      <c r="B15" s="7" t="s">
        <v>16</v>
      </c>
      <c r="C15" s="4">
        <v>11309.6</v>
      </c>
      <c r="D15" s="4">
        <v>17605.994999999999</v>
      </c>
      <c r="E15" s="23">
        <f t="shared" si="0"/>
        <v>155.6730123081276</v>
      </c>
    </row>
    <row r="16" spans="1:5" x14ac:dyDescent="0.3">
      <c r="A16" s="15" t="s">
        <v>17</v>
      </c>
      <c r="B16" s="7" t="s">
        <v>18</v>
      </c>
      <c r="C16" s="4">
        <f>C17+C18+C19</f>
        <v>4267715.9179999996</v>
      </c>
      <c r="D16" s="4">
        <f>D17+D18+D19</f>
        <v>4401572.0250000004</v>
      </c>
      <c r="E16" s="23">
        <f t="shared" si="0"/>
        <v>103.13648118974916</v>
      </c>
    </row>
    <row r="17" spans="1:5" x14ac:dyDescent="0.3">
      <c r="A17" s="15" t="s">
        <v>19</v>
      </c>
      <c r="B17" s="7" t="s">
        <v>20</v>
      </c>
      <c r="C17" s="4">
        <f>225378</f>
        <v>225378</v>
      </c>
      <c r="D17" s="4">
        <v>208645.73199999999</v>
      </c>
      <c r="E17" s="23">
        <f t="shared" si="0"/>
        <v>92.575908917463096</v>
      </c>
    </row>
    <row r="18" spans="1:5" x14ac:dyDescent="0.3">
      <c r="A18" s="15" t="s">
        <v>21</v>
      </c>
      <c r="B18" s="7" t="s">
        <v>22</v>
      </c>
      <c r="C18" s="4">
        <f>917604.2+65.729</f>
        <v>917669.929</v>
      </c>
      <c r="D18" s="4">
        <v>991076.60499999998</v>
      </c>
      <c r="E18" s="23">
        <f t="shared" si="0"/>
        <v>107.999246099302</v>
      </c>
    </row>
    <row r="19" spans="1:5" x14ac:dyDescent="0.3">
      <c r="A19" s="15" t="s">
        <v>23</v>
      </c>
      <c r="B19" s="7" t="s">
        <v>24</v>
      </c>
      <c r="C19" s="4">
        <f>2981839.9-5690.9+19002.361+122009.358+7507.27</f>
        <v>3124667.9890000001</v>
      </c>
      <c r="D19" s="4">
        <v>3201849.6880000001</v>
      </c>
      <c r="E19" s="23">
        <f t="shared" si="0"/>
        <v>102.47007679765365</v>
      </c>
    </row>
    <row r="20" spans="1:5" x14ac:dyDescent="0.3">
      <c r="A20" s="15" t="s">
        <v>25</v>
      </c>
      <c r="B20" s="7" t="s">
        <v>26</v>
      </c>
      <c r="C20" s="4">
        <f>103497.3+5687.7</f>
        <v>109185</v>
      </c>
      <c r="D20" s="4">
        <v>126130.876</v>
      </c>
      <c r="E20" s="23">
        <f t="shared" si="0"/>
        <v>115.52033337912717</v>
      </c>
    </row>
    <row r="21" spans="1:5" ht="31.2" x14ac:dyDescent="0.3">
      <c r="A21" s="8" t="s">
        <v>80</v>
      </c>
      <c r="B21" s="9" t="s">
        <v>81</v>
      </c>
      <c r="C21" s="4"/>
      <c r="D21" s="4">
        <v>-37.168999999999997</v>
      </c>
      <c r="E21" s="23"/>
    </row>
    <row r="22" spans="1:5" ht="31.2" x14ac:dyDescent="0.3">
      <c r="A22" s="15" t="s">
        <v>27</v>
      </c>
      <c r="B22" s="7" t="s">
        <v>28</v>
      </c>
      <c r="C22" s="4">
        <f>C23+C24+C25+C26</f>
        <v>1065604.1000000001</v>
      </c>
      <c r="D22" s="4">
        <f>D23+D24+D25+D26</f>
        <v>989974.74</v>
      </c>
      <c r="E22" s="23">
        <f t="shared" si="0"/>
        <v>92.902677457791299</v>
      </c>
    </row>
    <row r="23" spans="1:5" ht="62.4" x14ac:dyDescent="0.3">
      <c r="A23" s="15" t="s">
        <v>29</v>
      </c>
      <c r="B23" s="7" t="s">
        <v>30</v>
      </c>
      <c r="C23" s="4">
        <v>1389.4</v>
      </c>
      <c r="D23" s="4">
        <v>3137.5610000000001</v>
      </c>
      <c r="E23" s="23">
        <f t="shared" si="0"/>
        <v>225.82128976536632</v>
      </c>
    </row>
    <row r="24" spans="1:5" ht="78" x14ac:dyDescent="0.3">
      <c r="A24" s="15" t="s">
        <v>31</v>
      </c>
      <c r="B24" s="7" t="s">
        <v>32</v>
      </c>
      <c r="C24" s="4">
        <f>813166.8-4070.2+12326+15376</f>
        <v>836798.60000000009</v>
      </c>
      <c r="D24" s="4">
        <v>762291.04200000002</v>
      </c>
      <c r="E24" s="23">
        <f t="shared" si="0"/>
        <v>91.096118229643295</v>
      </c>
    </row>
    <row r="25" spans="1:5" ht="23.4" customHeight="1" x14ac:dyDescent="0.3">
      <c r="A25" s="15" t="s">
        <v>33</v>
      </c>
      <c r="B25" s="7" t="s">
        <v>34</v>
      </c>
      <c r="C25" s="4">
        <v>5950.5</v>
      </c>
      <c r="D25" s="4">
        <v>7342.2740000000003</v>
      </c>
      <c r="E25" s="23">
        <f t="shared" si="0"/>
        <v>123.38919418536258</v>
      </c>
    </row>
    <row r="26" spans="1:5" ht="78" x14ac:dyDescent="0.3">
      <c r="A26" s="15" t="s">
        <v>35</v>
      </c>
      <c r="B26" s="7" t="s">
        <v>36</v>
      </c>
      <c r="C26" s="4">
        <v>221465.60000000001</v>
      </c>
      <c r="D26" s="4">
        <v>217203.86300000001</v>
      </c>
      <c r="E26" s="23">
        <f t="shared" si="0"/>
        <v>98.075666378886837</v>
      </c>
    </row>
    <row r="27" spans="1:5" x14ac:dyDescent="0.3">
      <c r="A27" s="15" t="s">
        <v>37</v>
      </c>
      <c r="B27" s="7" t="s">
        <v>38</v>
      </c>
      <c r="C27" s="4">
        <f>C28</f>
        <v>10632.8</v>
      </c>
      <c r="D27" s="4">
        <f>D28</f>
        <v>9713.4140000000007</v>
      </c>
      <c r="E27" s="23">
        <f t="shared" si="0"/>
        <v>91.353302986983692</v>
      </c>
    </row>
    <row r="28" spans="1:5" x14ac:dyDescent="0.3">
      <c r="A28" s="15" t="s">
        <v>39</v>
      </c>
      <c r="B28" s="7" t="s">
        <v>40</v>
      </c>
      <c r="C28" s="4">
        <f>16363.4-3730.6-2000</f>
        <v>10632.8</v>
      </c>
      <c r="D28" s="4">
        <v>9713.4140000000007</v>
      </c>
      <c r="E28" s="23">
        <f t="shared" si="0"/>
        <v>91.353302986983692</v>
      </c>
    </row>
    <row r="29" spans="1:5" ht="31.2" x14ac:dyDescent="0.3">
      <c r="A29" s="15" t="s">
        <v>41</v>
      </c>
      <c r="B29" s="7" t="s">
        <v>42</v>
      </c>
      <c r="C29" s="4">
        <f>C30+C31</f>
        <v>159161.22499999998</v>
      </c>
      <c r="D29" s="4">
        <f>D30+D31</f>
        <v>193897.603</v>
      </c>
      <c r="E29" s="23">
        <f t="shared" si="0"/>
        <v>121.82464855997435</v>
      </c>
    </row>
    <row r="30" spans="1:5" x14ac:dyDescent="0.3">
      <c r="A30" s="15" t="s">
        <v>43</v>
      </c>
      <c r="B30" s="7" t="s">
        <v>44</v>
      </c>
      <c r="C30" s="4">
        <f>600+180+7519.8</f>
        <v>8299.7999999999993</v>
      </c>
      <c r="D30" s="4">
        <v>17263.010999999999</v>
      </c>
      <c r="E30" s="23">
        <f t="shared" si="0"/>
        <v>207.99309621918601</v>
      </c>
    </row>
    <row r="31" spans="1:5" x14ac:dyDescent="0.3">
      <c r="A31" s="15" t="s">
        <v>45</v>
      </c>
      <c r="B31" s="7" t="s">
        <v>46</v>
      </c>
      <c r="C31" s="4">
        <f>9089.5+7519.8-7519.8+74636+67135.925</f>
        <v>150861.42499999999</v>
      </c>
      <c r="D31" s="4">
        <v>176634.592</v>
      </c>
      <c r="E31" s="23">
        <f t="shared" si="0"/>
        <v>117.08400076427756</v>
      </c>
    </row>
    <row r="32" spans="1:5" ht="31.2" x14ac:dyDescent="0.3">
      <c r="A32" s="15" t="s">
        <v>47</v>
      </c>
      <c r="B32" s="7" t="s">
        <v>48</v>
      </c>
      <c r="C32" s="4">
        <f>C33+C34+C35</f>
        <v>943887.3</v>
      </c>
      <c r="D32" s="4">
        <f>D33+D34+D35</f>
        <v>856342.63600000006</v>
      </c>
      <c r="E32" s="23">
        <f t="shared" si="0"/>
        <v>90.725093557249906</v>
      </c>
    </row>
    <row r="33" spans="1:5" x14ac:dyDescent="0.3">
      <c r="A33" s="15" t="s">
        <v>49</v>
      </c>
      <c r="B33" s="7" t="s">
        <v>50</v>
      </c>
      <c r="C33" s="4"/>
      <c r="D33" s="4">
        <v>1282.5029999999999</v>
      </c>
      <c r="E33" s="23"/>
    </row>
    <row r="34" spans="1:5" ht="68.400000000000006" customHeight="1" x14ac:dyDescent="0.3">
      <c r="A34" s="15" t="s">
        <v>51</v>
      </c>
      <c r="B34" s="7" t="s">
        <v>52</v>
      </c>
      <c r="C34" s="4">
        <f>652071.6+50000+22618.8</f>
        <v>724690.4</v>
      </c>
      <c r="D34" s="4">
        <v>594316.68200000003</v>
      </c>
      <c r="E34" s="23">
        <f t="shared" si="0"/>
        <v>82.009735743705164</v>
      </c>
    </row>
    <row r="35" spans="1:5" ht="46.8" x14ac:dyDescent="0.3">
      <c r="A35" s="15" t="s">
        <v>53</v>
      </c>
      <c r="B35" s="7" t="s">
        <v>54</v>
      </c>
      <c r="C35" s="4">
        <f>184175.2+35021.7</f>
        <v>219196.90000000002</v>
      </c>
      <c r="D35" s="4">
        <v>260743.451</v>
      </c>
      <c r="E35" s="23">
        <f t="shared" si="0"/>
        <v>118.95398657554006</v>
      </c>
    </row>
    <row r="36" spans="1:5" x14ac:dyDescent="0.3">
      <c r="A36" s="15" t="s">
        <v>55</v>
      </c>
      <c r="B36" s="7" t="s">
        <v>56</v>
      </c>
      <c r="C36" s="4">
        <f>93632.9+7173.9+21345.8-112+317.577</f>
        <v>122358.177</v>
      </c>
      <c r="D36" s="4">
        <v>160566.00700000001</v>
      </c>
      <c r="E36" s="23">
        <f t="shared" si="0"/>
        <v>131.22621710848145</v>
      </c>
    </row>
    <row r="37" spans="1:5" x14ac:dyDescent="0.3">
      <c r="A37" s="15" t="s">
        <v>57</v>
      </c>
      <c r="B37" s="7" t="s">
        <v>58</v>
      </c>
      <c r="C37" s="4">
        <v>29877.1</v>
      </c>
      <c r="D37" s="4">
        <v>28242.687999999998</v>
      </c>
      <c r="E37" s="23">
        <f t="shared" si="0"/>
        <v>94.529549387323399</v>
      </c>
    </row>
    <row r="38" spans="1:5" x14ac:dyDescent="0.3">
      <c r="A38" s="15" t="s">
        <v>59</v>
      </c>
      <c r="B38" s="7" t="s">
        <v>60</v>
      </c>
      <c r="C38" s="17">
        <f t="shared" ref="C38" si="1">C39+C44+C45+C46</f>
        <v>6736192.8701799996</v>
      </c>
      <c r="D38" s="17">
        <f>D39+D44+D45+D46</f>
        <v>6853706.2709999997</v>
      </c>
      <c r="E38" s="23">
        <f t="shared" si="0"/>
        <v>101.74450766307794</v>
      </c>
    </row>
    <row r="39" spans="1:5" ht="31.2" x14ac:dyDescent="0.3">
      <c r="A39" s="15" t="s">
        <v>61</v>
      </c>
      <c r="B39" s="7" t="s">
        <v>62</v>
      </c>
      <c r="C39" s="4">
        <f t="shared" ref="C39" si="2">C40+C41+C42+C43</f>
        <v>6723034.75318</v>
      </c>
      <c r="D39" s="4">
        <f>D40+D41+D42+D43</f>
        <v>6999841.9950000001</v>
      </c>
      <c r="E39" s="23">
        <f t="shared" si="0"/>
        <v>104.11729601262391</v>
      </c>
    </row>
    <row r="40" spans="1:5" ht="31.2" x14ac:dyDescent="0.3">
      <c r="A40" s="15" t="s">
        <v>63</v>
      </c>
      <c r="B40" s="7" t="s">
        <v>64</v>
      </c>
      <c r="C40" s="4">
        <f>212936.8+418.9</f>
        <v>213355.69999999998</v>
      </c>
      <c r="D40" s="4">
        <v>213355.7</v>
      </c>
      <c r="E40" s="23">
        <f t="shared" si="0"/>
        <v>100.00000000000003</v>
      </c>
    </row>
    <row r="41" spans="1:5" ht="31.2" x14ac:dyDescent="0.3">
      <c r="A41" s="15" t="s">
        <v>65</v>
      </c>
      <c r="B41" s="7" t="s">
        <v>66</v>
      </c>
      <c r="C41" s="4">
        <f>644155.2+103514.391-233180.1+229445.248+80838.533+4786.21+154096.02+70871.34188+238185-49.1</f>
        <v>1292662.74388</v>
      </c>
      <c r="D41" s="4">
        <v>1165568.4450000001</v>
      </c>
      <c r="E41" s="23">
        <f t="shared" si="0"/>
        <v>90.168023370231964</v>
      </c>
    </row>
    <row r="42" spans="1:5" ht="31.2" x14ac:dyDescent="0.3">
      <c r="A42" s="15" t="s">
        <v>67</v>
      </c>
      <c r="B42" s="7" t="s">
        <v>68</v>
      </c>
      <c r="C42" s="4">
        <f>4886533.3+83499.066</f>
        <v>4970032.3659999995</v>
      </c>
      <c r="D42" s="4">
        <v>5036866.7769999998</v>
      </c>
      <c r="E42" s="23">
        <f t="shared" si="0"/>
        <v>101.34474800319641</v>
      </c>
    </row>
    <row r="43" spans="1:5" x14ac:dyDescent="0.3">
      <c r="A43" s="15" t="s">
        <v>69</v>
      </c>
      <c r="B43" s="7" t="s">
        <v>70</v>
      </c>
      <c r="C43" s="4">
        <f>6801.4+240182.5433</f>
        <v>246983.94329999998</v>
      </c>
      <c r="D43" s="4">
        <v>584051.07299999997</v>
      </c>
      <c r="E43" s="23">
        <f t="shared" si="0"/>
        <v>236.4732966833314</v>
      </c>
    </row>
    <row r="44" spans="1:5" x14ac:dyDescent="0.3">
      <c r="A44" s="8" t="s">
        <v>82</v>
      </c>
      <c r="B44" s="9" t="s">
        <v>83</v>
      </c>
      <c r="C44" s="4"/>
      <c r="D44" s="4"/>
      <c r="E44" s="23"/>
    </row>
    <row r="45" spans="1:5" ht="46.8" x14ac:dyDescent="0.3">
      <c r="A45" s="8" t="s">
        <v>84</v>
      </c>
      <c r="B45" s="9" t="s">
        <v>85</v>
      </c>
      <c r="C45" s="4">
        <v>13158.117</v>
      </c>
      <c r="D45" s="4">
        <v>122201.13499999999</v>
      </c>
      <c r="E45" s="23">
        <f t="shared" si="0"/>
        <v>928.71293818104823</v>
      </c>
    </row>
    <row r="46" spans="1:5" ht="46.8" x14ac:dyDescent="0.3">
      <c r="A46" s="8" t="s">
        <v>86</v>
      </c>
      <c r="B46" s="9" t="s">
        <v>87</v>
      </c>
      <c r="C46" s="24"/>
      <c r="D46" s="4">
        <v>-268336.859</v>
      </c>
      <c r="E46" s="23"/>
    </row>
    <row r="47" spans="1:5" ht="21.6" customHeight="1" x14ac:dyDescent="0.3">
      <c r="A47" s="8"/>
      <c r="B47" s="26" t="s">
        <v>71</v>
      </c>
      <c r="C47" s="18">
        <f>C9+C38</f>
        <v>23396377.65918</v>
      </c>
      <c r="D47" s="18">
        <f>D9+D38</f>
        <v>23470142.248</v>
      </c>
      <c r="E47" s="23">
        <f t="shared" si="0"/>
        <v>100.31528209150385</v>
      </c>
    </row>
  </sheetData>
  <mergeCells count="6">
    <mergeCell ref="A6:E6"/>
    <mergeCell ref="D1:E1"/>
    <mergeCell ref="D2:E2"/>
    <mergeCell ref="D3:E3"/>
    <mergeCell ref="A4:E4"/>
    <mergeCell ref="A5:E5"/>
  </mergeCells>
  <pageMargins left="0.59055118110236227" right="0.31496062992125984" top="0.5" bottom="0.19685039370078741" header="0.39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Прил.2</vt:lpstr>
      <vt:lpstr>Прил.2!Заголовки_для_печати</vt:lpstr>
      <vt:lpstr>Прил.2!Область_печати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2014-03-21T06:20:04Z</dcterms:modified>
</cp:coreProperties>
</file>