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4 год\Апрель\"/>
    </mc:Choice>
  </mc:AlternateContent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год'!$A$15:$N$97</definedName>
    <definedName name="_xlnm.Print_Titles" localSheetId="0">'2014 год'!$14:$15</definedName>
    <definedName name="_xlnm.Print_Area" localSheetId="0">'2014 год'!$A$1:$L$97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2" l="1"/>
  <c r="K37" i="2"/>
  <c r="K38" i="2"/>
  <c r="K55" i="2"/>
  <c r="K93" i="2" l="1"/>
  <c r="K16" i="2"/>
  <c r="L30" i="2"/>
  <c r="K87" i="2" l="1"/>
  <c r="K96" i="2"/>
  <c r="K95" i="2"/>
  <c r="K94" i="2"/>
  <c r="K91" i="2"/>
  <c r="K90" i="2"/>
  <c r="K82" i="2"/>
  <c r="K79" i="2"/>
  <c r="K75" i="2"/>
  <c r="K69" i="2"/>
  <c r="K65" i="2"/>
  <c r="K86" i="2" s="1"/>
  <c r="K56" i="2"/>
  <c r="K51" i="2"/>
  <c r="K31" i="2"/>
  <c r="K19" i="2"/>
  <c r="K97" i="2" l="1"/>
  <c r="K35" i="2"/>
  <c r="K84" i="2" s="1"/>
  <c r="K63" i="2"/>
  <c r="K92" i="2"/>
  <c r="I96" i="2"/>
  <c r="I87" i="2"/>
  <c r="J87" i="2" s="1"/>
  <c r="L87" i="2" s="1"/>
  <c r="I88" i="2"/>
  <c r="J83" i="2"/>
  <c r="L83" i="2" s="1"/>
  <c r="I82" i="2"/>
  <c r="J82" i="2" s="1"/>
  <c r="L82" i="2" s="1"/>
  <c r="J39" i="2"/>
  <c r="L39" i="2" s="1"/>
  <c r="I38" i="2"/>
  <c r="J38" i="2" s="1"/>
  <c r="L38" i="2" s="1"/>
  <c r="I37" i="2"/>
  <c r="J37" i="2" s="1"/>
  <c r="L37" i="2" s="1"/>
  <c r="G16" i="2"/>
  <c r="J18" i="2"/>
  <c r="L18" i="2" s="1"/>
  <c r="I19" i="2"/>
  <c r="J19" i="2" s="1"/>
  <c r="L19" i="2" s="1"/>
  <c r="J54" i="2"/>
  <c r="L54" i="2" s="1"/>
  <c r="J55" i="2"/>
  <c r="L55" i="2" s="1"/>
  <c r="J53" i="2"/>
  <c r="L53" i="2" s="1"/>
  <c r="I51" i="2"/>
  <c r="J51" i="2" s="1"/>
  <c r="L51" i="2" s="1"/>
  <c r="I97" i="2" l="1"/>
  <c r="I35" i="2"/>
  <c r="D93" i="2"/>
  <c r="I93" i="2"/>
  <c r="I16" i="2"/>
  <c r="J29" i="2"/>
  <c r="L29" i="2" s="1"/>
  <c r="J28" i="2" l="1"/>
  <c r="L28" i="2" s="1"/>
  <c r="H88" i="2" l="1"/>
  <c r="J23" i="2"/>
  <c r="L23" i="2" s="1"/>
  <c r="I56" i="2"/>
  <c r="J62" i="2"/>
  <c r="L62" i="2" s="1"/>
  <c r="J61" i="2"/>
  <c r="L61" i="2" s="1"/>
  <c r="J88" i="2" l="1"/>
  <c r="L88" i="2" s="1"/>
  <c r="I91" i="2"/>
  <c r="J50" i="2"/>
  <c r="L50" i="2" s="1"/>
  <c r="I90" i="2" l="1"/>
  <c r="I65" i="2"/>
  <c r="I86" i="2" s="1"/>
  <c r="I31" i="2"/>
  <c r="J34" i="2" l="1"/>
  <c r="L34" i="2" s="1"/>
  <c r="I95" i="2"/>
  <c r="I94" i="2"/>
  <c r="I79" i="2"/>
  <c r="I75" i="2"/>
  <c r="I69" i="2"/>
  <c r="I63" i="2" l="1"/>
  <c r="I84" i="2" s="1"/>
  <c r="I92" i="2"/>
  <c r="G97" i="2"/>
  <c r="E97" i="2"/>
  <c r="D97" i="2"/>
  <c r="G35" i="2"/>
  <c r="H49" i="2"/>
  <c r="J49" i="2" s="1"/>
  <c r="L49" i="2" s="1"/>
  <c r="F97" i="2" l="1"/>
  <c r="H97" i="2" s="1"/>
  <c r="J97" i="2" s="1"/>
  <c r="L97" i="2" s="1"/>
  <c r="G96" i="2"/>
  <c r="G95" i="2"/>
  <c r="G94" i="2"/>
  <c r="G93" i="2"/>
  <c r="G91" i="2"/>
  <c r="E96" i="2"/>
  <c r="E95" i="2"/>
  <c r="E94" i="2"/>
  <c r="E93" i="2"/>
  <c r="E91" i="2"/>
  <c r="E90" i="2"/>
  <c r="D96" i="2"/>
  <c r="D95" i="2"/>
  <c r="D94" i="2"/>
  <c r="D91" i="2"/>
  <c r="D90" i="2"/>
  <c r="F32" i="2"/>
  <c r="F33" i="2"/>
  <c r="E31" i="2"/>
  <c r="D31" i="2"/>
  <c r="F40" i="2"/>
  <c r="H40" i="2" s="1"/>
  <c r="J40" i="2" s="1"/>
  <c r="L40" i="2" s="1"/>
  <c r="F41" i="2"/>
  <c r="H41" i="2" s="1"/>
  <c r="J41" i="2" s="1"/>
  <c r="L41" i="2" s="1"/>
  <c r="F42" i="2"/>
  <c r="H42" i="2" s="1"/>
  <c r="J42" i="2" s="1"/>
  <c r="L42" i="2" s="1"/>
  <c r="F43" i="2"/>
  <c r="H43" i="2" s="1"/>
  <c r="J43" i="2" s="1"/>
  <c r="L43" i="2" s="1"/>
  <c r="F44" i="2"/>
  <c r="H44" i="2" s="1"/>
  <c r="J44" i="2" s="1"/>
  <c r="L44" i="2" s="1"/>
  <c r="F45" i="2"/>
  <c r="H45" i="2" s="1"/>
  <c r="J45" i="2" s="1"/>
  <c r="L45" i="2" s="1"/>
  <c r="F46" i="2"/>
  <c r="H46" i="2" s="1"/>
  <c r="J46" i="2" s="1"/>
  <c r="L46" i="2" s="1"/>
  <c r="F47" i="2"/>
  <c r="H47" i="2" s="1"/>
  <c r="J47" i="2" s="1"/>
  <c r="L47" i="2" s="1"/>
  <c r="F48" i="2"/>
  <c r="H48" i="2" s="1"/>
  <c r="J48" i="2" s="1"/>
  <c r="L48" i="2" s="1"/>
  <c r="E35" i="2"/>
  <c r="D56" i="2"/>
  <c r="G56" i="2"/>
  <c r="E56" i="2"/>
  <c r="G65" i="2"/>
  <c r="F74" i="2"/>
  <c r="H74" i="2" s="1"/>
  <c r="J74" i="2" s="1"/>
  <c r="L74" i="2" s="1"/>
  <c r="F73" i="2"/>
  <c r="H73" i="2" s="1"/>
  <c r="J73" i="2" s="1"/>
  <c r="L73" i="2" s="1"/>
  <c r="F68" i="2"/>
  <c r="H68" i="2" s="1"/>
  <c r="J68" i="2" s="1"/>
  <c r="L68" i="2" s="1"/>
  <c r="F66" i="2"/>
  <c r="H66" i="2" s="1"/>
  <c r="J66" i="2" s="1"/>
  <c r="L66" i="2" s="1"/>
  <c r="F67" i="2"/>
  <c r="H67" i="2" s="1"/>
  <c r="J67" i="2" s="1"/>
  <c r="L67" i="2" s="1"/>
  <c r="E65" i="2"/>
  <c r="D65" i="2"/>
  <c r="D86" i="2" s="1"/>
  <c r="G79" i="2"/>
  <c r="F81" i="2"/>
  <c r="H81" i="2" s="1"/>
  <c r="J81" i="2" s="1"/>
  <c r="L81" i="2" s="1"/>
  <c r="F80" i="2"/>
  <c r="H80" i="2" s="1"/>
  <c r="J80" i="2" s="1"/>
  <c r="L80" i="2" s="1"/>
  <c r="E79" i="2"/>
  <c r="D79" i="2"/>
  <c r="F20" i="2"/>
  <c r="H20" i="2" s="1"/>
  <c r="F24" i="2"/>
  <c r="H24" i="2" s="1"/>
  <c r="J24" i="2" s="1"/>
  <c r="L24" i="2" s="1"/>
  <c r="F25" i="2"/>
  <c r="H25" i="2" s="1"/>
  <c r="J25" i="2" s="1"/>
  <c r="L25" i="2" s="1"/>
  <c r="F26" i="2"/>
  <c r="H26" i="2" s="1"/>
  <c r="J26" i="2" s="1"/>
  <c r="L26" i="2" s="1"/>
  <c r="F27" i="2"/>
  <c r="H27" i="2" s="1"/>
  <c r="J27" i="2" s="1"/>
  <c r="L27" i="2" s="1"/>
  <c r="E16" i="2"/>
  <c r="D16" i="2"/>
  <c r="G33" i="2"/>
  <c r="J20" i="2" l="1"/>
  <c r="L20" i="2" s="1"/>
  <c r="H22" i="2"/>
  <c r="J22" i="2" s="1"/>
  <c r="L22" i="2" s="1"/>
  <c r="F31" i="2"/>
  <c r="F95" i="2"/>
  <c r="H95" i="2" s="1"/>
  <c r="J95" i="2" s="1"/>
  <c r="L95" i="2" s="1"/>
  <c r="H33" i="2"/>
  <c r="J33" i="2" s="1"/>
  <c r="L33" i="2" s="1"/>
  <c r="G31" i="2"/>
  <c r="F94" i="2"/>
  <c r="H94" i="2" s="1"/>
  <c r="J94" i="2" s="1"/>
  <c r="L94" i="2" s="1"/>
  <c r="F91" i="2"/>
  <c r="H91" i="2" s="1"/>
  <c r="J91" i="2" s="1"/>
  <c r="L91" i="2" s="1"/>
  <c r="F96" i="2"/>
  <c r="H96" i="2" s="1"/>
  <c r="J96" i="2" s="1"/>
  <c r="L96" i="2" s="1"/>
  <c r="G90" i="2"/>
  <c r="F93" i="2"/>
  <c r="H93" i="2" s="1"/>
  <c r="J93" i="2" s="1"/>
  <c r="L93" i="2" s="1"/>
  <c r="F60" i="2"/>
  <c r="H60" i="2" s="1"/>
  <c r="J60" i="2" s="1"/>
  <c r="L60" i="2" s="1"/>
  <c r="F16" i="2"/>
  <c r="H16" i="2" s="1"/>
  <c r="G75" i="2"/>
  <c r="G69" i="2"/>
  <c r="G86" i="2"/>
  <c r="H31" i="2" l="1"/>
  <c r="J31" i="2" s="1"/>
  <c r="L31" i="2" s="1"/>
  <c r="G63" i="2"/>
  <c r="G84" i="2" s="1"/>
  <c r="G92" i="2"/>
  <c r="F59" i="2"/>
  <c r="H59" i="2" s="1"/>
  <c r="J59" i="2" s="1"/>
  <c r="L59" i="2" s="1"/>
  <c r="H32" i="2"/>
  <c r="J32" i="2" s="1"/>
  <c r="L32" i="2" s="1"/>
  <c r="F78" i="2"/>
  <c r="H78" i="2" s="1"/>
  <c r="J78" i="2" s="1"/>
  <c r="L78" i="2" s="1"/>
  <c r="F77" i="2"/>
  <c r="H77" i="2" s="1"/>
  <c r="J77" i="2" s="1"/>
  <c r="L77" i="2" s="1"/>
  <c r="F72" i="2"/>
  <c r="F71" i="2"/>
  <c r="H71" i="2" s="1"/>
  <c r="J71" i="2" s="1"/>
  <c r="L71" i="2" s="1"/>
  <c r="E75" i="2"/>
  <c r="E69" i="2"/>
  <c r="E86" i="2"/>
  <c r="H72" i="2" l="1"/>
  <c r="J72" i="2" s="1"/>
  <c r="L72" i="2" s="1"/>
  <c r="E92" i="2"/>
  <c r="E63" i="2"/>
  <c r="E84" i="2" s="1"/>
  <c r="F58" i="2"/>
  <c r="H58" i="2" s="1"/>
  <c r="J58" i="2" s="1"/>
  <c r="L58" i="2" s="1"/>
  <c r="F90" i="2"/>
  <c r="H90" i="2" s="1"/>
  <c r="J90" i="2" s="1"/>
  <c r="L90" i="2" s="1"/>
  <c r="D35" i="2" l="1"/>
  <c r="F57" i="2"/>
  <c r="H57" i="2" s="1"/>
  <c r="J57" i="2" s="1"/>
  <c r="L57" i="2" s="1"/>
  <c r="D75" i="2" l="1"/>
  <c r="F75" i="2" s="1"/>
  <c r="H75" i="2" s="1"/>
  <c r="J75" i="2" s="1"/>
  <c r="L75" i="2" s="1"/>
  <c r="D69" i="2"/>
  <c r="D92" i="2" l="1"/>
  <c r="F92" i="2" s="1"/>
  <c r="H92" i="2" s="1"/>
  <c r="J92" i="2" s="1"/>
  <c r="L92" i="2" s="1"/>
  <c r="D63" i="2"/>
  <c r="D84" i="2" s="1"/>
  <c r="F84" i="2" s="1"/>
  <c r="H84" i="2" s="1"/>
  <c r="J84" i="2" s="1"/>
  <c r="L84" i="2" s="1"/>
  <c r="F69" i="2"/>
  <c r="H69" i="2" s="1"/>
  <c r="J69" i="2" s="1"/>
  <c r="L69" i="2" s="1"/>
  <c r="F86" i="2"/>
  <c r="H86" i="2" s="1"/>
  <c r="J86" i="2" s="1"/>
  <c r="L86" i="2" s="1"/>
  <c r="F65" i="2"/>
  <c r="H65" i="2" s="1"/>
  <c r="J65" i="2" s="1"/>
  <c r="L65" i="2" s="1"/>
  <c r="F79" i="2" l="1"/>
  <c r="H79" i="2" s="1"/>
  <c r="J79" i="2" s="1"/>
  <c r="L79" i="2" s="1"/>
  <c r="F35" i="2"/>
  <c r="H35" i="2" s="1"/>
  <c r="J35" i="2" s="1"/>
  <c r="L35" i="2" s="1"/>
  <c r="J16" i="2"/>
  <c r="L16" i="2" s="1"/>
  <c r="F63" i="2"/>
  <c r="H63" i="2" s="1"/>
  <c r="J63" i="2" s="1"/>
  <c r="L63" i="2" s="1"/>
  <c r="F56" i="2"/>
  <c r="H56" i="2" s="1"/>
  <c r="J56" i="2" s="1"/>
  <c r="L56" i="2" s="1"/>
</calcChain>
</file>

<file path=xl/sharedStrings.xml><?xml version="1.0" encoding="utf-8"?>
<sst xmlns="http://schemas.openxmlformats.org/spreadsheetml/2006/main" count="224" uniqueCount="155">
  <si>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</si>
  <si>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</si>
  <si>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</si>
  <si>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</si>
  <si>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</si>
  <si>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</si>
  <si>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</si>
  <si>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</si>
  <si>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</si>
  <si>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</si>
  <si>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</si>
  <si>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</si>
  <si>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</si>
  <si>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</si>
  <si>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</si>
  <si>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</si>
  <si>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</si>
  <si>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</si>
  <si>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</si>
  <si>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</si>
  <si>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</si>
  <si>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</si>
  <si>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</si>
  <si>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</si>
  <si>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</si>
  <si>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</si>
  <si>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</si>
  <si>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</si>
  <si>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</si>
  <si>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</si>
  <si>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</si>
  <si>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</si>
  <si>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</si>
  <si>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</si>
  <si>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</si>
  <si>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</si>
  <si>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</si>
  <si>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</si>
  <si>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</si>
  <si>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</si>
  <si>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</si>
  <si>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</si>
  <si>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</si>
  <si>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</si>
  <si>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</si>
  <si>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</si>
  <si>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</si>
  <si>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</si>
  <si>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</si>
  <si>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</si>
  <si>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</si>
  <si>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</si>
  <si>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</si>
  <si>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</si>
  <si>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</si>
  <si>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</si>
  <si>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</si>
  <si>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</si>
  <si>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</si>
  <si>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</si>
  <si>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</si>
  <si>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</si>
  <si>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</si>
  <si>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светофорного объекта с обустройством пешеходного перехода на ул. Ветлужской</t>
  </si>
  <si>
    <t>Строительство и реконструкция светофорных объектов</t>
  </si>
  <si>
    <t>к решению</t>
  </si>
  <si>
    <t>Пермской городской Думы</t>
  </si>
  <si>
    <t>ПРИЛОЖЕНИЕ № 13</t>
  </si>
  <si>
    <t>Строительство нового корпуса МБОУ "Гимназия № 11 им. С.П.Дягилева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</si>
  <si>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</si>
  <si>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</si>
  <si>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</si>
  <si>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</si>
  <si>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</si>
  <si>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</si>
  <si>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</si>
  <si>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</si>
  <si>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</si>
  <si>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</si>
  <si>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</si>
  <si>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</si>
  <si>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</si>
  <si>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</si>
  <si>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</si>
  <si>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</si>
  <si>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</si>
  <si>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</si>
  <si>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</si>
  <si>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</si>
  <si>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</si>
  <si>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</si>
  <si>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</si>
  <si>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Приобретение зданий для размещения дошкольных образовательных организаций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</si>
  <si>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</si>
  <si>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</si>
  <si>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</si>
  <si>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</si>
  <si>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</si>
  <si>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</si>
  <si>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</si>
  <si>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</si>
  <si>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</si>
  <si>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</si>
  <si>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</si>
  <si>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</si>
  <si>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</si>
  <si>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</si>
  <si>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</si>
  <si>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</si>
  <si>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</si>
  <si>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</si>
  <si>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</si>
  <si>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</si>
  <si>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</si>
  <si>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</si>
  <si>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</si>
  <si>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</si>
  <si>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</si>
  <si>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</si>
  <si>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</si>
  <si>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</si>
  <si>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</si>
  <si>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</si>
  <si>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</si>
  <si>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</si>
  <si>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</si>
  <si>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</si>
  <si>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</si>
  <si>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</si>
  <si>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</si>
  <si>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</si>
  <si>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</si>
  <si>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</si>
  <si>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</si>
  <si>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</si>
  <si>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</si>
  <si>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</si>
  <si>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</si>
  <si>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</si>
  <si>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</si>
  <si>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</si>
  <si>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</si>
  <si>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</si>
  <si>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</si>
  <si>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</si>
  <si>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</si>
  <si>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</si>
  <si>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</si>
  <si>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</si>
  <si>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</si>
  <si>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</si>
  <si>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</si>
  <si>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ПРИЛОЖЕНИЕ № 7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</si>
  <si>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2014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</si>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</sst>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97"/>
  <sheetViews>
    <sheetView tabSelected="1" topLeftCell="A48" zoomScale="80" zoomScaleNormal="80" workbookViewId="0">
      <selection activeCell="B52" sqref="B52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6" width="17.5703125" style="8" hidden="1" customWidth="1"/>
    <col min="7" max="7" width="16.42578125" style="8" hidden="1" customWidth="1"/>
    <col min="8" max="8" width="16.85546875" style="8" hidden="1" customWidth="1"/>
    <col min="9" max="9" width="18.7109375" style="8" hidden="1" customWidth="1"/>
    <col min="10" max="10" width="17.5703125" style="8" hidden="1" customWidth="1"/>
    <col min="11" max="11" width="17.85546875" style="8" hidden="1" customWidth="1"/>
    <col min="12" max="12" width="17.5703125" style="8" customWidth="1"/>
    <col min="13" max="13" width="15" style="1" hidden="1" customWidth="1"/>
    <col min="14" max="14" width="15" style="1" customWidth="1"/>
    <col min="15" max="15" width="10.5703125" style="1" customWidth="1"/>
    <col min="16" max="16384" width="9.140625" style="1"/>
  </cols>
  <sheetData>
    <row r="1" spans="1:13" x14ac:dyDescent="0.3">
      <c r="E1" s="7"/>
      <c r="G1" s="7"/>
      <c r="H1" s="7"/>
      <c r="I1" s="7"/>
      <c r="K1" s="7"/>
      <c r="L1" s="7" t="s">
        <v>152</v>
      </c>
    </row>
    <row r="2" spans="1:13" x14ac:dyDescent="0.3">
      <c r="E2" s="7"/>
      <c r="G2" s="7"/>
      <c r="H2" s="7"/>
      <c r="I2" s="7"/>
      <c r="K2" s="7"/>
      <c r="L2" s="7" t="s">
        <v>65</v>
      </c>
    </row>
    <row r="3" spans="1:13" x14ac:dyDescent="0.3">
      <c r="E3" s="7"/>
      <c r="G3" s="7"/>
      <c r="H3" s="7"/>
      <c r="I3" s="7"/>
      <c r="K3" s="7"/>
      <c r="L3" s="7" t="s">
        <v>66</v>
      </c>
    </row>
    <row r="5" spans="1:13" x14ac:dyDescent="0.3">
      <c r="H5" s="7"/>
      <c r="K5" s="7"/>
      <c r="L5" s="7" t="s">
        <v>67</v>
      </c>
    </row>
    <row r="6" spans="1:13" x14ac:dyDescent="0.3">
      <c r="H6" s="7"/>
      <c r="K6" s="7"/>
      <c r="L6" s="7" t="s">
        <v>65</v>
      </c>
    </row>
    <row r="7" spans="1:13" x14ac:dyDescent="0.3">
      <c r="H7" s="7"/>
      <c r="K7" s="7"/>
      <c r="L7" s="7" t="s">
        <v>66</v>
      </c>
    </row>
    <row r="8" spans="1:13" x14ac:dyDescent="0.3">
      <c r="H8" s="7"/>
      <c r="K8" s="7"/>
      <c r="L8" s="7" t="s">
        <v>96</v>
      </c>
    </row>
    <row r="9" spans="1:13" x14ac:dyDescent="0.3">
      <c r="D9" s="1"/>
      <c r="E9" s="1"/>
      <c r="F9" s="1"/>
      <c r="G9" s="1"/>
      <c r="H9" s="1"/>
      <c r="I9" s="1"/>
      <c r="K9" s="1"/>
      <c r="L9" s="1"/>
    </row>
    <row r="10" spans="1:13" ht="25.5" customHeight="1" x14ac:dyDescent="0.3">
      <c r="A10" s="43" t="s">
        <v>153</v>
      </c>
      <c r="B10" s="43"/>
      <c r="C10" s="43"/>
      <c r="D10" s="43"/>
      <c r="E10" s="43"/>
      <c r="F10" s="43"/>
      <c r="G10" s="43"/>
      <c r="H10" s="43"/>
      <c r="I10" s="23"/>
      <c r="K10" s="28"/>
      <c r="L10" s="32"/>
    </row>
    <row r="11" spans="1:13" ht="25.5" customHeight="1" x14ac:dyDescent="0.3">
      <c r="A11" s="43"/>
      <c r="B11" s="43"/>
      <c r="C11" s="43"/>
      <c r="D11" s="43"/>
      <c r="E11" s="43"/>
      <c r="F11" s="43"/>
      <c r="G11" s="43"/>
      <c r="H11" s="43"/>
      <c r="I11" s="23"/>
      <c r="K11" s="28"/>
      <c r="L11" s="32"/>
    </row>
    <row r="12" spans="1:13" ht="25.5" customHeight="1" x14ac:dyDescent="0.3">
      <c r="A12" s="43"/>
      <c r="B12" s="43"/>
      <c r="C12" s="43"/>
      <c r="D12" s="43"/>
      <c r="E12" s="43"/>
      <c r="F12" s="43"/>
      <c r="G12" s="43"/>
      <c r="H12" s="43"/>
      <c r="I12" s="23"/>
      <c r="K12" s="28"/>
      <c r="L12" s="32"/>
    </row>
    <row r="13" spans="1:13" x14ac:dyDescent="0.3">
      <c r="A13" s="2"/>
      <c r="B13" s="3"/>
      <c r="C13" s="3"/>
      <c r="E13" s="7"/>
      <c r="G13" s="7"/>
      <c r="H13" s="7" t="s">
        <v>74</v>
      </c>
      <c r="I13" s="7"/>
      <c r="K13" s="7"/>
      <c r="L13" s="7" t="s">
        <v>74</v>
      </c>
      <c r="M13" s="16"/>
    </row>
    <row r="14" spans="1:13" ht="18" customHeight="1" x14ac:dyDescent="0.25">
      <c r="A14" s="44" t="s">
        <v>0</v>
      </c>
      <c r="B14" s="44" t="s">
        <v>1</v>
      </c>
      <c r="C14" s="44" t="s">
        <v>62</v>
      </c>
      <c r="D14" s="46" t="s">
        <v>2</v>
      </c>
      <c r="E14" s="46" t="s">
        <v>76</v>
      </c>
      <c r="F14" s="48" t="s">
        <v>2</v>
      </c>
      <c r="G14" s="48" t="s">
        <v>89</v>
      </c>
      <c r="H14" s="48" t="s">
        <v>2</v>
      </c>
      <c r="I14" s="48" t="s">
        <v>89</v>
      </c>
      <c r="J14" s="48" t="s">
        <v>2</v>
      </c>
      <c r="K14" s="48" t="s">
        <v>89</v>
      </c>
      <c r="L14" s="48" t="s">
        <v>2</v>
      </c>
      <c r="M14" s="49"/>
    </row>
    <row r="15" spans="1:13" ht="18" customHeight="1" x14ac:dyDescent="0.25">
      <c r="A15" s="45"/>
      <c r="B15" s="42"/>
      <c r="C15" s="42"/>
      <c r="D15" s="47"/>
      <c r="E15" s="47"/>
      <c r="F15" s="48"/>
      <c r="G15" s="48"/>
      <c r="H15" s="48"/>
      <c r="I15" s="48"/>
      <c r="J15" s="48"/>
      <c r="K15" s="48"/>
      <c r="L15" s="48"/>
      <c r="M15" s="49"/>
    </row>
    <row r="16" spans="1:13" x14ac:dyDescent="0.3">
      <c r="A16" s="4"/>
      <c r="B16" s="17" t="s">
        <v>3</v>
      </c>
      <c r="C16" s="17"/>
      <c r="D16" s="9">
        <f>D20+D24+D25+D26+D27</f>
        <v>463995.8</v>
      </c>
      <c r="E16" s="9">
        <f>E20+E24+E25+E26+E27</f>
        <v>-7515.2999999999993</v>
      </c>
      <c r="F16" s="9">
        <f>D16+E16</f>
        <v>456480.5</v>
      </c>
      <c r="G16" s="9">
        <f>G20+G24+G25+G26+G27+G22</f>
        <v>0</v>
      </c>
      <c r="H16" s="9">
        <f>F16+G16</f>
        <v>456480.5</v>
      </c>
      <c r="I16" s="9">
        <f>I20+I24+I25+I26+I27+I28+I29</f>
        <v>8993.0429999999997</v>
      </c>
      <c r="J16" s="9">
        <f>H16+I16</f>
        <v>465473.54300000001</v>
      </c>
      <c r="K16" s="9">
        <f>K20+K24+K25+K26+K27+K28+K29+K30</f>
        <v>26499.077000000001</v>
      </c>
      <c r="L16" s="9">
        <f>J16+K16</f>
        <v>491972.62</v>
      </c>
      <c r="M16" s="16"/>
    </row>
    <row r="17" spans="1:14" x14ac:dyDescent="0.3">
      <c r="A17" s="4"/>
      <c r="B17" s="17" t="s">
        <v>4</v>
      </c>
      <c r="C17" s="17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4" hidden="1" x14ac:dyDescent="0.3">
      <c r="A18" s="4"/>
      <c r="B18" s="26" t="s">
        <v>5</v>
      </c>
      <c r="C18" s="17"/>
      <c r="D18" s="9"/>
      <c r="E18" s="9"/>
      <c r="F18" s="9"/>
      <c r="G18" s="9"/>
      <c r="H18" s="9"/>
      <c r="I18" s="9"/>
      <c r="J18" s="9">
        <f t="shared" ref="J18:J19" si="0">H18+I18</f>
        <v>0</v>
      </c>
      <c r="K18" s="9"/>
      <c r="L18" s="9">
        <f t="shared" ref="L18:L19" si="1">J18+K18</f>
        <v>0</v>
      </c>
      <c r="M18" s="16"/>
      <c r="N18" s="1">
        <v>0</v>
      </c>
    </row>
    <row r="19" spans="1:14" x14ac:dyDescent="0.3">
      <c r="A19" s="4"/>
      <c r="B19" s="31" t="s">
        <v>107</v>
      </c>
      <c r="C19" s="17"/>
      <c r="D19" s="9"/>
      <c r="E19" s="9"/>
      <c r="F19" s="9"/>
      <c r="G19" s="9"/>
      <c r="H19" s="9"/>
      <c r="I19" s="9">
        <f>I23</f>
        <v>100000</v>
      </c>
      <c r="J19" s="9">
        <f t="shared" si="0"/>
        <v>100000</v>
      </c>
      <c r="K19" s="9">
        <f>K23</f>
        <v>0</v>
      </c>
      <c r="L19" s="9">
        <f t="shared" si="1"/>
        <v>100000</v>
      </c>
      <c r="M19" s="16"/>
    </row>
    <row r="20" spans="1:14" ht="56.25" x14ac:dyDescent="0.3">
      <c r="A20" s="4" t="s">
        <v>6</v>
      </c>
      <c r="B20" s="6" t="s">
        <v>92</v>
      </c>
      <c r="C20" s="31" t="s">
        <v>93</v>
      </c>
      <c r="D20" s="22">
        <v>200000</v>
      </c>
      <c r="E20" s="9">
        <v>0</v>
      </c>
      <c r="F20" s="9">
        <f t="shared" ref="F20:F27" si="2">D20+E20</f>
        <v>200000</v>
      </c>
      <c r="G20" s="9">
        <v>0</v>
      </c>
      <c r="H20" s="9">
        <f t="shared" ref="H20:H27" si="3">F20+G20</f>
        <v>200000</v>
      </c>
      <c r="I20" s="9">
        <v>0</v>
      </c>
      <c r="J20" s="9">
        <f>H20+I20</f>
        <v>200000</v>
      </c>
      <c r="K20" s="9">
        <v>0</v>
      </c>
      <c r="L20" s="9">
        <f>J20+K20</f>
        <v>200000</v>
      </c>
      <c r="M20" s="1" t="s">
        <v>24</v>
      </c>
    </row>
    <row r="21" spans="1:14" x14ac:dyDescent="0.3">
      <c r="A21" s="4"/>
      <c r="B21" s="17" t="s">
        <v>4</v>
      </c>
      <c r="C21" s="31"/>
      <c r="D21" s="22"/>
      <c r="E21" s="9"/>
      <c r="F21" s="9"/>
      <c r="G21" s="9"/>
      <c r="H21" s="9"/>
      <c r="I21" s="9"/>
      <c r="J21" s="9"/>
      <c r="K21" s="9"/>
      <c r="L21" s="9"/>
    </row>
    <row r="22" spans="1:14" hidden="1" x14ac:dyDescent="0.3">
      <c r="A22" s="4"/>
      <c r="B22" s="24" t="s">
        <v>5</v>
      </c>
      <c r="C22" s="24"/>
      <c r="D22" s="22"/>
      <c r="E22" s="9"/>
      <c r="F22" s="9"/>
      <c r="G22" s="9"/>
      <c r="H22" s="25">
        <f>H20</f>
        <v>200000</v>
      </c>
      <c r="I22" s="25">
        <v>-100000</v>
      </c>
      <c r="J22" s="25">
        <f t="shared" ref="J22:J23" si="4">H22+I22</f>
        <v>100000</v>
      </c>
      <c r="K22" s="25"/>
      <c r="L22" s="25">
        <f t="shared" ref="L22:L30" si="5">J22+K22</f>
        <v>100000</v>
      </c>
      <c r="M22" s="1" t="s">
        <v>24</v>
      </c>
      <c r="N22" s="1">
        <v>0</v>
      </c>
    </row>
    <row r="23" spans="1:14" x14ac:dyDescent="0.3">
      <c r="A23" s="4"/>
      <c r="B23" s="31" t="s">
        <v>107</v>
      </c>
      <c r="C23" s="31"/>
      <c r="D23" s="22"/>
      <c r="E23" s="9"/>
      <c r="F23" s="9"/>
      <c r="G23" s="9"/>
      <c r="H23" s="9">
        <v>0</v>
      </c>
      <c r="I23" s="9">
        <v>100000</v>
      </c>
      <c r="J23" s="9">
        <f t="shared" si="4"/>
        <v>100000</v>
      </c>
      <c r="K23" s="9"/>
      <c r="L23" s="9">
        <f t="shared" si="5"/>
        <v>100000</v>
      </c>
      <c r="M23" s="1" t="s">
        <v>106</v>
      </c>
    </row>
    <row r="24" spans="1:14" ht="37.5" x14ac:dyDescent="0.3">
      <c r="A24" s="4" t="s">
        <v>8</v>
      </c>
      <c r="B24" s="6" t="s">
        <v>25</v>
      </c>
      <c r="C24" s="31" t="s">
        <v>7</v>
      </c>
      <c r="D24" s="9">
        <v>40000</v>
      </c>
      <c r="E24" s="9">
        <v>0</v>
      </c>
      <c r="F24" s="9">
        <f t="shared" si="2"/>
        <v>40000</v>
      </c>
      <c r="G24" s="9">
        <v>0</v>
      </c>
      <c r="H24" s="9">
        <f t="shared" si="3"/>
        <v>40000</v>
      </c>
      <c r="I24" s="9">
        <v>0</v>
      </c>
      <c r="J24" s="9">
        <f t="shared" ref="J24:J96" si="6">H24+I24</f>
        <v>40000</v>
      </c>
      <c r="K24" s="9">
        <v>0</v>
      </c>
      <c r="L24" s="9">
        <f t="shared" si="5"/>
        <v>40000</v>
      </c>
      <c r="M24" s="1" t="s">
        <v>26</v>
      </c>
    </row>
    <row r="25" spans="1:14" ht="37.5" x14ac:dyDescent="0.3">
      <c r="A25" s="4" t="s">
        <v>9</v>
      </c>
      <c r="B25" s="31" t="s">
        <v>68</v>
      </c>
      <c r="C25" s="31" t="s">
        <v>7</v>
      </c>
      <c r="D25" s="22">
        <v>223995.8</v>
      </c>
      <c r="E25" s="22">
        <v>-12515.3</v>
      </c>
      <c r="F25" s="22">
        <f t="shared" si="2"/>
        <v>211480.5</v>
      </c>
      <c r="G25" s="22">
        <v>0</v>
      </c>
      <c r="H25" s="22">
        <f t="shared" si="3"/>
        <v>211480.5</v>
      </c>
      <c r="I25" s="22">
        <v>241.589</v>
      </c>
      <c r="J25" s="22">
        <f t="shared" si="6"/>
        <v>211722.08900000001</v>
      </c>
      <c r="K25" s="9">
        <v>40</v>
      </c>
      <c r="L25" s="9">
        <f t="shared" si="5"/>
        <v>211762.08900000001</v>
      </c>
      <c r="M25" s="1" t="s">
        <v>27</v>
      </c>
    </row>
    <row r="26" spans="1:14" ht="56.25" x14ac:dyDescent="0.3">
      <c r="A26" s="4" t="s">
        <v>54</v>
      </c>
      <c r="B26" s="31" t="s">
        <v>77</v>
      </c>
      <c r="C26" s="31" t="s">
        <v>7</v>
      </c>
      <c r="D26" s="9">
        <v>0</v>
      </c>
      <c r="E26" s="9">
        <v>2500</v>
      </c>
      <c r="F26" s="9">
        <f t="shared" si="2"/>
        <v>2500</v>
      </c>
      <c r="G26" s="9"/>
      <c r="H26" s="9">
        <f t="shared" si="3"/>
        <v>2500</v>
      </c>
      <c r="I26" s="9"/>
      <c r="J26" s="9">
        <f t="shared" si="6"/>
        <v>2500</v>
      </c>
      <c r="K26" s="9"/>
      <c r="L26" s="9">
        <f t="shared" si="5"/>
        <v>2500</v>
      </c>
      <c r="M26" s="1" t="s">
        <v>78</v>
      </c>
    </row>
    <row r="27" spans="1:14" ht="37.5" x14ac:dyDescent="0.3">
      <c r="A27" s="4" t="s">
        <v>11</v>
      </c>
      <c r="B27" s="31" t="s">
        <v>79</v>
      </c>
      <c r="C27" s="31" t="s">
        <v>7</v>
      </c>
      <c r="D27" s="9">
        <v>0</v>
      </c>
      <c r="E27" s="9">
        <v>2500</v>
      </c>
      <c r="F27" s="9">
        <f t="shared" si="2"/>
        <v>2500</v>
      </c>
      <c r="G27" s="9"/>
      <c r="H27" s="9">
        <f t="shared" si="3"/>
        <v>2500</v>
      </c>
      <c r="I27" s="9"/>
      <c r="J27" s="9">
        <f t="shared" si="6"/>
        <v>2500</v>
      </c>
      <c r="K27" s="9"/>
      <c r="L27" s="9">
        <f t="shared" si="5"/>
        <v>2500</v>
      </c>
      <c r="M27" s="1" t="s">
        <v>80</v>
      </c>
    </row>
    <row r="28" spans="1:14" ht="37.5" x14ac:dyDescent="0.3">
      <c r="A28" s="4" t="s">
        <v>13</v>
      </c>
      <c r="B28" s="31" t="s">
        <v>108</v>
      </c>
      <c r="C28" s="31" t="s">
        <v>7</v>
      </c>
      <c r="D28" s="9"/>
      <c r="E28" s="9"/>
      <c r="F28" s="9"/>
      <c r="G28" s="9"/>
      <c r="H28" s="9"/>
      <c r="I28" s="9">
        <v>3751.4540000000002</v>
      </c>
      <c r="J28" s="9">
        <f t="shared" si="6"/>
        <v>3751.4540000000002</v>
      </c>
      <c r="K28" s="9"/>
      <c r="L28" s="9">
        <f t="shared" si="5"/>
        <v>3751.4540000000002</v>
      </c>
      <c r="M28" s="1" t="s">
        <v>109</v>
      </c>
    </row>
    <row r="29" spans="1:14" ht="56.25" x14ac:dyDescent="0.3">
      <c r="A29" s="4" t="s">
        <v>110</v>
      </c>
      <c r="B29" s="31" t="s">
        <v>149</v>
      </c>
      <c r="C29" s="31" t="s">
        <v>7</v>
      </c>
      <c r="D29" s="9"/>
      <c r="E29" s="9"/>
      <c r="F29" s="9"/>
      <c r="G29" s="9"/>
      <c r="H29" s="9"/>
      <c r="I29" s="9">
        <v>5000</v>
      </c>
      <c r="J29" s="9">
        <f t="shared" si="6"/>
        <v>5000</v>
      </c>
      <c r="K29" s="9"/>
      <c r="L29" s="9">
        <f t="shared" si="5"/>
        <v>5000</v>
      </c>
      <c r="M29" s="1" t="s">
        <v>111</v>
      </c>
    </row>
    <row r="30" spans="1:14" ht="37.5" x14ac:dyDescent="0.3">
      <c r="A30" s="4" t="s">
        <v>112</v>
      </c>
      <c r="B30" s="31" t="s">
        <v>148</v>
      </c>
      <c r="C30" s="31" t="s">
        <v>7</v>
      </c>
      <c r="D30" s="22"/>
      <c r="E30" s="22"/>
      <c r="F30" s="22"/>
      <c r="G30" s="22"/>
      <c r="H30" s="22"/>
      <c r="I30" s="22"/>
      <c r="J30" s="22"/>
      <c r="K30" s="9">
        <v>26459.077000000001</v>
      </c>
      <c r="L30" s="9">
        <f t="shared" si="5"/>
        <v>26459.077000000001</v>
      </c>
      <c r="M30" s="1" t="s">
        <v>150</v>
      </c>
    </row>
    <row r="31" spans="1:14" x14ac:dyDescent="0.3">
      <c r="A31" s="4"/>
      <c r="B31" s="31" t="s">
        <v>97</v>
      </c>
      <c r="C31" s="31"/>
      <c r="D31" s="9">
        <f>D32+D33</f>
        <v>0</v>
      </c>
      <c r="E31" s="9">
        <f>E32+E33</f>
        <v>12515.3</v>
      </c>
      <c r="F31" s="9">
        <f>D31+E31</f>
        <v>12515.3</v>
      </c>
      <c r="G31" s="9">
        <f>G32+G33</f>
        <v>25590.473999999998</v>
      </c>
      <c r="H31" s="9">
        <f>F31+G31</f>
        <v>38105.773999999998</v>
      </c>
      <c r="I31" s="9">
        <f>I32+I33+I34</f>
        <v>18243.52</v>
      </c>
      <c r="J31" s="9">
        <f>H31+I31</f>
        <v>56349.293999999994</v>
      </c>
      <c r="K31" s="9">
        <f>K32+K33+K34</f>
        <v>20042.928</v>
      </c>
      <c r="L31" s="9">
        <f>J31+K31</f>
        <v>76392.221999999994</v>
      </c>
    </row>
    <row r="32" spans="1:14" ht="56.25" x14ac:dyDescent="0.3">
      <c r="A32" s="4" t="s">
        <v>113</v>
      </c>
      <c r="B32" s="31" t="s">
        <v>85</v>
      </c>
      <c r="C32" s="31" t="s">
        <v>86</v>
      </c>
      <c r="D32" s="9">
        <v>0</v>
      </c>
      <c r="E32" s="9">
        <v>12515.3</v>
      </c>
      <c r="F32" s="9">
        <f t="shared" ref="F32:F33" si="7">D32+E32</f>
        <v>12515.3</v>
      </c>
      <c r="G32" s="9"/>
      <c r="H32" s="9">
        <f t="shared" ref="H32:H33" si="8">F32+G32</f>
        <v>12515.3</v>
      </c>
      <c r="I32" s="9">
        <v>377.827</v>
      </c>
      <c r="J32" s="9">
        <f t="shared" si="6"/>
        <v>12893.126999999999</v>
      </c>
      <c r="K32" s="9"/>
      <c r="L32" s="9">
        <f t="shared" ref="L32:L33" si="9">J32+K32</f>
        <v>12893.126999999999</v>
      </c>
      <c r="M32" s="1" t="s">
        <v>87</v>
      </c>
    </row>
    <row r="33" spans="1:14" ht="56.25" x14ac:dyDescent="0.3">
      <c r="A33" s="4" t="s">
        <v>114</v>
      </c>
      <c r="B33" s="31" t="s">
        <v>90</v>
      </c>
      <c r="C33" s="31" t="s">
        <v>86</v>
      </c>
      <c r="D33" s="9"/>
      <c r="E33" s="9"/>
      <c r="F33" s="9">
        <f t="shared" si="7"/>
        <v>0</v>
      </c>
      <c r="G33" s="9">
        <f>25590.474</f>
        <v>25590.473999999998</v>
      </c>
      <c r="H33" s="9">
        <f t="shared" si="8"/>
        <v>25590.473999999998</v>
      </c>
      <c r="I33" s="9">
        <v>2865.6930000000002</v>
      </c>
      <c r="J33" s="9">
        <f t="shared" si="6"/>
        <v>28456.166999999998</v>
      </c>
      <c r="K33" s="9">
        <v>20042.928</v>
      </c>
      <c r="L33" s="9">
        <f t="shared" si="9"/>
        <v>48499.095000000001</v>
      </c>
      <c r="M33" s="1" t="s">
        <v>91</v>
      </c>
    </row>
    <row r="34" spans="1:14" ht="56.25" x14ac:dyDescent="0.3">
      <c r="A34" s="4" t="s">
        <v>115</v>
      </c>
      <c r="B34" s="31" t="s">
        <v>99</v>
      </c>
      <c r="C34" s="31" t="s">
        <v>86</v>
      </c>
      <c r="D34" s="9"/>
      <c r="E34" s="9"/>
      <c r="F34" s="9"/>
      <c r="G34" s="9"/>
      <c r="H34" s="9"/>
      <c r="I34" s="9">
        <v>15000</v>
      </c>
      <c r="J34" s="9">
        <f>H34+I34</f>
        <v>15000</v>
      </c>
      <c r="K34" s="9"/>
      <c r="L34" s="9">
        <f>J34+K34</f>
        <v>15000</v>
      </c>
      <c r="M34" s="1" t="s">
        <v>98</v>
      </c>
    </row>
    <row r="35" spans="1:14" x14ac:dyDescent="0.3">
      <c r="A35" s="4"/>
      <c r="B35" s="31" t="s">
        <v>10</v>
      </c>
      <c r="C35" s="31"/>
      <c r="D35" s="9">
        <f>D40+D41+D42+D43+D44+D45+D46+D47+D48</f>
        <v>357512.39999999991</v>
      </c>
      <c r="E35" s="9">
        <f>E40+E41+E42+E43+E44+E45+E46+E47+E48</f>
        <v>5911.29</v>
      </c>
      <c r="F35" s="9">
        <f t="shared" ref="F35:H48" si="10">D35+E35</f>
        <v>363423.68999999989</v>
      </c>
      <c r="G35" s="9">
        <f>G40+G41+G42+G43+G44+G45+G46+G47+G48+G49</f>
        <v>415620.67700000003</v>
      </c>
      <c r="H35" s="9">
        <f t="shared" si="10"/>
        <v>779044.36699999985</v>
      </c>
      <c r="I35" s="9">
        <f>I40+I41+I42+I43+I44+I45+I46+I47+I48+I49+I50+I51</f>
        <v>1093241.9819999998</v>
      </c>
      <c r="J35" s="9">
        <f t="shared" si="6"/>
        <v>1872286.3489999997</v>
      </c>
      <c r="K35" s="9">
        <f>K40+K41+K42+K43+K44+K45+K46+K47+K48+K49+K50+K51</f>
        <v>-8744.1920000000009</v>
      </c>
      <c r="L35" s="9">
        <f t="shared" ref="L35" si="11">J35+K35</f>
        <v>1863542.1569999997</v>
      </c>
    </row>
    <row r="36" spans="1:14" x14ac:dyDescent="0.3">
      <c r="A36" s="4"/>
      <c r="B36" s="31" t="s">
        <v>4</v>
      </c>
      <c r="C36" s="31"/>
      <c r="D36" s="9"/>
      <c r="E36" s="9"/>
      <c r="F36" s="9"/>
      <c r="G36" s="9"/>
      <c r="H36" s="9"/>
      <c r="I36" s="9"/>
      <c r="J36" s="9"/>
      <c r="K36" s="9"/>
      <c r="L36" s="9"/>
    </row>
    <row r="37" spans="1:14" x14ac:dyDescent="0.3">
      <c r="A37" s="4"/>
      <c r="B37" s="31" t="s">
        <v>142</v>
      </c>
      <c r="C37" s="31"/>
      <c r="D37" s="9"/>
      <c r="E37" s="9"/>
      <c r="F37" s="9"/>
      <c r="G37" s="9"/>
      <c r="H37" s="9"/>
      <c r="I37" s="9">
        <f>I53</f>
        <v>41870.720000000001</v>
      </c>
      <c r="J37" s="9">
        <f t="shared" si="6"/>
        <v>41870.720000000001</v>
      </c>
      <c r="K37" s="9">
        <f>K53</f>
        <v>0</v>
      </c>
      <c r="L37" s="9">
        <f t="shared" ref="L37:L50" si="12">J37+K37</f>
        <v>41870.720000000001</v>
      </c>
    </row>
    <row r="38" spans="1:14" x14ac:dyDescent="0.3">
      <c r="A38" s="4"/>
      <c r="B38" s="31" t="s">
        <v>107</v>
      </c>
      <c r="C38" s="31"/>
      <c r="D38" s="9"/>
      <c r="E38" s="9"/>
      <c r="F38" s="9"/>
      <c r="G38" s="9"/>
      <c r="H38" s="9"/>
      <c r="I38" s="9">
        <f>I54</f>
        <v>159996.28200000001</v>
      </c>
      <c r="J38" s="9">
        <f t="shared" si="6"/>
        <v>159996.28200000001</v>
      </c>
      <c r="K38" s="9">
        <f>K54</f>
        <v>0</v>
      </c>
      <c r="L38" s="9">
        <f t="shared" si="12"/>
        <v>159996.28200000001</v>
      </c>
    </row>
    <row r="39" spans="1:14" hidden="1" x14ac:dyDescent="0.3">
      <c r="A39" s="4"/>
      <c r="B39" s="26" t="s">
        <v>5</v>
      </c>
      <c r="C39" s="26"/>
      <c r="D39" s="9"/>
      <c r="E39" s="9"/>
      <c r="F39" s="9"/>
      <c r="G39" s="9"/>
      <c r="H39" s="9"/>
      <c r="I39" s="9"/>
      <c r="J39" s="9">
        <f t="shared" si="6"/>
        <v>0</v>
      </c>
      <c r="K39" s="9"/>
      <c r="L39" s="9">
        <f t="shared" si="12"/>
        <v>0</v>
      </c>
      <c r="N39" s="1">
        <v>0</v>
      </c>
    </row>
    <row r="40" spans="1:14" ht="75.75" customHeight="1" x14ac:dyDescent="0.3">
      <c r="A40" s="4" t="s">
        <v>116</v>
      </c>
      <c r="B40" s="11" t="s">
        <v>38</v>
      </c>
      <c r="C40" s="31" t="s">
        <v>12</v>
      </c>
      <c r="D40" s="9">
        <v>7435.3</v>
      </c>
      <c r="E40" s="9">
        <v>0</v>
      </c>
      <c r="F40" s="9">
        <f t="shared" si="10"/>
        <v>7435.3</v>
      </c>
      <c r="G40" s="9">
        <v>0</v>
      </c>
      <c r="H40" s="9">
        <f t="shared" si="10"/>
        <v>7435.3</v>
      </c>
      <c r="I40" s="9">
        <v>694.02300000000002</v>
      </c>
      <c r="J40" s="9">
        <f t="shared" si="6"/>
        <v>8129.3230000000003</v>
      </c>
      <c r="K40" s="9"/>
      <c r="L40" s="9">
        <f t="shared" si="12"/>
        <v>8129.3230000000003</v>
      </c>
      <c r="M40" s="1" t="s">
        <v>39</v>
      </c>
    </row>
    <row r="41" spans="1:14" ht="74.25" customHeight="1" x14ac:dyDescent="0.3">
      <c r="A41" s="4" t="s">
        <v>117</v>
      </c>
      <c r="B41" s="11" t="s">
        <v>71</v>
      </c>
      <c r="C41" s="31" t="s">
        <v>12</v>
      </c>
      <c r="D41" s="9">
        <v>58604.9</v>
      </c>
      <c r="E41" s="9">
        <v>0</v>
      </c>
      <c r="F41" s="9">
        <f t="shared" si="10"/>
        <v>58604.9</v>
      </c>
      <c r="G41" s="9">
        <v>0</v>
      </c>
      <c r="H41" s="9">
        <f t="shared" si="10"/>
        <v>58604.9</v>
      </c>
      <c r="I41" s="9">
        <v>18834.75</v>
      </c>
      <c r="J41" s="9">
        <f t="shared" si="6"/>
        <v>77439.649999999994</v>
      </c>
      <c r="K41" s="9"/>
      <c r="L41" s="9">
        <f t="shared" si="12"/>
        <v>77439.649999999994</v>
      </c>
      <c r="M41" s="1" t="s">
        <v>43</v>
      </c>
    </row>
    <row r="42" spans="1:14" ht="75" x14ac:dyDescent="0.3">
      <c r="A42" s="4" t="s">
        <v>118</v>
      </c>
      <c r="B42" s="31" t="s">
        <v>41</v>
      </c>
      <c r="C42" s="31" t="s">
        <v>12</v>
      </c>
      <c r="D42" s="9">
        <v>124436.6</v>
      </c>
      <c r="E42" s="9">
        <v>0</v>
      </c>
      <c r="F42" s="9">
        <f t="shared" si="10"/>
        <v>124436.6</v>
      </c>
      <c r="G42" s="9">
        <v>0</v>
      </c>
      <c r="H42" s="9">
        <f t="shared" si="10"/>
        <v>124436.6</v>
      </c>
      <c r="I42" s="9">
        <v>39857.415000000001</v>
      </c>
      <c r="J42" s="9">
        <f t="shared" si="6"/>
        <v>164294.01500000001</v>
      </c>
      <c r="K42" s="9"/>
      <c r="L42" s="9">
        <f t="shared" si="12"/>
        <v>164294.01500000001</v>
      </c>
      <c r="M42" s="1" t="s">
        <v>42</v>
      </c>
    </row>
    <row r="43" spans="1:14" ht="75" x14ac:dyDescent="0.3">
      <c r="A43" s="4" t="s">
        <v>119</v>
      </c>
      <c r="B43" s="31" t="s">
        <v>88</v>
      </c>
      <c r="C43" s="31" t="s">
        <v>12</v>
      </c>
      <c r="D43" s="9">
        <v>116967.4</v>
      </c>
      <c r="E43" s="9">
        <v>0</v>
      </c>
      <c r="F43" s="9">
        <f t="shared" si="10"/>
        <v>116967.4</v>
      </c>
      <c r="G43" s="9">
        <v>0</v>
      </c>
      <c r="H43" s="9">
        <f t="shared" si="10"/>
        <v>116967.4</v>
      </c>
      <c r="I43" s="9">
        <v>1858.1130000000001</v>
      </c>
      <c r="J43" s="9">
        <f t="shared" si="6"/>
        <v>118825.51299999999</v>
      </c>
      <c r="K43" s="9"/>
      <c r="L43" s="9">
        <f t="shared" si="12"/>
        <v>118825.51299999999</v>
      </c>
      <c r="M43" s="1" t="s">
        <v>44</v>
      </c>
    </row>
    <row r="44" spans="1:14" ht="75" x14ac:dyDescent="0.3">
      <c r="A44" s="4" t="s">
        <v>120</v>
      </c>
      <c r="B44" s="11" t="s">
        <v>72</v>
      </c>
      <c r="C44" s="31" t="s">
        <v>12</v>
      </c>
      <c r="D44" s="9">
        <v>4874.6000000000004</v>
      </c>
      <c r="E44" s="9">
        <v>0</v>
      </c>
      <c r="F44" s="9">
        <f t="shared" si="10"/>
        <v>4874.6000000000004</v>
      </c>
      <c r="G44" s="9">
        <v>0</v>
      </c>
      <c r="H44" s="9">
        <f t="shared" si="10"/>
        <v>4874.6000000000004</v>
      </c>
      <c r="I44" s="9">
        <v>0</v>
      </c>
      <c r="J44" s="9">
        <f t="shared" si="6"/>
        <v>4874.6000000000004</v>
      </c>
      <c r="K44" s="9"/>
      <c r="L44" s="9">
        <f t="shared" si="12"/>
        <v>4874.6000000000004</v>
      </c>
      <c r="M44" s="1" t="s">
        <v>45</v>
      </c>
    </row>
    <row r="45" spans="1:14" ht="75" x14ac:dyDescent="0.3">
      <c r="A45" s="4" t="s">
        <v>121</v>
      </c>
      <c r="B45" s="31" t="s">
        <v>46</v>
      </c>
      <c r="C45" s="31" t="s">
        <v>12</v>
      </c>
      <c r="D45" s="9">
        <v>5014.3</v>
      </c>
      <c r="E45" s="9">
        <v>0</v>
      </c>
      <c r="F45" s="9">
        <f t="shared" si="10"/>
        <v>5014.3</v>
      </c>
      <c r="G45" s="9">
        <v>0</v>
      </c>
      <c r="H45" s="9">
        <f t="shared" si="10"/>
        <v>5014.3</v>
      </c>
      <c r="I45" s="9">
        <v>0</v>
      </c>
      <c r="J45" s="9">
        <f t="shared" si="6"/>
        <v>5014.3</v>
      </c>
      <c r="K45" s="9"/>
      <c r="L45" s="9">
        <f t="shared" si="12"/>
        <v>5014.3</v>
      </c>
      <c r="M45" s="1" t="s">
        <v>47</v>
      </c>
    </row>
    <row r="46" spans="1:14" ht="75" x14ac:dyDescent="0.3">
      <c r="A46" s="4" t="s">
        <v>122</v>
      </c>
      <c r="B46" s="31" t="s">
        <v>48</v>
      </c>
      <c r="C46" s="31" t="s">
        <v>12</v>
      </c>
      <c r="D46" s="9">
        <v>37852.5</v>
      </c>
      <c r="E46" s="9">
        <v>0</v>
      </c>
      <c r="F46" s="9">
        <f t="shared" si="10"/>
        <v>37852.5</v>
      </c>
      <c r="G46" s="9">
        <v>0</v>
      </c>
      <c r="H46" s="9">
        <f t="shared" si="10"/>
        <v>37852.5</v>
      </c>
      <c r="I46" s="9">
        <v>200</v>
      </c>
      <c r="J46" s="9">
        <f t="shared" si="6"/>
        <v>38052.5</v>
      </c>
      <c r="K46" s="9"/>
      <c r="L46" s="9">
        <f t="shared" si="12"/>
        <v>38052.5</v>
      </c>
      <c r="M46" s="1" t="s">
        <v>49</v>
      </c>
    </row>
    <row r="47" spans="1:14" ht="75" x14ac:dyDescent="0.3">
      <c r="A47" s="4" t="s">
        <v>123</v>
      </c>
      <c r="B47" s="31" t="s">
        <v>50</v>
      </c>
      <c r="C47" s="31" t="s">
        <v>12</v>
      </c>
      <c r="D47" s="10">
        <v>2326.8000000000002</v>
      </c>
      <c r="E47" s="10">
        <v>0</v>
      </c>
      <c r="F47" s="9">
        <f t="shared" si="10"/>
        <v>2326.8000000000002</v>
      </c>
      <c r="G47" s="10">
        <v>0</v>
      </c>
      <c r="H47" s="9">
        <f t="shared" si="10"/>
        <v>2326.8000000000002</v>
      </c>
      <c r="I47" s="10">
        <v>7942.0029999999997</v>
      </c>
      <c r="J47" s="9">
        <f t="shared" si="6"/>
        <v>10268.803</v>
      </c>
      <c r="K47" s="10"/>
      <c r="L47" s="9">
        <f t="shared" si="12"/>
        <v>10268.803</v>
      </c>
      <c r="M47" s="1" t="s">
        <v>51</v>
      </c>
    </row>
    <row r="48" spans="1:14" ht="75" x14ac:dyDescent="0.3">
      <c r="A48" s="4" t="s">
        <v>124</v>
      </c>
      <c r="B48" s="31" t="s">
        <v>83</v>
      </c>
      <c r="C48" s="31" t="s">
        <v>12</v>
      </c>
      <c r="D48" s="10">
        <v>0</v>
      </c>
      <c r="E48" s="10">
        <v>5911.29</v>
      </c>
      <c r="F48" s="9">
        <f t="shared" si="10"/>
        <v>5911.29</v>
      </c>
      <c r="G48" s="10"/>
      <c r="H48" s="9">
        <f t="shared" si="10"/>
        <v>5911.29</v>
      </c>
      <c r="I48" s="10"/>
      <c r="J48" s="9">
        <f t="shared" si="6"/>
        <v>5911.29</v>
      </c>
      <c r="K48" s="10"/>
      <c r="L48" s="9">
        <f t="shared" si="12"/>
        <v>5911.29</v>
      </c>
      <c r="M48" s="1" t="s">
        <v>84</v>
      </c>
    </row>
    <row r="49" spans="1:14" ht="56.25" x14ac:dyDescent="0.3">
      <c r="A49" s="4" t="s">
        <v>125</v>
      </c>
      <c r="B49" s="31" t="s">
        <v>94</v>
      </c>
      <c r="C49" s="31" t="s">
        <v>40</v>
      </c>
      <c r="D49" s="10"/>
      <c r="E49" s="10"/>
      <c r="F49" s="9">
        <v>0</v>
      </c>
      <c r="G49" s="10">
        <v>415620.67700000003</v>
      </c>
      <c r="H49" s="9">
        <f>F49+G49</f>
        <v>415620.67700000003</v>
      </c>
      <c r="I49" s="10"/>
      <c r="J49" s="9">
        <f t="shared" si="6"/>
        <v>415620.67700000003</v>
      </c>
      <c r="K49" s="10"/>
      <c r="L49" s="9">
        <f t="shared" si="12"/>
        <v>415620.67700000003</v>
      </c>
      <c r="M49" s="1" t="s">
        <v>95</v>
      </c>
    </row>
    <row r="50" spans="1:14" ht="75" x14ac:dyDescent="0.3">
      <c r="A50" s="4" t="s">
        <v>126</v>
      </c>
      <c r="B50" s="31" t="s">
        <v>100</v>
      </c>
      <c r="C50" s="31" t="s">
        <v>12</v>
      </c>
      <c r="D50" s="10"/>
      <c r="E50" s="10"/>
      <c r="F50" s="9"/>
      <c r="G50" s="10"/>
      <c r="H50" s="9"/>
      <c r="I50" s="10">
        <v>1383.836</v>
      </c>
      <c r="J50" s="9">
        <f t="shared" si="6"/>
        <v>1383.836</v>
      </c>
      <c r="K50" s="10"/>
      <c r="L50" s="9">
        <f t="shared" si="12"/>
        <v>1383.836</v>
      </c>
      <c r="M50" s="1" t="s">
        <v>101</v>
      </c>
    </row>
    <row r="51" spans="1:14" ht="75" x14ac:dyDescent="0.3">
      <c r="A51" s="4" t="s">
        <v>127</v>
      </c>
      <c r="B51" s="31" t="s">
        <v>154</v>
      </c>
      <c r="C51" s="31" t="s">
        <v>40</v>
      </c>
      <c r="D51" s="27"/>
      <c r="E51" s="27"/>
      <c r="F51" s="22"/>
      <c r="G51" s="27"/>
      <c r="H51" s="22"/>
      <c r="I51" s="27">
        <f>I53+I54+I55</f>
        <v>1022471.8419999999</v>
      </c>
      <c r="J51" s="22">
        <f>H51+I51</f>
        <v>1022471.8419999999</v>
      </c>
      <c r="K51" s="10">
        <f>K53+K54+K55</f>
        <v>-8744.1920000000009</v>
      </c>
      <c r="L51" s="9">
        <f>J51+K51</f>
        <v>1013727.6499999999</v>
      </c>
    </row>
    <row r="52" spans="1:14" x14ac:dyDescent="0.3">
      <c r="A52" s="4"/>
      <c r="B52" s="31" t="s">
        <v>4</v>
      </c>
      <c r="C52" s="31"/>
      <c r="D52" s="10"/>
      <c r="E52" s="10"/>
      <c r="F52" s="9"/>
      <c r="G52" s="10"/>
      <c r="H52" s="9"/>
      <c r="I52" s="10"/>
      <c r="J52" s="9"/>
      <c r="K52" s="10"/>
      <c r="L52" s="9"/>
    </row>
    <row r="53" spans="1:14" x14ac:dyDescent="0.3">
      <c r="A53" s="4"/>
      <c r="B53" s="31" t="s">
        <v>142</v>
      </c>
      <c r="C53" s="31"/>
      <c r="D53" s="10"/>
      <c r="E53" s="10"/>
      <c r="F53" s="9"/>
      <c r="G53" s="10"/>
      <c r="H53" s="9"/>
      <c r="I53" s="10">
        <v>41870.720000000001</v>
      </c>
      <c r="J53" s="9">
        <f>H53+I53</f>
        <v>41870.720000000001</v>
      </c>
      <c r="K53" s="10"/>
      <c r="L53" s="9">
        <f>J53+K53</f>
        <v>41870.720000000001</v>
      </c>
    </row>
    <row r="54" spans="1:14" x14ac:dyDescent="0.3">
      <c r="A54" s="4"/>
      <c r="B54" s="31" t="s">
        <v>107</v>
      </c>
      <c r="C54" s="31"/>
      <c r="D54" s="10"/>
      <c r="E54" s="10"/>
      <c r="F54" s="9"/>
      <c r="G54" s="10"/>
      <c r="H54" s="9"/>
      <c r="I54" s="10">
        <v>159996.28200000001</v>
      </c>
      <c r="J54" s="9">
        <f t="shared" ref="J54:J55" si="13">H54+I54</f>
        <v>159996.28200000001</v>
      </c>
      <c r="K54" s="10"/>
      <c r="L54" s="9">
        <f t="shared" ref="L54:L63" si="14">J54+K54</f>
        <v>159996.28200000001</v>
      </c>
    </row>
    <row r="55" spans="1:14" hidden="1" x14ac:dyDescent="0.3">
      <c r="A55" s="4"/>
      <c r="B55" s="26" t="s">
        <v>5</v>
      </c>
      <c r="C55" s="26"/>
      <c r="D55" s="10"/>
      <c r="E55" s="10"/>
      <c r="F55" s="9"/>
      <c r="G55" s="10"/>
      <c r="H55" s="9"/>
      <c r="I55" s="10">
        <v>820604.84</v>
      </c>
      <c r="J55" s="9">
        <f t="shared" si="13"/>
        <v>820604.84</v>
      </c>
      <c r="K55" s="10">
        <f>-5450.1-3294.092</f>
        <v>-8744.1920000000009</v>
      </c>
      <c r="L55" s="9">
        <f t="shared" si="14"/>
        <v>811860.64799999993</v>
      </c>
      <c r="N55" s="1">
        <v>0</v>
      </c>
    </row>
    <row r="56" spans="1:14" x14ac:dyDescent="0.3">
      <c r="A56" s="4"/>
      <c r="B56" s="31" t="s">
        <v>14</v>
      </c>
      <c r="C56" s="31"/>
      <c r="D56" s="9">
        <f>D57+D58+D59+D60</f>
        <v>314577</v>
      </c>
      <c r="E56" s="9">
        <f>E57+E58+E59+E60</f>
        <v>0</v>
      </c>
      <c r="F56" s="9">
        <f t="shared" ref="F56:H60" si="15">D56+E56</f>
        <v>314577</v>
      </c>
      <c r="G56" s="9">
        <f>G57+G58+G59+G60</f>
        <v>0</v>
      </c>
      <c r="H56" s="9">
        <f t="shared" si="15"/>
        <v>314577</v>
      </c>
      <c r="I56" s="9">
        <f>I57+I58+I59+I60+I61+I62</f>
        <v>22285.63</v>
      </c>
      <c r="J56" s="9">
        <f t="shared" si="6"/>
        <v>336862.63</v>
      </c>
      <c r="K56" s="9">
        <f>K57+K58+K59+K60+K61+K62</f>
        <v>-761.21400000000006</v>
      </c>
      <c r="L56" s="9">
        <f t="shared" si="14"/>
        <v>336101.41600000003</v>
      </c>
    </row>
    <row r="57" spans="1:14" ht="75" x14ac:dyDescent="0.3">
      <c r="A57" s="4" t="s">
        <v>128</v>
      </c>
      <c r="B57" s="11" t="s">
        <v>28</v>
      </c>
      <c r="C57" s="11" t="s">
        <v>15</v>
      </c>
      <c r="D57" s="10">
        <v>55000</v>
      </c>
      <c r="E57" s="10">
        <v>0</v>
      </c>
      <c r="F57" s="9">
        <f t="shared" si="15"/>
        <v>55000</v>
      </c>
      <c r="G57" s="10">
        <v>0</v>
      </c>
      <c r="H57" s="9">
        <f t="shared" si="15"/>
        <v>55000</v>
      </c>
      <c r="I57" s="10">
        <v>12848.441000000001</v>
      </c>
      <c r="J57" s="9">
        <f t="shared" si="6"/>
        <v>67848.441000000006</v>
      </c>
      <c r="K57" s="10">
        <v>-761.21400000000006</v>
      </c>
      <c r="L57" s="9">
        <f t="shared" si="14"/>
        <v>67087.226999999999</v>
      </c>
      <c r="M57" s="1" t="s">
        <v>29</v>
      </c>
    </row>
    <row r="58" spans="1:14" ht="75" x14ac:dyDescent="0.3">
      <c r="A58" s="4" t="s">
        <v>129</v>
      </c>
      <c r="B58" s="11" t="s">
        <v>35</v>
      </c>
      <c r="C58" s="11" t="s">
        <v>15</v>
      </c>
      <c r="D58" s="12">
        <v>167601.29999999999</v>
      </c>
      <c r="E58" s="12">
        <v>0</v>
      </c>
      <c r="F58" s="9">
        <f t="shared" si="15"/>
        <v>167601.29999999999</v>
      </c>
      <c r="G58" s="12">
        <v>0</v>
      </c>
      <c r="H58" s="9">
        <f t="shared" si="15"/>
        <v>167601.29999999999</v>
      </c>
      <c r="I58" s="12">
        <v>37.412999999999997</v>
      </c>
      <c r="J58" s="9">
        <f t="shared" si="6"/>
        <v>167638.71299999999</v>
      </c>
      <c r="K58" s="12"/>
      <c r="L58" s="9">
        <f t="shared" si="14"/>
        <v>167638.71299999999</v>
      </c>
      <c r="M58" s="1" t="s">
        <v>36</v>
      </c>
    </row>
    <row r="59" spans="1:14" ht="60" customHeight="1" x14ac:dyDescent="0.3">
      <c r="A59" s="4" t="s">
        <v>130</v>
      </c>
      <c r="B59" s="11" t="s">
        <v>59</v>
      </c>
      <c r="C59" s="11" t="s">
        <v>15</v>
      </c>
      <c r="D59" s="12">
        <v>64918.3</v>
      </c>
      <c r="E59" s="12">
        <v>0</v>
      </c>
      <c r="F59" s="9">
        <f t="shared" si="15"/>
        <v>64918.3</v>
      </c>
      <c r="G59" s="12">
        <v>0</v>
      </c>
      <c r="H59" s="9">
        <f t="shared" si="15"/>
        <v>64918.3</v>
      </c>
      <c r="I59" s="12">
        <v>167.572</v>
      </c>
      <c r="J59" s="9">
        <f t="shared" si="6"/>
        <v>65085.872000000003</v>
      </c>
      <c r="K59" s="12"/>
      <c r="L59" s="9">
        <f t="shared" si="14"/>
        <v>65085.872000000003</v>
      </c>
      <c r="M59" s="1" t="s">
        <v>58</v>
      </c>
    </row>
    <row r="60" spans="1:14" ht="60" customHeight="1" x14ac:dyDescent="0.3">
      <c r="A60" s="4" t="s">
        <v>131</v>
      </c>
      <c r="B60" s="11" t="s">
        <v>61</v>
      </c>
      <c r="C60" s="11" t="s">
        <v>15</v>
      </c>
      <c r="D60" s="12">
        <v>27057.4</v>
      </c>
      <c r="E60" s="12">
        <v>0</v>
      </c>
      <c r="F60" s="9">
        <f t="shared" si="15"/>
        <v>27057.4</v>
      </c>
      <c r="G60" s="12">
        <v>0</v>
      </c>
      <c r="H60" s="9">
        <f t="shared" si="15"/>
        <v>27057.4</v>
      </c>
      <c r="I60" s="12">
        <v>4619.2629999999999</v>
      </c>
      <c r="J60" s="9">
        <f t="shared" si="6"/>
        <v>31676.663</v>
      </c>
      <c r="K60" s="12"/>
      <c r="L60" s="9">
        <f t="shared" si="14"/>
        <v>31676.663</v>
      </c>
      <c r="M60" s="1" t="s">
        <v>60</v>
      </c>
    </row>
    <row r="61" spans="1:14" ht="60" customHeight="1" x14ac:dyDescent="0.3">
      <c r="A61" s="4" t="s">
        <v>132</v>
      </c>
      <c r="B61" s="11" t="s">
        <v>102</v>
      </c>
      <c r="C61" s="11" t="s">
        <v>15</v>
      </c>
      <c r="D61" s="12"/>
      <c r="E61" s="12"/>
      <c r="F61" s="9"/>
      <c r="G61" s="12"/>
      <c r="H61" s="9"/>
      <c r="I61" s="12">
        <v>3317.4960000000001</v>
      </c>
      <c r="J61" s="9">
        <f t="shared" si="6"/>
        <v>3317.4960000000001</v>
      </c>
      <c r="K61" s="12"/>
      <c r="L61" s="9">
        <f t="shared" si="14"/>
        <v>3317.4960000000001</v>
      </c>
      <c r="M61" s="1" t="s">
        <v>103</v>
      </c>
    </row>
    <row r="62" spans="1:14" ht="60" customHeight="1" x14ac:dyDescent="0.3">
      <c r="A62" s="4" t="s">
        <v>133</v>
      </c>
      <c r="B62" s="11" t="s">
        <v>104</v>
      </c>
      <c r="C62" s="11" t="s">
        <v>15</v>
      </c>
      <c r="D62" s="12"/>
      <c r="E62" s="12"/>
      <c r="F62" s="9"/>
      <c r="G62" s="12"/>
      <c r="H62" s="9"/>
      <c r="I62" s="12">
        <v>1295.4449999999999</v>
      </c>
      <c r="J62" s="9">
        <f t="shared" si="6"/>
        <v>1295.4449999999999</v>
      </c>
      <c r="K62" s="12"/>
      <c r="L62" s="9">
        <f t="shared" si="14"/>
        <v>1295.4449999999999</v>
      </c>
      <c r="M62" s="1" t="s">
        <v>105</v>
      </c>
    </row>
    <row r="63" spans="1:14" x14ac:dyDescent="0.3">
      <c r="A63" s="4"/>
      <c r="B63" s="31" t="s">
        <v>16</v>
      </c>
      <c r="C63" s="31"/>
      <c r="D63" s="12">
        <f>D66+D67+D68+D69+D73+D74+D75</f>
        <v>438258.3</v>
      </c>
      <c r="E63" s="12">
        <f>E66+E67+E68+E69+E73+E74+E75</f>
        <v>0</v>
      </c>
      <c r="F63" s="9">
        <f t="shared" ref="F63:H63" si="16">D63+E63</f>
        <v>438258.3</v>
      </c>
      <c r="G63" s="12">
        <f>G66+G67+G68+G69+G73+G74+G75</f>
        <v>0</v>
      </c>
      <c r="H63" s="9">
        <f t="shared" si="16"/>
        <v>438258.3</v>
      </c>
      <c r="I63" s="12">
        <f>I66+I67+I68+I69+I73+I74+I75</f>
        <v>-10010</v>
      </c>
      <c r="J63" s="9">
        <f t="shared" si="6"/>
        <v>428248.3</v>
      </c>
      <c r="K63" s="12">
        <f>K66+K67+K68+K69+K73+K74+K75</f>
        <v>0</v>
      </c>
      <c r="L63" s="9">
        <f t="shared" si="14"/>
        <v>428248.3</v>
      </c>
    </row>
    <row r="64" spans="1:14" x14ac:dyDescent="0.3">
      <c r="A64" s="4"/>
      <c r="B64" s="17" t="s">
        <v>4</v>
      </c>
      <c r="C64" s="11"/>
      <c r="D64" s="10"/>
      <c r="E64" s="10"/>
      <c r="F64" s="12"/>
      <c r="G64" s="10"/>
      <c r="H64" s="12"/>
      <c r="I64" s="10"/>
      <c r="J64" s="9"/>
      <c r="K64" s="10"/>
      <c r="L64" s="9"/>
    </row>
    <row r="65" spans="1:14" x14ac:dyDescent="0.3">
      <c r="A65" s="4"/>
      <c r="B65" s="31" t="s">
        <v>73</v>
      </c>
      <c r="C65" s="11"/>
      <c r="D65" s="10">
        <f>D72+D78</f>
        <v>259306.19999999998</v>
      </c>
      <c r="E65" s="10">
        <f>E72+E78</f>
        <v>0</v>
      </c>
      <c r="F65" s="9">
        <f t="shared" ref="F65:H69" si="17">D65+E65</f>
        <v>259306.19999999998</v>
      </c>
      <c r="G65" s="10">
        <f>G72+G78</f>
        <v>0</v>
      </c>
      <c r="H65" s="9">
        <f t="shared" si="17"/>
        <v>259306.19999999998</v>
      </c>
      <c r="I65" s="10">
        <f>I72+I78</f>
        <v>0</v>
      </c>
      <c r="J65" s="9">
        <f>H65+I65</f>
        <v>259306.19999999998</v>
      </c>
      <c r="K65" s="10">
        <f>K72+K78</f>
        <v>0</v>
      </c>
      <c r="L65" s="9">
        <f>J65+K65</f>
        <v>259306.19999999998</v>
      </c>
    </row>
    <row r="66" spans="1:14" ht="56.25" x14ac:dyDescent="0.3">
      <c r="A66" s="4" t="s">
        <v>134</v>
      </c>
      <c r="B66" s="31" t="s">
        <v>64</v>
      </c>
      <c r="C66" s="11" t="s">
        <v>18</v>
      </c>
      <c r="D66" s="9">
        <v>8908</v>
      </c>
      <c r="E66" s="9">
        <v>0</v>
      </c>
      <c r="F66" s="9">
        <f t="shared" si="17"/>
        <v>8908</v>
      </c>
      <c r="G66" s="9">
        <v>0</v>
      </c>
      <c r="H66" s="9">
        <f t="shared" si="17"/>
        <v>8908</v>
      </c>
      <c r="I66" s="9">
        <v>0</v>
      </c>
      <c r="J66" s="9">
        <f>H66+I66</f>
        <v>8908</v>
      </c>
      <c r="K66" s="9">
        <v>0</v>
      </c>
      <c r="L66" s="9">
        <f>J66+K66</f>
        <v>8908</v>
      </c>
      <c r="M66" s="1" t="s">
        <v>37</v>
      </c>
    </row>
    <row r="67" spans="1:14" ht="56.25" x14ac:dyDescent="0.3">
      <c r="A67" s="4" t="s">
        <v>135</v>
      </c>
      <c r="B67" s="31" t="s">
        <v>63</v>
      </c>
      <c r="C67" s="11" t="s">
        <v>18</v>
      </c>
      <c r="D67" s="9">
        <v>1480</v>
      </c>
      <c r="E67" s="9">
        <v>0</v>
      </c>
      <c r="F67" s="9">
        <f t="shared" si="17"/>
        <v>1480</v>
      </c>
      <c r="G67" s="9">
        <v>0</v>
      </c>
      <c r="H67" s="9">
        <f t="shared" si="17"/>
        <v>1480</v>
      </c>
      <c r="I67" s="9">
        <v>0</v>
      </c>
      <c r="J67" s="9">
        <f t="shared" si="6"/>
        <v>1480</v>
      </c>
      <c r="K67" s="9">
        <v>0</v>
      </c>
      <c r="L67" s="9">
        <f t="shared" ref="L67:L69" si="18">J67+K67</f>
        <v>1480</v>
      </c>
      <c r="M67" s="1" t="s">
        <v>52</v>
      </c>
    </row>
    <row r="68" spans="1:14" ht="81.75" customHeight="1" x14ac:dyDescent="0.3">
      <c r="A68" s="4" t="s">
        <v>136</v>
      </c>
      <c r="B68" s="15" t="s">
        <v>69</v>
      </c>
      <c r="C68" s="11" t="s">
        <v>15</v>
      </c>
      <c r="D68" s="10">
        <v>26278</v>
      </c>
      <c r="E68" s="10">
        <v>0</v>
      </c>
      <c r="F68" s="9">
        <f t="shared" si="17"/>
        <v>26278</v>
      </c>
      <c r="G68" s="10">
        <v>0</v>
      </c>
      <c r="H68" s="9">
        <f t="shared" si="17"/>
        <v>26278</v>
      </c>
      <c r="I68" s="10">
        <v>0</v>
      </c>
      <c r="J68" s="9">
        <f t="shared" si="6"/>
        <v>26278</v>
      </c>
      <c r="K68" s="10">
        <v>0</v>
      </c>
      <c r="L68" s="9">
        <f t="shared" si="18"/>
        <v>26278</v>
      </c>
      <c r="M68" s="1" t="s">
        <v>55</v>
      </c>
    </row>
    <row r="69" spans="1:14" ht="59.25" customHeight="1" x14ac:dyDescent="0.3">
      <c r="A69" s="4" t="s">
        <v>137</v>
      </c>
      <c r="B69" s="31" t="s">
        <v>17</v>
      </c>
      <c r="C69" s="11" t="s">
        <v>15</v>
      </c>
      <c r="D69" s="10">
        <f>D71+D72</f>
        <v>360136.5</v>
      </c>
      <c r="E69" s="10">
        <f>E71+E72</f>
        <v>0</v>
      </c>
      <c r="F69" s="9">
        <f t="shared" si="17"/>
        <v>360136.5</v>
      </c>
      <c r="G69" s="10">
        <f>G71+G72</f>
        <v>0</v>
      </c>
      <c r="H69" s="9">
        <f t="shared" si="17"/>
        <v>360136.5</v>
      </c>
      <c r="I69" s="10">
        <f>I71+I72</f>
        <v>0</v>
      </c>
      <c r="J69" s="9">
        <f t="shared" si="6"/>
        <v>360136.5</v>
      </c>
      <c r="K69" s="10">
        <f>K71+K72</f>
        <v>0</v>
      </c>
      <c r="L69" s="9">
        <f t="shared" si="18"/>
        <v>360136.5</v>
      </c>
      <c r="M69" s="1" t="s">
        <v>30</v>
      </c>
    </row>
    <row r="70" spans="1:14" x14ac:dyDescent="0.3">
      <c r="A70" s="4"/>
      <c r="B70" s="17" t="s">
        <v>4</v>
      </c>
      <c r="C70" s="11"/>
      <c r="D70" s="10"/>
      <c r="E70" s="10"/>
      <c r="F70" s="12"/>
      <c r="G70" s="10"/>
      <c r="H70" s="12"/>
      <c r="I70" s="10"/>
      <c r="J70" s="9"/>
      <c r="K70" s="10"/>
      <c r="L70" s="9"/>
    </row>
    <row r="71" spans="1:14" hidden="1" x14ac:dyDescent="0.3">
      <c r="A71" s="4"/>
      <c r="B71" s="5" t="s">
        <v>5</v>
      </c>
      <c r="C71" s="11"/>
      <c r="D71" s="10">
        <v>124384.6</v>
      </c>
      <c r="E71" s="10"/>
      <c r="F71" s="9">
        <f t="shared" ref="F71:H75" si="19">D71+E71</f>
        <v>124384.6</v>
      </c>
      <c r="G71" s="19"/>
      <c r="H71" s="18">
        <f t="shared" si="19"/>
        <v>124384.6</v>
      </c>
      <c r="I71" s="19"/>
      <c r="J71" s="9">
        <f t="shared" si="6"/>
        <v>124384.6</v>
      </c>
      <c r="K71" s="19"/>
      <c r="L71" s="9">
        <f t="shared" ref="L71:L75" si="20">J71+K71</f>
        <v>124384.6</v>
      </c>
      <c r="N71" s="1">
        <v>0</v>
      </c>
    </row>
    <row r="72" spans="1:14" x14ac:dyDescent="0.3">
      <c r="A72" s="4"/>
      <c r="B72" s="31" t="s">
        <v>73</v>
      </c>
      <c r="C72" s="11"/>
      <c r="D72" s="10">
        <v>235751.9</v>
      </c>
      <c r="E72" s="10"/>
      <c r="F72" s="9">
        <f t="shared" si="19"/>
        <v>235751.9</v>
      </c>
      <c r="G72" s="10"/>
      <c r="H72" s="9">
        <f>F72+G72</f>
        <v>235751.9</v>
      </c>
      <c r="I72" s="10"/>
      <c r="J72" s="9">
        <f t="shared" si="6"/>
        <v>235751.9</v>
      </c>
      <c r="K72" s="10"/>
      <c r="L72" s="9">
        <f t="shared" si="20"/>
        <v>235751.9</v>
      </c>
      <c r="M72" s="1" t="s">
        <v>141</v>
      </c>
    </row>
    <row r="73" spans="1:14" ht="63.75" customHeight="1" x14ac:dyDescent="0.3">
      <c r="A73" s="4" t="s">
        <v>138</v>
      </c>
      <c r="B73" s="11" t="s">
        <v>31</v>
      </c>
      <c r="C73" s="11" t="s">
        <v>15</v>
      </c>
      <c r="D73" s="10">
        <v>5900</v>
      </c>
      <c r="E73" s="10">
        <v>0</v>
      </c>
      <c r="F73" s="9">
        <f t="shared" si="19"/>
        <v>5900</v>
      </c>
      <c r="G73" s="10">
        <v>0</v>
      </c>
      <c r="H73" s="9">
        <f t="shared" si="19"/>
        <v>5900</v>
      </c>
      <c r="I73" s="10">
        <v>-5880</v>
      </c>
      <c r="J73" s="9">
        <f t="shared" si="6"/>
        <v>20</v>
      </c>
      <c r="K73" s="10"/>
      <c r="L73" s="9">
        <f t="shared" si="20"/>
        <v>20</v>
      </c>
      <c r="M73" s="1" t="s">
        <v>32</v>
      </c>
    </row>
    <row r="74" spans="1:14" ht="59.25" customHeight="1" x14ac:dyDescent="0.3">
      <c r="A74" s="4" t="s">
        <v>139</v>
      </c>
      <c r="B74" s="11" t="s">
        <v>33</v>
      </c>
      <c r="C74" s="11" t="s">
        <v>15</v>
      </c>
      <c r="D74" s="10">
        <v>4150</v>
      </c>
      <c r="E74" s="10">
        <v>0</v>
      </c>
      <c r="F74" s="9">
        <f t="shared" si="19"/>
        <v>4150</v>
      </c>
      <c r="G74" s="10">
        <v>0</v>
      </c>
      <c r="H74" s="9">
        <f t="shared" si="19"/>
        <v>4150</v>
      </c>
      <c r="I74" s="10">
        <v>-4130</v>
      </c>
      <c r="J74" s="9">
        <f t="shared" si="6"/>
        <v>20</v>
      </c>
      <c r="K74" s="10"/>
      <c r="L74" s="9">
        <f t="shared" si="20"/>
        <v>20</v>
      </c>
      <c r="M74" s="1" t="s">
        <v>34</v>
      </c>
    </row>
    <row r="75" spans="1:14" ht="63" customHeight="1" x14ac:dyDescent="0.3">
      <c r="A75" s="4" t="s">
        <v>140</v>
      </c>
      <c r="B75" s="11" t="s">
        <v>57</v>
      </c>
      <c r="C75" s="11" t="s">
        <v>15</v>
      </c>
      <c r="D75" s="12">
        <f>D77+D78</f>
        <v>31405.8</v>
      </c>
      <c r="E75" s="12">
        <f>E77+E78</f>
        <v>0</v>
      </c>
      <c r="F75" s="9">
        <f t="shared" si="19"/>
        <v>31405.8</v>
      </c>
      <c r="G75" s="12">
        <f>G77+G78</f>
        <v>0</v>
      </c>
      <c r="H75" s="9">
        <f t="shared" si="19"/>
        <v>31405.8</v>
      </c>
      <c r="I75" s="12">
        <f>I77+I78</f>
        <v>0</v>
      </c>
      <c r="J75" s="9">
        <f t="shared" si="6"/>
        <v>31405.8</v>
      </c>
      <c r="K75" s="12">
        <f>K77+K78</f>
        <v>0</v>
      </c>
      <c r="L75" s="9">
        <f t="shared" si="20"/>
        <v>31405.8</v>
      </c>
      <c r="M75" s="1" t="s">
        <v>56</v>
      </c>
    </row>
    <row r="76" spans="1:14" x14ac:dyDescent="0.3">
      <c r="A76" s="4"/>
      <c r="B76" s="17" t="s">
        <v>4</v>
      </c>
      <c r="C76" s="11"/>
      <c r="D76" s="12"/>
      <c r="E76" s="12"/>
      <c r="F76" s="12"/>
      <c r="G76" s="12"/>
      <c r="H76" s="12"/>
      <c r="I76" s="12"/>
      <c r="J76" s="9"/>
      <c r="K76" s="12"/>
      <c r="L76" s="9"/>
    </row>
    <row r="77" spans="1:14" hidden="1" x14ac:dyDescent="0.3">
      <c r="A77" s="4"/>
      <c r="B77" s="5" t="s">
        <v>5</v>
      </c>
      <c r="C77" s="11"/>
      <c r="D77" s="12">
        <v>7851.5</v>
      </c>
      <c r="E77" s="12"/>
      <c r="F77" s="9">
        <f t="shared" ref="F77:H78" si="21">D77+E77</f>
        <v>7851.5</v>
      </c>
      <c r="G77" s="20"/>
      <c r="H77" s="18">
        <f t="shared" si="21"/>
        <v>7851.5</v>
      </c>
      <c r="I77" s="20"/>
      <c r="J77" s="9">
        <f t="shared" si="6"/>
        <v>7851.5</v>
      </c>
      <c r="K77" s="20"/>
      <c r="L77" s="9">
        <f t="shared" ref="L77:L81" si="22">J77+K77</f>
        <v>7851.5</v>
      </c>
      <c r="N77" s="1">
        <v>0</v>
      </c>
    </row>
    <row r="78" spans="1:14" x14ac:dyDescent="0.3">
      <c r="A78" s="4"/>
      <c r="B78" s="31" t="s">
        <v>73</v>
      </c>
      <c r="C78" s="11"/>
      <c r="D78" s="12">
        <v>23554.3</v>
      </c>
      <c r="E78" s="12"/>
      <c r="F78" s="9">
        <f t="shared" si="21"/>
        <v>23554.3</v>
      </c>
      <c r="G78" s="12"/>
      <c r="H78" s="9">
        <f t="shared" si="21"/>
        <v>23554.3</v>
      </c>
      <c r="I78" s="12"/>
      <c r="J78" s="9">
        <f t="shared" si="6"/>
        <v>23554.3</v>
      </c>
      <c r="K78" s="12"/>
      <c r="L78" s="9">
        <f t="shared" si="22"/>
        <v>23554.3</v>
      </c>
      <c r="M78" s="1" t="s">
        <v>141</v>
      </c>
    </row>
    <row r="79" spans="1:14" x14ac:dyDescent="0.3">
      <c r="A79" s="4"/>
      <c r="B79" s="29" t="s">
        <v>19</v>
      </c>
      <c r="C79" s="21"/>
      <c r="D79" s="9">
        <f>D80+D81</f>
        <v>105713.2</v>
      </c>
      <c r="E79" s="9">
        <f>E80+E81</f>
        <v>5000</v>
      </c>
      <c r="F79" s="9">
        <f t="shared" ref="F79:H81" si="23">D79+E79</f>
        <v>110713.2</v>
      </c>
      <c r="G79" s="9">
        <f>G80+G81</f>
        <v>0</v>
      </c>
      <c r="H79" s="9">
        <f t="shared" si="23"/>
        <v>110713.2</v>
      </c>
      <c r="I79" s="9">
        <f>I80+I81</f>
        <v>56982.055</v>
      </c>
      <c r="J79" s="9">
        <f t="shared" si="6"/>
        <v>167695.255</v>
      </c>
      <c r="K79" s="9">
        <f>K80+K81</f>
        <v>0</v>
      </c>
      <c r="L79" s="9">
        <f t="shared" si="22"/>
        <v>167695.255</v>
      </c>
    </row>
    <row r="80" spans="1:14" ht="75" x14ac:dyDescent="0.3">
      <c r="A80" s="4" t="s">
        <v>146</v>
      </c>
      <c r="B80" s="13" t="s">
        <v>70</v>
      </c>
      <c r="C80" s="11" t="s">
        <v>20</v>
      </c>
      <c r="D80" s="9">
        <v>105713.2</v>
      </c>
      <c r="E80" s="9">
        <v>0</v>
      </c>
      <c r="F80" s="9">
        <f>D80+E80</f>
        <v>105713.2</v>
      </c>
      <c r="G80" s="9">
        <v>0</v>
      </c>
      <c r="H80" s="9">
        <f t="shared" si="23"/>
        <v>105713.2</v>
      </c>
      <c r="I80" s="9">
        <v>56982.055</v>
      </c>
      <c r="J80" s="9">
        <f t="shared" si="6"/>
        <v>162695.255</v>
      </c>
      <c r="K80" s="9"/>
      <c r="L80" s="9">
        <f t="shared" si="22"/>
        <v>162695.255</v>
      </c>
      <c r="M80" s="1" t="s">
        <v>53</v>
      </c>
    </row>
    <row r="81" spans="1:13" ht="75" x14ac:dyDescent="0.3">
      <c r="A81" s="4" t="s">
        <v>147</v>
      </c>
      <c r="B81" s="31" t="s">
        <v>81</v>
      </c>
      <c r="C81" s="11" t="s">
        <v>20</v>
      </c>
      <c r="D81" s="9">
        <v>0</v>
      </c>
      <c r="E81" s="9">
        <v>5000</v>
      </c>
      <c r="F81" s="9">
        <f>D81+E81</f>
        <v>5000</v>
      </c>
      <c r="G81" s="9"/>
      <c r="H81" s="9">
        <f t="shared" si="23"/>
        <v>5000</v>
      </c>
      <c r="I81" s="9"/>
      <c r="J81" s="9">
        <f t="shared" si="6"/>
        <v>5000</v>
      </c>
      <c r="K81" s="9"/>
      <c r="L81" s="9">
        <f t="shared" si="22"/>
        <v>5000</v>
      </c>
      <c r="M81" s="1" t="s">
        <v>82</v>
      </c>
    </row>
    <row r="82" spans="1:13" x14ac:dyDescent="0.3">
      <c r="A82" s="4"/>
      <c r="B82" s="31" t="s">
        <v>143</v>
      </c>
      <c r="C82" s="11"/>
      <c r="D82" s="9"/>
      <c r="E82" s="9"/>
      <c r="F82" s="9"/>
      <c r="G82" s="9"/>
      <c r="H82" s="9"/>
      <c r="I82" s="9">
        <f>I83</f>
        <v>39893.26</v>
      </c>
      <c r="J82" s="9">
        <f>H82+I82</f>
        <v>39893.26</v>
      </c>
      <c r="K82" s="9">
        <f>K83</f>
        <v>0</v>
      </c>
      <c r="L82" s="9">
        <f>J82+K82</f>
        <v>39893.26</v>
      </c>
    </row>
    <row r="83" spans="1:13" ht="56.25" x14ac:dyDescent="0.3">
      <c r="A83" s="4" t="s">
        <v>151</v>
      </c>
      <c r="B83" s="31" t="s">
        <v>144</v>
      </c>
      <c r="C83" s="11" t="s">
        <v>93</v>
      </c>
      <c r="D83" s="9"/>
      <c r="E83" s="9"/>
      <c r="F83" s="9"/>
      <c r="G83" s="9"/>
      <c r="H83" s="9"/>
      <c r="I83" s="9">
        <v>39893.26</v>
      </c>
      <c r="J83" s="9">
        <f>H83+I83</f>
        <v>39893.26</v>
      </c>
      <c r="K83" s="9"/>
      <c r="L83" s="9">
        <f>J83+K83</f>
        <v>39893.26</v>
      </c>
      <c r="M83" s="1" t="s">
        <v>145</v>
      </c>
    </row>
    <row r="84" spans="1:13" x14ac:dyDescent="0.3">
      <c r="A84" s="4"/>
      <c r="B84" s="40" t="s">
        <v>21</v>
      </c>
      <c r="C84" s="40"/>
      <c r="D84" s="9">
        <f>D16+D35+D56+D63+D79+D31</f>
        <v>1680056.7</v>
      </c>
      <c r="E84" s="9">
        <f>E16+E35+E56+E63+E79+E31</f>
        <v>15911.29</v>
      </c>
      <c r="F84" s="9">
        <f>D84+E84</f>
        <v>1695967.99</v>
      </c>
      <c r="G84" s="9">
        <f>G16+G35+G56+G63+G79+G31</f>
        <v>441211.15100000001</v>
      </c>
      <c r="H84" s="9">
        <f>F84+G84</f>
        <v>2137179.1409999998</v>
      </c>
      <c r="I84" s="9">
        <f>I16+I35+I56+I63+I79+I31+I82</f>
        <v>1229629.4899999998</v>
      </c>
      <c r="J84" s="9">
        <f t="shared" si="6"/>
        <v>3366808.6309999996</v>
      </c>
      <c r="K84" s="9">
        <f>K16+K35+K56+K63+K79+K31+K82</f>
        <v>37036.599000000002</v>
      </c>
      <c r="L84" s="9">
        <f t="shared" ref="L84" si="24">J84+K84</f>
        <v>3403845.2299999995</v>
      </c>
    </row>
    <row r="85" spans="1:13" x14ac:dyDescent="0.3">
      <c r="A85" s="4"/>
      <c r="B85" s="36" t="s">
        <v>22</v>
      </c>
      <c r="C85" s="37"/>
      <c r="D85" s="9"/>
      <c r="E85" s="9"/>
      <c r="F85" s="9"/>
      <c r="G85" s="9"/>
      <c r="H85" s="9"/>
      <c r="I85" s="9"/>
      <c r="J85" s="9"/>
      <c r="K85" s="9"/>
      <c r="L85" s="9"/>
    </row>
    <row r="86" spans="1:13" x14ac:dyDescent="0.3">
      <c r="A86" s="4"/>
      <c r="B86" s="38" t="s">
        <v>73</v>
      </c>
      <c r="C86" s="39"/>
      <c r="D86" s="9">
        <f>D65</f>
        <v>259306.19999999998</v>
      </c>
      <c r="E86" s="9">
        <f>E65</f>
        <v>0</v>
      </c>
      <c r="F86" s="9">
        <f t="shared" ref="F86:H86" si="25">D86+E86</f>
        <v>259306.19999999998</v>
      </c>
      <c r="G86" s="9">
        <f>G65</f>
        <v>0</v>
      </c>
      <c r="H86" s="9">
        <f t="shared" si="25"/>
        <v>259306.19999999998</v>
      </c>
      <c r="I86" s="9">
        <f>I65</f>
        <v>0</v>
      </c>
      <c r="J86" s="9">
        <f>H86+I86</f>
        <v>259306.19999999998</v>
      </c>
      <c r="K86" s="9">
        <f>K65</f>
        <v>0</v>
      </c>
      <c r="L86" s="9">
        <f>J86+K86</f>
        <v>259306.19999999998</v>
      </c>
    </row>
    <row r="87" spans="1:13" x14ac:dyDescent="0.3">
      <c r="A87" s="4"/>
      <c r="B87" s="30" t="s">
        <v>142</v>
      </c>
      <c r="C87" s="33"/>
      <c r="D87" s="9"/>
      <c r="E87" s="9"/>
      <c r="F87" s="9"/>
      <c r="G87" s="9"/>
      <c r="H87" s="9"/>
      <c r="I87" s="9">
        <f>I53</f>
        <v>41870.720000000001</v>
      </c>
      <c r="J87" s="9">
        <f>H87+I87</f>
        <v>41870.720000000001</v>
      </c>
      <c r="K87" s="9">
        <f>K37</f>
        <v>0</v>
      </c>
      <c r="L87" s="9">
        <f>J87+K87</f>
        <v>41870.720000000001</v>
      </c>
    </row>
    <row r="88" spans="1:13" x14ac:dyDescent="0.3">
      <c r="A88" s="4"/>
      <c r="B88" s="30" t="s">
        <v>107</v>
      </c>
      <c r="C88" s="33"/>
      <c r="D88" s="9"/>
      <c r="E88" s="9"/>
      <c r="F88" s="9"/>
      <c r="G88" s="9"/>
      <c r="H88" s="9">
        <f>H23</f>
        <v>0</v>
      </c>
      <c r="I88" s="9">
        <f>I23+I54</f>
        <v>259996.28200000001</v>
      </c>
      <c r="J88" s="9">
        <f>H88+I88</f>
        <v>259996.28200000001</v>
      </c>
      <c r="K88" s="9">
        <f>K23+K54</f>
        <v>0</v>
      </c>
      <c r="L88" s="9">
        <f>J88+K88</f>
        <v>259996.28200000001</v>
      </c>
    </row>
    <row r="89" spans="1:13" x14ac:dyDescent="0.3">
      <c r="A89" s="4"/>
      <c r="B89" s="40" t="s">
        <v>75</v>
      </c>
      <c r="C89" s="40"/>
      <c r="D89" s="9"/>
      <c r="E89" s="9"/>
      <c r="F89" s="9"/>
      <c r="G89" s="9"/>
      <c r="H89" s="9"/>
      <c r="I89" s="9"/>
      <c r="J89" s="9"/>
      <c r="K89" s="9"/>
      <c r="L89" s="9"/>
    </row>
    <row r="90" spans="1:13" x14ac:dyDescent="0.3">
      <c r="A90" s="4"/>
      <c r="B90" s="38" t="s">
        <v>86</v>
      </c>
      <c r="C90" s="50"/>
      <c r="D90" s="9">
        <f>D32+D33</f>
        <v>0</v>
      </c>
      <c r="E90" s="9">
        <f>E32+E33</f>
        <v>12515.3</v>
      </c>
      <c r="F90" s="9">
        <f t="shared" ref="F90:H97" si="26">D90+E90</f>
        <v>12515.3</v>
      </c>
      <c r="G90" s="9">
        <f>G32+G33</f>
        <v>25590.473999999998</v>
      </c>
      <c r="H90" s="9">
        <f t="shared" si="26"/>
        <v>38105.773999999998</v>
      </c>
      <c r="I90" s="9">
        <f>I32+I33+I34</f>
        <v>18243.52</v>
      </c>
      <c r="J90" s="9">
        <f>H90+I90</f>
        <v>56349.293999999994</v>
      </c>
      <c r="K90" s="9">
        <f>K32+K33+K34</f>
        <v>20042.928</v>
      </c>
      <c r="L90" s="9">
        <f>J90+K90</f>
        <v>76392.221999999994</v>
      </c>
    </row>
    <row r="91" spans="1:13" x14ac:dyDescent="0.3">
      <c r="A91" s="4"/>
      <c r="B91" s="40" t="s">
        <v>12</v>
      </c>
      <c r="C91" s="42"/>
      <c r="D91" s="9">
        <f>D40+D41+D42+D43+D44+D45+D46+D47+D48</f>
        <v>357512.39999999991</v>
      </c>
      <c r="E91" s="9">
        <f>E40+E41+E42+E43+E44+E45+E46+E47+E48</f>
        <v>5911.29</v>
      </c>
      <c r="F91" s="9">
        <f t="shared" si="26"/>
        <v>363423.68999999989</v>
      </c>
      <c r="G91" s="9">
        <f>G40+G41+G42+G43+G44+G45+G46+G47+G48</f>
        <v>0</v>
      </c>
      <c r="H91" s="9">
        <f t="shared" si="26"/>
        <v>363423.68999999989</v>
      </c>
      <c r="I91" s="9">
        <f>I40+I41+I42+I43+I44+I45+I46+I47+I48+I50</f>
        <v>70770.14</v>
      </c>
      <c r="J91" s="9">
        <f t="shared" si="6"/>
        <v>434193.8299999999</v>
      </c>
      <c r="K91" s="9">
        <f>K40+K41+K42+K43+K44+K45+K46+K47+K48+K50</f>
        <v>0</v>
      </c>
      <c r="L91" s="9">
        <f t="shared" ref="L91:L96" si="27">J91+K91</f>
        <v>434193.8299999999</v>
      </c>
    </row>
    <row r="92" spans="1:13" x14ac:dyDescent="0.3">
      <c r="A92" s="4"/>
      <c r="B92" s="40" t="s">
        <v>15</v>
      </c>
      <c r="C92" s="42"/>
      <c r="D92" s="9">
        <f>D57+D58+D59+D60+D68+D69+D73+D74+D75</f>
        <v>742447.3</v>
      </c>
      <c r="E92" s="9">
        <f>E57+E58+E59+E60+E68+E69+E73+E74+E75</f>
        <v>0</v>
      </c>
      <c r="F92" s="9">
        <f t="shared" si="26"/>
        <v>742447.3</v>
      </c>
      <c r="G92" s="9">
        <f>G57+G58+G59+G60+G68+G69+G73+G74+G75</f>
        <v>0</v>
      </c>
      <c r="H92" s="9">
        <f t="shared" si="26"/>
        <v>742447.3</v>
      </c>
      <c r="I92" s="9">
        <f>I57+I58+I59+I60+I68+I69+I73+I74+I75+I61+I62</f>
        <v>12275.630000000001</v>
      </c>
      <c r="J92" s="9">
        <f t="shared" si="6"/>
        <v>754722.93</v>
      </c>
      <c r="K92" s="9">
        <f>K57+K58+K59+K60+K68+K69+K73+K74+K75+K61+K62</f>
        <v>-761.21400000000006</v>
      </c>
      <c r="L92" s="9">
        <f t="shared" si="27"/>
        <v>753961.71600000001</v>
      </c>
    </row>
    <row r="93" spans="1:13" x14ac:dyDescent="0.3">
      <c r="A93" s="4"/>
      <c r="B93" s="40" t="s">
        <v>23</v>
      </c>
      <c r="C93" s="42"/>
      <c r="D93" s="9">
        <f>D24+D25+D26+D27</f>
        <v>263995.8</v>
      </c>
      <c r="E93" s="9">
        <f>E24+E25+E26+E27</f>
        <v>-7515.2999999999993</v>
      </c>
      <c r="F93" s="9">
        <f t="shared" si="26"/>
        <v>256480.5</v>
      </c>
      <c r="G93" s="9">
        <f>G24+G25+G26+G27</f>
        <v>0</v>
      </c>
      <c r="H93" s="9">
        <f t="shared" si="26"/>
        <v>256480.5</v>
      </c>
      <c r="I93" s="9">
        <f>I24+I25+I26+I27+I28+I29</f>
        <v>8993.0429999999997</v>
      </c>
      <c r="J93" s="9">
        <f t="shared" si="6"/>
        <v>265473.54300000001</v>
      </c>
      <c r="K93" s="9">
        <f>K24+K25+K26+K27+K28+K29+K30</f>
        <v>26499.077000000001</v>
      </c>
      <c r="L93" s="9">
        <f t="shared" si="27"/>
        <v>291972.62</v>
      </c>
    </row>
    <row r="94" spans="1:13" x14ac:dyDescent="0.3">
      <c r="A94" s="4"/>
      <c r="B94" s="41" t="s">
        <v>20</v>
      </c>
      <c r="C94" s="42"/>
      <c r="D94" s="9">
        <f>D80+D81</f>
        <v>105713.2</v>
      </c>
      <c r="E94" s="9">
        <f>E80+E81</f>
        <v>5000</v>
      </c>
      <c r="F94" s="9">
        <f t="shared" si="26"/>
        <v>110713.2</v>
      </c>
      <c r="G94" s="9">
        <f>G80+G81</f>
        <v>0</v>
      </c>
      <c r="H94" s="9">
        <f t="shared" si="26"/>
        <v>110713.2</v>
      </c>
      <c r="I94" s="9">
        <f>I80+I81</f>
        <v>56982.055</v>
      </c>
      <c r="J94" s="9">
        <f t="shared" si="6"/>
        <v>167695.255</v>
      </c>
      <c r="K94" s="9">
        <f>K80+K81</f>
        <v>0</v>
      </c>
      <c r="L94" s="9">
        <f t="shared" si="27"/>
        <v>167695.255</v>
      </c>
    </row>
    <row r="95" spans="1:13" x14ac:dyDescent="0.3">
      <c r="A95" s="4"/>
      <c r="B95" s="34" t="s">
        <v>18</v>
      </c>
      <c r="C95" s="35"/>
      <c r="D95" s="9">
        <f>D66+D67</f>
        <v>10388</v>
      </c>
      <c r="E95" s="9">
        <f>E66+E67</f>
        <v>0</v>
      </c>
      <c r="F95" s="9">
        <f t="shared" si="26"/>
        <v>10388</v>
      </c>
      <c r="G95" s="9">
        <f>G66+G67</f>
        <v>0</v>
      </c>
      <c r="H95" s="9">
        <f t="shared" si="26"/>
        <v>10388</v>
      </c>
      <c r="I95" s="9">
        <f>I66+I67</f>
        <v>0</v>
      </c>
      <c r="J95" s="9">
        <f t="shared" si="6"/>
        <v>10388</v>
      </c>
      <c r="K95" s="9">
        <f>K66+K67</f>
        <v>0</v>
      </c>
      <c r="L95" s="9">
        <f t="shared" si="27"/>
        <v>10388</v>
      </c>
    </row>
    <row r="96" spans="1:13" x14ac:dyDescent="0.3">
      <c r="A96" s="14"/>
      <c r="B96" s="34" t="s">
        <v>93</v>
      </c>
      <c r="C96" s="35"/>
      <c r="D96" s="9">
        <f>D20</f>
        <v>200000</v>
      </c>
      <c r="E96" s="9">
        <f>E20</f>
        <v>0</v>
      </c>
      <c r="F96" s="9">
        <f t="shared" si="26"/>
        <v>200000</v>
      </c>
      <c r="G96" s="9">
        <f>G20</f>
        <v>0</v>
      </c>
      <c r="H96" s="9">
        <f t="shared" si="26"/>
        <v>200000</v>
      </c>
      <c r="I96" s="9">
        <f>I20+I83</f>
        <v>39893.26</v>
      </c>
      <c r="J96" s="9">
        <f t="shared" si="6"/>
        <v>239893.26</v>
      </c>
      <c r="K96" s="9">
        <f>K20+K83</f>
        <v>0</v>
      </c>
      <c r="L96" s="9">
        <f t="shared" si="27"/>
        <v>239893.26</v>
      </c>
    </row>
    <row r="97" spans="1:12" x14ac:dyDescent="0.3">
      <c r="A97" s="14"/>
      <c r="B97" s="34" t="s">
        <v>40</v>
      </c>
      <c r="C97" s="35"/>
      <c r="D97" s="9">
        <f>D49</f>
        <v>0</v>
      </c>
      <c r="E97" s="9">
        <f>E49</f>
        <v>0</v>
      </c>
      <c r="F97" s="9">
        <f t="shared" si="26"/>
        <v>0</v>
      </c>
      <c r="G97" s="9">
        <f>G49</f>
        <v>415620.67700000003</v>
      </c>
      <c r="H97" s="9">
        <f t="shared" si="26"/>
        <v>415620.67700000003</v>
      </c>
      <c r="I97" s="9">
        <f>I49+I51</f>
        <v>1022471.8419999999</v>
      </c>
      <c r="J97" s="9">
        <f>H97+I97</f>
        <v>1438092.5189999999</v>
      </c>
      <c r="K97" s="9">
        <f>K49+K51</f>
        <v>-8744.1920000000009</v>
      </c>
      <c r="L97" s="9">
        <f>J97+K97</f>
        <v>1429348.3269999998</v>
      </c>
    </row>
  </sheetData>
  <autoFilter ref="A15:N97">
    <filterColumn colId="13">
      <filters blank="1"/>
    </filterColumn>
  </autoFilter>
  <mergeCells count="26">
    <mergeCell ref="M14:M15"/>
    <mergeCell ref="F14:F15"/>
    <mergeCell ref="B90:C90"/>
    <mergeCell ref="B92:C92"/>
    <mergeCell ref="B93:C93"/>
    <mergeCell ref="B91:C91"/>
    <mergeCell ref="B84:C84"/>
    <mergeCell ref="I14:I15"/>
    <mergeCell ref="J14:J15"/>
    <mergeCell ref="K14:K15"/>
    <mergeCell ref="L14:L15"/>
    <mergeCell ref="A10:H12"/>
    <mergeCell ref="A14:A15"/>
    <mergeCell ref="B14:B15"/>
    <mergeCell ref="C14:C15"/>
    <mergeCell ref="D14:D15"/>
    <mergeCell ref="E14:E15"/>
    <mergeCell ref="G14:G15"/>
    <mergeCell ref="H14:H15"/>
    <mergeCell ref="B96:C96"/>
    <mergeCell ref="B97:C97"/>
    <mergeCell ref="B85:C85"/>
    <mergeCell ref="B86:C86"/>
    <mergeCell ref="B89:C89"/>
    <mergeCell ref="B94:C94"/>
    <mergeCell ref="B95:C95"/>
  </mergeCells>
  <pageMargins left="0.98425196850393704" right="0.39370078740157483" top="0.78740157480314965" bottom="0.78740157480314965" header="0.51181102362204722" footer="0.51181102362204722"/>
  <pageSetup paperSize="9" scale="6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2014-04-01T09:13:52Z</cp:lastPrinted>
  <dcterms:created xsi:type="dcterms:W3CDTF">2013-10-12T06:09:22Z</dcterms:created>
  <dcterms:modified xsi:type="dcterms:W3CDTF">2014-04-01T09:18:54Z</dcterms:modified>
</cp:coreProperties>
</file>