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август 2014\Пакет на Думу август 2014\Проект решения\"/>
    </mc:Choice>
  </mc:AlternateContent>
  <bookViews>
    <workbookView xWindow="0" yWindow="0" windowWidth="28800" windowHeight="12140"/>
  </bookViews>
  <sheets>
    <sheet name="2014 год" sheetId="2" r:id="rId1"/>
  </sheets>
  <definedNames>
    <definedName name="_xlnm._FilterDatabase" localSheetId="0" hidden="1">'2014 год'!$A$15:$R$105</definedName>
    <definedName name="_xlnm.Print_Titles" localSheetId="0">'2014 год'!$14:$15</definedName>
    <definedName name="_xlnm.Print_Area" localSheetId="0">'2014 год'!$A$1:$P$105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6" i="2" l="1"/>
  <c r="O47" i="2" l="1"/>
  <c r="O63" i="2" l="1"/>
  <c r="O103" i="2" l="1"/>
  <c r="P74" i="2"/>
  <c r="O102" i="2" l="1"/>
  <c r="O101" i="2"/>
  <c r="O99" i="2"/>
  <c r="O98" i="2"/>
  <c r="O96" i="2"/>
  <c r="O90" i="2"/>
  <c r="O87" i="2"/>
  <c r="O82" i="2"/>
  <c r="O71" i="2"/>
  <c r="O94" i="2" s="1"/>
  <c r="O62" i="2"/>
  <c r="O57" i="2"/>
  <c r="O105" i="2" s="1"/>
  <c r="O44" i="2"/>
  <c r="O43" i="2"/>
  <c r="O95" i="2" s="1"/>
  <c r="O37" i="2"/>
  <c r="O32" i="2"/>
  <c r="O20" i="2"/>
  <c r="O19" i="2"/>
  <c r="O100" i="2" l="1"/>
  <c r="O69" i="2"/>
  <c r="O41" i="2"/>
  <c r="O104" i="2"/>
  <c r="O16" i="2"/>
  <c r="N36" i="2"/>
  <c r="P36" i="2" s="1"/>
  <c r="N35" i="2"/>
  <c r="P35" i="2" s="1"/>
  <c r="N34" i="2"/>
  <c r="P34" i="2" s="1"/>
  <c r="M32" i="2"/>
  <c r="N32" i="2" s="1"/>
  <c r="P32" i="2" s="1"/>
  <c r="M20" i="2"/>
  <c r="O92" i="2" l="1"/>
  <c r="M104" i="2"/>
  <c r="M16" i="2"/>
  <c r="M101" i="2"/>
  <c r="M103" i="2" l="1"/>
  <c r="N86" i="2"/>
  <c r="P86" i="2" s="1"/>
  <c r="N31" i="2" l="1"/>
  <c r="P31" i="2" s="1"/>
  <c r="M102" i="2" l="1"/>
  <c r="M99" i="2"/>
  <c r="M98" i="2"/>
  <c r="M96" i="2"/>
  <c r="M90" i="2"/>
  <c r="M87" i="2"/>
  <c r="M82" i="2"/>
  <c r="M76" i="2"/>
  <c r="M71" i="2"/>
  <c r="M62" i="2"/>
  <c r="M44" i="2"/>
  <c r="M43" i="2"/>
  <c r="M37" i="2"/>
  <c r="M19" i="2"/>
  <c r="M69" i="2" l="1"/>
  <c r="M100" i="2"/>
  <c r="M95" i="2"/>
  <c r="M57" i="2"/>
  <c r="M94" i="2"/>
  <c r="K96" i="2"/>
  <c r="K43" i="2"/>
  <c r="K44" i="2"/>
  <c r="K61" i="2"/>
  <c r="M105" i="2" l="1"/>
  <c r="M41" i="2"/>
  <c r="K101" i="2"/>
  <c r="K16" i="2"/>
  <c r="L30" i="2"/>
  <c r="N30" i="2" s="1"/>
  <c r="P30" i="2" s="1"/>
  <c r="M92" i="2" l="1"/>
  <c r="K95" i="2"/>
  <c r="K104" i="2"/>
  <c r="K103" i="2"/>
  <c r="K102" i="2"/>
  <c r="K99" i="2"/>
  <c r="K98" i="2"/>
  <c r="K90" i="2"/>
  <c r="K87" i="2"/>
  <c r="K82" i="2"/>
  <c r="K76" i="2"/>
  <c r="K71" i="2"/>
  <c r="K94" i="2" s="1"/>
  <c r="K62" i="2"/>
  <c r="K57" i="2"/>
  <c r="K37" i="2"/>
  <c r="K19" i="2"/>
  <c r="K105" i="2" l="1"/>
  <c r="K41" i="2"/>
  <c r="K69" i="2"/>
  <c r="K100" i="2"/>
  <c r="I104" i="2"/>
  <c r="I95" i="2"/>
  <c r="J95" i="2" s="1"/>
  <c r="L95" i="2" s="1"/>
  <c r="N95" i="2" s="1"/>
  <c r="P95" i="2" s="1"/>
  <c r="I96" i="2"/>
  <c r="J91" i="2"/>
  <c r="L91" i="2" s="1"/>
  <c r="N91" i="2" s="1"/>
  <c r="P91" i="2" s="1"/>
  <c r="I90" i="2"/>
  <c r="J90" i="2" s="1"/>
  <c r="L90" i="2" s="1"/>
  <c r="N90" i="2" s="1"/>
  <c r="P90" i="2" s="1"/>
  <c r="J45" i="2"/>
  <c r="L45" i="2" s="1"/>
  <c r="N45" i="2" s="1"/>
  <c r="P45" i="2" s="1"/>
  <c r="I44" i="2"/>
  <c r="J44" i="2" s="1"/>
  <c r="L44" i="2" s="1"/>
  <c r="N44" i="2" s="1"/>
  <c r="P44" i="2" s="1"/>
  <c r="I43" i="2"/>
  <c r="J43" i="2" s="1"/>
  <c r="L43" i="2" s="1"/>
  <c r="N43" i="2" s="1"/>
  <c r="P43" i="2" s="1"/>
  <c r="G16" i="2"/>
  <c r="J18" i="2"/>
  <c r="L18" i="2" s="1"/>
  <c r="N18" i="2" s="1"/>
  <c r="P18" i="2" s="1"/>
  <c r="I19" i="2"/>
  <c r="J19" i="2" s="1"/>
  <c r="L19" i="2" s="1"/>
  <c r="N19" i="2" s="1"/>
  <c r="P19" i="2" s="1"/>
  <c r="J60" i="2"/>
  <c r="L60" i="2" s="1"/>
  <c r="N60" i="2" s="1"/>
  <c r="P60" i="2" s="1"/>
  <c r="J61" i="2"/>
  <c r="L61" i="2" s="1"/>
  <c r="N61" i="2" s="1"/>
  <c r="P61" i="2" s="1"/>
  <c r="J59" i="2"/>
  <c r="L59" i="2" s="1"/>
  <c r="N59" i="2" s="1"/>
  <c r="P59" i="2" s="1"/>
  <c r="I57" i="2"/>
  <c r="J57" i="2" s="1"/>
  <c r="L57" i="2" s="1"/>
  <c r="N57" i="2" s="1"/>
  <c r="P57" i="2" s="1"/>
  <c r="K92" i="2" l="1"/>
  <c r="I105" i="2"/>
  <c r="I41" i="2"/>
  <c r="D101" i="2"/>
  <c r="I101" i="2"/>
  <c r="I16" i="2"/>
  <c r="J29" i="2"/>
  <c r="L29" i="2" s="1"/>
  <c r="N29" i="2" s="1"/>
  <c r="P29" i="2" s="1"/>
  <c r="J28" i="2" l="1"/>
  <c r="L28" i="2" s="1"/>
  <c r="N28" i="2" s="1"/>
  <c r="P28" i="2" s="1"/>
  <c r="H96" i="2" l="1"/>
  <c r="J23" i="2"/>
  <c r="L23" i="2" s="1"/>
  <c r="N23" i="2" s="1"/>
  <c r="P23" i="2" s="1"/>
  <c r="I62" i="2"/>
  <c r="J68" i="2"/>
  <c r="L68" i="2" s="1"/>
  <c r="N68" i="2" s="1"/>
  <c r="P68" i="2" s="1"/>
  <c r="J67" i="2"/>
  <c r="L67" i="2" s="1"/>
  <c r="N67" i="2" s="1"/>
  <c r="P67" i="2" s="1"/>
  <c r="J96" i="2" l="1"/>
  <c r="L96" i="2" s="1"/>
  <c r="N96" i="2" s="1"/>
  <c r="P96" i="2" s="1"/>
  <c r="I99" i="2"/>
  <c r="J56" i="2"/>
  <c r="L56" i="2" s="1"/>
  <c r="N56" i="2" s="1"/>
  <c r="P56" i="2" s="1"/>
  <c r="I98" i="2" l="1"/>
  <c r="I71" i="2"/>
  <c r="I94" i="2" s="1"/>
  <c r="I37" i="2"/>
  <c r="J40" i="2" l="1"/>
  <c r="L40" i="2" s="1"/>
  <c r="N40" i="2" s="1"/>
  <c r="P40" i="2" s="1"/>
  <c r="I103" i="2"/>
  <c r="I102" i="2"/>
  <c r="I87" i="2"/>
  <c r="I82" i="2"/>
  <c r="I76" i="2"/>
  <c r="I69" i="2" l="1"/>
  <c r="I92" i="2" s="1"/>
  <c r="I100" i="2"/>
  <c r="G105" i="2"/>
  <c r="E105" i="2"/>
  <c r="D105" i="2"/>
  <c r="G41" i="2"/>
  <c r="H55" i="2"/>
  <c r="J55" i="2" s="1"/>
  <c r="L55" i="2" s="1"/>
  <c r="N55" i="2" s="1"/>
  <c r="P55" i="2" s="1"/>
  <c r="F105" i="2" l="1"/>
  <c r="H105" i="2" s="1"/>
  <c r="J105" i="2" s="1"/>
  <c r="L105" i="2" s="1"/>
  <c r="N105" i="2" s="1"/>
  <c r="P105" i="2" s="1"/>
  <c r="G104" i="2"/>
  <c r="G103" i="2"/>
  <c r="G102" i="2"/>
  <c r="G101" i="2"/>
  <c r="G99" i="2"/>
  <c r="E104" i="2"/>
  <c r="E103" i="2"/>
  <c r="E102" i="2"/>
  <c r="E101" i="2"/>
  <c r="E99" i="2"/>
  <c r="E98" i="2"/>
  <c r="D104" i="2"/>
  <c r="D103" i="2"/>
  <c r="D102" i="2"/>
  <c r="D99" i="2"/>
  <c r="D98" i="2"/>
  <c r="F38" i="2"/>
  <c r="F39" i="2"/>
  <c r="E37" i="2"/>
  <c r="D37" i="2"/>
  <c r="F46" i="2"/>
  <c r="H46" i="2" s="1"/>
  <c r="J46" i="2" s="1"/>
  <c r="L46" i="2" s="1"/>
  <c r="N46" i="2" s="1"/>
  <c r="P46" i="2" s="1"/>
  <c r="F47" i="2"/>
  <c r="H47" i="2" s="1"/>
  <c r="J47" i="2" s="1"/>
  <c r="L47" i="2" s="1"/>
  <c r="N47" i="2" s="1"/>
  <c r="P47" i="2" s="1"/>
  <c r="F48" i="2"/>
  <c r="H48" i="2" s="1"/>
  <c r="J48" i="2" s="1"/>
  <c r="L48" i="2" s="1"/>
  <c r="N48" i="2" s="1"/>
  <c r="P48" i="2" s="1"/>
  <c r="F49" i="2"/>
  <c r="H49" i="2" s="1"/>
  <c r="J49" i="2" s="1"/>
  <c r="L49" i="2" s="1"/>
  <c r="N49" i="2" s="1"/>
  <c r="P49" i="2" s="1"/>
  <c r="F50" i="2"/>
  <c r="H50" i="2" s="1"/>
  <c r="J50" i="2" s="1"/>
  <c r="L50" i="2" s="1"/>
  <c r="N50" i="2" s="1"/>
  <c r="P50" i="2" s="1"/>
  <c r="F51" i="2"/>
  <c r="H51" i="2" s="1"/>
  <c r="J51" i="2" s="1"/>
  <c r="L51" i="2" s="1"/>
  <c r="N51" i="2" s="1"/>
  <c r="P51" i="2" s="1"/>
  <c r="F52" i="2"/>
  <c r="H52" i="2" s="1"/>
  <c r="J52" i="2" s="1"/>
  <c r="L52" i="2" s="1"/>
  <c r="N52" i="2" s="1"/>
  <c r="P52" i="2" s="1"/>
  <c r="F53" i="2"/>
  <c r="H53" i="2" s="1"/>
  <c r="J53" i="2" s="1"/>
  <c r="L53" i="2" s="1"/>
  <c r="N53" i="2" s="1"/>
  <c r="P53" i="2" s="1"/>
  <c r="F54" i="2"/>
  <c r="H54" i="2" s="1"/>
  <c r="J54" i="2" s="1"/>
  <c r="L54" i="2" s="1"/>
  <c r="N54" i="2" s="1"/>
  <c r="P54" i="2" s="1"/>
  <c r="E41" i="2"/>
  <c r="D62" i="2"/>
  <c r="G62" i="2"/>
  <c r="E62" i="2"/>
  <c r="G71" i="2"/>
  <c r="F81" i="2"/>
  <c r="H81" i="2" s="1"/>
  <c r="J81" i="2" s="1"/>
  <c r="L81" i="2" s="1"/>
  <c r="N81" i="2" s="1"/>
  <c r="P81" i="2" s="1"/>
  <c r="F80" i="2"/>
  <c r="H80" i="2" s="1"/>
  <c r="J80" i="2" s="1"/>
  <c r="L80" i="2" s="1"/>
  <c r="N80" i="2" s="1"/>
  <c r="P80" i="2" s="1"/>
  <c r="F75" i="2"/>
  <c r="H75" i="2" s="1"/>
  <c r="J75" i="2" s="1"/>
  <c r="L75" i="2" s="1"/>
  <c r="N75" i="2" s="1"/>
  <c r="P75" i="2" s="1"/>
  <c r="F72" i="2"/>
  <c r="H72" i="2" s="1"/>
  <c r="J72" i="2" s="1"/>
  <c r="L72" i="2" s="1"/>
  <c r="N72" i="2" s="1"/>
  <c r="P72" i="2" s="1"/>
  <c r="F73" i="2"/>
  <c r="H73" i="2" s="1"/>
  <c r="J73" i="2" s="1"/>
  <c r="L73" i="2" s="1"/>
  <c r="N73" i="2" s="1"/>
  <c r="P73" i="2" s="1"/>
  <c r="E71" i="2"/>
  <c r="D71" i="2"/>
  <c r="D94" i="2" s="1"/>
  <c r="G87" i="2"/>
  <c r="F89" i="2"/>
  <c r="H89" i="2" s="1"/>
  <c r="J89" i="2" s="1"/>
  <c r="L89" i="2" s="1"/>
  <c r="N89" i="2" s="1"/>
  <c r="P89" i="2" s="1"/>
  <c r="F88" i="2"/>
  <c r="H88" i="2" s="1"/>
  <c r="J88" i="2" s="1"/>
  <c r="L88" i="2" s="1"/>
  <c r="N88" i="2" s="1"/>
  <c r="P88" i="2" s="1"/>
  <c r="E87" i="2"/>
  <c r="D87" i="2"/>
  <c r="F20" i="2"/>
  <c r="H20" i="2" s="1"/>
  <c r="F24" i="2"/>
  <c r="H24" i="2" s="1"/>
  <c r="J24" i="2" s="1"/>
  <c r="L24" i="2" s="1"/>
  <c r="N24" i="2" s="1"/>
  <c r="P24" i="2" s="1"/>
  <c r="F25" i="2"/>
  <c r="H25" i="2" s="1"/>
  <c r="J25" i="2" s="1"/>
  <c r="L25" i="2" s="1"/>
  <c r="N25" i="2" s="1"/>
  <c r="P25" i="2" s="1"/>
  <c r="F26" i="2"/>
  <c r="H26" i="2" s="1"/>
  <c r="J26" i="2" s="1"/>
  <c r="L26" i="2" s="1"/>
  <c r="N26" i="2" s="1"/>
  <c r="P26" i="2" s="1"/>
  <c r="F27" i="2"/>
  <c r="H27" i="2" s="1"/>
  <c r="J27" i="2" s="1"/>
  <c r="L27" i="2" s="1"/>
  <c r="N27" i="2" s="1"/>
  <c r="P27" i="2" s="1"/>
  <c r="E16" i="2"/>
  <c r="D16" i="2"/>
  <c r="G39" i="2"/>
  <c r="J20" i="2" l="1"/>
  <c r="L20" i="2" s="1"/>
  <c r="N20" i="2" s="1"/>
  <c r="P20" i="2" s="1"/>
  <c r="H22" i="2"/>
  <c r="J22" i="2" s="1"/>
  <c r="L22" i="2" s="1"/>
  <c r="N22" i="2" s="1"/>
  <c r="P22" i="2" s="1"/>
  <c r="F37" i="2"/>
  <c r="F103" i="2"/>
  <c r="H103" i="2" s="1"/>
  <c r="J103" i="2" s="1"/>
  <c r="L103" i="2" s="1"/>
  <c r="N103" i="2" s="1"/>
  <c r="P103" i="2" s="1"/>
  <c r="H39" i="2"/>
  <c r="J39" i="2" s="1"/>
  <c r="L39" i="2" s="1"/>
  <c r="N39" i="2" s="1"/>
  <c r="P39" i="2" s="1"/>
  <c r="G37" i="2"/>
  <c r="F102" i="2"/>
  <c r="H102" i="2" s="1"/>
  <c r="J102" i="2" s="1"/>
  <c r="L102" i="2" s="1"/>
  <c r="N102" i="2" s="1"/>
  <c r="P102" i="2" s="1"/>
  <c r="F99" i="2"/>
  <c r="H99" i="2" s="1"/>
  <c r="J99" i="2" s="1"/>
  <c r="L99" i="2" s="1"/>
  <c r="N99" i="2" s="1"/>
  <c r="P99" i="2" s="1"/>
  <c r="F104" i="2"/>
  <c r="H104" i="2" s="1"/>
  <c r="J104" i="2" s="1"/>
  <c r="L104" i="2" s="1"/>
  <c r="N104" i="2" s="1"/>
  <c r="P104" i="2" s="1"/>
  <c r="G98" i="2"/>
  <c r="F101" i="2"/>
  <c r="H101" i="2" s="1"/>
  <c r="J101" i="2" s="1"/>
  <c r="L101" i="2" s="1"/>
  <c r="N101" i="2" s="1"/>
  <c r="P101" i="2" s="1"/>
  <c r="F66" i="2"/>
  <c r="H66" i="2" s="1"/>
  <c r="J66" i="2" s="1"/>
  <c r="L66" i="2" s="1"/>
  <c r="N66" i="2" s="1"/>
  <c r="P66" i="2" s="1"/>
  <c r="F16" i="2"/>
  <c r="H16" i="2" s="1"/>
  <c r="G82" i="2"/>
  <c r="G76" i="2"/>
  <c r="G94" i="2"/>
  <c r="H37" i="2" l="1"/>
  <c r="J37" i="2" s="1"/>
  <c r="L37" i="2" s="1"/>
  <c r="N37" i="2" s="1"/>
  <c r="P37" i="2" s="1"/>
  <c r="G69" i="2"/>
  <c r="G92" i="2" s="1"/>
  <c r="G100" i="2"/>
  <c r="F65" i="2"/>
  <c r="H65" i="2" s="1"/>
  <c r="J65" i="2" s="1"/>
  <c r="L65" i="2" s="1"/>
  <c r="N65" i="2" s="1"/>
  <c r="P65" i="2" s="1"/>
  <c r="H38" i="2"/>
  <c r="J38" i="2" s="1"/>
  <c r="L38" i="2" s="1"/>
  <c r="N38" i="2" s="1"/>
  <c r="P38" i="2" s="1"/>
  <c r="F85" i="2"/>
  <c r="H85" i="2" s="1"/>
  <c r="J85" i="2" s="1"/>
  <c r="L85" i="2" s="1"/>
  <c r="N85" i="2" s="1"/>
  <c r="P85" i="2" s="1"/>
  <c r="F84" i="2"/>
  <c r="H84" i="2" s="1"/>
  <c r="J84" i="2" s="1"/>
  <c r="L84" i="2" s="1"/>
  <c r="N84" i="2" s="1"/>
  <c r="P84" i="2" s="1"/>
  <c r="F79" i="2"/>
  <c r="F78" i="2"/>
  <c r="H78" i="2" s="1"/>
  <c r="J78" i="2" s="1"/>
  <c r="L78" i="2" s="1"/>
  <c r="N78" i="2" s="1"/>
  <c r="P78" i="2" s="1"/>
  <c r="E82" i="2"/>
  <c r="E76" i="2"/>
  <c r="E94" i="2"/>
  <c r="H79" i="2" l="1"/>
  <c r="J79" i="2" s="1"/>
  <c r="L79" i="2" s="1"/>
  <c r="N79" i="2" s="1"/>
  <c r="P79" i="2" s="1"/>
  <c r="E100" i="2"/>
  <c r="E69" i="2"/>
  <c r="E92" i="2" s="1"/>
  <c r="F64" i="2"/>
  <c r="H64" i="2" s="1"/>
  <c r="J64" i="2" s="1"/>
  <c r="L64" i="2" s="1"/>
  <c r="N64" i="2" s="1"/>
  <c r="P64" i="2" s="1"/>
  <c r="F98" i="2"/>
  <c r="H98" i="2" s="1"/>
  <c r="J98" i="2" s="1"/>
  <c r="L98" i="2" s="1"/>
  <c r="N98" i="2" s="1"/>
  <c r="P98" i="2" s="1"/>
  <c r="D41" i="2" l="1"/>
  <c r="F63" i="2"/>
  <c r="H63" i="2" s="1"/>
  <c r="J63" i="2" s="1"/>
  <c r="L63" i="2" s="1"/>
  <c r="N63" i="2" s="1"/>
  <c r="P63" i="2" s="1"/>
  <c r="D82" i="2" l="1"/>
  <c r="F82" i="2" s="1"/>
  <c r="H82" i="2" s="1"/>
  <c r="J82" i="2" s="1"/>
  <c r="L82" i="2" s="1"/>
  <c r="N82" i="2" s="1"/>
  <c r="P82" i="2" s="1"/>
  <c r="D76" i="2"/>
  <c r="D100" i="2" l="1"/>
  <c r="F100" i="2" s="1"/>
  <c r="H100" i="2" s="1"/>
  <c r="J100" i="2" s="1"/>
  <c r="L100" i="2" s="1"/>
  <c r="N100" i="2" s="1"/>
  <c r="P100" i="2" s="1"/>
  <c r="D69" i="2"/>
  <c r="D92" i="2" s="1"/>
  <c r="F92" i="2" s="1"/>
  <c r="H92" i="2" s="1"/>
  <c r="J92" i="2" s="1"/>
  <c r="L92" i="2" s="1"/>
  <c r="N92" i="2" s="1"/>
  <c r="P92" i="2" s="1"/>
  <c r="F76" i="2"/>
  <c r="H76" i="2" s="1"/>
  <c r="J76" i="2" s="1"/>
  <c r="L76" i="2" s="1"/>
  <c r="N76" i="2" s="1"/>
  <c r="P76" i="2" s="1"/>
  <c r="F94" i="2"/>
  <c r="H94" i="2" s="1"/>
  <c r="J94" i="2" s="1"/>
  <c r="L94" i="2" s="1"/>
  <c r="N94" i="2" s="1"/>
  <c r="P94" i="2" s="1"/>
  <c r="F71" i="2"/>
  <c r="H71" i="2" s="1"/>
  <c r="J71" i="2" s="1"/>
  <c r="L71" i="2" s="1"/>
  <c r="N71" i="2" s="1"/>
  <c r="P71" i="2" s="1"/>
  <c r="F87" i="2" l="1"/>
  <c r="H87" i="2" s="1"/>
  <c r="J87" i="2" s="1"/>
  <c r="L87" i="2" s="1"/>
  <c r="N87" i="2" s="1"/>
  <c r="P87" i="2" s="1"/>
  <c r="F41" i="2"/>
  <c r="H41" i="2" s="1"/>
  <c r="J41" i="2" s="1"/>
  <c r="L41" i="2" s="1"/>
  <c r="N41" i="2" s="1"/>
  <c r="P41" i="2" s="1"/>
  <c r="J16" i="2"/>
  <c r="L16" i="2" s="1"/>
  <c r="N16" i="2" s="1"/>
  <c r="P16" i="2" s="1"/>
  <c r="F69" i="2"/>
  <c r="H69" i="2" s="1"/>
  <c r="J69" i="2" s="1"/>
  <c r="L69" i="2" s="1"/>
  <c r="N69" i="2" s="1"/>
  <c r="P69" i="2" s="1"/>
  <c r="F62" i="2"/>
  <c r="H62" i="2" s="1"/>
  <c r="J62" i="2" s="1"/>
  <c r="L62" i="2" s="1"/>
  <c r="N62" i="2" s="1"/>
  <c r="P62" i="2" s="1"/>
</calcChain>
</file>

<file path=xl/sharedStrings.xml><?xml version="1.0" encoding="utf-8"?>
<sst xmlns="http://schemas.openxmlformats.org/spreadsheetml/2006/main" count="248" uniqueCount="167">
  <si>
    <t>№ п/п</t>
  </si>
  <si>
    <t>Объект инвестиции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</si>
  <si>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</si>
  <si>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</si>
  <si>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</si>
  <si>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</si>
  <si>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</si>
  <si>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</si>
  <si>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</si>
  <si>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</si>
  <si>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</si>
  <si>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</si>
  <si>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</si>
  <si>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</si>
  <si>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</si>
  <si>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</si>
  <si>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</si>
  <si>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</si>
  <si>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</si>
  <si>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</si>
  <si>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</si>
  <si>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</si>
  <si>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</si>
  <si>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</si>
  <si>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</si>
  <si>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</si>
  <si>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</si>
  <si>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</si>
  <si>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</si>
  <si>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</si>
  <si>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</si>
  <si>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</si>
  <si>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</si>
  <si>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</si>
  <si>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</si>
  <si>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</si>
  <si>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</si>
  <si>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</si>
  <si>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</si>
  <si>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</si>
  <si>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</si>
  <si>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</si>
  <si>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</si>
  <si>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</si>
  <si>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</si>
  <si>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</si>
  <si>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</si>
  <si>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</si>
  <si>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</si>
  <si>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</si>
  <si>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</si>
  <si>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</si>
  <si>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</si>
  <si>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</si>
  <si>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</si>
  <si>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</si>
  <si>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</si>
  <si>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</si>
  <si>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</si>
  <si>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</si>
  <si>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</si>
  <si>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</si>
  <si>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</si>
  <si>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</si>
  <si>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</si>
  <si>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</si>
  <si>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</si>
  <si>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</si>
  <si>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</si>
  <si>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</si>
  <si>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</si>
  <si>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</si>
  <si>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</si>
  <si>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</si>
  <si>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</si>
  <si>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</si>
  <si>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</si>
  <si>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</si>
  <si>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</si>
  <si>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</si>
  <si>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</si>
  <si>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</si>
  <si>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</si>
  <si>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</si>
  <si>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</si>
  <si>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</si>
  <si>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</si>
  <si>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</si>
  <si>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</si>
  <si>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</si>
  <si>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</si>
  <si>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</si>
  <si>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</si>
  <si>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</si>
  <si>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</si>
  <si>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</si>
  <si>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</si>
  <si>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</si>
  <si>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</si>
  <si>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</si>
  <si>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</si>
  <si>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</si>
  <si>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</si>
  <si>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</si>
  <si>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</si>
  <si>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</si>
  <si>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</si>
  <si>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</si>
  <si>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</si>
  <si>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</si>
  <si>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</si>
  <si>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</si>
  <si>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</si>
  <si>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</si>
  <si>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</si>
  <si>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</si>
  <si>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</si>
  <si>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</si>
  <si>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</si>
  <si>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</si>
  <si>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</si>
  <si>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</si>
  <si>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</si>
  <si>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</si>
  <si>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</si>
  <si>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</si>
  <si>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</si>
  <si>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</si>
  <si>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</si>
  <si>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</si>
  <si>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</si>
  <si>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</si>
  <si>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</si>
  <si>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</si>
  <si>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</si>
  <si>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</si>
  <si>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</si>
  <si>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</si>
  <si>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</si>
  <si>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</si>
  <si>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</si>
  <si>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</si>
  <si>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</si>
  <si>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</si>
  <si>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</si>
  <si>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</si>
  <si>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</si>
  <si>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</si>
  <si>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Бюджетные инвестиции в объекты капитального строительства муниципальной собственности города Перми и объекты недвижимого имущества, приобретаемые в муниципальную собственность города Перми, на 2014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</si>
  <si>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</si>
  <si>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</si>
  <si>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Хабаровская, 68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</si>
  <si>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</si>
  <si>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</si>
  <si>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</si>
  <si>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</si>
  <si>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</si>
  <si>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</si>
  <si>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</si>
  <si>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Приобретение в собственность муниципального образования здания для размещения дошкольного образовательного учреждения по ул. Газонная, 19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</si>
  <si>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</si>
  <si>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</si>
  <si>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</si>
  <si>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</si>
  <si>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44.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</si>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</sst>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2" fillId="5" borderId="0" xfId="0" applyFont="1" applyFill="1" applyBorder="1"/>
    <xf numFmtId="16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05"/>
  <sheetViews>
    <sheetView tabSelected="1" topLeftCell="A92" zoomScale="70" zoomScaleNormal="70" workbookViewId="0">
      <selection activeCell="P105" sqref="A1:P105"/>
    </sheetView>
  </sheetViews>
  <sheetFormatPr defaultColWidth="9.1796875" defaultRowHeight="18" x14ac:dyDescent="0.4"/>
  <cols>
    <col min="1" max="1" width="5.453125" style="1" customWidth="1"/>
    <col min="2" max="2" width="76.81640625" style="1" customWidth="1"/>
    <col min="3" max="3" width="19.81640625" style="1" customWidth="1"/>
    <col min="4" max="6" width="17.54296875" style="8" hidden="1" customWidth="1"/>
    <col min="7" max="7" width="16.453125" style="8" hidden="1" customWidth="1"/>
    <col min="8" max="8" width="16.81640625" style="8" hidden="1" customWidth="1"/>
    <col min="9" max="9" width="18.7265625" style="8" hidden="1" customWidth="1"/>
    <col min="10" max="10" width="17.54296875" style="8" hidden="1" customWidth="1"/>
    <col min="11" max="11" width="17.81640625" style="8" hidden="1" customWidth="1"/>
    <col min="12" max="15" width="17.54296875" style="8" hidden="1" customWidth="1"/>
    <col min="16" max="16" width="17.54296875" style="8" customWidth="1"/>
    <col min="17" max="18" width="15" style="1" hidden="1" customWidth="1"/>
    <col min="19" max="19" width="10.54296875" style="1" customWidth="1"/>
    <col min="20" max="16384" width="9.1796875" style="1"/>
  </cols>
  <sheetData>
    <row r="1" spans="1:17" x14ac:dyDescent="0.4">
      <c r="E1" s="7"/>
      <c r="G1" s="7"/>
      <c r="H1" s="7"/>
      <c r="I1" s="7"/>
      <c r="K1" s="7"/>
      <c r="L1" s="7"/>
      <c r="M1" s="7"/>
      <c r="O1" s="7"/>
      <c r="P1" s="7" t="s">
        <v>166</v>
      </c>
    </row>
    <row r="2" spans="1:17" x14ac:dyDescent="0.4">
      <c r="E2" s="7"/>
      <c r="G2" s="7"/>
      <c r="H2" s="7"/>
      <c r="I2" s="7"/>
      <c r="K2" s="7"/>
      <c r="L2" s="7"/>
      <c r="M2" s="7"/>
      <c r="O2" s="7"/>
      <c r="P2" s="7" t="s">
        <v>64</v>
      </c>
    </row>
    <row r="3" spans="1:17" x14ac:dyDescent="0.4">
      <c r="E3" s="7"/>
      <c r="G3" s="7"/>
      <c r="H3" s="7"/>
      <c r="I3" s="7"/>
      <c r="K3" s="7"/>
      <c r="L3" s="7"/>
      <c r="M3" s="7"/>
      <c r="O3" s="7"/>
      <c r="P3" s="7" t="s">
        <v>65</v>
      </c>
    </row>
    <row r="5" spans="1:17" x14ac:dyDescent="0.4">
      <c r="H5" s="7"/>
      <c r="K5" s="7"/>
      <c r="L5" s="7"/>
      <c r="M5" s="7"/>
      <c r="O5" s="7"/>
      <c r="P5" s="7" t="s">
        <v>150</v>
      </c>
    </row>
    <row r="6" spans="1:17" x14ac:dyDescent="0.4">
      <c r="H6" s="7"/>
      <c r="K6" s="7"/>
      <c r="L6" s="7"/>
      <c r="M6" s="7"/>
      <c r="O6" s="7"/>
      <c r="P6" s="7" t="s">
        <v>64</v>
      </c>
    </row>
    <row r="7" spans="1:17" x14ac:dyDescent="0.4">
      <c r="H7" s="7"/>
      <c r="K7" s="7"/>
      <c r="L7" s="7"/>
      <c r="M7" s="7"/>
      <c r="O7" s="7"/>
      <c r="P7" s="7" t="s">
        <v>65</v>
      </c>
    </row>
    <row r="8" spans="1:17" x14ac:dyDescent="0.4">
      <c r="H8" s="7"/>
      <c r="K8" s="7"/>
      <c r="L8" s="7"/>
      <c r="M8" s="7"/>
      <c r="O8" s="7"/>
      <c r="P8" s="7" t="s">
        <v>92</v>
      </c>
    </row>
    <row r="9" spans="1:17" x14ac:dyDescent="0.4"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</row>
    <row r="10" spans="1:17" ht="25.5" customHeight="1" x14ac:dyDescent="0.35">
      <c r="A10" s="48" t="s">
        <v>148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7" ht="25.5" customHeight="1" x14ac:dyDescent="0.3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7" ht="25.5" customHeight="1" x14ac:dyDescent="0.3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7" x14ac:dyDescent="0.4">
      <c r="A13" s="2"/>
      <c r="B13" s="3"/>
      <c r="C13" s="3"/>
      <c r="E13" s="7"/>
      <c r="G13" s="7"/>
      <c r="H13" s="7" t="s">
        <v>71</v>
      </c>
      <c r="I13" s="7"/>
      <c r="K13" s="7"/>
      <c r="L13" s="7"/>
      <c r="M13" s="32"/>
      <c r="O13" s="32"/>
      <c r="P13" s="32" t="s">
        <v>71</v>
      </c>
      <c r="Q13" s="33"/>
    </row>
    <row r="14" spans="1:17" ht="18" customHeight="1" x14ac:dyDescent="0.35">
      <c r="A14" s="49" t="s">
        <v>0</v>
      </c>
      <c r="B14" s="49" t="s">
        <v>1</v>
      </c>
      <c r="C14" s="49" t="s">
        <v>62</v>
      </c>
      <c r="D14" s="51" t="s">
        <v>2</v>
      </c>
      <c r="E14" s="51" t="s">
        <v>73</v>
      </c>
      <c r="F14" s="53" t="s">
        <v>2</v>
      </c>
      <c r="G14" s="53" t="s">
        <v>86</v>
      </c>
      <c r="H14" s="53" t="s">
        <v>2</v>
      </c>
      <c r="I14" s="53" t="s">
        <v>86</v>
      </c>
      <c r="J14" s="53" t="s">
        <v>2</v>
      </c>
      <c r="K14" s="53" t="s">
        <v>86</v>
      </c>
      <c r="L14" s="53" t="s">
        <v>2</v>
      </c>
      <c r="M14" s="53" t="s">
        <v>86</v>
      </c>
      <c r="N14" s="53" t="s">
        <v>2</v>
      </c>
      <c r="O14" s="53" t="s">
        <v>86</v>
      </c>
      <c r="P14" s="53" t="s">
        <v>2</v>
      </c>
      <c r="Q14" s="54"/>
    </row>
    <row r="15" spans="1:17" ht="18" customHeight="1" x14ac:dyDescent="0.35">
      <c r="A15" s="50"/>
      <c r="B15" s="47"/>
      <c r="C15" s="47"/>
      <c r="D15" s="52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</row>
    <row r="16" spans="1:17" x14ac:dyDescent="0.4">
      <c r="A16" s="4"/>
      <c r="B16" s="16" t="s">
        <v>3</v>
      </c>
      <c r="C16" s="16"/>
      <c r="D16" s="9">
        <f>D20+D24+D25+D26+D27</f>
        <v>463995.8</v>
      </c>
      <c r="E16" s="9">
        <f>E20+E24+E25+E26+E27</f>
        <v>-7515.2999999999993</v>
      </c>
      <c r="F16" s="9">
        <f>D16+E16</f>
        <v>456480.5</v>
      </c>
      <c r="G16" s="9">
        <f>G20+G24+G25+G26+G27+G22</f>
        <v>0</v>
      </c>
      <c r="H16" s="9">
        <f>F16+G16</f>
        <v>456480.5</v>
      </c>
      <c r="I16" s="9">
        <f>I20+I24+I25+I26+I27+I28+I29</f>
        <v>8993.0429999999997</v>
      </c>
      <c r="J16" s="9">
        <f>H16+I16</f>
        <v>465473.54300000001</v>
      </c>
      <c r="K16" s="9">
        <f>K20+K24+K25+K26+K27+K28+K29+K30</f>
        <v>26499.077000000001</v>
      </c>
      <c r="L16" s="9">
        <f>J16+K16</f>
        <v>491972.62</v>
      </c>
      <c r="M16" s="9">
        <f>M20+M24+M25+M26+M27+M28+M29+M30+M31+M32+M36</f>
        <v>16809.895999999993</v>
      </c>
      <c r="N16" s="9">
        <f>L16+M16</f>
        <v>508782.516</v>
      </c>
      <c r="O16" s="9">
        <f>O20+O24+O25+O26+O27+O28+O29+O30+O31+O32+O36</f>
        <v>0</v>
      </c>
      <c r="P16" s="9">
        <f>N16+O16</f>
        <v>508782.516</v>
      </c>
      <c r="Q16" s="15"/>
    </row>
    <row r="17" spans="1:18" x14ac:dyDescent="0.4">
      <c r="A17" s="4"/>
      <c r="B17" s="16" t="s">
        <v>4</v>
      </c>
      <c r="C17" s="1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1:18" hidden="1" x14ac:dyDescent="0.4">
      <c r="A18" s="4"/>
      <c r="B18" s="23" t="s">
        <v>5</v>
      </c>
      <c r="C18" s="16"/>
      <c r="D18" s="9"/>
      <c r="E18" s="9"/>
      <c r="F18" s="9"/>
      <c r="G18" s="9"/>
      <c r="H18" s="9"/>
      <c r="I18" s="9"/>
      <c r="J18" s="9">
        <f t="shared" ref="J18:J19" si="0">H18+I18</f>
        <v>0</v>
      </c>
      <c r="K18" s="9"/>
      <c r="L18" s="9">
        <f t="shared" ref="L18:L19" si="1">J18+K18</f>
        <v>0</v>
      </c>
      <c r="M18" s="9"/>
      <c r="N18" s="9">
        <f t="shared" ref="N18:N19" si="2">L18+M18</f>
        <v>0</v>
      </c>
      <c r="O18" s="9"/>
      <c r="P18" s="9">
        <f t="shared" ref="P18:P19" si="3">N18+O18</f>
        <v>0</v>
      </c>
      <c r="Q18" s="15"/>
      <c r="R18" s="1">
        <v>0</v>
      </c>
    </row>
    <row r="19" spans="1:18" x14ac:dyDescent="0.4">
      <c r="A19" s="4"/>
      <c r="B19" s="26" t="s">
        <v>103</v>
      </c>
      <c r="C19" s="16"/>
      <c r="D19" s="9"/>
      <c r="E19" s="9"/>
      <c r="F19" s="9"/>
      <c r="G19" s="9"/>
      <c r="H19" s="9"/>
      <c r="I19" s="9">
        <f>I23</f>
        <v>100000</v>
      </c>
      <c r="J19" s="9">
        <f t="shared" si="0"/>
        <v>100000</v>
      </c>
      <c r="K19" s="9">
        <f>K23</f>
        <v>0</v>
      </c>
      <c r="L19" s="9">
        <f t="shared" si="1"/>
        <v>100000</v>
      </c>
      <c r="M19" s="9">
        <f>M23</f>
        <v>-30000</v>
      </c>
      <c r="N19" s="9">
        <f t="shared" si="2"/>
        <v>70000</v>
      </c>
      <c r="O19" s="9">
        <f>O23</f>
        <v>0</v>
      </c>
      <c r="P19" s="9">
        <f t="shared" si="3"/>
        <v>70000</v>
      </c>
      <c r="Q19" s="15"/>
    </row>
    <row r="20" spans="1:18" ht="54" x14ac:dyDescent="0.4">
      <c r="A20" s="4" t="s">
        <v>6</v>
      </c>
      <c r="B20" s="30" t="s">
        <v>151</v>
      </c>
      <c r="C20" s="26" t="s">
        <v>89</v>
      </c>
      <c r="D20" s="20">
        <v>200000</v>
      </c>
      <c r="E20" s="9">
        <v>0</v>
      </c>
      <c r="F20" s="9">
        <f t="shared" ref="F20:F27" si="4">D20+E20</f>
        <v>200000</v>
      </c>
      <c r="G20" s="9">
        <v>0</v>
      </c>
      <c r="H20" s="9">
        <f t="shared" ref="H20:H27" si="5">F20+G20</f>
        <v>200000</v>
      </c>
      <c r="I20" s="9">
        <v>0</v>
      </c>
      <c r="J20" s="9">
        <f>H20+I20</f>
        <v>200000</v>
      </c>
      <c r="K20" s="9">
        <v>0</v>
      </c>
      <c r="L20" s="9">
        <f>J20+K20</f>
        <v>200000</v>
      </c>
      <c r="M20" s="35">
        <f>M22+M23</f>
        <v>-60000</v>
      </c>
      <c r="N20" s="9">
        <f>L20+M20</f>
        <v>140000</v>
      </c>
      <c r="O20" s="35">
        <f>O22+O23</f>
        <v>0</v>
      </c>
      <c r="P20" s="9">
        <f>N20+O20</f>
        <v>140000</v>
      </c>
      <c r="Q20" s="1" t="s">
        <v>24</v>
      </c>
    </row>
    <row r="21" spans="1:18" x14ac:dyDescent="0.4">
      <c r="A21" s="4"/>
      <c r="B21" s="16" t="s">
        <v>4</v>
      </c>
      <c r="C21" s="26"/>
      <c r="D21" s="2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8" hidden="1" x14ac:dyDescent="0.4">
      <c r="A22" s="4"/>
      <c r="B22" s="21" t="s">
        <v>5</v>
      </c>
      <c r="C22" s="21"/>
      <c r="D22" s="20"/>
      <c r="E22" s="9"/>
      <c r="F22" s="9"/>
      <c r="G22" s="9"/>
      <c r="H22" s="22">
        <f>H20</f>
        <v>200000</v>
      </c>
      <c r="I22" s="22">
        <v>-100000</v>
      </c>
      <c r="J22" s="22">
        <f t="shared" ref="J22:J23" si="6">H22+I22</f>
        <v>100000</v>
      </c>
      <c r="K22" s="22"/>
      <c r="L22" s="22">
        <f t="shared" ref="L22:L30" si="7">J22+K22</f>
        <v>100000</v>
      </c>
      <c r="M22" s="22">
        <v>-30000</v>
      </c>
      <c r="N22" s="22">
        <f t="shared" ref="N22:N30" si="8">L22+M22</f>
        <v>70000</v>
      </c>
      <c r="O22" s="22"/>
      <c r="P22" s="22">
        <f t="shared" ref="P22:P30" si="9">N22+O22</f>
        <v>70000</v>
      </c>
      <c r="Q22" s="1" t="s">
        <v>24</v>
      </c>
      <c r="R22" s="1">
        <v>0</v>
      </c>
    </row>
    <row r="23" spans="1:18" x14ac:dyDescent="0.4">
      <c r="A23" s="4"/>
      <c r="B23" s="26" t="s">
        <v>103</v>
      </c>
      <c r="C23" s="26"/>
      <c r="D23" s="20"/>
      <c r="E23" s="9"/>
      <c r="F23" s="9"/>
      <c r="G23" s="9"/>
      <c r="H23" s="9">
        <v>0</v>
      </c>
      <c r="I23" s="9">
        <v>100000</v>
      </c>
      <c r="J23" s="9">
        <f t="shared" si="6"/>
        <v>100000</v>
      </c>
      <c r="K23" s="9"/>
      <c r="L23" s="9">
        <f t="shared" si="7"/>
        <v>100000</v>
      </c>
      <c r="M23" s="9">
        <v>-30000</v>
      </c>
      <c r="N23" s="9">
        <f t="shared" si="8"/>
        <v>70000</v>
      </c>
      <c r="O23" s="9"/>
      <c r="P23" s="9">
        <f t="shared" si="9"/>
        <v>70000</v>
      </c>
      <c r="Q23" s="1" t="s">
        <v>102</v>
      </c>
    </row>
    <row r="24" spans="1:18" ht="36" x14ac:dyDescent="0.4">
      <c r="A24" s="4" t="s">
        <v>8</v>
      </c>
      <c r="B24" s="6" t="s">
        <v>25</v>
      </c>
      <c r="C24" s="26" t="s">
        <v>7</v>
      </c>
      <c r="D24" s="9">
        <v>40000</v>
      </c>
      <c r="E24" s="9">
        <v>0</v>
      </c>
      <c r="F24" s="9">
        <f t="shared" si="4"/>
        <v>40000</v>
      </c>
      <c r="G24" s="9">
        <v>0</v>
      </c>
      <c r="H24" s="9">
        <f t="shared" si="5"/>
        <v>40000</v>
      </c>
      <c r="I24" s="9">
        <v>0</v>
      </c>
      <c r="J24" s="9">
        <f t="shared" ref="J24:J104" si="10">H24+I24</f>
        <v>40000</v>
      </c>
      <c r="K24" s="9">
        <v>0</v>
      </c>
      <c r="L24" s="9">
        <f t="shared" si="7"/>
        <v>40000</v>
      </c>
      <c r="M24" s="9">
        <v>0</v>
      </c>
      <c r="N24" s="9">
        <f t="shared" si="8"/>
        <v>40000</v>
      </c>
      <c r="O24" s="9">
        <v>0</v>
      </c>
      <c r="P24" s="9">
        <f t="shared" si="9"/>
        <v>40000</v>
      </c>
      <c r="Q24" s="1" t="s">
        <v>26</v>
      </c>
    </row>
    <row r="25" spans="1:18" ht="36" x14ac:dyDescent="0.4">
      <c r="A25" s="4" t="s">
        <v>9</v>
      </c>
      <c r="B25" s="26" t="s">
        <v>154</v>
      </c>
      <c r="C25" s="26" t="s">
        <v>7</v>
      </c>
      <c r="D25" s="20">
        <v>223995.8</v>
      </c>
      <c r="E25" s="20">
        <v>-12515.3</v>
      </c>
      <c r="F25" s="20">
        <f t="shared" si="4"/>
        <v>211480.5</v>
      </c>
      <c r="G25" s="20">
        <v>0</v>
      </c>
      <c r="H25" s="20">
        <f t="shared" si="5"/>
        <v>211480.5</v>
      </c>
      <c r="I25" s="20">
        <v>241.589</v>
      </c>
      <c r="J25" s="20">
        <f t="shared" si="10"/>
        <v>211722.08900000001</v>
      </c>
      <c r="K25" s="9">
        <v>40</v>
      </c>
      <c r="L25" s="9">
        <f t="shared" si="7"/>
        <v>211762.08900000001</v>
      </c>
      <c r="M25" s="35">
        <v>-65739.668000000005</v>
      </c>
      <c r="N25" s="9">
        <f t="shared" si="8"/>
        <v>146022.421</v>
      </c>
      <c r="O25" s="35"/>
      <c r="P25" s="9">
        <f t="shared" si="9"/>
        <v>146022.421</v>
      </c>
      <c r="Q25" s="1" t="s">
        <v>27</v>
      </c>
    </row>
    <row r="26" spans="1:18" ht="54" x14ac:dyDescent="0.4">
      <c r="A26" s="4" t="s">
        <v>54</v>
      </c>
      <c r="B26" s="26" t="s">
        <v>74</v>
      </c>
      <c r="C26" s="26" t="s">
        <v>7</v>
      </c>
      <c r="D26" s="9">
        <v>0</v>
      </c>
      <c r="E26" s="9">
        <v>2500</v>
      </c>
      <c r="F26" s="9">
        <f t="shared" si="4"/>
        <v>2500</v>
      </c>
      <c r="G26" s="9"/>
      <c r="H26" s="9">
        <f t="shared" si="5"/>
        <v>2500</v>
      </c>
      <c r="I26" s="9"/>
      <c r="J26" s="9">
        <f t="shared" si="10"/>
        <v>2500</v>
      </c>
      <c r="K26" s="9"/>
      <c r="L26" s="9">
        <f t="shared" si="7"/>
        <v>2500</v>
      </c>
      <c r="M26" s="9"/>
      <c r="N26" s="9">
        <f t="shared" si="8"/>
        <v>2500</v>
      </c>
      <c r="O26" s="9"/>
      <c r="P26" s="9">
        <f t="shared" si="9"/>
        <v>2500</v>
      </c>
      <c r="Q26" s="1" t="s">
        <v>75</v>
      </c>
    </row>
    <row r="27" spans="1:18" ht="36" x14ac:dyDescent="0.4">
      <c r="A27" s="4" t="s">
        <v>11</v>
      </c>
      <c r="B27" s="26" t="s">
        <v>76</v>
      </c>
      <c r="C27" s="26" t="s">
        <v>7</v>
      </c>
      <c r="D27" s="9">
        <v>0</v>
      </c>
      <c r="E27" s="9">
        <v>2500</v>
      </c>
      <c r="F27" s="9">
        <f t="shared" si="4"/>
        <v>2500</v>
      </c>
      <c r="G27" s="9"/>
      <c r="H27" s="9">
        <f t="shared" si="5"/>
        <v>2500</v>
      </c>
      <c r="I27" s="9"/>
      <c r="J27" s="9">
        <f t="shared" si="10"/>
        <v>2500</v>
      </c>
      <c r="K27" s="9"/>
      <c r="L27" s="9">
        <f t="shared" si="7"/>
        <v>2500</v>
      </c>
      <c r="M27" s="9"/>
      <c r="N27" s="9">
        <f t="shared" si="8"/>
        <v>2500</v>
      </c>
      <c r="O27" s="9"/>
      <c r="P27" s="9">
        <f t="shared" si="9"/>
        <v>2500</v>
      </c>
      <c r="Q27" s="1" t="s">
        <v>77</v>
      </c>
    </row>
    <row r="28" spans="1:18" ht="36" x14ac:dyDescent="0.4">
      <c r="A28" s="4" t="s">
        <v>13</v>
      </c>
      <c r="B28" s="26" t="s">
        <v>104</v>
      </c>
      <c r="C28" s="26" t="s">
        <v>7</v>
      </c>
      <c r="D28" s="9"/>
      <c r="E28" s="9"/>
      <c r="F28" s="9"/>
      <c r="G28" s="9"/>
      <c r="H28" s="9"/>
      <c r="I28" s="9">
        <v>3751.4540000000002</v>
      </c>
      <c r="J28" s="9">
        <f t="shared" si="10"/>
        <v>3751.4540000000002</v>
      </c>
      <c r="K28" s="9"/>
      <c r="L28" s="9">
        <f t="shared" si="7"/>
        <v>3751.4540000000002</v>
      </c>
      <c r="M28" s="9"/>
      <c r="N28" s="9">
        <f t="shared" si="8"/>
        <v>3751.4540000000002</v>
      </c>
      <c r="O28" s="9"/>
      <c r="P28" s="9">
        <f t="shared" si="9"/>
        <v>3751.4540000000002</v>
      </c>
      <c r="Q28" s="1" t="s">
        <v>105</v>
      </c>
    </row>
    <row r="29" spans="1:18" ht="54" x14ac:dyDescent="0.4">
      <c r="A29" s="4" t="s">
        <v>106</v>
      </c>
      <c r="B29" s="26" t="s">
        <v>145</v>
      </c>
      <c r="C29" s="26" t="s">
        <v>7</v>
      </c>
      <c r="D29" s="9"/>
      <c r="E29" s="9"/>
      <c r="F29" s="9"/>
      <c r="G29" s="9"/>
      <c r="H29" s="9"/>
      <c r="I29" s="9">
        <v>5000</v>
      </c>
      <c r="J29" s="9">
        <f t="shared" si="10"/>
        <v>5000</v>
      </c>
      <c r="K29" s="9"/>
      <c r="L29" s="9">
        <f t="shared" si="7"/>
        <v>5000</v>
      </c>
      <c r="M29" s="35">
        <v>549.56399999999996</v>
      </c>
      <c r="N29" s="9">
        <f t="shared" si="8"/>
        <v>5549.5640000000003</v>
      </c>
      <c r="O29" s="35"/>
      <c r="P29" s="9">
        <f t="shared" si="9"/>
        <v>5549.5640000000003</v>
      </c>
      <c r="Q29" s="1" t="s">
        <v>107</v>
      </c>
    </row>
    <row r="30" spans="1:18" ht="36" x14ac:dyDescent="0.4">
      <c r="A30" s="4" t="s">
        <v>108</v>
      </c>
      <c r="B30" s="26" t="s">
        <v>144</v>
      </c>
      <c r="C30" s="26" t="s">
        <v>7</v>
      </c>
      <c r="D30" s="20"/>
      <c r="E30" s="20"/>
      <c r="F30" s="20"/>
      <c r="G30" s="20"/>
      <c r="H30" s="20"/>
      <c r="I30" s="20"/>
      <c r="J30" s="20"/>
      <c r="K30" s="9">
        <v>26459.077000000001</v>
      </c>
      <c r="L30" s="9">
        <f t="shared" si="7"/>
        <v>26459.077000000001</v>
      </c>
      <c r="M30" s="9"/>
      <c r="N30" s="9">
        <f t="shared" si="8"/>
        <v>26459.077000000001</v>
      </c>
      <c r="O30" s="9"/>
      <c r="P30" s="9">
        <f t="shared" si="9"/>
        <v>26459.077000000001</v>
      </c>
      <c r="Q30" s="1" t="s">
        <v>146</v>
      </c>
    </row>
    <row r="31" spans="1:18" ht="54" x14ac:dyDescent="0.4">
      <c r="A31" s="4" t="s">
        <v>109</v>
      </c>
      <c r="B31" s="31" t="s">
        <v>152</v>
      </c>
      <c r="C31" s="28" t="s">
        <v>7</v>
      </c>
      <c r="D31" s="9"/>
      <c r="E31" s="9"/>
      <c r="F31" s="9"/>
      <c r="G31" s="9"/>
      <c r="H31" s="9"/>
      <c r="I31" s="9"/>
      <c r="J31" s="9"/>
      <c r="K31" s="9"/>
      <c r="L31" s="9"/>
      <c r="M31" s="35">
        <v>2000</v>
      </c>
      <c r="N31" s="9">
        <f>M31+L31</f>
        <v>2000</v>
      </c>
      <c r="O31" s="35"/>
      <c r="P31" s="9">
        <f>O31+N31</f>
        <v>2000</v>
      </c>
      <c r="Q31" s="1" t="s">
        <v>153</v>
      </c>
    </row>
    <row r="32" spans="1:18" ht="54" x14ac:dyDescent="0.4">
      <c r="A32" s="4" t="s">
        <v>110</v>
      </c>
      <c r="B32" s="31" t="s">
        <v>159</v>
      </c>
      <c r="C32" s="29" t="s">
        <v>89</v>
      </c>
      <c r="D32" s="9"/>
      <c r="E32" s="9"/>
      <c r="F32" s="9"/>
      <c r="G32" s="9"/>
      <c r="H32" s="9"/>
      <c r="I32" s="9"/>
      <c r="J32" s="9"/>
      <c r="K32" s="9"/>
      <c r="L32" s="9"/>
      <c r="M32" s="35">
        <f>M34+M35</f>
        <v>60000</v>
      </c>
      <c r="N32" s="9">
        <f>M32+L32</f>
        <v>60000</v>
      </c>
      <c r="O32" s="35">
        <f>O34+O35</f>
        <v>0</v>
      </c>
      <c r="P32" s="9">
        <f>O32+N32</f>
        <v>60000</v>
      </c>
    </row>
    <row r="33" spans="1:18" x14ac:dyDescent="0.4">
      <c r="A33" s="4"/>
      <c r="B33" s="16" t="s">
        <v>4</v>
      </c>
      <c r="C33" s="29"/>
      <c r="D33" s="9"/>
      <c r="E33" s="9"/>
      <c r="F33" s="9"/>
      <c r="G33" s="9"/>
      <c r="H33" s="9"/>
      <c r="I33" s="9"/>
      <c r="J33" s="9"/>
      <c r="K33" s="9"/>
      <c r="L33" s="9"/>
      <c r="M33" s="35"/>
      <c r="N33" s="9"/>
      <c r="O33" s="35"/>
      <c r="P33" s="9"/>
    </row>
    <row r="34" spans="1:18" hidden="1" x14ac:dyDescent="0.4">
      <c r="A34" s="4"/>
      <c r="B34" s="29" t="s">
        <v>5</v>
      </c>
      <c r="C34" s="29"/>
      <c r="D34" s="9"/>
      <c r="E34" s="9"/>
      <c r="F34" s="9"/>
      <c r="G34" s="9"/>
      <c r="H34" s="9"/>
      <c r="I34" s="9"/>
      <c r="J34" s="9"/>
      <c r="K34" s="9"/>
      <c r="L34" s="9"/>
      <c r="M34" s="35">
        <v>30000</v>
      </c>
      <c r="N34" s="9">
        <f>M34+L34</f>
        <v>30000</v>
      </c>
      <c r="O34" s="35"/>
      <c r="P34" s="9">
        <f>O34+N34</f>
        <v>30000</v>
      </c>
      <c r="R34" s="1">
        <v>0</v>
      </c>
    </row>
    <row r="35" spans="1:18" x14ac:dyDescent="0.4">
      <c r="A35" s="4"/>
      <c r="B35" s="29" t="s">
        <v>103</v>
      </c>
      <c r="C35" s="29"/>
      <c r="D35" s="9"/>
      <c r="E35" s="9"/>
      <c r="F35" s="9"/>
      <c r="G35" s="9"/>
      <c r="H35" s="9"/>
      <c r="I35" s="9"/>
      <c r="J35" s="9"/>
      <c r="K35" s="9"/>
      <c r="L35" s="9"/>
      <c r="M35" s="35">
        <v>30000</v>
      </c>
      <c r="N35" s="9">
        <f>M35+L35</f>
        <v>30000</v>
      </c>
      <c r="O35" s="35"/>
      <c r="P35" s="9">
        <f>O35+N35</f>
        <v>30000</v>
      </c>
    </row>
    <row r="36" spans="1:18" ht="54" x14ac:dyDescent="0.4">
      <c r="A36" s="4" t="s">
        <v>111</v>
      </c>
      <c r="B36" s="37" t="s">
        <v>165</v>
      </c>
      <c r="C36" s="37" t="s">
        <v>89</v>
      </c>
      <c r="D36" s="9"/>
      <c r="E36" s="9"/>
      <c r="F36" s="9"/>
      <c r="G36" s="9"/>
      <c r="H36" s="9"/>
      <c r="I36" s="9"/>
      <c r="J36" s="9"/>
      <c r="K36" s="9"/>
      <c r="L36" s="9"/>
      <c r="M36" s="9">
        <v>80000</v>
      </c>
      <c r="N36" s="9">
        <f>M36+L36</f>
        <v>80000</v>
      </c>
      <c r="O36" s="9"/>
      <c r="P36" s="9">
        <f>O36+N36</f>
        <v>80000</v>
      </c>
    </row>
    <row r="37" spans="1:18" x14ac:dyDescent="0.4">
      <c r="A37" s="4"/>
      <c r="B37" s="37" t="s">
        <v>93</v>
      </c>
      <c r="C37" s="37"/>
      <c r="D37" s="9">
        <f>D38+D39</f>
        <v>0</v>
      </c>
      <c r="E37" s="9">
        <f>E38+E39</f>
        <v>12515.3</v>
      </c>
      <c r="F37" s="9">
        <f>D37+E37</f>
        <v>12515.3</v>
      </c>
      <c r="G37" s="9">
        <f>G38+G39</f>
        <v>25590.473999999998</v>
      </c>
      <c r="H37" s="9">
        <f>F37+G37</f>
        <v>38105.773999999998</v>
      </c>
      <c r="I37" s="9">
        <f>I38+I39+I40</f>
        <v>18243.52</v>
      </c>
      <c r="J37" s="9">
        <f>H37+I37</f>
        <v>56349.293999999994</v>
      </c>
      <c r="K37" s="9">
        <f>K38+K39+K40</f>
        <v>20042.928</v>
      </c>
      <c r="L37" s="9">
        <f>J37+K37</f>
        <v>76392.221999999994</v>
      </c>
      <c r="M37" s="9">
        <f>M38+M39+M40</f>
        <v>0</v>
      </c>
      <c r="N37" s="9">
        <f>L37+M37</f>
        <v>76392.221999999994</v>
      </c>
      <c r="O37" s="9">
        <f>O38+O39+O40</f>
        <v>-8810.9599999999991</v>
      </c>
      <c r="P37" s="9">
        <f>N37+O37</f>
        <v>67581.261999999988</v>
      </c>
    </row>
    <row r="38" spans="1:18" ht="36" x14ac:dyDescent="0.4">
      <c r="A38" s="4" t="s">
        <v>112</v>
      </c>
      <c r="B38" s="37" t="s">
        <v>82</v>
      </c>
      <c r="C38" s="37" t="s">
        <v>83</v>
      </c>
      <c r="D38" s="9">
        <v>0</v>
      </c>
      <c r="E38" s="9">
        <v>12515.3</v>
      </c>
      <c r="F38" s="9">
        <f t="shared" ref="F38:F39" si="11">D38+E38</f>
        <v>12515.3</v>
      </c>
      <c r="G38" s="9"/>
      <c r="H38" s="9">
        <f t="shared" ref="H38:H39" si="12">F38+G38</f>
        <v>12515.3</v>
      </c>
      <c r="I38" s="9">
        <v>377.827</v>
      </c>
      <c r="J38" s="9">
        <f t="shared" si="10"/>
        <v>12893.126999999999</v>
      </c>
      <c r="K38" s="9"/>
      <c r="L38" s="9">
        <f t="shared" ref="L38:L39" si="13">J38+K38</f>
        <v>12893.126999999999</v>
      </c>
      <c r="M38" s="9"/>
      <c r="N38" s="9">
        <f t="shared" ref="N38:N39" si="14">L38+M38</f>
        <v>12893.126999999999</v>
      </c>
      <c r="O38" s="9">
        <v>-8534.2999999999993</v>
      </c>
      <c r="P38" s="9">
        <f t="shared" ref="P38:P39" si="15">N38+O38</f>
        <v>4358.8269999999993</v>
      </c>
      <c r="Q38" s="1" t="s">
        <v>84</v>
      </c>
    </row>
    <row r="39" spans="1:18" ht="36" x14ac:dyDescent="0.4">
      <c r="A39" s="4" t="s">
        <v>113</v>
      </c>
      <c r="B39" s="37" t="s">
        <v>87</v>
      </c>
      <c r="C39" s="37" t="s">
        <v>83</v>
      </c>
      <c r="D39" s="9"/>
      <c r="E39" s="9"/>
      <c r="F39" s="9">
        <f t="shared" si="11"/>
        <v>0</v>
      </c>
      <c r="G39" s="9">
        <f>25590.474</f>
        <v>25590.473999999998</v>
      </c>
      <c r="H39" s="9">
        <f t="shared" si="12"/>
        <v>25590.473999999998</v>
      </c>
      <c r="I39" s="9">
        <v>2865.6930000000002</v>
      </c>
      <c r="J39" s="9">
        <f t="shared" si="10"/>
        <v>28456.166999999998</v>
      </c>
      <c r="K39" s="9">
        <v>20042.928</v>
      </c>
      <c r="L39" s="9">
        <f t="shared" si="13"/>
        <v>48499.095000000001</v>
      </c>
      <c r="M39" s="9"/>
      <c r="N39" s="9">
        <f t="shared" si="14"/>
        <v>48499.095000000001</v>
      </c>
      <c r="O39" s="9">
        <v>-276.66000000000003</v>
      </c>
      <c r="P39" s="9">
        <f t="shared" si="15"/>
        <v>48222.434999999998</v>
      </c>
      <c r="Q39" s="1" t="s">
        <v>88</v>
      </c>
    </row>
    <row r="40" spans="1:18" ht="36" x14ac:dyDescent="0.4">
      <c r="A40" s="4" t="s">
        <v>114</v>
      </c>
      <c r="B40" s="37" t="s">
        <v>95</v>
      </c>
      <c r="C40" s="37" t="s">
        <v>83</v>
      </c>
      <c r="D40" s="9"/>
      <c r="E40" s="9"/>
      <c r="F40" s="9"/>
      <c r="G40" s="9"/>
      <c r="H40" s="9"/>
      <c r="I40" s="9">
        <v>15000</v>
      </c>
      <c r="J40" s="9">
        <f>H40+I40</f>
        <v>15000</v>
      </c>
      <c r="K40" s="9"/>
      <c r="L40" s="9">
        <f>J40+K40</f>
        <v>15000</v>
      </c>
      <c r="M40" s="9"/>
      <c r="N40" s="9">
        <f>L40+M40</f>
        <v>15000</v>
      </c>
      <c r="O40" s="9"/>
      <c r="P40" s="9">
        <f>N40+O40</f>
        <v>15000</v>
      </c>
      <c r="Q40" s="1" t="s">
        <v>94</v>
      </c>
    </row>
    <row r="41" spans="1:18" x14ac:dyDescent="0.4">
      <c r="A41" s="4"/>
      <c r="B41" s="37" t="s">
        <v>10</v>
      </c>
      <c r="C41" s="37"/>
      <c r="D41" s="9">
        <f>D46+D47+D48+D49+D50+D51+D52+D53+D54</f>
        <v>357512.39999999991</v>
      </c>
      <c r="E41" s="9">
        <f>E46+E47+E48+E49+E50+E51+E52+E53+E54</f>
        <v>5911.29</v>
      </c>
      <c r="F41" s="9">
        <f t="shared" ref="F41:H54" si="16">D41+E41</f>
        <v>363423.68999999989</v>
      </c>
      <c r="G41" s="9">
        <f>G46+G47+G48+G49+G50+G51+G52+G53+G54+G55</f>
        <v>415620.67700000003</v>
      </c>
      <c r="H41" s="9">
        <f t="shared" si="16"/>
        <v>779044.36699999985</v>
      </c>
      <c r="I41" s="9">
        <f>I46+I47+I48+I49+I50+I51+I52+I53+I54+I55+I56+I57</f>
        <v>1093241.9819999998</v>
      </c>
      <c r="J41" s="9">
        <f t="shared" si="10"/>
        <v>1872286.3489999997</v>
      </c>
      <c r="K41" s="9">
        <f>K46+K47+K48+K49+K50+K51+K52+K53+K54+K55+K56+K57</f>
        <v>-8744.1920000000009</v>
      </c>
      <c r="L41" s="9">
        <f t="shared" ref="L41" si="17">J41+K41</f>
        <v>1863542.1569999997</v>
      </c>
      <c r="M41" s="9">
        <f>M46+M47+M48+M49+M50+M51+M52+M53+M54+M55+M56+M57</f>
        <v>-164599.58199999999</v>
      </c>
      <c r="N41" s="9">
        <f t="shared" ref="N41" si="18">L41+M41</f>
        <v>1698942.5749999997</v>
      </c>
      <c r="O41" s="9">
        <f>O46+O47+O48+O49+O50+O51+O52+O53+O54+O55+O56+O57</f>
        <v>-40700.54099999999</v>
      </c>
      <c r="P41" s="9">
        <f t="shared" ref="P41" si="19">N41+O41</f>
        <v>1658242.0339999998</v>
      </c>
    </row>
    <row r="42" spans="1:18" x14ac:dyDescent="0.4">
      <c r="A42" s="4"/>
      <c r="B42" s="37" t="s">
        <v>4</v>
      </c>
      <c r="C42" s="37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8" x14ac:dyDescent="0.4">
      <c r="A43" s="4"/>
      <c r="B43" s="37" t="s">
        <v>138</v>
      </c>
      <c r="C43" s="37"/>
      <c r="D43" s="9"/>
      <c r="E43" s="9"/>
      <c r="F43" s="9"/>
      <c r="G43" s="9"/>
      <c r="H43" s="9"/>
      <c r="I43" s="9">
        <f>I59</f>
        <v>41870.720000000001</v>
      </c>
      <c r="J43" s="9">
        <f t="shared" si="10"/>
        <v>41870.720000000001</v>
      </c>
      <c r="K43" s="9">
        <f>K59</f>
        <v>0</v>
      </c>
      <c r="L43" s="9">
        <f t="shared" ref="L43:L56" si="20">J43+K43</f>
        <v>41870.720000000001</v>
      </c>
      <c r="M43" s="9">
        <f>M59</f>
        <v>0</v>
      </c>
      <c r="N43" s="9">
        <f t="shared" ref="N43:N56" si="21">L43+M43</f>
        <v>41870.720000000001</v>
      </c>
      <c r="O43" s="9">
        <f>O59</f>
        <v>0</v>
      </c>
      <c r="P43" s="9">
        <f t="shared" ref="P43:P56" si="22">N43+O43</f>
        <v>41870.720000000001</v>
      </c>
    </row>
    <row r="44" spans="1:18" x14ac:dyDescent="0.4">
      <c r="A44" s="4"/>
      <c r="B44" s="37" t="s">
        <v>103</v>
      </c>
      <c r="C44" s="37"/>
      <c r="D44" s="9"/>
      <c r="E44" s="9"/>
      <c r="F44" s="9"/>
      <c r="G44" s="9"/>
      <c r="H44" s="9"/>
      <c r="I44" s="9">
        <f>I60</f>
        <v>159996.28200000001</v>
      </c>
      <c r="J44" s="9">
        <f t="shared" si="10"/>
        <v>159996.28200000001</v>
      </c>
      <c r="K44" s="9">
        <f>K60</f>
        <v>0</v>
      </c>
      <c r="L44" s="9">
        <f t="shared" si="20"/>
        <v>159996.28200000001</v>
      </c>
      <c r="M44" s="9">
        <f>M60</f>
        <v>0</v>
      </c>
      <c r="N44" s="9">
        <f t="shared" si="21"/>
        <v>159996.28200000001</v>
      </c>
      <c r="O44" s="9">
        <f>O60</f>
        <v>0</v>
      </c>
      <c r="P44" s="9">
        <f t="shared" si="22"/>
        <v>159996.28200000001</v>
      </c>
    </row>
    <row r="45" spans="1:18" hidden="1" x14ac:dyDescent="0.4">
      <c r="A45" s="4"/>
      <c r="B45" s="37" t="s">
        <v>5</v>
      </c>
      <c r="C45" s="37"/>
      <c r="D45" s="9"/>
      <c r="E45" s="9"/>
      <c r="F45" s="9"/>
      <c r="G45" s="9"/>
      <c r="H45" s="9"/>
      <c r="I45" s="9"/>
      <c r="J45" s="9">
        <f t="shared" si="10"/>
        <v>0</v>
      </c>
      <c r="K45" s="9"/>
      <c r="L45" s="9">
        <f t="shared" si="20"/>
        <v>0</v>
      </c>
      <c r="M45" s="9"/>
      <c r="N45" s="9">
        <f t="shared" si="21"/>
        <v>0</v>
      </c>
      <c r="O45" s="9"/>
      <c r="P45" s="9">
        <f t="shared" si="22"/>
        <v>0</v>
      </c>
      <c r="R45" s="1">
        <v>0</v>
      </c>
    </row>
    <row r="46" spans="1:18" ht="75.75" customHeight="1" x14ac:dyDescent="0.4">
      <c r="A46" s="4" t="s">
        <v>115</v>
      </c>
      <c r="B46" s="11" t="s">
        <v>38</v>
      </c>
      <c r="C46" s="37" t="s">
        <v>12</v>
      </c>
      <c r="D46" s="9">
        <v>7435.3</v>
      </c>
      <c r="E46" s="9">
        <v>0</v>
      </c>
      <c r="F46" s="9">
        <f t="shared" si="16"/>
        <v>7435.3</v>
      </c>
      <c r="G46" s="9">
        <v>0</v>
      </c>
      <c r="H46" s="9">
        <f t="shared" si="16"/>
        <v>7435.3</v>
      </c>
      <c r="I46" s="9">
        <v>694.02300000000002</v>
      </c>
      <c r="J46" s="9">
        <f t="shared" si="10"/>
        <v>8129.3230000000003</v>
      </c>
      <c r="K46" s="9"/>
      <c r="L46" s="9">
        <f t="shared" si="20"/>
        <v>8129.3230000000003</v>
      </c>
      <c r="M46" s="9"/>
      <c r="N46" s="9">
        <f t="shared" si="21"/>
        <v>8129.3230000000003</v>
      </c>
      <c r="O46" s="9"/>
      <c r="P46" s="9">
        <f t="shared" si="22"/>
        <v>8129.3230000000003</v>
      </c>
      <c r="Q46" s="1" t="s">
        <v>39</v>
      </c>
    </row>
    <row r="47" spans="1:18" ht="74.25" customHeight="1" x14ac:dyDescent="0.4">
      <c r="A47" s="4" t="s">
        <v>116</v>
      </c>
      <c r="B47" s="11" t="s">
        <v>68</v>
      </c>
      <c r="C47" s="37" t="s">
        <v>12</v>
      </c>
      <c r="D47" s="9">
        <v>58604.9</v>
      </c>
      <c r="E47" s="9">
        <v>0</v>
      </c>
      <c r="F47" s="9">
        <f t="shared" si="16"/>
        <v>58604.9</v>
      </c>
      <c r="G47" s="9">
        <v>0</v>
      </c>
      <c r="H47" s="9">
        <f t="shared" si="16"/>
        <v>58604.9</v>
      </c>
      <c r="I47" s="9">
        <v>18834.75</v>
      </c>
      <c r="J47" s="9">
        <f t="shared" si="10"/>
        <v>77439.649999999994</v>
      </c>
      <c r="K47" s="9"/>
      <c r="L47" s="9">
        <f t="shared" si="20"/>
        <v>77439.649999999994</v>
      </c>
      <c r="M47" s="9"/>
      <c r="N47" s="9">
        <f t="shared" si="21"/>
        <v>77439.649999999994</v>
      </c>
      <c r="O47" s="9">
        <f>-39378.959+(-35825.941)</f>
        <v>-75204.899999999994</v>
      </c>
      <c r="P47" s="9">
        <f t="shared" si="22"/>
        <v>2234.75</v>
      </c>
      <c r="Q47" s="1" t="s">
        <v>43</v>
      </c>
    </row>
    <row r="48" spans="1:18" ht="72" x14ac:dyDescent="0.4">
      <c r="A48" s="4" t="s">
        <v>117</v>
      </c>
      <c r="B48" s="37" t="s">
        <v>41</v>
      </c>
      <c r="C48" s="37" t="s">
        <v>12</v>
      </c>
      <c r="D48" s="9">
        <v>124436.6</v>
      </c>
      <c r="E48" s="9">
        <v>0</v>
      </c>
      <c r="F48" s="9">
        <f t="shared" si="16"/>
        <v>124436.6</v>
      </c>
      <c r="G48" s="9">
        <v>0</v>
      </c>
      <c r="H48" s="9">
        <f t="shared" si="16"/>
        <v>124436.6</v>
      </c>
      <c r="I48" s="9">
        <v>39857.415000000001</v>
      </c>
      <c r="J48" s="9">
        <f t="shared" si="10"/>
        <v>164294.01500000001</v>
      </c>
      <c r="K48" s="9"/>
      <c r="L48" s="9">
        <f t="shared" si="20"/>
        <v>164294.01500000001</v>
      </c>
      <c r="M48" s="9">
        <v>-163815.55900000001</v>
      </c>
      <c r="N48" s="9">
        <f t="shared" si="21"/>
        <v>478.45600000000559</v>
      </c>
      <c r="O48" s="9">
        <v>39378.959000000003</v>
      </c>
      <c r="P48" s="9">
        <f t="shared" si="22"/>
        <v>39857.415000000008</v>
      </c>
      <c r="Q48" s="1" t="s">
        <v>42</v>
      </c>
    </row>
    <row r="49" spans="1:18" ht="72" x14ac:dyDescent="0.4">
      <c r="A49" s="4" t="s">
        <v>118</v>
      </c>
      <c r="B49" s="37" t="s">
        <v>85</v>
      </c>
      <c r="C49" s="37" t="s">
        <v>12</v>
      </c>
      <c r="D49" s="9">
        <v>116967.4</v>
      </c>
      <c r="E49" s="9">
        <v>0</v>
      </c>
      <c r="F49" s="9">
        <f t="shared" si="16"/>
        <v>116967.4</v>
      </c>
      <c r="G49" s="9">
        <v>0</v>
      </c>
      <c r="H49" s="9">
        <f t="shared" si="16"/>
        <v>116967.4</v>
      </c>
      <c r="I49" s="9">
        <v>1858.1130000000001</v>
      </c>
      <c r="J49" s="9">
        <f t="shared" si="10"/>
        <v>118825.51299999999</v>
      </c>
      <c r="K49" s="9"/>
      <c r="L49" s="9">
        <f t="shared" si="20"/>
        <v>118825.51299999999</v>
      </c>
      <c r="M49" s="9"/>
      <c r="N49" s="9">
        <f t="shared" si="21"/>
        <v>118825.51299999999</v>
      </c>
      <c r="O49" s="9"/>
      <c r="P49" s="9">
        <f t="shared" si="22"/>
        <v>118825.51299999999</v>
      </c>
      <c r="Q49" s="1" t="s">
        <v>44</v>
      </c>
    </row>
    <row r="50" spans="1:18" ht="72" x14ac:dyDescent="0.4">
      <c r="A50" s="4" t="s">
        <v>119</v>
      </c>
      <c r="B50" s="11" t="s">
        <v>69</v>
      </c>
      <c r="C50" s="37" t="s">
        <v>12</v>
      </c>
      <c r="D50" s="9">
        <v>4874.6000000000004</v>
      </c>
      <c r="E50" s="9">
        <v>0</v>
      </c>
      <c r="F50" s="9">
        <f t="shared" si="16"/>
        <v>4874.6000000000004</v>
      </c>
      <c r="G50" s="9">
        <v>0</v>
      </c>
      <c r="H50" s="9">
        <f t="shared" si="16"/>
        <v>4874.6000000000004</v>
      </c>
      <c r="I50" s="9">
        <v>0</v>
      </c>
      <c r="J50" s="9">
        <f t="shared" si="10"/>
        <v>4874.6000000000004</v>
      </c>
      <c r="K50" s="9"/>
      <c r="L50" s="9">
        <f t="shared" si="20"/>
        <v>4874.6000000000004</v>
      </c>
      <c r="M50" s="9"/>
      <c r="N50" s="9">
        <f t="shared" si="21"/>
        <v>4874.6000000000004</v>
      </c>
      <c r="O50" s="9">
        <v>-4874.6000000000004</v>
      </c>
      <c r="P50" s="9">
        <f t="shared" si="22"/>
        <v>0</v>
      </c>
      <c r="Q50" s="1" t="s">
        <v>45</v>
      </c>
    </row>
    <row r="51" spans="1:18" ht="72" x14ac:dyDescent="0.4">
      <c r="A51" s="4" t="s">
        <v>120</v>
      </c>
      <c r="B51" s="37" t="s">
        <v>46</v>
      </c>
      <c r="C51" s="37" t="s">
        <v>12</v>
      </c>
      <c r="D51" s="9">
        <v>5014.3</v>
      </c>
      <c r="E51" s="9">
        <v>0</v>
      </c>
      <c r="F51" s="9">
        <f t="shared" si="16"/>
        <v>5014.3</v>
      </c>
      <c r="G51" s="9">
        <v>0</v>
      </c>
      <c r="H51" s="9">
        <f t="shared" si="16"/>
        <v>5014.3</v>
      </c>
      <c r="I51" s="9">
        <v>0</v>
      </c>
      <c r="J51" s="9">
        <f t="shared" si="10"/>
        <v>5014.3</v>
      </c>
      <c r="K51" s="9"/>
      <c r="L51" s="9">
        <f t="shared" si="20"/>
        <v>5014.3</v>
      </c>
      <c r="M51" s="9"/>
      <c r="N51" s="9">
        <f t="shared" si="21"/>
        <v>5014.3</v>
      </c>
      <c r="O51" s="9"/>
      <c r="P51" s="9">
        <f t="shared" si="22"/>
        <v>5014.3</v>
      </c>
      <c r="Q51" s="1" t="s">
        <v>47</v>
      </c>
    </row>
    <row r="52" spans="1:18" ht="72" x14ac:dyDescent="0.4">
      <c r="A52" s="4" t="s">
        <v>121</v>
      </c>
      <c r="B52" s="37" t="s">
        <v>48</v>
      </c>
      <c r="C52" s="37" t="s">
        <v>12</v>
      </c>
      <c r="D52" s="9">
        <v>37852.5</v>
      </c>
      <c r="E52" s="9">
        <v>0</v>
      </c>
      <c r="F52" s="9">
        <f t="shared" si="16"/>
        <v>37852.5</v>
      </c>
      <c r="G52" s="9">
        <v>0</v>
      </c>
      <c r="H52" s="9">
        <f t="shared" si="16"/>
        <v>37852.5</v>
      </c>
      <c r="I52" s="9">
        <v>200</v>
      </c>
      <c r="J52" s="9">
        <f t="shared" si="10"/>
        <v>38052.5</v>
      </c>
      <c r="K52" s="9"/>
      <c r="L52" s="9">
        <f t="shared" si="20"/>
        <v>38052.5</v>
      </c>
      <c r="M52" s="9">
        <v>-784.02300000000002</v>
      </c>
      <c r="N52" s="9">
        <f t="shared" si="21"/>
        <v>37268.476999999999</v>
      </c>
      <c r="O52" s="9"/>
      <c r="P52" s="9">
        <f t="shared" si="22"/>
        <v>37268.476999999999</v>
      </c>
      <c r="Q52" s="1" t="s">
        <v>49</v>
      </c>
    </row>
    <row r="53" spans="1:18" ht="72" x14ac:dyDescent="0.4">
      <c r="A53" s="4" t="s">
        <v>122</v>
      </c>
      <c r="B53" s="37" t="s">
        <v>50</v>
      </c>
      <c r="C53" s="37" t="s">
        <v>12</v>
      </c>
      <c r="D53" s="10">
        <v>2326.8000000000002</v>
      </c>
      <c r="E53" s="10">
        <v>0</v>
      </c>
      <c r="F53" s="9">
        <f t="shared" si="16"/>
        <v>2326.8000000000002</v>
      </c>
      <c r="G53" s="10">
        <v>0</v>
      </c>
      <c r="H53" s="9">
        <f t="shared" si="16"/>
        <v>2326.8000000000002</v>
      </c>
      <c r="I53" s="10">
        <v>7942.0029999999997</v>
      </c>
      <c r="J53" s="9">
        <f t="shared" si="10"/>
        <v>10268.803</v>
      </c>
      <c r="K53" s="10"/>
      <c r="L53" s="9">
        <f t="shared" si="20"/>
        <v>10268.803</v>
      </c>
      <c r="M53" s="10"/>
      <c r="N53" s="9">
        <f t="shared" si="21"/>
        <v>10268.803</v>
      </c>
      <c r="O53" s="10"/>
      <c r="P53" s="9">
        <f t="shared" si="22"/>
        <v>10268.803</v>
      </c>
      <c r="Q53" s="1" t="s">
        <v>51</v>
      </c>
    </row>
    <row r="54" spans="1:18" ht="72" x14ac:dyDescent="0.4">
      <c r="A54" s="4" t="s">
        <v>123</v>
      </c>
      <c r="B54" s="37" t="s">
        <v>80</v>
      </c>
      <c r="C54" s="37" t="s">
        <v>12</v>
      </c>
      <c r="D54" s="10">
        <v>0</v>
      </c>
      <c r="E54" s="10">
        <v>5911.29</v>
      </c>
      <c r="F54" s="9">
        <f t="shared" si="16"/>
        <v>5911.29</v>
      </c>
      <c r="G54" s="10"/>
      <c r="H54" s="9">
        <f t="shared" si="16"/>
        <v>5911.29</v>
      </c>
      <c r="I54" s="10"/>
      <c r="J54" s="9">
        <f t="shared" si="10"/>
        <v>5911.29</v>
      </c>
      <c r="K54" s="10"/>
      <c r="L54" s="9">
        <f t="shared" si="20"/>
        <v>5911.29</v>
      </c>
      <c r="M54" s="10"/>
      <c r="N54" s="9">
        <f t="shared" si="21"/>
        <v>5911.29</v>
      </c>
      <c r="O54" s="10"/>
      <c r="P54" s="9">
        <f t="shared" si="22"/>
        <v>5911.29</v>
      </c>
      <c r="Q54" s="1" t="s">
        <v>81</v>
      </c>
    </row>
    <row r="55" spans="1:18" ht="54" x14ac:dyDescent="0.4">
      <c r="A55" s="4" t="s">
        <v>124</v>
      </c>
      <c r="B55" s="37" t="s">
        <v>90</v>
      </c>
      <c r="C55" s="37" t="s">
        <v>40</v>
      </c>
      <c r="D55" s="10"/>
      <c r="E55" s="10"/>
      <c r="F55" s="9">
        <v>0</v>
      </c>
      <c r="G55" s="10">
        <v>415620.67700000003</v>
      </c>
      <c r="H55" s="9">
        <f>F55+G55</f>
        <v>415620.67700000003</v>
      </c>
      <c r="I55" s="10"/>
      <c r="J55" s="9">
        <f t="shared" si="10"/>
        <v>415620.67700000003</v>
      </c>
      <c r="K55" s="10"/>
      <c r="L55" s="9">
        <f t="shared" si="20"/>
        <v>415620.67700000003</v>
      </c>
      <c r="M55" s="10"/>
      <c r="N55" s="9">
        <f t="shared" si="21"/>
        <v>415620.67700000003</v>
      </c>
      <c r="O55" s="10"/>
      <c r="P55" s="9">
        <f t="shared" si="22"/>
        <v>415620.67700000003</v>
      </c>
      <c r="Q55" s="1" t="s">
        <v>91</v>
      </c>
    </row>
    <row r="56" spans="1:18" ht="72" x14ac:dyDescent="0.4">
      <c r="A56" s="4" t="s">
        <v>125</v>
      </c>
      <c r="B56" s="37" t="s">
        <v>96</v>
      </c>
      <c r="C56" s="37" t="s">
        <v>12</v>
      </c>
      <c r="D56" s="10"/>
      <c r="E56" s="10"/>
      <c r="F56" s="9"/>
      <c r="G56" s="10"/>
      <c r="H56" s="9"/>
      <c r="I56" s="10">
        <v>1383.836</v>
      </c>
      <c r="J56" s="9">
        <f t="shared" si="10"/>
        <v>1383.836</v>
      </c>
      <c r="K56" s="10"/>
      <c r="L56" s="9">
        <f t="shared" si="20"/>
        <v>1383.836</v>
      </c>
      <c r="M56" s="10"/>
      <c r="N56" s="9">
        <f t="shared" si="21"/>
        <v>1383.836</v>
      </c>
      <c r="O56" s="10"/>
      <c r="P56" s="9">
        <f t="shared" si="22"/>
        <v>1383.836</v>
      </c>
      <c r="Q56" s="1" t="s">
        <v>97</v>
      </c>
    </row>
    <row r="57" spans="1:18" ht="54" x14ac:dyDescent="0.4">
      <c r="A57" s="4" t="s">
        <v>126</v>
      </c>
      <c r="B57" s="37" t="s">
        <v>149</v>
      </c>
      <c r="C57" s="37" t="s">
        <v>40</v>
      </c>
      <c r="D57" s="10"/>
      <c r="E57" s="10"/>
      <c r="F57" s="9"/>
      <c r="G57" s="10"/>
      <c r="H57" s="9"/>
      <c r="I57" s="10">
        <f>I59+I60+I61</f>
        <v>1022471.8419999999</v>
      </c>
      <c r="J57" s="9">
        <f>H57+I57</f>
        <v>1022471.8419999999</v>
      </c>
      <c r="K57" s="10">
        <f>K59+K60+K61</f>
        <v>-8744.1920000000009</v>
      </c>
      <c r="L57" s="9">
        <f>J57+K57</f>
        <v>1013727.6499999999</v>
      </c>
      <c r="M57" s="10">
        <f>M59+M60+M61</f>
        <v>0</v>
      </c>
      <c r="N57" s="9">
        <f>L57+M57</f>
        <v>1013727.6499999999</v>
      </c>
      <c r="O57" s="10">
        <f>O59+O60+O61</f>
        <v>0</v>
      </c>
      <c r="P57" s="9">
        <f>N57+O57</f>
        <v>1013727.6499999999</v>
      </c>
    </row>
    <row r="58" spans="1:18" x14ac:dyDescent="0.4">
      <c r="A58" s="4"/>
      <c r="B58" s="37" t="s">
        <v>4</v>
      </c>
      <c r="C58" s="37"/>
      <c r="D58" s="10"/>
      <c r="E58" s="10"/>
      <c r="F58" s="9"/>
      <c r="G58" s="10"/>
      <c r="H58" s="9"/>
      <c r="I58" s="10"/>
      <c r="J58" s="9"/>
      <c r="K58" s="10"/>
      <c r="L58" s="9"/>
      <c r="M58" s="10"/>
      <c r="N58" s="9"/>
      <c r="O58" s="10"/>
      <c r="P58" s="9"/>
    </row>
    <row r="59" spans="1:18" x14ac:dyDescent="0.4">
      <c r="A59" s="4"/>
      <c r="B59" s="37" t="s">
        <v>138</v>
      </c>
      <c r="C59" s="37"/>
      <c r="D59" s="10"/>
      <c r="E59" s="10"/>
      <c r="F59" s="9"/>
      <c r="G59" s="10"/>
      <c r="H59" s="9"/>
      <c r="I59" s="10">
        <v>41870.720000000001</v>
      </c>
      <c r="J59" s="9">
        <f>H59+I59</f>
        <v>41870.720000000001</v>
      </c>
      <c r="K59" s="10"/>
      <c r="L59" s="9">
        <f>J59+K59</f>
        <v>41870.720000000001</v>
      </c>
      <c r="M59" s="10"/>
      <c r="N59" s="9">
        <f>L59+M59</f>
        <v>41870.720000000001</v>
      </c>
      <c r="O59" s="10"/>
      <c r="P59" s="9">
        <f>N59+O59</f>
        <v>41870.720000000001</v>
      </c>
    </row>
    <row r="60" spans="1:18" x14ac:dyDescent="0.4">
      <c r="A60" s="4"/>
      <c r="B60" s="37" t="s">
        <v>103</v>
      </c>
      <c r="C60" s="37"/>
      <c r="D60" s="10"/>
      <c r="E60" s="10"/>
      <c r="F60" s="9"/>
      <c r="G60" s="10"/>
      <c r="H60" s="9"/>
      <c r="I60" s="10">
        <v>159996.28200000001</v>
      </c>
      <c r="J60" s="9">
        <f t="shared" ref="J60:J61" si="23">H60+I60</f>
        <v>159996.28200000001</v>
      </c>
      <c r="K60" s="10"/>
      <c r="L60" s="9">
        <f t="shared" ref="L60:L69" si="24">J60+K60</f>
        <v>159996.28200000001</v>
      </c>
      <c r="M60" s="10"/>
      <c r="N60" s="9">
        <f t="shared" ref="N60:N69" si="25">L60+M60</f>
        <v>159996.28200000001</v>
      </c>
      <c r="O60" s="10"/>
      <c r="P60" s="9">
        <f t="shared" ref="P60:P69" si="26">N60+O60</f>
        <v>159996.28200000001</v>
      </c>
    </row>
    <row r="61" spans="1:18" hidden="1" x14ac:dyDescent="0.4">
      <c r="A61" s="4"/>
      <c r="B61" s="37" t="s">
        <v>5</v>
      </c>
      <c r="C61" s="37"/>
      <c r="D61" s="10"/>
      <c r="E61" s="10"/>
      <c r="F61" s="9"/>
      <c r="G61" s="10"/>
      <c r="H61" s="9"/>
      <c r="I61" s="10">
        <v>820604.84</v>
      </c>
      <c r="J61" s="9">
        <f t="shared" si="23"/>
        <v>820604.84</v>
      </c>
      <c r="K61" s="10">
        <f>-5450.1-3294.092</f>
        <v>-8744.1920000000009</v>
      </c>
      <c r="L61" s="9">
        <f t="shared" si="24"/>
        <v>811860.64799999993</v>
      </c>
      <c r="M61" s="10"/>
      <c r="N61" s="9">
        <f t="shared" si="25"/>
        <v>811860.64799999993</v>
      </c>
      <c r="O61" s="10"/>
      <c r="P61" s="9">
        <f t="shared" si="26"/>
        <v>811860.64799999993</v>
      </c>
      <c r="R61" s="1">
        <v>0</v>
      </c>
    </row>
    <row r="62" spans="1:18" x14ac:dyDescent="0.4">
      <c r="A62" s="4"/>
      <c r="B62" s="37" t="s">
        <v>14</v>
      </c>
      <c r="C62" s="37"/>
      <c r="D62" s="9">
        <f>D63+D64+D65+D66</f>
        <v>314577</v>
      </c>
      <c r="E62" s="9">
        <f>E63+E64+E65+E66</f>
        <v>0</v>
      </c>
      <c r="F62" s="9">
        <f t="shared" ref="F62:H66" si="27">D62+E62</f>
        <v>314577</v>
      </c>
      <c r="G62" s="9">
        <f>G63+G64+G65+G66</f>
        <v>0</v>
      </c>
      <c r="H62" s="9">
        <f t="shared" si="27"/>
        <v>314577</v>
      </c>
      <c r="I62" s="9">
        <f>I63+I64+I65+I66+I67+I68</f>
        <v>22285.63</v>
      </c>
      <c r="J62" s="9">
        <f t="shared" si="10"/>
        <v>336862.63</v>
      </c>
      <c r="K62" s="9">
        <f>K63+K64+K65+K66+K67+K68</f>
        <v>-761.21400000000006</v>
      </c>
      <c r="L62" s="9">
        <f t="shared" si="24"/>
        <v>336101.41600000003</v>
      </c>
      <c r="M62" s="9">
        <f>M63+M64+M65+M66+M67+M68</f>
        <v>4001.1350000000002</v>
      </c>
      <c r="N62" s="9">
        <f t="shared" si="25"/>
        <v>340102.55100000004</v>
      </c>
      <c r="O62" s="9">
        <f>O63+O64+O65+O66+O67+O68</f>
        <v>-1414.3119999999999</v>
      </c>
      <c r="P62" s="9">
        <f t="shared" si="26"/>
        <v>338688.23900000006</v>
      </c>
    </row>
    <row r="63" spans="1:18" ht="54" x14ac:dyDescent="0.4">
      <c r="A63" s="4" t="s">
        <v>127</v>
      </c>
      <c r="B63" s="11" t="s">
        <v>28</v>
      </c>
      <c r="C63" s="11" t="s">
        <v>15</v>
      </c>
      <c r="D63" s="10">
        <v>55000</v>
      </c>
      <c r="E63" s="10">
        <v>0</v>
      </c>
      <c r="F63" s="9">
        <f t="shared" si="27"/>
        <v>55000</v>
      </c>
      <c r="G63" s="10">
        <v>0</v>
      </c>
      <c r="H63" s="9">
        <f t="shared" si="27"/>
        <v>55000</v>
      </c>
      <c r="I63" s="10">
        <v>12848.441000000001</v>
      </c>
      <c r="J63" s="9">
        <f t="shared" si="10"/>
        <v>67848.441000000006</v>
      </c>
      <c r="K63" s="10">
        <v>-761.21400000000006</v>
      </c>
      <c r="L63" s="9">
        <f t="shared" si="24"/>
        <v>67087.226999999999</v>
      </c>
      <c r="M63" s="10">
        <v>-998.86500000000001</v>
      </c>
      <c r="N63" s="9">
        <f t="shared" si="25"/>
        <v>66088.361999999994</v>
      </c>
      <c r="O63" s="10">
        <f>-24.886-1394.312</f>
        <v>-1419.1979999999999</v>
      </c>
      <c r="P63" s="9">
        <f t="shared" si="26"/>
        <v>64669.163999999997</v>
      </c>
      <c r="Q63" s="1" t="s">
        <v>29</v>
      </c>
    </row>
    <row r="64" spans="1:18" ht="54" x14ac:dyDescent="0.4">
      <c r="A64" s="4" t="s">
        <v>128</v>
      </c>
      <c r="B64" s="11" t="s">
        <v>35</v>
      </c>
      <c r="C64" s="11" t="s">
        <v>15</v>
      </c>
      <c r="D64" s="12">
        <v>167601.29999999999</v>
      </c>
      <c r="E64" s="12">
        <v>0</v>
      </c>
      <c r="F64" s="9">
        <f t="shared" si="27"/>
        <v>167601.29999999999</v>
      </c>
      <c r="G64" s="12">
        <v>0</v>
      </c>
      <c r="H64" s="9">
        <f t="shared" si="27"/>
        <v>167601.29999999999</v>
      </c>
      <c r="I64" s="12">
        <v>37.412999999999997</v>
      </c>
      <c r="J64" s="9">
        <f t="shared" si="10"/>
        <v>167638.71299999999</v>
      </c>
      <c r="K64" s="12"/>
      <c r="L64" s="9">
        <f t="shared" si="24"/>
        <v>167638.71299999999</v>
      </c>
      <c r="M64" s="12"/>
      <c r="N64" s="9">
        <f t="shared" si="25"/>
        <v>167638.71299999999</v>
      </c>
      <c r="O64" s="12"/>
      <c r="P64" s="9">
        <f t="shared" si="26"/>
        <v>167638.71299999999</v>
      </c>
      <c r="Q64" s="1" t="s">
        <v>36</v>
      </c>
    </row>
    <row r="65" spans="1:18" ht="60" customHeight="1" x14ac:dyDescent="0.4">
      <c r="A65" s="4" t="s">
        <v>129</v>
      </c>
      <c r="B65" s="11" t="s">
        <v>59</v>
      </c>
      <c r="C65" s="11" t="s">
        <v>15</v>
      </c>
      <c r="D65" s="12">
        <v>64918.3</v>
      </c>
      <c r="E65" s="12">
        <v>0</v>
      </c>
      <c r="F65" s="9">
        <f t="shared" si="27"/>
        <v>64918.3</v>
      </c>
      <c r="G65" s="12">
        <v>0</v>
      </c>
      <c r="H65" s="9">
        <f t="shared" si="27"/>
        <v>64918.3</v>
      </c>
      <c r="I65" s="12">
        <v>167.572</v>
      </c>
      <c r="J65" s="9">
        <f t="shared" si="10"/>
        <v>65085.872000000003</v>
      </c>
      <c r="K65" s="12"/>
      <c r="L65" s="9">
        <f t="shared" si="24"/>
        <v>65085.872000000003</v>
      </c>
      <c r="M65" s="12">
        <v>5000</v>
      </c>
      <c r="N65" s="9">
        <f t="shared" si="25"/>
        <v>70085.872000000003</v>
      </c>
      <c r="O65" s="12"/>
      <c r="P65" s="9">
        <f t="shared" si="26"/>
        <v>70085.872000000003</v>
      </c>
      <c r="Q65" s="1" t="s">
        <v>58</v>
      </c>
    </row>
    <row r="66" spans="1:18" ht="60" customHeight="1" x14ac:dyDescent="0.4">
      <c r="A66" s="4" t="s">
        <v>130</v>
      </c>
      <c r="B66" s="11" t="s">
        <v>61</v>
      </c>
      <c r="C66" s="11" t="s">
        <v>15</v>
      </c>
      <c r="D66" s="12">
        <v>27057.4</v>
      </c>
      <c r="E66" s="12">
        <v>0</v>
      </c>
      <c r="F66" s="9">
        <f t="shared" si="27"/>
        <v>27057.4</v>
      </c>
      <c r="G66" s="12">
        <v>0</v>
      </c>
      <c r="H66" s="9">
        <f t="shared" si="27"/>
        <v>27057.4</v>
      </c>
      <c r="I66" s="12">
        <v>4619.2629999999999</v>
      </c>
      <c r="J66" s="9">
        <f t="shared" si="10"/>
        <v>31676.663</v>
      </c>
      <c r="K66" s="12"/>
      <c r="L66" s="9">
        <f t="shared" si="24"/>
        <v>31676.663</v>
      </c>
      <c r="M66" s="12"/>
      <c r="N66" s="9">
        <f t="shared" si="25"/>
        <v>31676.663</v>
      </c>
      <c r="O66" s="12">
        <v>4.8860000000000001</v>
      </c>
      <c r="P66" s="9">
        <f t="shared" si="26"/>
        <v>31681.548999999999</v>
      </c>
      <c r="Q66" s="1" t="s">
        <v>60</v>
      </c>
    </row>
    <row r="67" spans="1:18" ht="60" customHeight="1" x14ac:dyDescent="0.4">
      <c r="A67" s="4" t="s">
        <v>131</v>
      </c>
      <c r="B67" s="11" t="s">
        <v>98</v>
      </c>
      <c r="C67" s="11" t="s">
        <v>15</v>
      </c>
      <c r="D67" s="12"/>
      <c r="E67" s="12"/>
      <c r="F67" s="9"/>
      <c r="G67" s="12"/>
      <c r="H67" s="9"/>
      <c r="I67" s="12">
        <v>3317.4960000000001</v>
      </c>
      <c r="J67" s="9">
        <f t="shared" si="10"/>
        <v>3317.4960000000001</v>
      </c>
      <c r="K67" s="12"/>
      <c r="L67" s="9">
        <f t="shared" si="24"/>
        <v>3317.4960000000001</v>
      </c>
      <c r="M67" s="12"/>
      <c r="N67" s="9">
        <f t="shared" si="25"/>
        <v>3317.4960000000001</v>
      </c>
      <c r="O67" s="12"/>
      <c r="P67" s="9">
        <f t="shared" si="26"/>
        <v>3317.4960000000001</v>
      </c>
      <c r="Q67" s="1" t="s">
        <v>99</v>
      </c>
    </row>
    <row r="68" spans="1:18" ht="60" customHeight="1" x14ac:dyDescent="0.4">
      <c r="A68" s="4" t="s">
        <v>132</v>
      </c>
      <c r="B68" s="11" t="s">
        <v>100</v>
      </c>
      <c r="C68" s="11" t="s">
        <v>15</v>
      </c>
      <c r="D68" s="12"/>
      <c r="E68" s="12"/>
      <c r="F68" s="9"/>
      <c r="G68" s="12"/>
      <c r="H68" s="9"/>
      <c r="I68" s="12">
        <v>1295.4449999999999</v>
      </c>
      <c r="J68" s="9">
        <f t="shared" si="10"/>
        <v>1295.4449999999999</v>
      </c>
      <c r="K68" s="12"/>
      <c r="L68" s="9">
        <f t="shared" si="24"/>
        <v>1295.4449999999999</v>
      </c>
      <c r="M68" s="12"/>
      <c r="N68" s="9">
        <f t="shared" si="25"/>
        <v>1295.4449999999999</v>
      </c>
      <c r="O68" s="12"/>
      <c r="P68" s="9">
        <f t="shared" si="26"/>
        <v>1295.4449999999999</v>
      </c>
      <c r="Q68" s="1" t="s">
        <v>101</v>
      </c>
    </row>
    <row r="69" spans="1:18" x14ac:dyDescent="0.4">
      <c r="A69" s="4"/>
      <c r="B69" s="37" t="s">
        <v>16</v>
      </c>
      <c r="C69" s="37"/>
      <c r="D69" s="12">
        <f>D72+D73+D75+D76+D80+D81+D82</f>
        <v>438258.3</v>
      </c>
      <c r="E69" s="12">
        <f>E72+E73+E75+E76+E80+E81+E82</f>
        <v>0</v>
      </c>
      <c r="F69" s="9">
        <f t="shared" ref="F69:H69" si="28">D69+E69</f>
        <v>438258.3</v>
      </c>
      <c r="G69" s="12">
        <f>G72+G73+G75+G76+G80+G81+G82</f>
        <v>0</v>
      </c>
      <c r="H69" s="9">
        <f t="shared" si="28"/>
        <v>438258.3</v>
      </c>
      <c r="I69" s="12">
        <f>I72+I73+I75+I76+I80+I81+I82</f>
        <v>-10010</v>
      </c>
      <c r="J69" s="9">
        <f t="shared" si="10"/>
        <v>428248.3</v>
      </c>
      <c r="K69" s="12">
        <f>K72+K73+K75+K76+K80+K81+K82</f>
        <v>0</v>
      </c>
      <c r="L69" s="9">
        <f t="shared" si="24"/>
        <v>428248.3</v>
      </c>
      <c r="M69" s="12">
        <f>M72+M73+M75+M76+M80+M81+M82+M86</f>
        <v>420</v>
      </c>
      <c r="N69" s="9">
        <f t="shared" si="25"/>
        <v>428668.3</v>
      </c>
      <c r="O69" s="12">
        <f>O72+O73+O75+O76+O80+O81+O82+O86+O74</f>
        <v>-1281.2729999999999</v>
      </c>
      <c r="P69" s="9">
        <f t="shared" si="26"/>
        <v>427387.027</v>
      </c>
    </row>
    <row r="70" spans="1:18" x14ac:dyDescent="0.4">
      <c r="A70" s="4"/>
      <c r="B70" s="16" t="s">
        <v>4</v>
      </c>
      <c r="C70" s="11"/>
      <c r="D70" s="10"/>
      <c r="E70" s="10"/>
      <c r="F70" s="12"/>
      <c r="G70" s="10"/>
      <c r="H70" s="12"/>
      <c r="I70" s="10"/>
      <c r="J70" s="9"/>
      <c r="K70" s="10"/>
      <c r="L70" s="9"/>
      <c r="M70" s="10"/>
      <c r="N70" s="9"/>
      <c r="O70" s="10"/>
      <c r="P70" s="9"/>
    </row>
    <row r="71" spans="1:18" x14ac:dyDescent="0.4">
      <c r="A71" s="4"/>
      <c r="B71" s="37" t="s">
        <v>70</v>
      </c>
      <c r="C71" s="11"/>
      <c r="D71" s="10">
        <f>D79+D85</f>
        <v>259306.19999999998</v>
      </c>
      <c r="E71" s="10">
        <f>E79+E85</f>
        <v>0</v>
      </c>
      <c r="F71" s="9">
        <f t="shared" ref="F71:H76" si="29">D71+E71</f>
        <v>259306.19999999998</v>
      </c>
      <c r="G71" s="10">
        <f>G79+G85</f>
        <v>0</v>
      </c>
      <c r="H71" s="9">
        <f t="shared" si="29"/>
        <v>259306.19999999998</v>
      </c>
      <c r="I71" s="10">
        <f>I79+I85</f>
        <v>0</v>
      </c>
      <c r="J71" s="9">
        <f>H71+I71</f>
        <v>259306.19999999998</v>
      </c>
      <c r="K71" s="10">
        <f>K79+K85</f>
        <v>0</v>
      </c>
      <c r="L71" s="9">
        <f>J71+K71</f>
        <v>259306.19999999998</v>
      </c>
      <c r="M71" s="10">
        <f>M79+M85</f>
        <v>0</v>
      </c>
      <c r="N71" s="9">
        <f>L71+M71</f>
        <v>259306.19999999998</v>
      </c>
      <c r="O71" s="10">
        <f>O79+O85</f>
        <v>0</v>
      </c>
      <c r="P71" s="9">
        <f>N71+O71</f>
        <v>259306.19999999998</v>
      </c>
    </row>
    <row r="72" spans="1:18" ht="54" x14ac:dyDescent="0.4">
      <c r="A72" s="4" t="s">
        <v>133</v>
      </c>
      <c r="B72" s="37" t="s">
        <v>63</v>
      </c>
      <c r="C72" s="11" t="s">
        <v>18</v>
      </c>
      <c r="D72" s="9">
        <v>8908</v>
      </c>
      <c r="E72" s="9">
        <v>0</v>
      </c>
      <c r="F72" s="9">
        <f t="shared" si="29"/>
        <v>8908</v>
      </c>
      <c r="G72" s="9">
        <v>0</v>
      </c>
      <c r="H72" s="9">
        <f t="shared" si="29"/>
        <v>8908</v>
      </c>
      <c r="I72" s="9">
        <v>0</v>
      </c>
      <c r="J72" s="9">
        <f>H72+I72</f>
        <v>8908</v>
      </c>
      <c r="K72" s="9">
        <v>0</v>
      </c>
      <c r="L72" s="9">
        <f>J72+K72</f>
        <v>8908</v>
      </c>
      <c r="M72" s="9">
        <v>0</v>
      </c>
      <c r="N72" s="9">
        <f>L72+M72</f>
        <v>8908</v>
      </c>
      <c r="O72" s="9">
        <v>0</v>
      </c>
      <c r="P72" s="9">
        <f>N72+O72</f>
        <v>8908</v>
      </c>
      <c r="Q72" s="1" t="s">
        <v>37</v>
      </c>
    </row>
    <row r="73" spans="1:18" ht="54" x14ac:dyDescent="0.4">
      <c r="A73" s="4" t="s">
        <v>134</v>
      </c>
      <c r="B73" s="37" t="s">
        <v>155</v>
      </c>
      <c r="C73" s="11" t="s">
        <v>18</v>
      </c>
      <c r="D73" s="9">
        <v>1480</v>
      </c>
      <c r="E73" s="9">
        <v>0</v>
      </c>
      <c r="F73" s="9">
        <f t="shared" si="29"/>
        <v>1480</v>
      </c>
      <c r="G73" s="9">
        <v>0</v>
      </c>
      <c r="H73" s="9">
        <f t="shared" si="29"/>
        <v>1480</v>
      </c>
      <c r="I73" s="9">
        <v>0</v>
      </c>
      <c r="J73" s="9">
        <f t="shared" si="10"/>
        <v>1480</v>
      </c>
      <c r="K73" s="9">
        <v>0</v>
      </c>
      <c r="L73" s="9">
        <f t="shared" ref="L73:L76" si="30">J73+K73</f>
        <v>1480</v>
      </c>
      <c r="M73" s="9">
        <v>-380</v>
      </c>
      <c r="N73" s="9">
        <f t="shared" ref="N73:N76" si="31">L73+M73</f>
        <v>1100</v>
      </c>
      <c r="O73" s="9"/>
      <c r="P73" s="9">
        <f t="shared" ref="P73:P76" si="32">N73+O73</f>
        <v>1100</v>
      </c>
      <c r="Q73" s="1" t="s">
        <v>52</v>
      </c>
    </row>
    <row r="74" spans="1:18" ht="54" x14ac:dyDescent="0.4">
      <c r="A74" s="4" t="s">
        <v>135</v>
      </c>
      <c r="B74" s="37" t="s">
        <v>161</v>
      </c>
      <c r="C74" s="11" t="s">
        <v>18</v>
      </c>
      <c r="D74" s="36"/>
      <c r="E74" s="36"/>
      <c r="F74" s="9"/>
      <c r="G74" s="36"/>
      <c r="H74" s="9"/>
      <c r="I74" s="36"/>
      <c r="J74" s="9"/>
      <c r="K74" s="36"/>
      <c r="L74" s="9"/>
      <c r="M74" s="36"/>
      <c r="N74" s="9"/>
      <c r="O74" s="36">
        <v>1481.8219999999999</v>
      </c>
      <c r="P74" s="9">
        <f t="shared" si="32"/>
        <v>1481.8219999999999</v>
      </c>
      <c r="Q74" s="1" t="s">
        <v>162</v>
      </c>
    </row>
    <row r="75" spans="1:18" ht="81.75" customHeight="1" x14ac:dyDescent="0.4">
      <c r="A75" s="4" t="s">
        <v>136</v>
      </c>
      <c r="B75" s="38" t="s">
        <v>66</v>
      </c>
      <c r="C75" s="11" t="s">
        <v>15</v>
      </c>
      <c r="D75" s="10">
        <v>26278</v>
      </c>
      <c r="E75" s="10">
        <v>0</v>
      </c>
      <c r="F75" s="9">
        <f t="shared" si="29"/>
        <v>26278</v>
      </c>
      <c r="G75" s="10">
        <v>0</v>
      </c>
      <c r="H75" s="9">
        <f t="shared" si="29"/>
        <v>26278</v>
      </c>
      <c r="I75" s="10">
        <v>0</v>
      </c>
      <c r="J75" s="9">
        <f t="shared" si="10"/>
        <v>26278</v>
      </c>
      <c r="K75" s="10">
        <v>0</v>
      </c>
      <c r="L75" s="9">
        <f t="shared" si="30"/>
        <v>26278</v>
      </c>
      <c r="M75" s="10">
        <v>0</v>
      </c>
      <c r="N75" s="9">
        <f t="shared" si="31"/>
        <v>26278</v>
      </c>
      <c r="O75" s="10">
        <v>-2763.0949999999998</v>
      </c>
      <c r="P75" s="9">
        <f t="shared" si="32"/>
        <v>23514.904999999999</v>
      </c>
      <c r="Q75" s="1" t="s">
        <v>55</v>
      </c>
    </row>
    <row r="76" spans="1:18" ht="59.25" customHeight="1" x14ac:dyDescent="0.4">
      <c r="A76" s="4" t="s">
        <v>142</v>
      </c>
      <c r="B76" s="37" t="s">
        <v>17</v>
      </c>
      <c r="C76" s="11" t="s">
        <v>15</v>
      </c>
      <c r="D76" s="10">
        <f>D78+D79</f>
        <v>360136.5</v>
      </c>
      <c r="E76" s="10">
        <f>E78+E79</f>
        <v>0</v>
      </c>
      <c r="F76" s="9">
        <f t="shared" si="29"/>
        <v>360136.5</v>
      </c>
      <c r="G76" s="10">
        <f>G78+G79</f>
        <v>0</v>
      </c>
      <c r="H76" s="9">
        <f t="shared" si="29"/>
        <v>360136.5</v>
      </c>
      <c r="I76" s="10">
        <f>I78+I79</f>
        <v>0</v>
      </c>
      <c r="J76" s="9">
        <f t="shared" si="10"/>
        <v>360136.5</v>
      </c>
      <c r="K76" s="10">
        <f>K78+K79</f>
        <v>0</v>
      </c>
      <c r="L76" s="9">
        <f t="shared" si="30"/>
        <v>360136.5</v>
      </c>
      <c r="M76" s="10">
        <f>M78+M79</f>
        <v>0</v>
      </c>
      <c r="N76" s="9">
        <f t="shared" si="31"/>
        <v>360136.5</v>
      </c>
      <c r="O76" s="10">
        <f>O78+O79</f>
        <v>0</v>
      </c>
      <c r="P76" s="9">
        <f t="shared" si="32"/>
        <v>360136.5</v>
      </c>
      <c r="Q76" s="1" t="s">
        <v>30</v>
      </c>
    </row>
    <row r="77" spans="1:18" x14ac:dyDescent="0.4">
      <c r="A77" s="4"/>
      <c r="B77" s="16" t="s">
        <v>4</v>
      </c>
      <c r="C77" s="11"/>
      <c r="D77" s="10"/>
      <c r="E77" s="10"/>
      <c r="F77" s="12"/>
      <c r="G77" s="10"/>
      <c r="H77" s="12"/>
      <c r="I77" s="10"/>
      <c r="J77" s="9"/>
      <c r="K77" s="10"/>
      <c r="L77" s="9"/>
      <c r="M77" s="10"/>
      <c r="N77" s="9"/>
      <c r="O77" s="10"/>
      <c r="P77" s="9"/>
    </row>
    <row r="78" spans="1:18" hidden="1" x14ac:dyDescent="0.4">
      <c r="A78" s="4"/>
      <c r="B78" s="37" t="s">
        <v>5</v>
      </c>
      <c r="C78" s="11"/>
      <c r="D78" s="10">
        <v>124384.6</v>
      </c>
      <c r="E78" s="10"/>
      <c r="F78" s="9">
        <f t="shared" ref="F78:H82" si="33">D78+E78</f>
        <v>124384.6</v>
      </c>
      <c r="G78" s="10"/>
      <c r="H78" s="9">
        <f t="shared" si="33"/>
        <v>124384.6</v>
      </c>
      <c r="I78" s="10"/>
      <c r="J78" s="9">
        <f t="shared" si="10"/>
        <v>124384.6</v>
      </c>
      <c r="K78" s="10"/>
      <c r="L78" s="9">
        <f t="shared" ref="L78:L82" si="34">J78+K78</f>
        <v>124384.6</v>
      </c>
      <c r="M78" s="10"/>
      <c r="N78" s="9">
        <f t="shared" ref="N78:N82" si="35">L78+M78</f>
        <v>124384.6</v>
      </c>
      <c r="O78" s="10"/>
      <c r="P78" s="9">
        <f t="shared" ref="P78:P82" si="36">N78+O78</f>
        <v>124384.6</v>
      </c>
      <c r="R78" s="1">
        <v>0</v>
      </c>
    </row>
    <row r="79" spans="1:18" x14ac:dyDescent="0.4">
      <c r="A79" s="4"/>
      <c r="B79" s="37" t="s">
        <v>70</v>
      </c>
      <c r="C79" s="11"/>
      <c r="D79" s="10">
        <v>235751.9</v>
      </c>
      <c r="E79" s="10"/>
      <c r="F79" s="9">
        <f t="shared" si="33"/>
        <v>235751.9</v>
      </c>
      <c r="G79" s="10"/>
      <c r="H79" s="9">
        <f>F79+G79</f>
        <v>235751.9</v>
      </c>
      <c r="I79" s="10"/>
      <c r="J79" s="9">
        <f t="shared" si="10"/>
        <v>235751.9</v>
      </c>
      <c r="K79" s="10"/>
      <c r="L79" s="9">
        <f t="shared" si="34"/>
        <v>235751.9</v>
      </c>
      <c r="M79" s="10"/>
      <c r="N79" s="9">
        <f t="shared" si="35"/>
        <v>235751.9</v>
      </c>
      <c r="O79" s="10"/>
      <c r="P79" s="9">
        <f t="shared" si="36"/>
        <v>235751.9</v>
      </c>
      <c r="Q79" s="1" t="s">
        <v>137</v>
      </c>
    </row>
    <row r="80" spans="1:18" ht="63.75" customHeight="1" x14ac:dyDescent="0.4">
      <c r="A80" s="4" t="s">
        <v>143</v>
      </c>
      <c r="B80" s="11" t="s">
        <v>31</v>
      </c>
      <c r="C80" s="11" t="s">
        <v>15</v>
      </c>
      <c r="D80" s="10">
        <v>5900</v>
      </c>
      <c r="E80" s="10">
        <v>0</v>
      </c>
      <c r="F80" s="9">
        <f t="shared" si="33"/>
        <v>5900</v>
      </c>
      <c r="G80" s="10">
        <v>0</v>
      </c>
      <c r="H80" s="9">
        <f t="shared" si="33"/>
        <v>5900</v>
      </c>
      <c r="I80" s="10">
        <v>-5880</v>
      </c>
      <c r="J80" s="9">
        <f t="shared" si="10"/>
        <v>20</v>
      </c>
      <c r="K80" s="10"/>
      <c r="L80" s="9">
        <f t="shared" si="34"/>
        <v>20</v>
      </c>
      <c r="M80" s="10"/>
      <c r="N80" s="9">
        <f t="shared" si="35"/>
        <v>20</v>
      </c>
      <c r="O80" s="10">
        <v>20</v>
      </c>
      <c r="P80" s="9">
        <f t="shared" si="36"/>
        <v>40</v>
      </c>
      <c r="Q80" s="1" t="s">
        <v>32</v>
      </c>
    </row>
    <row r="81" spans="1:18" ht="59.25" hidden="1" customHeight="1" x14ac:dyDescent="0.4">
      <c r="A81" s="4" t="s">
        <v>147</v>
      </c>
      <c r="B81" s="11" t="s">
        <v>33</v>
      </c>
      <c r="C81" s="11" t="s">
        <v>15</v>
      </c>
      <c r="D81" s="10">
        <v>4150</v>
      </c>
      <c r="E81" s="10">
        <v>0</v>
      </c>
      <c r="F81" s="9">
        <f t="shared" si="33"/>
        <v>4150</v>
      </c>
      <c r="G81" s="10">
        <v>0</v>
      </c>
      <c r="H81" s="9">
        <f t="shared" si="33"/>
        <v>4150</v>
      </c>
      <c r="I81" s="10">
        <v>-4130</v>
      </c>
      <c r="J81" s="9">
        <f t="shared" si="10"/>
        <v>20</v>
      </c>
      <c r="K81" s="10"/>
      <c r="L81" s="9">
        <f t="shared" si="34"/>
        <v>20</v>
      </c>
      <c r="M81" s="10"/>
      <c r="N81" s="9">
        <f t="shared" si="35"/>
        <v>20</v>
      </c>
      <c r="O81" s="10">
        <v>-20</v>
      </c>
      <c r="P81" s="9">
        <f t="shared" si="36"/>
        <v>0</v>
      </c>
      <c r="Q81" s="1" t="s">
        <v>34</v>
      </c>
      <c r="R81" s="1">
        <v>0</v>
      </c>
    </row>
    <row r="82" spans="1:18" ht="63" customHeight="1" x14ac:dyDescent="0.4">
      <c r="A82" s="4" t="s">
        <v>157</v>
      </c>
      <c r="B82" s="11" t="s">
        <v>57</v>
      </c>
      <c r="C82" s="11" t="s">
        <v>15</v>
      </c>
      <c r="D82" s="12">
        <f>D84+D85</f>
        <v>31405.8</v>
      </c>
      <c r="E82" s="12">
        <f>E84+E85</f>
        <v>0</v>
      </c>
      <c r="F82" s="9">
        <f t="shared" si="33"/>
        <v>31405.8</v>
      </c>
      <c r="G82" s="12">
        <f>G84+G85</f>
        <v>0</v>
      </c>
      <c r="H82" s="9">
        <f t="shared" si="33"/>
        <v>31405.8</v>
      </c>
      <c r="I82" s="12">
        <f>I84+I85</f>
        <v>0</v>
      </c>
      <c r="J82" s="9">
        <f t="shared" si="10"/>
        <v>31405.8</v>
      </c>
      <c r="K82" s="12">
        <f>K84+K85</f>
        <v>0</v>
      </c>
      <c r="L82" s="9">
        <f t="shared" si="34"/>
        <v>31405.8</v>
      </c>
      <c r="M82" s="12">
        <f>M84+M85</f>
        <v>0</v>
      </c>
      <c r="N82" s="9">
        <f t="shared" si="35"/>
        <v>31405.8</v>
      </c>
      <c r="O82" s="12">
        <f>O84+O85</f>
        <v>0</v>
      </c>
      <c r="P82" s="9">
        <f t="shared" si="36"/>
        <v>31405.8</v>
      </c>
      <c r="Q82" s="1" t="s">
        <v>56</v>
      </c>
    </row>
    <row r="83" spans="1:18" x14ac:dyDescent="0.4">
      <c r="A83" s="4"/>
      <c r="B83" s="16" t="s">
        <v>4</v>
      </c>
      <c r="C83" s="11"/>
      <c r="D83" s="12"/>
      <c r="E83" s="12"/>
      <c r="F83" s="12"/>
      <c r="G83" s="12"/>
      <c r="H83" s="12"/>
      <c r="I83" s="12"/>
      <c r="J83" s="9"/>
      <c r="K83" s="12"/>
      <c r="L83" s="9"/>
      <c r="M83" s="12"/>
      <c r="N83" s="9"/>
      <c r="O83" s="12"/>
      <c r="P83" s="9"/>
    </row>
    <row r="84" spans="1:18" hidden="1" x14ac:dyDescent="0.4">
      <c r="A84" s="4"/>
      <c r="B84" s="5" t="s">
        <v>5</v>
      </c>
      <c r="C84" s="11"/>
      <c r="D84" s="12">
        <v>7851.5</v>
      </c>
      <c r="E84" s="12"/>
      <c r="F84" s="9">
        <f t="shared" ref="F84:H85" si="37">D84+E84</f>
        <v>7851.5</v>
      </c>
      <c r="G84" s="18"/>
      <c r="H84" s="17">
        <f t="shared" si="37"/>
        <v>7851.5</v>
      </c>
      <c r="I84" s="18"/>
      <c r="J84" s="9">
        <f t="shared" si="10"/>
        <v>7851.5</v>
      </c>
      <c r="K84" s="18"/>
      <c r="L84" s="9">
        <f t="shared" ref="L84:L89" si="38">J84+K84</f>
        <v>7851.5</v>
      </c>
      <c r="M84" s="18"/>
      <c r="N84" s="9">
        <f t="shared" ref="N84:N89" si="39">L84+M84</f>
        <v>7851.5</v>
      </c>
      <c r="O84" s="18"/>
      <c r="P84" s="9">
        <f t="shared" ref="P84:P85" si="40">N84+O84</f>
        <v>7851.5</v>
      </c>
      <c r="R84" s="1">
        <v>0</v>
      </c>
    </row>
    <row r="85" spans="1:18" x14ac:dyDescent="0.4">
      <c r="A85" s="4"/>
      <c r="B85" s="26" t="s">
        <v>70</v>
      </c>
      <c r="C85" s="11"/>
      <c r="D85" s="12">
        <v>23554.3</v>
      </c>
      <c r="E85" s="12"/>
      <c r="F85" s="9">
        <f t="shared" si="37"/>
        <v>23554.3</v>
      </c>
      <c r="G85" s="12"/>
      <c r="H85" s="9">
        <f t="shared" si="37"/>
        <v>23554.3</v>
      </c>
      <c r="I85" s="12"/>
      <c r="J85" s="9">
        <f t="shared" si="10"/>
        <v>23554.3</v>
      </c>
      <c r="K85" s="12"/>
      <c r="L85" s="9">
        <f t="shared" si="38"/>
        <v>23554.3</v>
      </c>
      <c r="M85" s="12"/>
      <c r="N85" s="9">
        <f t="shared" si="39"/>
        <v>23554.3</v>
      </c>
      <c r="O85" s="12"/>
      <c r="P85" s="9">
        <f t="shared" si="40"/>
        <v>23554.3</v>
      </c>
      <c r="Q85" s="1" t="s">
        <v>137</v>
      </c>
    </row>
    <row r="86" spans="1:18" ht="54" x14ac:dyDescent="0.4">
      <c r="A86" s="4" t="s">
        <v>158</v>
      </c>
      <c r="B86" s="31" t="s">
        <v>156</v>
      </c>
      <c r="C86" s="11" t="s">
        <v>18</v>
      </c>
      <c r="D86" s="12"/>
      <c r="E86" s="12"/>
      <c r="F86" s="9"/>
      <c r="G86" s="12"/>
      <c r="H86" s="9"/>
      <c r="I86" s="12"/>
      <c r="J86" s="9"/>
      <c r="K86" s="12"/>
      <c r="L86" s="9"/>
      <c r="M86" s="34">
        <v>800</v>
      </c>
      <c r="N86" s="9">
        <f>M86+L86</f>
        <v>800</v>
      </c>
      <c r="O86" s="34"/>
      <c r="P86" s="9">
        <f>O86+N86</f>
        <v>800</v>
      </c>
    </row>
    <row r="87" spans="1:18" x14ac:dyDescent="0.4">
      <c r="A87" s="4"/>
      <c r="B87" s="24" t="s">
        <v>19</v>
      </c>
      <c r="C87" s="19"/>
      <c r="D87" s="9">
        <f>D88+D89</f>
        <v>105713.2</v>
      </c>
      <c r="E87" s="9">
        <f>E88+E89</f>
        <v>5000</v>
      </c>
      <c r="F87" s="9">
        <f t="shared" ref="F87:H89" si="41">D87+E87</f>
        <v>110713.2</v>
      </c>
      <c r="G87" s="9">
        <f>G88+G89</f>
        <v>0</v>
      </c>
      <c r="H87" s="9">
        <f t="shared" si="41"/>
        <v>110713.2</v>
      </c>
      <c r="I87" s="9">
        <f>I88+I89</f>
        <v>56982.055</v>
      </c>
      <c r="J87" s="9">
        <f t="shared" si="10"/>
        <v>167695.255</v>
      </c>
      <c r="K87" s="9">
        <f>K88+K89</f>
        <v>0</v>
      </c>
      <c r="L87" s="9">
        <f t="shared" si="38"/>
        <v>167695.255</v>
      </c>
      <c r="M87" s="9">
        <f>M88+M89</f>
        <v>-471.11200000000002</v>
      </c>
      <c r="N87" s="9">
        <f t="shared" si="39"/>
        <v>167224.14300000001</v>
      </c>
      <c r="O87" s="9">
        <f>O88+O89</f>
        <v>0</v>
      </c>
      <c r="P87" s="9">
        <f t="shared" ref="P87:P89" si="42">N87+O87</f>
        <v>167224.14300000001</v>
      </c>
    </row>
    <row r="88" spans="1:18" ht="72" x14ac:dyDescent="0.4">
      <c r="A88" s="4" t="s">
        <v>160</v>
      </c>
      <c r="B88" s="13" t="s">
        <v>67</v>
      </c>
      <c r="C88" s="11" t="s">
        <v>20</v>
      </c>
      <c r="D88" s="9">
        <v>105713.2</v>
      </c>
      <c r="E88" s="9">
        <v>0</v>
      </c>
      <c r="F88" s="9">
        <f>D88+E88</f>
        <v>105713.2</v>
      </c>
      <c r="G88" s="9">
        <v>0</v>
      </c>
      <c r="H88" s="9">
        <f t="shared" si="41"/>
        <v>105713.2</v>
      </c>
      <c r="I88" s="9">
        <v>56982.055</v>
      </c>
      <c r="J88" s="9">
        <f t="shared" si="10"/>
        <v>162695.255</v>
      </c>
      <c r="K88" s="9"/>
      <c r="L88" s="9">
        <f t="shared" si="38"/>
        <v>162695.255</v>
      </c>
      <c r="M88" s="9"/>
      <c r="N88" s="9">
        <f t="shared" si="39"/>
        <v>162695.255</v>
      </c>
      <c r="O88" s="9"/>
      <c r="P88" s="9">
        <f t="shared" si="42"/>
        <v>162695.255</v>
      </c>
      <c r="Q88" s="1" t="s">
        <v>53</v>
      </c>
    </row>
    <row r="89" spans="1:18" ht="72" x14ac:dyDescent="0.4">
      <c r="A89" s="4" t="s">
        <v>163</v>
      </c>
      <c r="B89" s="26" t="s">
        <v>78</v>
      </c>
      <c r="C89" s="11" t="s">
        <v>20</v>
      </c>
      <c r="D89" s="9">
        <v>0</v>
      </c>
      <c r="E89" s="9">
        <v>5000</v>
      </c>
      <c r="F89" s="9">
        <f>D89+E89</f>
        <v>5000</v>
      </c>
      <c r="G89" s="9"/>
      <c r="H89" s="9">
        <f t="shared" si="41"/>
        <v>5000</v>
      </c>
      <c r="I89" s="9"/>
      <c r="J89" s="9">
        <f t="shared" si="10"/>
        <v>5000</v>
      </c>
      <c r="K89" s="9"/>
      <c r="L89" s="9">
        <f t="shared" si="38"/>
        <v>5000</v>
      </c>
      <c r="M89" s="35">
        <v>-471.11200000000002</v>
      </c>
      <c r="N89" s="9">
        <f t="shared" si="39"/>
        <v>4528.8879999999999</v>
      </c>
      <c r="O89" s="35"/>
      <c r="P89" s="9">
        <f t="shared" si="42"/>
        <v>4528.8879999999999</v>
      </c>
      <c r="Q89" s="1" t="s">
        <v>79</v>
      </c>
    </row>
    <row r="90" spans="1:18" x14ac:dyDescent="0.4">
      <c r="A90" s="4"/>
      <c r="B90" s="26" t="s">
        <v>139</v>
      </c>
      <c r="C90" s="11"/>
      <c r="D90" s="9"/>
      <c r="E90" s="9"/>
      <c r="F90" s="9"/>
      <c r="G90" s="9"/>
      <c r="H90" s="9"/>
      <c r="I90" s="9">
        <f>I91</f>
        <v>39893.26</v>
      </c>
      <c r="J90" s="9">
        <f>H90+I90</f>
        <v>39893.26</v>
      </c>
      <c r="K90" s="9">
        <f>K91</f>
        <v>0</v>
      </c>
      <c r="L90" s="9">
        <f>J90+K90</f>
        <v>39893.26</v>
      </c>
      <c r="M90" s="9">
        <f>M91</f>
        <v>0</v>
      </c>
      <c r="N90" s="9">
        <f>L90+M90</f>
        <v>39893.26</v>
      </c>
      <c r="O90" s="9">
        <f>O91</f>
        <v>0</v>
      </c>
      <c r="P90" s="9">
        <f>N90+O90</f>
        <v>39893.26</v>
      </c>
    </row>
    <row r="91" spans="1:18" ht="54" x14ac:dyDescent="0.4">
      <c r="A91" s="4" t="s">
        <v>164</v>
      </c>
      <c r="B91" s="26" t="s">
        <v>140</v>
      </c>
      <c r="C91" s="11" t="s">
        <v>89</v>
      </c>
      <c r="D91" s="9"/>
      <c r="E91" s="9"/>
      <c r="F91" s="9"/>
      <c r="G91" s="9"/>
      <c r="H91" s="9"/>
      <c r="I91" s="9">
        <v>39893.26</v>
      </c>
      <c r="J91" s="9">
        <f>H91+I91</f>
        <v>39893.26</v>
      </c>
      <c r="K91" s="9"/>
      <c r="L91" s="9">
        <f>J91+K91</f>
        <v>39893.26</v>
      </c>
      <c r="M91" s="9"/>
      <c r="N91" s="9">
        <f>L91+M91</f>
        <v>39893.26</v>
      </c>
      <c r="O91" s="9"/>
      <c r="P91" s="9">
        <f>N91+O91</f>
        <v>39893.26</v>
      </c>
      <c r="Q91" s="1" t="s">
        <v>141</v>
      </c>
    </row>
    <row r="92" spans="1:18" x14ac:dyDescent="0.4">
      <c r="A92" s="4"/>
      <c r="B92" s="45" t="s">
        <v>21</v>
      </c>
      <c r="C92" s="45"/>
      <c r="D92" s="9">
        <f>D16+D41+D62+D69+D87+D37</f>
        <v>1680056.7</v>
      </c>
      <c r="E92" s="9">
        <f>E16+E41+E62+E69+E87+E37</f>
        <v>15911.29</v>
      </c>
      <c r="F92" s="9">
        <f>D92+E92</f>
        <v>1695967.99</v>
      </c>
      <c r="G92" s="9">
        <f>G16+G41+G62+G69+G87+G37</f>
        <v>441211.15100000001</v>
      </c>
      <c r="H92" s="9">
        <f>F92+G92</f>
        <v>2137179.1409999998</v>
      </c>
      <c r="I92" s="9">
        <f>I16+I41+I62+I69+I87+I37+I90</f>
        <v>1229629.4899999998</v>
      </c>
      <c r="J92" s="9">
        <f t="shared" si="10"/>
        <v>3366808.6309999996</v>
      </c>
      <c r="K92" s="9">
        <f>K16+K41+K62+K69+K87+K37+K90</f>
        <v>37036.599000000002</v>
      </c>
      <c r="L92" s="9">
        <f t="shared" ref="L92" si="43">J92+K92</f>
        <v>3403845.2299999995</v>
      </c>
      <c r="M92" s="9">
        <f>M16+M41+M62+M69+M87+M37+M90</f>
        <v>-143839.66299999997</v>
      </c>
      <c r="N92" s="9">
        <f t="shared" ref="N92" si="44">L92+M92</f>
        <v>3260005.5669999993</v>
      </c>
      <c r="O92" s="9">
        <f>O16+O41+O62+O69+O87+O37+O90</f>
        <v>-52207.085999999988</v>
      </c>
      <c r="P92" s="9">
        <f t="shared" ref="P92" si="45">N92+O92</f>
        <v>3207798.4809999992</v>
      </c>
    </row>
    <row r="93" spans="1:18" x14ac:dyDescent="0.4">
      <c r="A93" s="4"/>
      <c r="B93" s="41" t="s">
        <v>22</v>
      </c>
      <c r="C93" s="42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8" x14ac:dyDescent="0.4">
      <c r="A94" s="4"/>
      <c r="B94" s="43" t="s">
        <v>70</v>
      </c>
      <c r="C94" s="44"/>
      <c r="D94" s="9">
        <f>D71</f>
        <v>259306.19999999998</v>
      </c>
      <c r="E94" s="9">
        <f>E71</f>
        <v>0</v>
      </c>
      <c r="F94" s="9">
        <f t="shared" ref="F94:H94" si="46">D94+E94</f>
        <v>259306.19999999998</v>
      </c>
      <c r="G94" s="9">
        <f>G71</f>
        <v>0</v>
      </c>
      <c r="H94" s="9">
        <f t="shared" si="46"/>
        <v>259306.19999999998</v>
      </c>
      <c r="I94" s="9">
        <f>I71</f>
        <v>0</v>
      </c>
      <c r="J94" s="9">
        <f>H94+I94</f>
        <v>259306.19999999998</v>
      </c>
      <c r="K94" s="9">
        <f>K71</f>
        <v>0</v>
      </c>
      <c r="L94" s="9">
        <f>J94+K94</f>
        <v>259306.19999999998</v>
      </c>
      <c r="M94" s="9">
        <f>M71</f>
        <v>0</v>
      </c>
      <c r="N94" s="9">
        <f>L94+M94</f>
        <v>259306.19999999998</v>
      </c>
      <c r="O94" s="9">
        <f>O71</f>
        <v>0</v>
      </c>
      <c r="P94" s="9">
        <f>N94+O94</f>
        <v>259306.19999999998</v>
      </c>
    </row>
    <row r="95" spans="1:18" x14ac:dyDescent="0.4">
      <c r="A95" s="4"/>
      <c r="B95" s="25" t="s">
        <v>138</v>
      </c>
      <c r="C95" s="27"/>
      <c r="D95" s="9"/>
      <c r="E95" s="9"/>
      <c r="F95" s="9"/>
      <c r="G95" s="9"/>
      <c r="H95" s="9"/>
      <c r="I95" s="9">
        <f>I59</f>
        <v>41870.720000000001</v>
      </c>
      <c r="J95" s="9">
        <f>H95+I95</f>
        <v>41870.720000000001</v>
      </c>
      <c r="K95" s="9">
        <f>K43</f>
        <v>0</v>
      </c>
      <c r="L95" s="9">
        <f>J95+K95</f>
        <v>41870.720000000001</v>
      </c>
      <c r="M95" s="9">
        <f>M43</f>
        <v>0</v>
      </c>
      <c r="N95" s="9">
        <f>L95+M95</f>
        <v>41870.720000000001</v>
      </c>
      <c r="O95" s="9">
        <f>O43</f>
        <v>0</v>
      </c>
      <c r="P95" s="9">
        <f>N95+O95</f>
        <v>41870.720000000001</v>
      </c>
    </row>
    <row r="96" spans="1:18" x14ac:dyDescent="0.4">
      <c r="A96" s="4"/>
      <c r="B96" s="25" t="s">
        <v>103</v>
      </c>
      <c r="C96" s="27"/>
      <c r="D96" s="9"/>
      <c r="E96" s="9"/>
      <c r="F96" s="9"/>
      <c r="G96" s="9"/>
      <c r="H96" s="9">
        <f>H23</f>
        <v>0</v>
      </c>
      <c r="I96" s="9">
        <f>I23+I60</f>
        <v>259996.28200000001</v>
      </c>
      <c r="J96" s="9">
        <f>H96+I96</f>
        <v>259996.28200000001</v>
      </c>
      <c r="K96" s="9">
        <f>K23+K60</f>
        <v>0</v>
      </c>
      <c r="L96" s="9">
        <f>J96+K96</f>
        <v>259996.28200000001</v>
      </c>
      <c r="M96" s="9">
        <f>M23+M60</f>
        <v>-30000</v>
      </c>
      <c r="N96" s="9">
        <f>L96+M96</f>
        <v>229996.28200000001</v>
      </c>
      <c r="O96" s="9">
        <f>O23+O60</f>
        <v>0</v>
      </c>
      <c r="P96" s="9">
        <f>N96+O96</f>
        <v>229996.28200000001</v>
      </c>
    </row>
    <row r="97" spans="1:16" x14ac:dyDescent="0.4">
      <c r="A97" s="4"/>
      <c r="B97" s="45" t="s">
        <v>72</v>
      </c>
      <c r="C97" s="45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x14ac:dyDescent="0.4">
      <c r="A98" s="4"/>
      <c r="B98" s="43" t="s">
        <v>83</v>
      </c>
      <c r="C98" s="55"/>
      <c r="D98" s="9">
        <f>D38+D39</f>
        <v>0</v>
      </c>
      <c r="E98" s="9">
        <f>E38+E39</f>
        <v>12515.3</v>
      </c>
      <c r="F98" s="9">
        <f t="shared" ref="F98:H105" si="47">D98+E98</f>
        <v>12515.3</v>
      </c>
      <c r="G98" s="9">
        <f>G38+G39</f>
        <v>25590.473999999998</v>
      </c>
      <c r="H98" s="9">
        <f t="shared" si="47"/>
        <v>38105.773999999998</v>
      </c>
      <c r="I98" s="9">
        <f>I38+I39+I40</f>
        <v>18243.52</v>
      </c>
      <c r="J98" s="9">
        <f>H98+I98</f>
        <v>56349.293999999994</v>
      </c>
      <c r="K98" s="9">
        <f>K38+K39+K40</f>
        <v>20042.928</v>
      </c>
      <c r="L98" s="9">
        <f>J98+K98</f>
        <v>76392.221999999994</v>
      </c>
      <c r="M98" s="9">
        <f>M38+M39+M40</f>
        <v>0</v>
      </c>
      <c r="N98" s="9">
        <f>L98+M98</f>
        <v>76392.221999999994</v>
      </c>
      <c r="O98" s="9">
        <f>O38+O39+O40</f>
        <v>-8810.9599999999991</v>
      </c>
      <c r="P98" s="9">
        <f>N98+O98</f>
        <v>67581.261999999988</v>
      </c>
    </row>
    <row r="99" spans="1:16" x14ac:dyDescent="0.4">
      <c r="A99" s="4"/>
      <c r="B99" s="45" t="s">
        <v>12</v>
      </c>
      <c r="C99" s="47"/>
      <c r="D99" s="9">
        <f>D46+D47+D48+D49+D50+D51+D52+D53+D54</f>
        <v>357512.39999999991</v>
      </c>
      <c r="E99" s="9">
        <f>E46+E47+E48+E49+E50+E51+E52+E53+E54</f>
        <v>5911.29</v>
      </c>
      <c r="F99" s="9">
        <f t="shared" si="47"/>
        <v>363423.68999999989</v>
      </c>
      <c r="G99" s="9">
        <f>G46+G47+G48+G49+G50+G51+G52+G53+G54</f>
        <v>0</v>
      </c>
      <c r="H99" s="9">
        <f t="shared" si="47"/>
        <v>363423.68999999989</v>
      </c>
      <c r="I99" s="9">
        <f>I46+I47+I48+I49+I50+I51+I52+I53+I54+I56</f>
        <v>70770.14</v>
      </c>
      <c r="J99" s="9">
        <f t="shared" si="10"/>
        <v>434193.8299999999</v>
      </c>
      <c r="K99" s="9">
        <f>K46+K47+K48+K49+K50+K51+K52+K53+K54+K56</f>
        <v>0</v>
      </c>
      <c r="L99" s="9">
        <f t="shared" ref="L99:L104" si="48">J99+K99</f>
        <v>434193.8299999999</v>
      </c>
      <c r="M99" s="9">
        <f>M46+M47+M48+M49+M50+M51+M52+M53+M54+M56</f>
        <v>-164599.58199999999</v>
      </c>
      <c r="N99" s="9">
        <f t="shared" ref="N99:N103" si="49">L99+M99</f>
        <v>269594.24799999991</v>
      </c>
      <c r="O99" s="9">
        <f>O46+O47+O48+O49+O50+O51+O52+O53+O54+O56</f>
        <v>-40700.54099999999</v>
      </c>
      <c r="P99" s="9">
        <f t="shared" ref="P99:P103" si="50">N99+O99</f>
        <v>228893.70699999991</v>
      </c>
    </row>
    <row r="100" spans="1:16" x14ac:dyDescent="0.4">
      <c r="A100" s="4"/>
      <c r="B100" s="45" t="s">
        <v>15</v>
      </c>
      <c r="C100" s="47"/>
      <c r="D100" s="9">
        <f>D63+D64+D65+D66+D75+D76+D80+D81+D82</f>
        <v>742447.3</v>
      </c>
      <c r="E100" s="9">
        <f>E63+E64+E65+E66+E75+E76+E80+E81+E82</f>
        <v>0</v>
      </c>
      <c r="F100" s="9">
        <f t="shared" si="47"/>
        <v>742447.3</v>
      </c>
      <c r="G100" s="9">
        <f>G63+G64+G65+G66+G75+G76+G80+G81+G82</f>
        <v>0</v>
      </c>
      <c r="H100" s="9">
        <f t="shared" si="47"/>
        <v>742447.3</v>
      </c>
      <c r="I100" s="9">
        <f>I63+I64+I65+I66+I75+I76+I80+I81+I82+I67+I68</f>
        <v>12275.630000000001</v>
      </c>
      <c r="J100" s="9">
        <f t="shared" si="10"/>
        <v>754722.93</v>
      </c>
      <c r="K100" s="9">
        <f>K63+K64+K65+K66+K75+K76+K80+K81+K82+K67+K68</f>
        <v>-761.21400000000006</v>
      </c>
      <c r="L100" s="9">
        <f t="shared" si="48"/>
        <v>753961.71600000001</v>
      </c>
      <c r="M100" s="9">
        <f>M63+M64+M65+M66+M75+M76+M80+M81+M82+M67+M68</f>
        <v>4001.1350000000002</v>
      </c>
      <c r="N100" s="9">
        <f t="shared" si="49"/>
        <v>757962.85100000002</v>
      </c>
      <c r="O100" s="9">
        <f>O63+O64+O65+O66+O75+O76+O80+O81+O82+O67+O68</f>
        <v>-4177.4069999999992</v>
      </c>
      <c r="P100" s="9">
        <f t="shared" si="50"/>
        <v>753785.44400000002</v>
      </c>
    </row>
    <row r="101" spans="1:16" x14ac:dyDescent="0.4">
      <c r="A101" s="4"/>
      <c r="B101" s="45" t="s">
        <v>23</v>
      </c>
      <c r="C101" s="47"/>
      <c r="D101" s="9">
        <f>D24+D25+D26+D27</f>
        <v>263995.8</v>
      </c>
      <c r="E101" s="9">
        <f>E24+E25+E26+E27</f>
        <v>-7515.2999999999993</v>
      </c>
      <c r="F101" s="9">
        <f t="shared" si="47"/>
        <v>256480.5</v>
      </c>
      <c r="G101" s="9">
        <f>G24+G25+G26+G27</f>
        <v>0</v>
      </c>
      <c r="H101" s="9">
        <f t="shared" si="47"/>
        <v>256480.5</v>
      </c>
      <c r="I101" s="9">
        <f>I24+I25+I26+I27+I28+I29</f>
        <v>8993.0429999999997</v>
      </c>
      <c r="J101" s="9">
        <f t="shared" si="10"/>
        <v>265473.54300000001</v>
      </c>
      <c r="K101" s="9">
        <f>K24+K25+K26+K27+K28+K29+K30</f>
        <v>26499.077000000001</v>
      </c>
      <c r="L101" s="9">
        <f t="shared" si="48"/>
        <v>291972.62</v>
      </c>
      <c r="M101" s="9">
        <f>M24+M25+M26+M27+M28+M29+M30+M31</f>
        <v>-63190.104000000007</v>
      </c>
      <c r="N101" s="9">
        <f t="shared" si="49"/>
        <v>228782.516</v>
      </c>
      <c r="O101" s="9">
        <f>O24+O25+O26+O27+O28+O29+O30+O31</f>
        <v>0</v>
      </c>
      <c r="P101" s="9">
        <f t="shared" si="50"/>
        <v>228782.516</v>
      </c>
    </row>
    <row r="102" spans="1:16" x14ac:dyDescent="0.4">
      <c r="A102" s="4"/>
      <c r="B102" s="46" t="s">
        <v>20</v>
      </c>
      <c r="C102" s="47"/>
      <c r="D102" s="9">
        <f>D88+D89</f>
        <v>105713.2</v>
      </c>
      <c r="E102" s="9">
        <f>E88+E89</f>
        <v>5000</v>
      </c>
      <c r="F102" s="9">
        <f t="shared" si="47"/>
        <v>110713.2</v>
      </c>
      <c r="G102" s="9">
        <f>G88+G89</f>
        <v>0</v>
      </c>
      <c r="H102" s="9">
        <f t="shared" si="47"/>
        <v>110713.2</v>
      </c>
      <c r="I102" s="9">
        <f>I88+I89</f>
        <v>56982.055</v>
      </c>
      <c r="J102" s="9">
        <f t="shared" si="10"/>
        <v>167695.255</v>
      </c>
      <c r="K102" s="9">
        <f>K88+K89</f>
        <v>0</v>
      </c>
      <c r="L102" s="9">
        <f t="shared" si="48"/>
        <v>167695.255</v>
      </c>
      <c r="M102" s="9">
        <f>M88+M89</f>
        <v>-471.11200000000002</v>
      </c>
      <c r="N102" s="9">
        <f t="shared" si="49"/>
        <v>167224.14300000001</v>
      </c>
      <c r="O102" s="9">
        <f>O88+O89</f>
        <v>0</v>
      </c>
      <c r="P102" s="9">
        <f t="shared" si="50"/>
        <v>167224.14300000001</v>
      </c>
    </row>
    <row r="103" spans="1:16" x14ac:dyDescent="0.4">
      <c r="A103" s="4"/>
      <c r="B103" s="39" t="s">
        <v>18</v>
      </c>
      <c r="C103" s="40"/>
      <c r="D103" s="9">
        <f>D72+D73</f>
        <v>10388</v>
      </c>
      <c r="E103" s="9">
        <f>E72+E73</f>
        <v>0</v>
      </c>
      <c r="F103" s="9">
        <f t="shared" si="47"/>
        <v>10388</v>
      </c>
      <c r="G103" s="9">
        <f>G72+G73</f>
        <v>0</v>
      </c>
      <c r="H103" s="9">
        <f t="shared" si="47"/>
        <v>10388</v>
      </c>
      <c r="I103" s="9">
        <f>I72+I73</f>
        <v>0</v>
      </c>
      <c r="J103" s="9">
        <f t="shared" si="10"/>
        <v>10388</v>
      </c>
      <c r="K103" s="9">
        <f>K72+K73</f>
        <v>0</v>
      </c>
      <c r="L103" s="9">
        <f t="shared" si="48"/>
        <v>10388</v>
      </c>
      <c r="M103" s="9">
        <f>M72+M73+M86</f>
        <v>420</v>
      </c>
      <c r="N103" s="9">
        <f t="shared" si="49"/>
        <v>10808</v>
      </c>
      <c r="O103" s="9">
        <f>O72+O73+O86+O74</f>
        <v>1481.8219999999999</v>
      </c>
      <c r="P103" s="9">
        <f t="shared" si="50"/>
        <v>12289.822</v>
      </c>
    </row>
    <row r="104" spans="1:16" x14ac:dyDescent="0.4">
      <c r="A104" s="14"/>
      <c r="B104" s="39" t="s">
        <v>89</v>
      </c>
      <c r="C104" s="40"/>
      <c r="D104" s="9">
        <f>D20</f>
        <v>200000</v>
      </c>
      <c r="E104" s="9">
        <f>E20</f>
        <v>0</v>
      </c>
      <c r="F104" s="9">
        <f t="shared" si="47"/>
        <v>200000</v>
      </c>
      <c r="G104" s="9">
        <f>G20</f>
        <v>0</v>
      </c>
      <c r="H104" s="9">
        <f t="shared" si="47"/>
        <v>200000</v>
      </c>
      <c r="I104" s="9">
        <f>I20+I91</f>
        <v>39893.26</v>
      </c>
      <c r="J104" s="9">
        <f t="shared" si="10"/>
        <v>239893.26</v>
      </c>
      <c r="K104" s="9">
        <f>K20+K91</f>
        <v>0</v>
      </c>
      <c r="L104" s="9">
        <f t="shared" si="48"/>
        <v>239893.26</v>
      </c>
      <c r="M104" s="9">
        <f>M20+M91+M32+M36</f>
        <v>80000</v>
      </c>
      <c r="N104" s="9">
        <f>L104+M104</f>
        <v>319893.26</v>
      </c>
      <c r="O104" s="9">
        <f>O20+O91+O32+O36</f>
        <v>0</v>
      </c>
      <c r="P104" s="9">
        <f>N104+O104</f>
        <v>319893.26</v>
      </c>
    </row>
    <row r="105" spans="1:16" x14ac:dyDescent="0.4">
      <c r="A105" s="14"/>
      <c r="B105" s="39" t="s">
        <v>40</v>
      </c>
      <c r="C105" s="40"/>
      <c r="D105" s="9">
        <f>D55</f>
        <v>0</v>
      </c>
      <c r="E105" s="9">
        <f>E55</f>
        <v>0</v>
      </c>
      <c r="F105" s="9">
        <f t="shared" si="47"/>
        <v>0</v>
      </c>
      <c r="G105" s="9">
        <f>G55</f>
        <v>415620.67700000003</v>
      </c>
      <c r="H105" s="9">
        <f t="shared" si="47"/>
        <v>415620.67700000003</v>
      </c>
      <c r="I105" s="9">
        <f>I55+I57</f>
        <v>1022471.8419999999</v>
      </c>
      <c r="J105" s="9">
        <f>H105+I105</f>
        <v>1438092.5189999999</v>
      </c>
      <c r="K105" s="9">
        <f>K55+K57</f>
        <v>-8744.1920000000009</v>
      </c>
      <c r="L105" s="9">
        <f>J105+K105</f>
        <v>1429348.3269999998</v>
      </c>
      <c r="M105" s="9">
        <f>M55+M57</f>
        <v>0</v>
      </c>
      <c r="N105" s="9">
        <f>L105+M105</f>
        <v>1429348.3269999998</v>
      </c>
      <c r="O105" s="9">
        <f>O55+O57</f>
        <v>0</v>
      </c>
      <c r="P105" s="9">
        <f>N105+O105</f>
        <v>1429348.3269999998</v>
      </c>
    </row>
  </sheetData>
  <autoFilter ref="A15:R105">
    <filterColumn colId="17">
      <filters blank="1"/>
    </filterColumn>
  </autoFilter>
  <mergeCells count="30">
    <mergeCell ref="Q14:Q15"/>
    <mergeCell ref="F14:F15"/>
    <mergeCell ref="B98:C98"/>
    <mergeCell ref="B100:C100"/>
    <mergeCell ref="B101:C101"/>
    <mergeCell ref="B99:C99"/>
    <mergeCell ref="B92:C92"/>
    <mergeCell ref="I14:I15"/>
    <mergeCell ref="J14:J15"/>
    <mergeCell ref="K14:K15"/>
    <mergeCell ref="L14:L15"/>
    <mergeCell ref="M14:M15"/>
    <mergeCell ref="N14:N15"/>
    <mergeCell ref="O14:O15"/>
    <mergeCell ref="P14:P15"/>
    <mergeCell ref="A14:A15"/>
    <mergeCell ref="B14:B15"/>
    <mergeCell ref="C14:C15"/>
    <mergeCell ref="D14:D15"/>
    <mergeCell ref="E14:E15"/>
    <mergeCell ref="G14:G15"/>
    <mergeCell ref="H14:H15"/>
    <mergeCell ref="A10:P12"/>
    <mergeCell ref="B104:C104"/>
    <mergeCell ref="B105:C105"/>
    <mergeCell ref="B93:C93"/>
    <mergeCell ref="B94:C94"/>
    <mergeCell ref="B97:C97"/>
    <mergeCell ref="B102:C102"/>
    <mergeCell ref="B103:C103"/>
  </mergeCells>
  <pageMargins left="0.51" right="0.23" top="0.52" bottom="0.62" header="0.51181102362204722" footer="0.26"/>
  <pageSetup paperSize="9" scale="81" fitToHeight="4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Хибовская Ольга Николаевна</cp:lastModifiedBy>
  <cp:lastPrinted>2014-08-05T09:37:52Z</cp:lastPrinted>
  <dcterms:created xsi:type="dcterms:W3CDTF">2013-10-12T06:09:22Z</dcterms:created>
  <dcterms:modified xsi:type="dcterms:W3CDTF">2014-08-05T09:38:00Z</dcterms:modified>
</cp:coreProperties>
</file>