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4 год\Сентябрь\БИ\"/>
    </mc:Choice>
  </mc:AlternateContent>
  <bookViews>
    <workbookView xWindow="0" yWindow="0" windowWidth="28800" windowHeight="11835"/>
  </bookViews>
  <sheets>
    <sheet name="2015-2016 год" sheetId="1" r:id="rId1"/>
  </sheets>
  <definedNames>
    <definedName name="_xlnm._FilterDatabase" localSheetId="0" hidden="1">'2015-2016 год'!$A$15:$AD$80</definedName>
    <definedName name="_xlnm.Print_Titles" localSheetId="0">'2015-2016 год'!$14:$15</definedName>
    <definedName name="_xlnm.Print_Area" localSheetId="0">'2015-2016 год'!$A$1:$AA$80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7" i="1" l="1"/>
  <c r="Z80" i="1"/>
  <c r="X80" i="1"/>
  <c r="Z16" i="1"/>
  <c r="X16" i="1" l="1"/>
  <c r="AA23" i="1"/>
  <c r="Y23" i="1"/>
  <c r="AA22" i="1"/>
  <c r="Y22" i="1"/>
  <c r="Y21" i="1"/>
  <c r="AA21" i="1"/>
  <c r="AA20" i="1"/>
  <c r="Y20" i="1"/>
  <c r="AA19" i="1"/>
  <c r="Y19" i="1"/>
  <c r="AA18" i="1"/>
  <c r="Y18" i="1"/>
  <c r="Y66" i="1" l="1"/>
  <c r="X53" i="1"/>
  <c r="X79" i="1"/>
  <c r="X78" i="1"/>
  <c r="X77" i="1"/>
  <c r="X76" i="1"/>
  <c r="X74" i="1"/>
  <c r="X68" i="1"/>
  <c r="X62" i="1"/>
  <c r="X57" i="1"/>
  <c r="X75" i="1" s="1"/>
  <c r="X50" i="1"/>
  <c r="X72" i="1" s="1"/>
  <c r="X44" i="1"/>
  <c r="X32" i="1"/>
  <c r="X48" i="1" l="1"/>
  <c r="AA43" i="1"/>
  <c r="T80" i="1"/>
  <c r="T79" i="1"/>
  <c r="T78" i="1"/>
  <c r="T77" i="1"/>
  <c r="T76" i="1"/>
  <c r="T74" i="1"/>
  <c r="T68" i="1"/>
  <c r="T62" i="1"/>
  <c r="T57" i="1"/>
  <c r="T53" i="1"/>
  <c r="T50" i="1"/>
  <c r="T72" i="1" s="1"/>
  <c r="T44" i="1"/>
  <c r="T32" i="1"/>
  <c r="T16" i="1"/>
  <c r="V16" i="1"/>
  <c r="Z79" i="1"/>
  <c r="Z78" i="1"/>
  <c r="Z76" i="1"/>
  <c r="Z74" i="1"/>
  <c r="Z68" i="1"/>
  <c r="Z62" i="1"/>
  <c r="Z57" i="1"/>
  <c r="Z53" i="1"/>
  <c r="Z50" i="1"/>
  <c r="Z72" i="1" s="1"/>
  <c r="Z44" i="1"/>
  <c r="Z32" i="1"/>
  <c r="X70" i="1" l="1"/>
  <c r="Z48" i="1"/>
  <c r="T75" i="1"/>
  <c r="T48" i="1"/>
  <c r="Z75" i="1"/>
  <c r="V74" i="1"/>
  <c r="R74" i="1"/>
  <c r="R32" i="1"/>
  <c r="S43" i="1"/>
  <c r="U43" i="1" s="1"/>
  <c r="Y43" i="1" s="1"/>
  <c r="Z70" i="1" l="1"/>
  <c r="T70" i="1"/>
  <c r="R79" i="1"/>
  <c r="S66" i="1"/>
  <c r="W49" i="1" l="1"/>
  <c r="W54" i="1"/>
  <c r="W58" i="1"/>
  <c r="W63" i="1"/>
  <c r="W71" i="1"/>
  <c r="W73" i="1"/>
  <c r="V80" i="1"/>
  <c r="V79" i="1"/>
  <c r="V78" i="1"/>
  <c r="V77" i="1"/>
  <c r="V76" i="1"/>
  <c r="V68" i="1"/>
  <c r="V62" i="1"/>
  <c r="V57" i="1"/>
  <c r="V53" i="1"/>
  <c r="V50" i="1"/>
  <c r="V44" i="1"/>
  <c r="V32" i="1"/>
  <c r="S49" i="1"/>
  <c r="S54" i="1"/>
  <c r="S58" i="1"/>
  <c r="S71" i="1"/>
  <c r="S73" i="1"/>
  <c r="R80" i="1"/>
  <c r="R78" i="1"/>
  <c r="R77" i="1"/>
  <c r="R76" i="1"/>
  <c r="R68" i="1"/>
  <c r="R62" i="1"/>
  <c r="R57" i="1"/>
  <c r="R53" i="1"/>
  <c r="R50" i="1"/>
  <c r="R72" i="1" s="1"/>
  <c r="R44" i="1"/>
  <c r="R16" i="1"/>
  <c r="V48" i="1" l="1"/>
  <c r="V70" i="1" s="1"/>
  <c r="R75" i="1"/>
  <c r="R48" i="1"/>
  <c r="R70" i="1" s="1"/>
  <c r="V72" i="1"/>
  <c r="V75" i="1"/>
  <c r="P79" i="1"/>
  <c r="N79" i="1"/>
  <c r="P32" i="1"/>
  <c r="N32" i="1"/>
  <c r="Q42" i="1"/>
  <c r="O42" i="1"/>
  <c r="S42" i="1" s="1"/>
  <c r="U42" i="1" l="1"/>
  <c r="Y42" i="1" s="1"/>
  <c r="W42" i="1"/>
  <c r="O17" i="1"/>
  <c r="S17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P16" i="1"/>
  <c r="N16" i="1"/>
  <c r="P80" i="1"/>
  <c r="P78" i="1"/>
  <c r="P77" i="1"/>
  <c r="P76" i="1"/>
  <c r="P74" i="1"/>
  <c r="P68" i="1"/>
  <c r="P62" i="1"/>
  <c r="P57" i="1"/>
  <c r="P53" i="1"/>
  <c r="P50" i="1"/>
  <c r="P72" i="1" s="1"/>
  <c r="P44" i="1"/>
  <c r="N80" i="1"/>
  <c r="N78" i="1"/>
  <c r="N77" i="1"/>
  <c r="N76" i="1"/>
  <c r="N74" i="1"/>
  <c r="N68" i="1"/>
  <c r="N62" i="1"/>
  <c r="N57" i="1"/>
  <c r="N53" i="1"/>
  <c r="N50" i="1"/>
  <c r="N72" i="1" s="1"/>
  <c r="N44" i="1"/>
  <c r="AA42" i="1" l="1"/>
  <c r="U26" i="1"/>
  <c r="Y26" i="1" s="1"/>
  <c r="U27" i="1"/>
  <c r="Y27" i="1" s="1"/>
  <c r="U29" i="1"/>
  <c r="Y29" i="1" s="1"/>
  <c r="U25" i="1"/>
  <c r="Y25" i="1" s="1"/>
  <c r="U17" i="1"/>
  <c r="Y17" i="1" s="1"/>
  <c r="U28" i="1"/>
  <c r="Y28" i="1" s="1"/>
  <c r="U24" i="1"/>
  <c r="Y24" i="1" s="1"/>
  <c r="P75" i="1"/>
  <c r="N48" i="1"/>
  <c r="N75" i="1"/>
  <c r="P48" i="1"/>
  <c r="L80" i="1"/>
  <c r="J80" i="1"/>
  <c r="I80" i="1"/>
  <c r="G80" i="1"/>
  <c r="E80" i="1"/>
  <c r="D80" i="1"/>
  <c r="L79" i="1"/>
  <c r="J79" i="1"/>
  <c r="I79" i="1"/>
  <c r="G79" i="1"/>
  <c r="E79" i="1"/>
  <c r="D79" i="1"/>
  <c r="L78" i="1"/>
  <c r="J78" i="1"/>
  <c r="I78" i="1"/>
  <c r="G78" i="1"/>
  <c r="E78" i="1"/>
  <c r="D78" i="1"/>
  <c r="L77" i="1"/>
  <c r="J77" i="1"/>
  <c r="I77" i="1"/>
  <c r="G77" i="1"/>
  <c r="E77" i="1"/>
  <c r="D77" i="1"/>
  <c r="L76" i="1"/>
  <c r="J76" i="1"/>
  <c r="I76" i="1"/>
  <c r="G76" i="1"/>
  <c r="E76" i="1"/>
  <c r="D76" i="1"/>
  <c r="L74" i="1"/>
  <c r="J74" i="1"/>
  <c r="I74" i="1"/>
  <c r="G74" i="1"/>
  <c r="E74" i="1"/>
  <c r="D74" i="1"/>
  <c r="K69" i="1"/>
  <c r="M69" i="1" s="1"/>
  <c r="Q69" i="1" s="1"/>
  <c r="F69" i="1"/>
  <c r="H69" i="1" s="1"/>
  <c r="O69" i="1" s="1"/>
  <c r="S69" i="1" s="1"/>
  <c r="L68" i="1"/>
  <c r="J68" i="1"/>
  <c r="I68" i="1"/>
  <c r="G68" i="1"/>
  <c r="E68" i="1"/>
  <c r="D68" i="1"/>
  <c r="K65" i="1"/>
  <c r="M65" i="1" s="1"/>
  <c r="Q65" i="1" s="1"/>
  <c r="F65" i="1"/>
  <c r="H65" i="1" s="1"/>
  <c r="O65" i="1" s="1"/>
  <c r="S65" i="1" s="1"/>
  <c r="K64" i="1"/>
  <c r="M64" i="1" s="1"/>
  <c r="Q64" i="1" s="1"/>
  <c r="F64" i="1"/>
  <c r="H64" i="1" s="1"/>
  <c r="O64" i="1" s="1"/>
  <c r="S64" i="1" s="1"/>
  <c r="L62" i="1"/>
  <c r="J62" i="1"/>
  <c r="I62" i="1"/>
  <c r="G62" i="1"/>
  <c r="E62" i="1"/>
  <c r="D62" i="1"/>
  <c r="K61" i="1"/>
  <c r="M61" i="1" s="1"/>
  <c r="Q61" i="1" s="1"/>
  <c r="F61" i="1"/>
  <c r="H61" i="1" s="1"/>
  <c r="O61" i="1" s="1"/>
  <c r="S61" i="1" s="1"/>
  <c r="K60" i="1"/>
  <c r="M60" i="1" s="1"/>
  <c r="Q60" i="1" s="1"/>
  <c r="F60" i="1"/>
  <c r="H60" i="1" s="1"/>
  <c r="O60" i="1" s="1"/>
  <c r="S60" i="1" s="1"/>
  <c r="K59" i="1"/>
  <c r="M59" i="1" s="1"/>
  <c r="Q59" i="1" s="1"/>
  <c r="F59" i="1"/>
  <c r="H59" i="1" s="1"/>
  <c r="O59" i="1" s="1"/>
  <c r="S59" i="1" s="1"/>
  <c r="L57" i="1"/>
  <c r="J57" i="1"/>
  <c r="I57" i="1"/>
  <c r="G57" i="1"/>
  <c r="E57" i="1"/>
  <c r="D57" i="1"/>
  <c r="K56" i="1"/>
  <c r="M56" i="1" s="1"/>
  <c r="Q56" i="1" s="1"/>
  <c r="F56" i="1"/>
  <c r="H56" i="1" s="1"/>
  <c r="O56" i="1" s="1"/>
  <c r="S56" i="1" s="1"/>
  <c r="K55" i="1"/>
  <c r="M55" i="1" s="1"/>
  <c r="Q55" i="1" s="1"/>
  <c r="F55" i="1"/>
  <c r="H55" i="1" s="1"/>
  <c r="O55" i="1" s="1"/>
  <c r="S55" i="1" s="1"/>
  <c r="L53" i="1"/>
  <c r="J53" i="1"/>
  <c r="I53" i="1"/>
  <c r="G53" i="1"/>
  <c r="E53" i="1"/>
  <c r="D53" i="1"/>
  <c r="K52" i="1"/>
  <c r="M52" i="1" s="1"/>
  <c r="Q52" i="1" s="1"/>
  <c r="F52" i="1"/>
  <c r="H52" i="1" s="1"/>
  <c r="O52" i="1" s="1"/>
  <c r="S52" i="1" s="1"/>
  <c r="K51" i="1"/>
  <c r="M51" i="1" s="1"/>
  <c r="Q51" i="1" s="1"/>
  <c r="F51" i="1"/>
  <c r="H51" i="1" s="1"/>
  <c r="O51" i="1" s="1"/>
  <c r="S51" i="1" s="1"/>
  <c r="L50" i="1"/>
  <c r="L72" i="1" s="1"/>
  <c r="J50" i="1"/>
  <c r="J72" i="1" s="1"/>
  <c r="I50" i="1"/>
  <c r="G50" i="1"/>
  <c r="G72" i="1" s="1"/>
  <c r="E50" i="1"/>
  <c r="D50" i="1"/>
  <c r="D72" i="1" s="1"/>
  <c r="K47" i="1"/>
  <c r="M47" i="1" s="1"/>
  <c r="Q47" i="1" s="1"/>
  <c r="F47" i="1"/>
  <c r="H47" i="1" s="1"/>
  <c r="O47" i="1" s="1"/>
  <c r="S47" i="1" s="1"/>
  <c r="K46" i="1"/>
  <c r="M46" i="1" s="1"/>
  <c r="Q46" i="1" s="1"/>
  <c r="F46" i="1"/>
  <c r="H46" i="1" s="1"/>
  <c r="O46" i="1" s="1"/>
  <c r="S46" i="1" s="1"/>
  <c r="K45" i="1"/>
  <c r="M45" i="1" s="1"/>
  <c r="Q45" i="1" s="1"/>
  <c r="F45" i="1"/>
  <c r="H45" i="1" s="1"/>
  <c r="O45" i="1" s="1"/>
  <c r="S45" i="1" s="1"/>
  <c r="L44" i="1"/>
  <c r="J44" i="1"/>
  <c r="I44" i="1"/>
  <c r="G44" i="1"/>
  <c r="E44" i="1"/>
  <c r="D44" i="1"/>
  <c r="K41" i="1"/>
  <c r="M41" i="1" s="1"/>
  <c r="Q41" i="1" s="1"/>
  <c r="F41" i="1"/>
  <c r="H41" i="1" s="1"/>
  <c r="O41" i="1" s="1"/>
  <c r="S41" i="1" s="1"/>
  <c r="K40" i="1"/>
  <c r="M40" i="1" s="1"/>
  <c r="Q40" i="1" s="1"/>
  <c r="F40" i="1"/>
  <c r="H40" i="1" s="1"/>
  <c r="O40" i="1" s="1"/>
  <c r="S40" i="1" s="1"/>
  <c r="K39" i="1"/>
  <c r="M39" i="1" s="1"/>
  <c r="Q39" i="1" s="1"/>
  <c r="F39" i="1"/>
  <c r="H39" i="1" s="1"/>
  <c r="O39" i="1" s="1"/>
  <c r="S39" i="1" s="1"/>
  <c r="K38" i="1"/>
  <c r="M38" i="1" s="1"/>
  <c r="Q38" i="1" s="1"/>
  <c r="F38" i="1"/>
  <c r="H38" i="1" s="1"/>
  <c r="O38" i="1" s="1"/>
  <c r="S38" i="1" s="1"/>
  <c r="K37" i="1"/>
  <c r="M37" i="1" s="1"/>
  <c r="Q37" i="1" s="1"/>
  <c r="F37" i="1"/>
  <c r="H37" i="1" s="1"/>
  <c r="O37" i="1" s="1"/>
  <c r="S37" i="1" s="1"/>
  <c r="K36" i="1"/>
  <c r="M36" i="1" s="1"/>
  <c r="Q36" i="1" s="1"/>
  <c r="F36" i="1"/>
  <c r="H36" i="1" s="1"/>
  <c r="O36" i="1" s="1"/>
  <c r="S36" i="1" s="1"/>
  <c r="K35" i="1"/>
  <c r="M35" i="1" s="1"/>
  <c r="Q35" i="1" s="1"/>
  <c r="F35" i="1"/>
  <c r="H35" i="1" s="1"/>
  <c r="O35" i="1" s="1"/>
  <c r="S35" i="1" s="1"/>
  <c r="K34" i="1"/>
  <c r="M34" i="1" s="1"/>
  <c r="Q34" i="1" s="1"/>
  <c r="F34" i="1"/>
  <c r="H34" i="1" s="1"/>
  <c r="O34" i="1" s="1"/>
  <c r="S34" i="1" s="1"/>
  <c r="K33" i="1"/>
  <c r="M33" i="1" s="1"/>
  <c r="Q33" i="1" s="1"/>
  <c r="F33" i="1"/>
  <c r="H33" i="1" s="1"/>
  <c r="O33" i="1" s="1"/>
  <c r="S33" i="1" s="1"/>
  <c r="L32" i="1"/>
  <c r="J32" i="1"/>
  <c r="I32" i="1"/>
  <c r="G32" i="1"/>
  <c r="E32" i="1"/>
  <c r="D32" i="1"/>
  <c r="K31" i="1"/>
  <c r="M31" i="1" s="1"/>
  <c r="Q31" i="1" s="1"/>
  <c r="F31" i="1"/>
  <c r="H31" i="1" s="1"/>
  <c r="O31" i="1" s="1"/>
  <c r="S31" i="1" s="1"/>
  <c r="K30" i="1"/>
  <c r="M30" i="1" s="1"/>
  <c r="Q30" i="1" s="1"/>
  <c r="F30" i="1"/>
  <c r="H30" i="1" s="1"/>
  <c r="O30" i="1" s="1"/>
  <c r="S30" i="1" s="1"/>
  <c r="K29" i="1"/>
  <c r="M29" i="1" s="1"/>
  <c r="Q29" i="1" s="1"/>
  <c r="F29" i="1"/>
  <c r="K28" i="1"/>
  <c r="M28" i="1" s="1"/>
  <c r="Q28" i="1" s="1"/>
  <c r="F28" i="1"/>
  <c r="K27" i="1"/>
  <c r="M27" i="1" s="1"/>
  <c r="Q27" i="1" s="1"/>
  <c r="F27" i="1"/>
  <c r="K26" i="1"/>
  <c r="M26" i="1" s="1"/>
  <c r="Q26" i="1" s="1"/>
  <c r="F26" i="1"/>
  <c r="K25" i="1"/>
  <c r="M25" i="1" s="1"/>
  <c r="Q25" i="1" s="1"/>
  <c r="F25" i="1"/>
  <c r="K24" i="1"/>
  <c r="M24" i="1" s="1"/>
  <c r="Q24" i="1" s="1"/>
  <c r="F24" i="1"/>
  <c r="K17" i="1"/>
  <c r="M17" i="1" s="1"/>
  <c r="Q17" i="1" s="1"/>
  <c r="W17" i="1" s="1"/>
  <c r="F17" i="1"/>
  <c r="L16" i="1"/>
  <c r="J16" i="1"/>
  <c r="I16" i="1"/>
  <c r="G16" i="1"/>
  <c r="E16" i="1"/>
  <c r="D16" i="1"/>
  <c r="AA17" i="1" l="1"/>
  <c r="U38" i="1"/>
  <c r="Y38" i="1" s="1"/>
  <c r="U46" i="1"/>
  <c r="Y46" i="1" s="1"/>
  <c r="U55" i="1"/>
  <c r="Y55" i="1" s="1"/>
  <c r="U65" i="1"/>
  <c r="Y65" i="1" s="1"/>
  <c r="U30" i="1"/>
  <c r="Y30" i="1" s="1"/>
  <c r="U36" i="1"/>
  <c r="Y36" i="1" s="1"/>
  <c r="U60" i="1"/>
  <c r="Y60" i="1" s="1"/>
  <c r="U69" i="1"/>
  <c r="Y69" i="1" s="1"/>
  <c r="U37" i="1"/>
  <c r="Y37" i="1" s="1"/>
  <c r="U41" i="1"/>
  <c r="Y41" i="1" s="1"/>
  <c r="U45" i="1"/>
  <c r="Y45" i="1" s="1"/>
  <c r="U47" i="1"/>
  <c r="Y47" i="1" s="1"/>
  <c r="U51" i="1"/>
  <c r="Y51" i="1" s="1"/>
  <c r="U56" i="1"/>
  <c r="Y56" i="1" s="1"/>
  <c r="U59" i="1"/>
  <c r="Y59" i="1" s="1"/>
  <c r="U61" i="1"/>
  <c r="Y61" i="1" s="1"/>
  <c r="U64" i="1"/>
  <c r="Y64" i="1" s="1"/>
  <c r="U34" i="1"/>
  <c r="Y34" i="1" s="1"/>
  <c r="U40" i="1"/>
  <c r="Y40" i="1" s="1"/>
  <c r="U52" i="1"/>
  <c r="Y52" i="1" s="1"/>
  <c r="U31" i="1"/>
  <c r="Y31" i="1" s="1"/>
  <c r="U33" i="1"/>
  <c r="Y33" i="1" s="1"/>
  <c r="U35" i="1"/>
  <c r="Y35" i="1" s="1"/>
  <c r="U39" i="1"/>
  <c r="Y39" i="1" s="1"/>
  <c r="L75" i="1"/>
  <c r="W25" i="1"/>
  <c r="W27" i="1"/>
  <c r="W29" i="1"/>
  <c r="W31" i="1"/>
  <c r="W33" i="1"/>
  <c r="W35" i="1"/>
  <c r="W37" i="1"/>
  <c r="W39" i="1"/>
  <c r="W41" i="1"/>
  <c r="W45" i="1"/>
  <c r="W47" i="1"/>
  <c r="W51" i="1"/>
  <c r="W56" i="1"/>
  <c r="W59" i="1"/>
  <c r="W61" i="1"/>
  <c r="W64" i="1"/>
  <c r="W24" i="1"/>
  <c r="W26" i="1"/>
  <c r="W28" i="1"/>
  <c r="W30" i="1"/>
  <c r="W34" i="1"/>
  <c r="W36" i="1"/>
  <c r="W38" i="1"/>
  <c r="W40" i="1"/>
  <c r="W46" i="1"/>
  <c r="W52" i="1"/>
  <c r="W55" i="1"/>
  <c r="W60" i="1"/>
  <c r="W65" i="1"/>
  <c r="W69" i="1"/>
  <c r="D75" i="1"/>
  <c r="J48" i="1"/>
  <c r="J70" i="1" s="1"/>
  <c r="K50" i="1"/>
  <c r="M50" i="1" s="1"/>
  <c r="Q50" i="1" s="1"/>
  <c r="K57" i="1"/>
  <c r="M57" i="1" s="1"/>
  <c r="Q57" i="1" s="1"/>
  <c r="K62" i="1"/>
  <c r="M62" i="1" s="1"/>
  <c r="Q62" i="1" s="1"/>
  <c r="D48" i="1"/>
  <c r="D70" i="1" s="1"/>
  <c r="F16" i="1"/>
  <c r="H16" i="1" s="1"/>
  <c r="O16" i="1" s="1"/>
  <c r="S16" i="1" s="1"/>
  <c r="F74" i="1"/>
  <c r="H74" i="1" s="1"/>
  <c r="O74" i="1" s="1"/>
  <c r="S74" i="1" s="1"/>
  <c r="F79" i="1"/>
  <c r="H79" i="1" s="1"/>
  <c r="O79" i="1" s="1"/>
  <c r="S79" i="1" s="1"/>
  <c r="F44" i="1"/>
  <c r="H44" i="1" s="1"/>
  <c r="O44" i="1" s="1"/>
  <c r="S44" i="1" s="1"/>
  <c r="P70" i="1"/>
  <c r="K44" i="1"/>
  <c r="M44" i="1" s="1"/>
  <c r="Q44" i="1" s="1"/>
  <c r="K79" i="1"/>
  <c r="M79" i="1" s="1"/>
  <c r="Q79" i="1" s="1"/>
  <c r="F62" i="1"/>
  <c r="H62" i="1" s="1"/>
  <c r="O62" i="1" s="1"/>
  <c r="S62" i="1" s="1"/>
  <c r="F76" i="1"/>
  <c r="H76" i="1" s="1"/>
  <c r="O76" i="1" s="1"/>
  <c r="S76" i="1" s="1"/>
  <c r="F78" i="1"/>
  <c r="H78" i="1" s="1"/>
  <c r="O78" i="1" s="1"/>
  <c r="S78" i="1" s="1"/>
  <c r="K80" i="1"/>
  <c r="M80" i="1" s="1"/>
  <c r="Q80" i="1" s="1"/>
  <c r="N70" i="1"/>
  <c r="I75" i="1"/>
  <c r="E48" i="1"/>
  <c r="E70" i="1" s="1"/>
  <c r="F32" i="1"/>
  <c r="H32" i="1" s="1"/>
  <c r="O32" i="1" s="1"/>
  <c r="S32" i="1" s="1"/>
  <c r="K32" i="1"/>
  <c r="M32" i="1" s="1"/>
  <c r="Q32" i="1" s="1"/>
  <c r="J75" i="1"/>
  <c r="K78" i="1"/>
  <c r="M78" i="1" s="1"/>
  <c r="Q78" i="1" s="1"/>
  <c r="G75" i="1"/>
  <c r="F68" i="1"/>
  <c r="H68" i="1" s="1"/>
  <c r="O68" i="1" s="1"/>
  <c r="S68" i="1" s="1"/>
  <c r="K77" i="1"/>
  <c r="M77" i="1" s="1"/>
  <c r="Q77" i="1" s="1"/>
  <c r="F80" i="1"/>
  <c r="H80" i="1" s="1"/>
  <c r="O80" i="1" s="1"/>
  <c r="S80" i="1" s="1"/>
  <c r="G48" i="1"/>
  <c r="G70" i="1" s="1"/>
  <c r="F50" i="1"/>
  <c r="H50" i="1" s="1"/>
  <c r="O50" i="1" s="1"/>
  <c r="S50" i="1" s="1"/>
  <c r="E75" i="1"/>
  <c r="K53" i="1"/>
  <c r="M53" i="1" s="1"/>
  <c r="Q53" i="1" s="1"/>
  <c r="K68" i="1"/>
  <c r="M68" i="1" s="1"/>
  <c r="Q68" i="1" s="1"/>
  <c r="F77" i="1"/>
  <c r="H77" i="1" s="1"/>
  <c r="O77" i="1" s="1"/>
  <c r="S77" i="1" s="1"/>
  <c r="L48" i="1"/>
  <c r="L70" i="1" s="1"/>
  <c r="K76" i="1"/>
  <c r="M76" i="1" s="1"/>
  <c r="Q76" i="1" s="1"/>
  <c r="K74" i="1"/>
  <c r="M74" i="1" s="1"/>
  <c r="Q74" i="1" s="1"/>
  <c r="K16" i="1"/>
  <c r="M16" i="1" s="1"/>
  <c r="Q16" i="1" s="1"/>
  <c r="W16" i="1" s="1"/>
  <c r="AA16" i="1" s="1"/>
  <c r="F53" i="1"/>
  <c r="H53" i="1" s="1"/>
  <c r="O53" i="1" s="1"/>
  <c r="S53" i="1" s="1"/>
  <c r="E72" i="1"/>
  <c r="F72" i="1" s="1"/>
  <c r="H72" i="1" s="1"/>
  <c r="O72" i="1" s="1"/>
  <c r="S72" i="1" s="1"/>
  <c r="I72" i="1"/>
  <c r="K72" i="1" s="1"/>
  <c r="M72" i="1" s="1"/>
  <c r="Q72" i="1" s="1"/>
  <c r="F57" i="1"/>
  <c r="H57" i="1" s="1"/>
  <c r="O57" i="1" s="1"/>
  <c r="S57" i="1" s="1"/>
  <c r="I48" i="1"/>
  <c r="AA46" i="1" l="1"/>
  <c r="AA41" i="1"/>
  <c r="AA39" i="1"/>
  <c r="AA24" i="1"/>
  <c r="AA33" i="1"/>
  <c r="AA40" i="1"/>
  <c r="AA64" i="1"/>
  <c r="AA51" i="1"/>
  <c r="AA55" i="1"/>
  <c r="AA38" i="1"/>
  <c r="AA28" i="1"/>
  <c r="AA61" i="1"/>
  <c r="AA47" i="1"/>
  <c r="AA37" i="1"/>
  <c r="AA29" i="1"/>
  <c r="AA65" i="1"/>
  <c r="AA34" i="1"/>
  <c r="AA56" i="1"/>
  <c r="AA25" i="1"/>
  <c r="AA60" i="1"/>
  <c r="AA30" i="1"/>
  <c r="AA31" i="1"/>
  <c r="AA69" i="1"/>
  <c r="AA52" i="1"/>
  <c r="AA36" i="1"/>
  <c r="AA26" i="1"/>
  <c r="AA59" i="1"/>
  <c r="AA45" i="1"/>
  <c r="AA35" i="1"/>
  <c r="AA27" i="1"/>
  <c r="U78" i="1"/>
  <c r="Y78" i="1" s="1"/>
  <c r="U74" i="1"/>
  <c r="Y74" i="1" s="1"/>
  <c r="U79" i="1"/>
  <c r="Y79" i="1" s="1"/>
  <c r="U76" i="1"/>
  <c r="Y76" i="1" s="1"/>
  <c r="U16" i="1"/>
  <c r="Y16" i="1" s="1"/>
  <c r="U72" i="1"/>
  <c r="Y72" i="1" s="1"/>
  <c r="U32" i="1"/>
  <c r="Y32" i="1" s="1"/>
  <c r="U53" i="1"/>
  <c r="Y53" i="1" s="1"/>
  <c r="U80" i="1"/>
  <c r="Y80" i="1" s="1"/>
  <c r="U57" i="1"/>
  <c r="Y57" i="1" s="1"/>
  <c r="U77" i="1"/>
  <c r="Y77" i="1" s="1"/>
  <c r="U50" i="1"/>
  <c r="Y50" i="1" s="1"/>
  <c r="U68" i="1"/>
  <c r="Y68" i="1" s="1"/>
  <c r="U62" i="1"/>
  <c r="Y62" i="1" s="1"/>
  <c r="U44" i="1"/>
  <c r="Y44" i="1" s="1"/>
  <c r="W68" i="1"/>
  <c r="W53" i="1"/>
  <c r="W80" i="1"/>
  <c r="W79" i="1"/>
  <c r="W62" i="1"/>
  <c r="F75" i="1"/>
  <c r="H75" i="1" s="1"/>
  <c r="O75" i="1" s="1"/>
  <c r="S75" i="1" s="1"/>
  <c r="W78" i="1"/>
  <c r="W44" i="1"/>
  <c r="W57" i="1"/>
  <c r="W32" i="1"/>
  <c r="K48" i="1"/>
  <c r="M48" i="1" s="1"/>
  <c r="Q48" i="1" s="1"/>
  <c r="W76" i="1"/>
  <c r="W72" i="1"/>
  <c r="W74" i="1"/>
  <c r="W77" i="1"/>
  <c r="W50" i="1"/>
  <c r="F48" i="1"/>
  <c r="H48" i="1" s="1"/>
  <c r="O48" i="1" s="1"/>
  <c r="S48" i="1" s="1"/>
  <c r="F70" i="1"/>
  <c r="H70" i="1" s="1"/>
  <c r="O70" i="1" s="1"/>
  <c r="S70" i="1" s="1"/>
  <c r="K75" i="1"/>
  <c r="M75" i="1" s="1"/>
  <c r="Q75" i="1" s="1"/>
  <c r="I70" i="1"/>
  <c r="K70" i="1" s="1"/>
  <c r="M70" i="1" s="1"/>
  <c r="Q70" i="1" s="1"/>
  <c r="AA77" i="1" l="1"/>
  <c r="AA78" i="1"/>
  <c r="AA74" i="1"/>
  <c r="AA32" i="1"/>
  <c r="AA53" i="1"/>
  <c r="AA72" i="1"/>
  <c r="AA57" i="1"/>
  <c r="AA62" i="1"/>
  <c r="AA68" i="1"/>
  <c r="AA80" i="1"/>
  <c r="AA50" i="1"/>
  <c r="AA76" i="1"/>
  <c r="AA44" i="1"/>
  <c r="AA79" i="1"/>
  <c r="U75" i="1"/>
  <c r="Y75" i="1" s="1"/>
  <c r="U48" i="1"/>
  <c r="Y48" i="1" s="1"/>
  <c r="U70" i="1"/>
  <c r="Y70" i="1" s="1"/>
  <c r="W75" i="1"/>
  <c r="W70" i="1"/>
  <c r="W48" i="1"/>
  <c r="AA75" i="1" l="1"/>
  <c r="AA48" i="1"/>
  <c r="AA70" i="1"/>
</calcChain>
</file>

<file path=xl/sharedStrings.xml><?xml version="1.0" encoding="utf-8"?>
<sst xmlns="http://schemas.openxmlformats.org/spreadsheetml/2006/main" count="211" uniqueCount="141">
  <si>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</si>
  <si>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</si>
  <si>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</si>
  <si>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</si>
  <si>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</si>
  <si>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</si>
  <si>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</si>
  <si>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</si>
  <si>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</si>
  <si>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</si>
  <si>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</si>
  <si>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</si>
  <si>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</si>
  <si>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</si>
  <si>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</si>
  <si>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</si>
  <si>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</si>
  <si>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</si>
  <si>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</si>
  <si>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>01 2 4201</t>
  </si>
  <si>
    <t>4.</t>
  </si>
  <si>
    <t>01 2 4116</t>
  </si>
  <si>
    <t>5.</t>
  </si>
  <si>
    <t>Строительство нового корпуса МАОУ "СОШ № 59"</t>
  </si>
  <si>
    <t>01 2 4117</t>
  </si>
  <si>
    <t>6.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</si>
  <si>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</si>
  <si>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</si>
  <si>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</si>
  <si>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</si>
  <si>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</si>
  <si>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</si>
  <si>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</si>
  <si>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</si>
  <si>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</si>
  <si>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</si>
  <si>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</si>
  <si>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</si>
  <si>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</si>
  <si>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</si>
  <si>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</si>
  <si>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</si>
  <si>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</si>
  <si>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</si>
  <si>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</si>
  <si>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</si>
  <si>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</si>
  <si>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</si>
  <si>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</si>
  <si>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</si>
  <si>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</si>
  <si>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</si>
  <si>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</si>
  <si>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</si>
  <si>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</si>
  <si>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</si>
  <si>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</si>
  <si>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</si>
  <si>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</si>
  <si>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</si>
  <si>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</si>
  <si>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</si>
  <si>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</si>
  <si>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</si>
  <si>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</si>
  <si>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</si>
  <si>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</si>
  <si>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</si>
  <si>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</si>
  <si>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</si>
  <si>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</si>
  <si>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</si>
  <si>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</si>
  <si>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</si>
  <si>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</si>
  <si>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</si>
  <si>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</si>
  <si>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</si>
  <si>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</si>
  <si>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</si>
  <si>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</si>
  <si>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</si>
  <si>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</si>
  <si>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</si>
  <si>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</si>
  <si>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</si>
  <si>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</si>
  <si>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</si>
  <si>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</si>
  <si>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</si>
  <si>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</si>
  <si>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</si>
  <si>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</si>
  <si>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</si>
  <si>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</si>
  <si>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</si>
  <si>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</si>
  <si>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</si>
  <si>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</si>
  <si>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</si>
  <si>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</si>
  <si>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</si>
  <si>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</si>
  <si>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</si>
  <si>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</si>
  <si>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</si>
  <si>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</si>
  <si>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</si>
  <si>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</si>
  <si>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</si>
  <si>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</si>
  <si>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</si>
  <si>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</si>
  <si>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</si>
  <si>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</si>
  <si>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</si>
  <si>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Строительство нового корпуса МАОУ "Средняя общеобразовательная школа № 40" г.Перми</t>
  </si>
  <si>
    <t>Строительство нового корпуса МБОУ "Средняя общеобразовательная школа № 42" г.Перми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</si>
  <si>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</si>
  <si>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Комбайнеров,30а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</si>
  <si>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Газонной,19а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</si>
  <si>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</si>
  <si>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</si>
  <si>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Целинной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</si>
  <si>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</t>
  </si>
  <si>
    <t>3.</t>
  </si>
  <si>
    <t>31.</t>
  </si>
  <si>
    <t>32.</t>
  </si>
  <si>
    <t>33.</t>
  </si>
  <si>
    <t>34.</t>
  </si>
  <si>
    <t>35.</t>
  </si>
  <si>
    <t>36.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</si>
  <si>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плановый период 2015 и 2016 годов</t>
  </si>
  <si>
    <t>01 1 4142</t>
  </si>
  <si>
    <t>01 1 4143</t>
  </si>
  <si>
    <t>01 1 4212</t>
  </si>
  <si>
    <t>01 1 4144</t>
  </si>
  <si>
    <t>01 1 4145</t>
  </si>
  <si>
    <t>01 1 4146</t>
  </si>
  <si>
    <t>01 1 4147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</si>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</sst>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4" fontId="1" fillId="4" borderId="5" xfId="0" applyNumberFormat="1" applyFont="1" applyFill="1" applyBorder="1" applyAlignment="1">
      <alignment horizontal="right"/>
    </xf>
    <xf numFmtId="4" fontId="1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1" fillId="5" borderId="0" xfId="0" applyFont="1" applyFill="1"/>
    <xf numFmtId="4" fontId="1" fillId="5" borderId="1" xfId="0" applyNumberFormat="1" applyFont="1" applyFill="1" applyBorder="1"/>
    <xf numFmtId="164" fontId="1" fillId="5" borderId="5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4" fontId="1" fillId="5" borderId="5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80"/>
  <sheetViews>
    <sheetView tabSelected="1" zoomScale="70" zoomScaleNormal="70" workbookViewId="0">
      <selection sqref="A1:AA80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14" width="17.5703125" style="1" hidden="1" customWidth="1"/>
    <col min="15" max="15" width="17.140625" style="1" hidden="1" customWidth="1"/>
    <col min="16" max="16" width="17" style="1" hidden="1" customWidth="1"/>
    <col min="17" max="18" width="17.140625" style="1" hidden="1" customWidth="1"/>
    <col min="19" max="21" width="17.5703125" style="1" hidden="1" customWidth="1"/>
    <col min="22" max="22" width="17.140625" style="1" hidden="1" customWidth="1"/>
    <col min="23" max="23" width="17.5703125" style="1" hidden="1" customWidth="1"/>
    <col min="24" max="24" width="17.5703125" style="37" hidden="1" customWidth="1"/>
    <col min="25" max="25" width="17.5703125" style="1" customWidth="1"/>
    <col min="26" max="26" width="17.5703125" style="37" hidden="1" customWidth="1"/>
    <col min="27" max="27" width="19.85546875" style="1" customWidth="1"/>
    <col min="28" max="30" width="9.140625" style="1" hidden="1" customWidth="1"/>
    <col min="31" max="16384" width="9.140625" style="1"/>
  </cols>
  <sheetData>
    <row r="1" spans="1:27" x14ac:dyDescent="0.3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A1" s="2" t="s">
        <v>140</v>
      </c>
    </row>
    <row r="2" spans="1:27" x14ac:dyDescent="0.3"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A2" s="2" t="s">
        <v>0</v>
      </c>
    </row>
    <row r="3" spans="1:27" x14ac:dyDescent="0.3"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A3" s="2" t="s">
        <v>1</v>
      </c>
    </row>
    <row r="5" spans="1:27" x14ac:dyDescent="0.3">
      <c r="M5" s="2"/>
      <c r="N5" s="2"/>
      <c r="O5" s="2"/>
      <c r="Q5" s="2"/>
      <c r="R5" s="2"/>
      <c r="S5" s="2"/>
      <c r="T5" s="2"/>
      <c r="U5" s="2"/>
      <c r="AA5" s="2" t="s">
        <v>2</v>
      </c>
    </row>
    <row r="6" spans="1:27" x14ac:dyDescent="0.3">
      <c r="M6" s="2"/>
      <c r="N6" s="2"/>
      <c r="O6" s="2"/>
      <c r="Q6" s="2"/>
      <c r="R6" s="2"/>
      <c r="S6" s="2"/>
      <c r="T6" s="2"/>
      <c r="U6" s="2"/>
      <c r="AA6" s="2" t="s">
        <v>0</v>
      </c>
    </row>
    <row r="7" spans="1:27" x14ac:dyDescent="0.3">
      <c r="M7" s="2"/>
      <c r="N7" s="2"/>
      <c r="O7" s="2"/>
      <c r="Q7" s="2"/>
      <c r="R7" s="2"/>
      <c r="S7" s="2"/>
      <c r="T7" s="2"/>
      <c r="U7" s="2"/>
      <c r="AA7" s="2" t="s">
        <v>1</v>
      </c>
    </row>
    <row r="8" spans="1:27" x14ac:dyDescent="0.3">
      <c r="M8" s="2"/>
      <c r="N8" s="2"/>
      <c r="O8" s="2"/>
      <c r="Q8" s="2"/>
      <c r="R8" s="2"/>
      <c r="S8" s="2"/>
      <c r="T8" s="2"/>
      <c r="U8" s="2"/>
      <c r="AA8" s="2" t="s">
        <v>3</v>
      </c>
    </row>
    <row r="9" spans="1:27" x14ac:dyDescent="0.3">
      <c r="M9" s="2"/>
      <c r="N9" s="2"/>
      <c r="O9" s="2"/>
      <c r="P9" s="2"/>
      <c r="Q9" s="2"/>
      <c r="R9" s="2"/>
      <c r="S9" s="2"/>
      <c r="T9" s="2"/>
      <c r="U9" s="2"/>
      <c r="V9" s="2"/>
      <c r="AA9" s="2"/>
    </row>
    <row r="10" spans="1:27" ht="15.75" customHeight="1" x14ac:dyDescent="0.3">
      <c r="A10" s="44" t="s">
        <v>132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23"/>
      <c r="O10" s="24"/>
      <c r="P10" s="24"/>
      <c r="Q10" s="24"/>
      <c r="R10" s="25"/>
      <c r="S10" s="25"/>
      <c r="T10" s="28"/>
      <c r="U10" s="28"/>
      <c r="V10" s="25"/>
      <c r="AA10" s="28"/>
    </row>
    <row r="11" spans="1:27" ht="19.5" customHeigh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23"/>
      <c r="O11" s="24"/>
      <c r="P11" s="24"/>
      <c r="Q11" s="24"/>
      <c r="R11" s="26"/>
      <c r="S11" s="26"/>
      <c r="T11" s="28"/>
      <c r="U11" s="28"/>
      <c r="V11" s="26"/>
      <c r="AA11" s="28"/>
    </row>
    <row r="12" spans="1:27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3"/>
      <c r="O12" s="24"/>
      <c r="P12" s="24"/>
      <c r="Q12" s="24"/>
      <c r="R12" s="26"/>
      <c r="S12" s="26"/>
      <c r="T12" s="28"/>
      <c r="U12" s="28"/>
      <c r="V12" s="26"/>
      <c r="AA12" s="28"/>
    </row>
    <row r="13" spans="1:27" x14ac:dyDescent="0.3">
      <c r="A13" s="3"/>
      <c r="B13" s="4"/>
      <c r="C13" s="4"/>
      <c r="J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A13" s="2" t="s">
        <v>4</v>
      </c>
    </row>
    <row r="14" spans="1:27" ht="18.75" customHeight="1" x14ac:dyDescent="0.3">
      <c r="A14" s="54" t="s">
        <v>5</v>
      </c>
      <c r="B14" s="54" t="s">
        <v>6</v>
      </c>
      <c r="C14" s="54" t="s">
        <v>7</v>
      </c>
      <c r="D14" s="46" t="s">
        <v>8</v>
      </c>
      <c r="E14" s="46" t="s">
        <v>9</v>
      </c>
      <c r="F14" s="46" t="s">
        <v>8</v>
      </c>
      <c r="G14" s="46" t="s">
        <v>10</v>
      </c>
      <c r="H14" s="46" t="s">
        <v>8</v>
      </c>
      <c r="I14" s="48" t="s">
        <v>11</v>
      </c>
      <c r="J14" s="46" t="s">
        <v>9</v>
      </c>
      <c r="K14" s="48" t="s">
        <v>11</v>
      </c>
      <c r="L14" s="46" t="s">
        <v>10</v>
      </c>
      <c r="M14" s="48" t="s">
        <v>11</v>
      </c>
      <c r="N14" s="46" t="s">
        <v>10</v>
      </c>
      <c r="O14" s="46" t="s">
        <v>8</v>
      </c>
      <c r="P14" s="46" t="s">
        <v>10</v>
      </c>
      <c r="Q14" s="48" t="s">
        <v>11</v>
      </c>
      <c r="R14" s="46" t="s">
        <v>10</v>
      </c>
      <c r="S14" s="46" t="s">
        <v>8</v>
      </c>
      <c r="T14" s="46" t="s">
        <v>10</v>
      </c>
      <c r="U14" s="46" t="s">
        <v>8</v>
      </c>
      <c r="V14" s="46" t="s">
        <v>10</v>
      </c>
      <c r="W14" s="48" t="s">
        <v>11</v>
      </c>
      <c r="X14" s="60" t="s">
        <v>10</v>
      </c>
      <c r="Y14" s="46" t="s">
        <v>8</v>
      </c>
      <c r="Z14" s="60" t="s">
        <v>10</v>
      </c>
      <c r="AA14" s="48" t="s">
        <v>11</v>
      </c>
    </row>
    <row r="15" spans="1:27" x14ac:dyDescent="0.3">
      <c r="A15" s="55"/>
      <c r="B15" s="56"/>
      <c r="C15" s="56"/>
      <c r="D15" s="47"/>
      <c r="E15" s="47"/>
      <c r="F15" s="47"/>
      <c r="G15" s="47"/>
      <c r="H15" s="47"/>
      <c r="I15" s="49"/>
      <c r="J15" s="47"/>
      <c r="K15" s="49"/>
      <c r="L15" s="47"/>
      <c r="M15" s="49"/>
      <c r="N15" s="47"/>
      <c r="O15" s="47"/>
      <c r="P15" s="47"/>
      <c r="Q15" s="49"/>
      <c r="R15" s="47"/>
      <c r="S15" s="47"/>
      <c r="T15" s="47"/>
      <c r="U15" s="47"/>
      <c r="V15" s="47"/>
      <c r="W15" s="49"/>
      <c r="X15" s="61"/>
      <c r="Y15" s="47"/>
      <c r="Z15" s="61"/>
      <c r="AA15" s="49"/>
    </row>
    <row r="16" spans="1:27" ht="20.25" customHeight="1" x14ac:dyDescent="0.3">
      <c r="A16" s="5"/>
      <c r="B16" s="6" t="s">
        <v>12</v>
      </c>
      <c r="C16" s="6"/>
      <c r="D16" s="7">
        <f>D17+D24+D25+D26+D27+D28+D29+D30+D31</f>
        <v>875159.79999999993</v>
      </c>
      <c r="E16" s="7">
        <f>E17+E24+E25+E26+E27+E28+E29+E30+E31</f>
        <v>112515.3</v>
      </c>
      <c r="F16" s="8">
        <f>D16+E16</f>
        <v>987675.1</v>
      </c>
      <c r="G16" s="8">
        <f>G17+G24+G25+G26+G27+G28+G29+G30+G31</f>
        <v>0</v>
      </c>
      <c r="H16" s="8">
        <f>F16+G16</f>
        <v>987675.1</v>
      </c>
      <c r="I16" s="8">
        <f>I17+I24+I25+I26+I27+I28+I29+I30+I31</f>
        <v>1677000</v>
      </c>
      <c r="J16" s="8">
        <f>J17+J24+J25+J26+J27+J28+J29+J30+J31</f>
        <v>0</v>
      </c>
      <c r="K16" s="8">
        <f>I16+J16</f>
        <v>1677000</v>
      </c>
      <c r="L16" s="8">
        <f>L17+L24+L25+L26+L27+L28+L29+L30+L31</f>
        <v>0</v>
      </c>
      <c r="M16" s="8">
        <f>K16+L16</f>
        <v>1677000</v>
      </c>
      <c r="N16" s="8">
        <f>N17+N24+N25+N26+N27+N28+N29+N30+N31</f>
        <v>0</v>
      </c>
      <c r="O16" s="8">
        <f>N16+H16</f>
        <v>987675.1</v>
      </c>
      <c r="P16" s="8">
        <f>P17+P24+P25+P26+P27+P28+P29+P30+P31</f>
        <v>0</v>
      </c>
      <c r="Q16" s="8">
        <f>P16+M16</f>
        <v>1677000</v>
      </c>
      <c r="R16" s="8">
        <f>R17+R24+R25+R26+R27+R28+R29+R30+R31</f>
        <v>-14260.331999999995</v>
      </c>
      <c r="S16" s="8">
        <f>R16+O16</f>
        <v>973414.76799999992</v>
      </c>
      <c r="T16" s="8">
        <f>T17+T24+T25+T26+T27+T28+T29+T30+T31</f>
        <v>0</v>
      </c>
      <c r="U16" s="11">
        <f>T16+S16</f>
        <v>973414.76799999992</v>
      </c>
      <c r="V16" s="11">
        <f>V17+V24+V25+V26+V27+V28+V29+V30+V31</f>
        <v>0</v>
      </c>
      <c r="W16" s="11">
        <f>V16+Q16</f>
        <v>1677000</v>
      </c>
      <c r="X16" s="38">
        <f>X17+X18+X19+X20+X21+X22+X23+X24+X25+X26+X27+X28+X29+X30+X31</f>
        <v>0</v>
      </c>
      <c r="Y16" s="11">
        <f>X16+U16</f>
        <v>973414.76799999992</v>
      </c>
      <c r="Z16" s="40">
        <f>Z17+Z18+Z19+Z20+Z21+Z22+Z23+Z24+Z25+Z26+Z27+Z28+Z29+Z30+Z31</f>
        <v>0</v>
      </c>
      <c r="AA16" s="11">
        <f>Z16+W16</f>
        <v>1677000</v>
      </c>
    </row>
    <row r="17" spans="1:28" ht="56.25" x14ac:dyDescent="0.3">
      <c r="A17" s="5" t="s">
        <v>13</v>
      </c>
      <c r="B17" s="9" t="s">
        <v>118</v>
      </c>
      <c r="C17" s="27" t="s">
        <v>14</v>
      </c>
      <c r="D17" s="8">
        <v>500000</v>
      </c>
      <c r="E17" s="8"/>
      <c r="F17" s="8">
        <f t="shared" ref="F17:F48" si="0">D17+E17</f>
        <v>500000</v>
      </c>
      <c r="G17" s="8">
        <v>0</v>
      </c>
      <c r="H17" s="8">
        <v>500000</v>
      </c>
      <c r="I17" s="8">
        <v>910000</v>
      </c>
      <c r="J17" s="8"/>
      <c r="K17" s="8">
        <f t="shared" ref="K17:K48" si="1">I17+J17</f>
        <v>910000</v>
      </c>
      <c r="L17" s="8"/>
      <c r="M17" s="8">
        <f t="shared" ref="M17:M31" si="2">K17+L17</f>
        <v>910000</v>
      </c>
      <c r="N17" s="8"/>
      <c r="O17" s="8">
        <f t="shared" ref="O17:O80" si="3">N17+H17</f>
        <v>500000</v>
      </c>
      <c r="P17" s="8"/>
      <c r="Q17" s="8">
        <f t="shared" ref="Q17:Q80" si="4">P17+M17</f>
        <v>910000</v>
      </c>
      <c r="R17" s="12">
        <v>-80000</v>
      </c>
      <c r="S17" s="11">
        <f>R17+O17</f>
        <v>420000</v>
      </c>
      <c r="T17" s="12"/>
      <c r="U17" s="11">
        <f t="shared" ref="U17:U80" si="5">T17+S17</f>
        <v>420000</v>
      </c>
      <c r="V17" s="11"/>
      <c r="W17" s="11">
        <f t="shared" ref="W17:W80" si="6">V17+Q17</f>
        <v>910000</v>
      </c>
      <c r="X17" s="39">
        <v>-270000</v>
      </c>
      <c r="Y17" s="11">
        <f t="shared" ref="Y17:Y80" si="7">X17+U17</f>
        <v>150000</v>
      </c>
      <c r="Z17" s="40">
        <v>-870000</v>
      </c>
      <c r="AA17" s="11">
        <f t="shared" ref="AA17:AA80" si="8">Z17+W17</f>
        <v>40000</v>
      </c>
      <c r="AB17" s="1" t="s">
        <v>133</v>
      </c>
    </row>
    <row r="18" spans="1:28" ht="56.25" x14ac:dyDescent="0.3">
      <c r="A18" s="5" t="s">
        <v>15</v>
      </c>
      <c r="B18" s="9" t="s">
        <v>119</v>
      </c>
      <c r="C18" s="36" t="s">
        <v>14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  <c r="S18" s="11"/>
      <c r="T18" s="12"/>
      <c r="U18" s="11"/>
      <c r="V18" s="11"/>
      <c r="W18" s="11"/>
      <c r="X18" s="39">
        <v>150000</v>
      </c>
      <c r="Y18" s="11">
        <f t="shared" ref="Y18:Y23" si="9">X18+U18</f>
        <v>150000</v>
      </c>
      <c r="Z18" s="40">
        <v>40000</v>
      </c>
      <c r="AA18" s="11">
        <f t="shared" ref="AA18:AA23" si="10">Z18+W18</f>
        <v>40000</v>
      </c>
      <c r="AB18" s="1" t="s">
        <v>134</v>
      </c>
    </row>
    <row r="19" spans="1:28" ht="56.25" x14ac:dyDescent="0.3">
      <c r="A19" s="5" t="s">
        <v>125</v>
      </c>
      <c r="B19" s="9" t="s">
        <v>120</v>
      </c>
      <c r="C19" s="36" t="s">
        <v>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2"/>
      <c r="S19" s="11"/>
      <c r="T19" s="12"/>
      <c r="U19" s="11"/>
      <c r="V19" s="11"/>
      <c r="W19" s="11"/>
      <c r="X19" s="39">
        <v>120000</v>
      </c>
      <c r="Y19" s="11">
        <f t="shared" si="9"/>
        <v>120000</v>
      </c>
      <c r="Z19" s="40">
        <v>0</v>
      </c>
      <c r="AA19" s="11">
        <f t="shared" si="10"/>
        <v>0</v>
      </c>
      <c r="AB19" s="1" t="s">
        <v>135</v>
      </c>
    </row>
    <row r="20" spans="1:28" ht="56.25" x14ac:dyDescent="0.3">
      <c r="A20" s="5" t="s">
        <v>20</v>
      </c>
      <c r="B20" s="9" t="s">
        <v>121</v>
      </c>
      <c r="C20" s="36" t="s">
        <v>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  <c r="S20" s="11"/>
      <c r="T20" s="12"/>
      <c r="U20" s="11"/>
      <c r="V20" s="11"/>
      <c r="W20" s="11"/>
      <c r="X20" s="39">
        <v>0</v>
      </c>
      <c r="Y20" s="11">
        <f t="shared" si="9"/>
        <v>0</v>
      </c>
      <c r="Z20" s="40">
        <v>200000</v>
      </c>
      <c r="AA20" s="11">
        <f t="shared" si="10"/>
        <v>200000</v>
      </c>
      <c r="AB20" s="1" t="s">
        <v>136</v>
      </c>
    </row>
    <row r="21" spans="1:28" ht="56.25" x14ac:dyDescent="0.3">
      <c r="A21" s="5" t="s">
        <v>22</v>
      </c>
      <c r="B21" s="9" t="s">
        <v>122</v>
      </c>
      <c r="C21" s="36" t="s">
        <v>14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  <c r="S21" s="11"/>
      <c r="T21" s="12"/>
      <c r="U21" s="11"/>
      <c r="V21" s="11"/>
      <c r="W21" s="11"/>
      <c r="X21" s="39">
        <v>0</v>
      </c>
      <c r="Y21" s="11">
        <f t="shared" si="9"/>
        <v>0</v>
      </c>
      <c r="Z21" s="40">
        <v>250000</v>
      </c>
      <c r="AA21" s="11">
        <f t="shared" si="10"/>
        <v>250000</v>
      </c>
      <c r="AB21" s="1" t="s">
        <v>137</v>
      </c>
    </row>
    <row r="22" spans="1:28" ht="56.25" x14ac:dyDescent="0.3">
      <c r="A22" s="5" t="s">
        <v>25</v>
      </c>
      <c r="B22" s="9" t="s">
        <v>123</v>
      </c>
      <c r="C22" s="36" t="s">
        <v>14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1"/>
      <c r="T22" s="12"/>
      <c r="U22" s="11"/>
      <c r="V22" s="11"/>
      <c r="W22" s="11"/>
      <c r="X22" s="39">
        <v>0</v>
      </c>
      <c r="Y22" s="11">
        <f t="shared" si="9"/>
        <v>0</v>
      </c>
      <c r="Z22" s="40">
        <v>180000</v>
      </c>
      <c r="AA22" s="11">
        <f t="shared" si="10"/>
        <v>180000</v>
      </c>
      <c r="AB22" s="1" t="s">
        <v>138</v>
      </c>
    </row>
    <row r="23" spans="1:28" ht="56.25" x14ac:dyDescent="0.3">
      <c r="A23" s="5" t="s">
        <v>27</v>
      </c>
      <c r="B23" s="9" t="s">
        <v>124</v>
      </c>
      <c r="C23" s="36" t="s">
        <v>14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2"/>
      <c r="S23" s="11"/>
      <c r="T23" s="12"/>
      <c r="U23" s="11"/>
      <c r="V23" s="11"/>
      <c r="W23" s="11"/>
      <c r="X23" s="39">
        <v>0</v>
      </c>
      <c r="Y23" s="11">
        <f t="shared" si="9"/>
        <v>0</v>
      </c>
      <c r="Z23" s="40">
        <v>200000</v>
      </c>
      <c r="AA23" s="11">
        <f t="shared" si="10"/>
        <v>200000</v>
      </c>
      <c r="AB23" s="1" t="s">
        <v>139</v>
      </c>
    </row>
    <row r="24" spans="1:28" ht="37.5" x14ac:dyDescent="0.3">
      <c r="A24" s="5" t="s">
        <v>30</v>
      </c>
      <c r="B24" s="9" t="s">
        <v>16</v>
      </c>
      <c r="C24" s="27" t="s">
        <v>17</v>
      </c>
      <c r="D24" s="11">
        <v>33153.199999999997</v>
      </c>
      <c r="E24" s="11">
        <v>0</v>
      </c>
      <c r="F24" s="8">
        <f t="shared" si="0"/>
        <v>33153.199999999997</v>
      </c>
      <c r="G24" s="11">
        <v>0</v>
      </c>
      <c r="H24" s="11">
        <v>33153.199999999997</v>
      </c>
      <c r="I24" s="11">
        <v>0</v>
      </c>
      <c r="J24" s="11">
        <v>0</v>
      </c>
      <c r="K24" s="8">
        <f t="shared" si="1"/>
        <v>0</v>
      </c>
      <c r="L24" s="11">
        <v>0</v>
      </c>
      <c r="M24" s="8">
        <f t="shared" si="2"/>
        <v>0</v>
      </c>
      <c r="N24" s="11">
        <v>0</v>
      </c>
      <c r="O24" s="8">
        <f t="shared" si="3"/>
        <v>33153.199999999997</v>
      </c>
      <c r="P24" s="11">
        <v>0</v>
      </c>
      <c r="Q24" s="8">
        <f t="shared" si="4"/>
        <v>0</v>
      </c>
      <c r="R24" s="11">
        <v>0</v>
      </c>
      <c r="S24" s="11">
        <f t="shared" ref="S24:S80" si="11">R24+O24</f>
        <v>33153.199999999997</v>
      </c>
      <c r="T24" s="11">
        <v>0</v>
      </c>
      <c r="U24" s="11">
        <f t="shared" si="5"/>
        <v>33153.199999999997</v>
      </c>
      <c r="V24" s="11">
        <v>0</v>
      </c>
      <c r="W24" s="11">
        <f t="shared" si="6"/>
        <v>0</v>
      </c>
      <c r="X24" s="40">
        <v>0</v>
      </c>
      <c r="Y24" s="11">
        <f t="shared" si="7"/>
        <v>33153.199999999997</v>
      </c>
      <c r="Z24" s="40">
        <v>0</v>
      </c>
      <c r="AA24" s="11">
        <f t="shared" si="8"/>
        <v>0</v>
      </c>
      <c r="AB24" s="1" t="s">
        <v>18</v>
      </c>
    </row>
    <row r="25" spans="1:28" ht="37.5" x14ac:dyDescent="0.3">
      <c r="A25" s="5" t="s">
        <v>33</v>
      </c>
      <c r="B25" s="27" t="s">
        <v>114</v>
      </c>
      <c r="C25" s="27" t="s">
        <v>17</v>
      </c>
      <c r="D25" s="12">
        <v>5006.6000000000004</v>
      </c>
      <c r="E25" s="12">
        <v>12515.3</v>
      </c>
      <c r="F25" s="8">
        <f t="shared" si="0"/>
        <v>17521.900000000001</v>
      </c>
      <c r="G25" s="12">
        <v>0</v>
      </c>
      <c r="H25" s="11">
        <v>17521.900000000001</v>
      </c>
      <c r="I25" s="12">
        <v>0</v>
      </c>
      <c r="J25" s="12">
        <v>0</v>
      </c>
      <c r="K25" s="8">
        <f t="shared" si="1"/>
        <v>0</v>
      </c>
      <c r="L25" s="12">
        <v>0</v>
      </c>
      <c r="M25" s="8">
        <f t="shared" si="2"/>
        <v>0</v>
      </c>
      <c r="N25" s="12">
        <v>0</v>
      </c>
      <c r="O25" s="8">
        <f t="shared" si="3"/>
        <v>17521.900000000001</v>
      </c>
      <c r="P25" s="12">
        <v>0</v>
      </c>
      <c r="Q25" s="8">
        <f t="shared" si="4"/>
        <v>0</v>
      </c>
      <c r="R25" s="12">
        <v>65739.668000000005</v>
      </c>
      <c r="S25" s="11">
        <f t="shared" si="11"/>
        <v>83261.567999999999</v>
      </c>
      <c r="T25" s="12"/>
      <c r="U25" s="11">
        <f t="shared" si="5"/>
        <v>83261.567999999999</v>
      </c>
      <c r="V25" s="12">
        <v>0</v>
      </c>
      <c r="W25" s="11">
        <f t="shared" si="6"/>
        <v>0</v>
      </c>
      <c r="X25" s="39"/>
      <c r="Y25" s="11">
        <f t="shared" si="7"/>
        <v>83261.567999999999</v>
      </c>
      <c r="Z25" s="39">
        <v>0</v>
      </c>
      <c r="AA25" s="11">
        <f t="shared" si="8"/>
        <v>0</v>
      </c>
      <c r="AB25" s="1" t="s">
        <v>19</v>
      </c>
    </row>
    <row r="26" spans="1:28" ht="37.5" x14ac:dyDescent="0.3">
      <c r="A26" s="5" t="s">
        <v>37</v>
      </c>
      <c r="B26" s="34" t="s">
        <v>116</v>
      </c>
      <c r="C26" s="34" t="s">
        <v>17</v>
      </c>
      <c r="D26" s="13">
        <v>90000</v>
      </c>
      <c r="E26" s="13">
        <v>0</v>
      </c>
      <c r="F26" s="8">
        <f t="shared" si="0"/>
        <v>90000</v>
      </c>
      <c r="G26" s="13">
        <v>0</v>
      </c>
      <c r="H26" s="8">
        <v>90000</v>
      </c>
      <c r="I26" s="13">
        <v>250000</v>
      </c>
      <c r="J26" s="13">
        <v>0</v>
      </c>
      <c r="K26" s="8">
        <f t="shared" si="1"/>
        <v>250000</v>
      </c>
      <c r="L26" s="13">
        <v>0</v>
      </c>
      <c r="M26" s="8">
        <f t="shared" si="2"/>
        <v>250000</v>
      </c>
      <c r="N26" s="13">
        <v>0</v>
      </c>
      <c r="O26" s="8">
        <f t="shared" si="3"/>
        <v>90000</v>
      </c>
      <c r="P26" s="13">
        <v>0</v>
      </c>
      <c r="Q26" s="8">
        <f t="shared" si="4"/>
        <v>250000</v>
      </c>
      <c r="R26" s="13">
        <v>0</v>
      </c>
      <c r="S26" s="11">
        <f t="shared" si="11"/>
        <v>90000</v>
      </c>
      <c r="T26" s="31">
        <v>0</v>
      </c>
      <c r="U26" s="11">
        <f t="shared" si="5"/>
        <v>90000</v>
      </c>
      <c r="V26" s="12">
        <v>0</v>
      </c>
      <c r="W26" s="11">
        <f t="shared" si="6"/>
        <v>250000</v>
      </c>
      <c r="X26" s="40">
        <v>0</v>
      </c>
      <c r="Y26" s="11">
        <f t="shared" si="7"/>
        <v>90000</v>
      </c>
      <c r="Z26" s="39">
        <v>0</v>
      </c>
      <c r="AA26" s="11">
        <f t="shared" si="8"/>
        <v>250000</v>
      </c>
      <c r="AB26" s="1" t="s">
        <v>21</v>
      </c>
    </row>
    <row r="27" spans="1:28" ht="37.5" x14ac:dyDescent="0.3">
      <c r="A27" s="5" t="s">
        <v>41</v>
      </c>
      <c r="B27" s="34" t="s">
        <v>23</v>
      </c>
      <c r="C27" s="34" t="s">
        <v>17</v>
      </c>
      <c r="D27" s="13">
        <v>75000</v>
      </c>
      <c r="E27" s="13">
        <v>0</v>
      </c>
      <c r="F27" s="8">
        <f t="shared" si="0"/>
        <v>75000</v>
      </c>
      <c r="G27" s="13">
        <v>0</v>
      </c>
      <c r="H27" s="8">
        <v>75000</v>
      </c>
      <c r="I27" s="13">
        <v>157000</v>
      </c>
      <c r="J27" s="13">
        <v>0</v>
      </c>
      <c r="K27" s="8">
        <f t="shared" si="1"/>
        <v>157000</v>
      </c>
      <c r="L27" s="13">
        <v>0</v>
      </c>
      <c r="M27" s="8">
        <f t="shared" si="2"/>
        <v>157000</v>
      </c>
      <c r="N27" s="13">
        <v>0</v>
      </c>
      <c r="O27" s="8">
        <f t="shared" si="3"/>
        <v>75000</v>
      </c>
      <c r="P27" s="13">
        <v>0</v>
      </c>
      <c r="Q27" s="8">
        <f t="shared" si="4"/>
        <v>157000</v>
      </c>
      <c r="R27" s="13">
        <v>0</v>
      </c>
      <c r="S27" s="11">
        <f t="shared" si="11"/>
        <v>75000</v>
      </c>
      <c r="T27" s="13">
        <v>0</v>
      </c>
      <c r="U27" s="11">
        <f t="shared" si="5"/>
        <v>75000</v>
      </c>
      <c r="V27" s="12">
        <v>0</v>
      </c>
      <c r="W27" s="11">
        <f t="shared" si="6"/>
        <v>157000</v>
      </c>
      <c r="X27" s="40">
        <v>0</v>
      </c>
      <c r="Y27" s="11">
        <f t="shared" si="7"/>
        <v>75000</v>
      </c>
      <c r="Z27" s="39">
        <v>0</v>
      </c>
      <c r="AA27" s="11">
        <f t="shared" si="8"/>
        <v>157000</v>
      </c>
      <c r="AB27" s="1" t="s">
        <v>24</v>
      </c>
    </row>
    <row r="28" spans="1:28" ht="37.5" x14ac:dyDescent="0.3">
      <c r="A28" s="5" t="s">
        <v>45</v>
      </c>
      <c r="B28" s="34" t="s">
        <v>117</v>
      </c>
      <c r="C28" s="34" t="s">
        <v>17</v>
      </c>
      <c r="D28" s="13">
        <v>72000</v>
      </c>
      <c r="E28" s="13">
        <v>0</v>
      </c>
      <c r="F28" s="8">
        <f t="shared" si="0"/>
        <v>72000</v>
      </c>
      <c r="G28" s="13">
        <v>0</v>
      </c>
      <c r="H28" s="8">
        <v>72000</v>
      </c>
      <c r="I28" s="13">
        <v>160000</v>
      </c>
      <c r="J28" s="13">
        <v>0</v>
      </c>
      <c r="K28" s="8">
        <f t="shared" si="1"/>
        <v>160000</v>
      </c>
      <c r="L28" s="13">
        <v>0</v>
      </c>
      <c r="M28" s="8">
        <f t="shared" si="2"/>
        <v>160000</v>
      </c>
      <c r="N28" s="13">
        <v>0</v>
      </c>
      <c r="O28" s="8">
        <f t="shared" si="3"/>
        <v>72000</v>
      </c>
      <c r="P28" s="13">
        <v>0</v>
      </c>
      <c r="Q28" s="8">
        <f t="shared" si="4"/>
        <v>160000</v>
      </c>
      <c r="R28" s="13">
        <v>0</v>
      </c>
      <c r="S28" s="11">
        <f t="shared" si="11"/>
        <v>72000</v>
      </c>
      <c r="T28" s="31">
        <v>0</v>
      </c>
      <c r="U28" s="11">
        <f t="shared" si="5"/>
        <v>72000</v>
      </c>
      <c r="V28" s="12">
        <v>0</v>
      </c>
      <c r="W28" s="11">
        <f t="shared" si="6"/>
        <v>160000</v>
      </c>
      <c r="X28" s="40">
        <v>0</v>
      </c>
      <c r="Y28" s="11">
        <f t="shared" si="7"/>
        <v>72000</v>
      </c>
      <c r="Z28" s="39">
        <v>0</v>
      </c>
      <c r="AA28" s="11">
        <f t="shared" si="8"/>
        <v>160000</v>
      </c>
      <c r="AB28" s="1" t="s">
        <v>26</v>
      </c>
    </row>
    <row r="29" spans="1:28" ht="37.5" x14ac:dyDescent="0.3">
      <c r="A29" s="5" t="s">
        <v>48</v>
      </c>
      <c r="B29" s="34" t="s">
        <v>28</v>
      </c>
      <c r="C29" s="34" t="s">
        <v>17</v>
      </c>
      <c r="D29" s="13">
        <v>100000</v>
      </c>
      <c r="E29" s="13">
        <v>0</v>
      </c>
      <c r="F29" s="8">
        <f t="shared" si="0"/>
        <v>100000</v>
      </c>
      <c r="G29" s="13">
        <v>0</v>
      </c>
      <c r="H29" s="8">
        <v>100000</v>
      </c>
      <c r="I29" s="13">
        <v>200000</v>
      </c>
      <c r="J29" s="13">
        <v>0</v>
      </c>
      <c r="K29" s="8">
        <f t="shared" si="1"/>
        <v>200000</v>
      </c>
      <c r="L29" s="13">
        <v>0</v>
      </c>
      <c r="M29" s="8">
        <f t="shared" si="2"/>
        <v>200000</v>
      </c>
      <c r="N29" s="13">
        <v>0</v>
      </c>
      <c r="O29" s="8">
        <f t="shared" si="3"/>
        <v>100000</v>
      </c>
      <c r="P29" s="13">
        <v>0</v>
      </c>
      <c r="Q29" s="8">
        <f t="shared" si="4"/>
        <v>200000</v>
      </c>
      <c r="R29" s="13">
        <v>0</v>
      </c>
      <c r="S29" s="11">
        <f t="shared" si="11"/>
        <v>100000</v>
      </c>
      <c r="T29" s="13">
        <v>0</v>
      </c>
      <c r="U29" s="11">
        <f t="shared" si="5"/>
        <v>100000</v>
      </c>
      <c r="V29" s="12">
        <v>0</v>
      </c>
      <c r="W29" s="11">
        <f t="shared" si="6"/>
        <v>200000</v>
      </c>
      <c r="X29" s="40">
        <v>0</v>
      </c>
      <c r="Y29" s="11">
        <f t="shared" si="7"/>
        <v>100000</v>
      </c>
      <c r="Z29" s="39">
        <v>0</v>
      </c>
      <c r="AA29" s="11">
        <f t="shared" si="8"/>
        <v>200000</v>
      </c>
      <c r="AB29" s="1" t="s">
        <v>29</v>
      </c>
    </row>
    <row r="30" spans="1:28" ht="56.25" x14ac:dyDescent="0.3">
      <c r="A30" s="5" t="s">
        <v>51</v>
      </c>
      <c r="B30" s="34" t="s">
        <v>31</v>
      </c>
      <c r="C30" s="34" t="s">
        <v>17</v>
      </c>
      <c r="D30" s="12">
        <v>0</v>
      </c>
      <c r="E30" s="12">
        <v>50000</v>
      </c>
      <c r="F30" s="8">
        <f t="shared" si="0"/>
        <v>50000</v>
      </c>
      <c r="G30" s="12">
        <v>0</v>
      </c>
      <c r="H30" s="8">
        <f t="shared" ref="H30:H31" si="12">F30+G30</f>
        <v>50000</v>
      </c>
      <c r="I30" s="12">
        <v>0</v>
      </c>
      <c r="J30" s="12">
        <v>0</v>
      </c>
      <c r="K30" s="8">
        <f t="shared" si="1"/>
        <v>0</v>
      </c>
      <c r="L30" s="12">
        <v>0</v>
      </c>
      <c r="M30" s="8">
        <f t="shared" si="2"/>
        <v>0</v>
      </c>
      <c r="N30" s="12">
        <v>0</v>
      </c>
      <c r="O30" s="8">
        <f t="shared" si="3"/>
        <v>50000</v>
      </c>
      <c r="P30" s="12">
        <v>0</v>
      </c>
      <c r="Q30" s="8">
        <f t="shared" si="4"/>
        <v>0</v>
      </c>
      <c r="R30" s="12">
        <v>0</v>
      </c>
      <c r="S30" s="11">
        <f t="shared" si="11"/>
        <v>50000</v>
      </c>
      <c r="T30" s="12">
        <v>0</v>
      </c>
      <c r="U30" s="11">
        <f t="shared" si="5"/>
        <v>50000</v>
      </c>
      <c r="V30" s="12">
        <v>0</v>
      </c>
      <c r="W30" s="11">
        <f t="shared" si="6"/>
        <v>0</v>
      </c>
      <c r="X30" s="40">
        <v>0</v>
      </c>
      <c r="Y30" s="11">
        <f t="shared" si="7"/>
        <v>50000</v>
      </c>
      <c r="Z30" s="39">
        <v>0</v>
      </c>
      <c r="AA30" s="11">
        <f t="shared" si="8"/>
        <v>0</v>
      </c>
      <c r="AB30" s="1" t="s">
        <v>32</v>
      </c>
    </row>
    <row r="31" spans="1:28" ht="37.5" x14ac:dyDescent="0.3">
      <c r="A31" s="5" t="s">
        <v>54</v>
      </c>
      <c r="B31" s="34" t="s">
        <v>34</v>
      </c>
      <c r="C31" s="34" t="s">
        <v>17</v>
      </c>
      <c r="D31" s="12">
        <v>0</v>
      </c>
      <c r="E31" s="12">
        <v>50000</v>
      </c>
      <c r="F31" s="8">
        <f t="shared" si="0"/>
        <v>50000</v>
      </c>
      <c r="G31" s="12">
        <v>0</v>
      </c>
      <c r="H31" s="8">
        <f t="shared" si="12"/>
        <v>50000</v>
      </c>
      <c r="I31" s="12">
        <v>0</v>
      </c>
      <c r="J31" s="12">
        <v>0</v>
      </c>
      <c r="K31" s="8">
        <f t="shared" si="1"/>
        <v>0</v>
      </c>
      <c r="L31" s="12">
        <v>0</v>
      </c>
      <c r="M31" s="8">
        <f t="shared" si="2"/>
        <v>0</v>
      </c>
      <c r="N31" s="12">
        <v>0</v>
      </c>
      <c r="O31" s="8">
        <f t="shared" si="3"/>
        <v>50000</v>
      </c>
      <c r="P31" s="12">
        <v>0</v>
      </c>
      <c r="Q31" s="8">
        <f t="shared" si="4"/>
        <v>0</v>
      </c>
      <c r="R31" s="12">
        <v>0</v>
      </c>
      <c r="S31" s="11">
        <f t="shared" si="11"/>
        <v>50000</v>
      </c>
      <c r="T31" s="12">
        <v>0</v>
      </c>
      <c r="U31" s="11">
        <f t="shared" si="5"/>
        <v>50000</v>
      </c>
      <c r="V31" s="12">
        <v>0</v>
      </c>
      <c r="W31" s="11">
        <f t="shared" si="6"/>
        <v>0</v>
      </c>
      <c r="X31" s="39">
        <v>0</v>
      </c>
      <c r="Y31" s="11">
        <f t="shared" si="7"/>
        <v>50000</v>
      </c>
      <c r="Z31" s="39">
        <v>0</v>
      </c>
      <c r="AA31" s="11">
        <f t="shared" si="8"/>
        <v>0</v>
      </c>
      <c r="AB31" s="1" t="s">
        <v>35</v>
      </c>
    </row>
    <row r="32" spans="1:28" x14ac:dyDescent="0.3">
      <c r="A32" s="5"/>
      <c r="B32" s="34" t="s">
        <v>36</v>
      </c>
      <c r="C32" s="34"/>
      <c r="D32" s="7">
        <f>D33+D34+D35+D36+D37+D38+D39+D40+D41</f>
        <v>185557.79999999996</v>
      </c>
      <c r="E32" s="7">
        <f>E33+E34+E35+E36+E37+E38+E39+E40+E41</f>
        <v>0</v>
      </c>
      <c r="F32" s="8">
        <f t="shared" si="0"/>
        <v>185557.79999999996</v>
      </c>
      <c r="G32" s="8">
        <f>G33+G34+G35+G36+G37+G38+G39+G40+G41</f>
        <v>0</v>
      </c>
      <c r="H32" s="8">
        <f>F32+G32</f>
        <v>185557.79999999996</v>
      </c>
      <c r="I32" s="8">
        <f>I33+I34+I35+I36+I37+I38+I39+I40+I41</f>
        <v>233620.6</v>
      </c>
      <c r="J32" s="8">
        <f>J33+J34+J35+J36+J37+J38+J39+J40+J41</f>
        <v>0</v>
      </c>
      <c r="K32" s="11">
        <f t="shared" si="1"/>
        <v>233620.6</v>
      </c>
      <c r="L32" s="8">
        <f>L33+L34+L35+L36+L37+L38+L39+L40+L41</f>
        <v>0</v>
      </c>
      <c r="M32" s="11">
        <f>K32+L32</f>
        <v>233620.6</v>
      </c>
      <c r="N32" s="8">
        <f>N33+N34+N35+N36+N37+N38+N39+N40+N41+N42</f>
        <v>739857.4</v>
      </c>
      <c r="O32" s="8">
        <f t="shared" si="3"/>
        <v>925415.2</v>
      </c>
      <c r="P32" s="8">
        <f>P33+P34+P35+P36+P37+P38+P39+P40+P41+P42</f>
        <v>915348.9</v>
      </c>
      <c r="Q32" s="8">
        <f t="shared" si="4"/>
        <v>1148969.5</v>
      </c>
      <c r="R32" s="8">
        <f>R33+R34+R35+R36+R37+R38+R39+R40+R41+R42+R43</f>
        <v>163815.55900000001</v>
      </c>
      <c r="S32" s="11">
        <f t="shared" si="11"/>
        <v>1089230.7590000001</v>
      </c>
      <c r="T32" s="8">
        <f>T33+T34+T35+T36+T37+T38+T39+T40+T41+T42+T43</f>
        <v>0</v>
      </c>
      <c r="U32" s="11">
        <f t="shared" si="5"/>
        <v>1089230.7590000001</v>
      </c>
      <c r="V32" s="11">
        <f>V33+V34+V35+V36+V37+V38+V39+V40+V41+V42</f>
        <v>0</v>
      </c>
      <c r="W32" s="11">
        <f t="shared" si="6"/>
        <v>1148969.5</v>
      </c>
      <c r="X32" s="38">
        <f>X33+X34+X35+X36+X37+X38+X39+X40+X41+X42+X43</f>
        <v>0</v>
      </c>
      <c r="Y32" s="11">
        <f t="shared" si="7"/>
        <v>1089230.7590000001</v>
      </c>
      <c r="Z32" s="40">
        <f>Z33+Z34+Z35+Z36+Z37+Z38+Z39+Z40+Z41+Z42</f>
        <v>0</v>
      </c>
      <c r="AA32" s="11">
        <f t="shared" si="8"/>
        <v>1148969.5</v>
      </c>
    </row>
    <row r="33" spans="1:28" ht="75" x14ac:dyDescent="0.3">
      <c r="A33" s="5" t="s">
        <v>57</v>
      </c>
      <c r="B33" s="14" t="s">
        <v>38</v>
      </c>
      <c r="C33" s="34" t="s">
        <v>39</v>
      </c>
      <c r="D33" s="8">
        <v>7859.7</v>
      </c>
      <c r="E33" s="8">
        <v>0</v>
      </c>
      <c r="F33" s="8">
        <f t="shared" si="0"/>
        <v>7859.7</v>
      </c>
      <c r="G33" s="8">
        <v>0</v>
      </c>
      <c r="H33" s="8">
        <f t="shared" ref="H33:H48" si="13">F33+G33</f>
        <v>7859.7</v>
      </c>
      <c r="I33" s="8">
        <v>7880.5</v>
      </c>
      <c r="J33" s="8">
        <v>0</v>
      </c>
      <c r="K33" s="11">
        <f t="shared" si="1"/>
        <v>7880.5</v>
      </c>
      <c r="L33" s="8">
        <v>0</v>
      </c>
      <c r="M33" s="11">
        <f t="shared" ref="M33:M48" si="14">K33+L33</f>
        <v>7880.5</v>
      </c>
      <c r="N33" s="8">
        <v>0</v>
      </c>
      <c r="O33" s="8">
        <f t="shared" si="3"/>
        <v>7859.7</v>
      </c>
      <c r="P33" s="8">
        <v>0</v>
      </c>
      <c r="Q33" s="8">
        <f t="shared" si="4"/>
        <v>7880.5</v>
      </c>
      <c r="R33" s="8">
        <v>0</v>
      </c>
      <c r="S33" s="11">
        <f t="shared" si="11"/>
        <v>7859.7</v>
      </c>
      <c r="T33" s="8">
        <v>0</v>
      </c>
      <c r="U33" s="11">
        <f t="shared" si="5"/>
        <v>7859.7</v>
      </c>
      <c r="V33" s="11">
        <v>0</v>
      </c>
      <c r="W33" s="11">
        <f t="shared" si="6"/>
        <v>7880.5</v>
      </c>
      <c r="X33" s="38">
        <v>0</v>
      </c>
      <c r="Y33" s="11">
        <f t="shared" si="7"/>
        <v>7859.7</v>
      </c>
      <c r="Z33" s="40">
        <v>0</v>
      </c>
      <c r="AA33" s="11">
        <f t="shared" si="8"/>
        <v>7880.5</v>
      </c>
      <c r="AB33" s="1" t="s">
        <v>40</v>
      </c>
    </row>
    <row r="34" spans="1:28" ht="56.25" x14ac:dyDescent="0.3">
      <c r="A34" s="5" t="s">
        <v>60</v>
      </c>
      <c r="B34" s="34" t="s">
        <v>42</v>
      </c>
      <c r="C34" s="34" t="s">
        <v>43</v>
      </c>
      <c r="D34" s="12">
        <v>9780.6</v>
      </c>
      <c r="E34" s="12">
        <v>0</v>
      </c>
      <c r="F34" s="8">
        <f t="shared" si="0"/>
        <v>9780.6</v>
      </c>
      <c r="G34" s="12">
        <v>0</v>
      </c>
      <c r="H34" s="8">
        <f t="shared" si="13"/>
        <v>9780.6</v>
      </c>
      <c r="I34" s="12">
        <v>0</v>
      </c>
      <c r="J34" s="12">
        <v>0</v>
      </c>
      <c r="K34" s="11">
        <f t="shared" si="1"/>
        <v>0</v>
      </c>
      <c r="L34" s="12">
        <v>0</v>
      </c>
      <c r="M34" s="11">
        <f t="shared" si="14"/>
        <v>0</v>
      </c>
      <c r="N34" s="12">
        <v>0</v>
      </c>
      <c r="O34" s="8">
        <f t="shared" si="3"/>
        <v>9780.6</v>
      </c>
      <c r="P34" s="12">
        <v>0</v>
      </c>
      <c r="Q34" s="8">
        <f t="shared" si="4"/>
        <v>0</v>
      </c>
      <c r="R34" s="12">
        <v>0</v>
      </c>
      <c r="S34" s="11">
        <f t="shared" si="11"/>
        <v>9780.6</v>
      </c>
      <c r="T34" s="12">
        <v>0</v>
      </c>
      <c r="U34" s="11">
        <f t="shared" si="5"/>
        <v>9780.6</v>
      </c>
      <c r="V34" s="12">
        <v>0</v>
      </c>
      <c r="W34" s="11">
        <f t="shared" si="6"/>
        <v>0</v>
      </c>
      <c r="X34" s="39">
        <v>0</v>
      </c>
      <c r="Y34" s="11">
        <f t="shared" si="7"/>
        <v>9780.6</v>
      </c>
      <c r="Z34" s="39">
        <v>0</v>
      </c>
      <c r="AA34" s="11">
        <f t="shared" si="8"/>
        <v>0</v>
      </c>
      <c r="AB34" s="1" t="s">
        <v>44</v>
      </c>
    </row>
    <row r="35" spans="1:28" ht="75" x14ac:dyDescent="0.3">
      <c r="A35" s="5" t="s">
        <v>63</v>
      </c>
      <c r="B35" s="14" t="s">
        <v>46</v>
      </c>
      <c r="C35" s="34" t="s">
        <v>39</v>
      </c>
      <c r="D35" s="33">
        <v>22739.599999999999</v>
      </c>
      <c r="E35" s="33">
        <v>0</v>
      </c>
      <c r="F35" s="32">
        <f t="shared" si="0"/>
        <v>22739.599999999999</v>
      </c>
      <c r="G35" s="33">
        <v>0</v>
      </c>
      <c r="H35" s="32">
        <f t="shared" si="13"/>
        <v>22739.599999999999</v>
      </c>
      <c r="I35" s="33">
        <v>0</v>
      </c>
      <c r="J35" s="33">
        <v>0</v>
      </c>
      <c r="K35" s="33">
        <f t="shared" si="1"/>
        <v>0</v>
      </c>
      <c r="L35" s="33">
        <v>0</v>
      </c>
      <c r="M35" s="33">
        <f t="shared" si="14"/>
        <v>0</v>
      </c>
      <c r="N35" s="33">
        <v>0</v>
      </c>
      <c r="O35" s="32">
        <f t="shared" si="3"/>
        <v>22739.599999999999</v>
      </c>
      <c r="P35" s="33">
        <v>0</v>
      </c>
      <c r="Q35" s="32">
        <f t="shared" si="4"/>
        <v>0</v>
      </c>
      <c r="R35" s="33">
        <v>0</v>
      </c>
      <c r="S35" s="33">
        <f t="shared" si="11"/>
        <v>22739.599999999999</v>
      </c>
      <c r="T35" s="33">
        <v>39378.959000000003</v>
      </c>
      <c r="U35" s="11">
        <f t="shared" si="5"/>
        <v>62118.559000000001</v>
      </c>
      <c r="V35" s="33">
        <v>0</v>
      </c>
      <c r="W35" s="33">
        <f t="shared" si="6"/>
        <v>0</v>
      </c>
      <c r="X35" s="40"/>
      <c r="Y35" s="11">
        <f t="shared" si="7"/>
        <v>62118.559000000001</v>
      </c>
      <c r="Z35" s="40">
        <v>0</v>
      </c>
      <c r="AA35" s="11">
        <f t="shared" si="8"/>
        <v>0</v>
      </c>
      <c r="AB35" s="1" t="s">
        <v>47</v>
      </c>
    </row>
    <row r="36" spans="1:28" ht="75" x14ac:dyDescent="0.3">
      <c r="A36" s="5" t="s">
        <v>67</v>
      </c>
      <c r="B36" s="34" t="s">
        <v>49</v>
      </c>
      <c r="C36" s="34" t="s">
        <v>39</v>
      </c>
      <c r="D36" s="8">
        <v>115505.9</v>
      </c>
      <c r="E36" s="8">
        <v>0</v>
      </c>
      <c r="F36" s="8">
        <f t="shared" si="0"/>
        <v>115505.9</v>
      </c>
      <c r="G36" s="8">
        <v>0</v>
      </c>
      <c r="H36" s="8">
        <f t="shared" si="13"/>
        <v>115505.9</v>
      </c>
      <c r="I36" s="8">
        <v>120294.8</v>
      </c>
      <c r="J36" s="8">
        <v>0</v>
      </c>
      <c r="K36" s="11">
        <f t="shared" si="1"/>
        <v>120294.8</v>
      </c>
      <c r="L36" s="8">
        <v>0</v>
      </c>
      <c r="M36" s="11">
        <f t="shared" si="14"/>
        <v>120294.8</v>
      </c>
      <c r="N36" s="8">
        <v>0</v>
      </c>
      <c r="O36" s="8">
        <f t="shared" si="3"/>
        <v>115505.9</v>
      </c>
      <c r="P36" s="8">
        <v>0</v>
      </c>
      <c r="Q36" s="8">
        <f t="shared" si="4"/>
        <v>120294.8</v>
      </c>
      <c r="R36" s="8">
        <v>0</v>
      </c>
      <c r="S36" s="11">
        <f t="shared" si="11"/>
        <v>115505.9</v>
      </c>
      <c r="T36" s="8">
        <v>0</v>
      </c>
      <c r="U36" s="11">
        <f t="shared" si="5"/>
        <v>115505.9</v>
      </c>
      <c r="V36" s="11">
        <v>0</v>
      </c>
      <c r="W36" s="11">
        <f t="shared" si="6"/>
        <v>120294.8</v>
      </c>
      <c r="X36" s="38">
        <v>0</v>
      </c>
      <c r="Y36" s="11">
        <f t="shared" si="7"/>
        <v>115505.9</v>
      </c>
      <c r="Z36" s="40">
        <v>0</v>
      </c>
      <c r="AA36" s="11">
        <f t="shared" si="8"/>
        <v>120294.8</v>
      </c>
      <c r="AB36" s="1" t="s">
        <v>50</v>
      </c>
    </row>
    <row r="37" spans="1:28" ht="75" x14ac:dyDescent="0.3">
      <c r="A37" s="5" t="s">
        <v>71</v>
      </c>
      <c r="B37" s="14" t="s">
        <v>52</v>
      </c>
      <c r="C37" s="34" t="s">
        <v>39</v>
      </c>
      <c r="D37" s="11">
        <v>7311.9</v>
      </c>
      <c r="E37" s="11">
        <v>0</v>
      </c>
      <c r="F37" s="8">
        <f t="shared" si="0"/>
        <v>7311.9</v>
      </c>
      <c r="G37" s="11">
        <v>0</v>
      </c>
      <c r="H37" s="8">
        <f t="shared" si="13"/>
        <v>7311.9</v>
      </c>
      <c r="I37" s="11">
        <v>0</v>
      </c>
      <c r="J37" s="11">
        <v>0</v>
      </c>
      <c r="K37" s="11">
        <f t="shared" si="1"/>
        <v>0</v>
      </c>
      <c r="L37" s="11">
        <v>0</v>
      </c>
      <c r="M37" s="11">
        <f t="shared" si="14"/>
        <v>0</v>
      </c>
      <c r="N37" s="11">
        <v>0</v>
      </c>
      <c r="O37" s="8">
        <f t="shared" si="3"/>
        <v>7311.9</v>
      </c>
      <c r="P37" s="11">
        <v>0</v>
      </c>
      <c r="Q37" s="8">
        <f t="shared" si="4"/>
        <v>0</v>
      </c>
      <c r="R37" s="11">
        <v>0</v>
      </c>
      <c r="S37" s="11">
        <f t="shared" si="11"/>
        <v>7311.9</v>
      </c>
      <c r="T37" s="11">
        <v>0</v>
      </c>
      <c r="U37" s="11">
        <f t="shared" si="5"/>
        <v>7311.9</v>
      </c>
      <c r="V37" s="11">
        <v>0</v>
      </c>
      <c r="W37" s="11">
        <f t="shared" si="6"/>
        <v>0</v>
      </c>
      <c r="X37" s="40">
        <v>0</v>
      </c>
      <c r="Y37" s="11">
        <f t="shared" si="7"/>
        <v>7311.9</v>
      </c>
      <c r="Z37" s="40">
        <v>0</v>
      </c>
      <c r="AA37" s="11">
        <f t="shared" si="8"/>
        <v>0</v>
      </c>
      <c r="AB37" s="1" t="s">
        <v>53</v>
      </c>
    </row>
    <row r="38" spans="1:28" ht="75" x14ac:dyDescent="0.3">
      <c r="A38" s="5" t="s">
        <v>74</v>
      </c>
      <c r="B38" s="34" t="s">
        <v>55</v>
      </c>
      <c r="C38" s="34" t="s">
        <v>39</v>
      </c>
      <c r="D38" s="11">
        <v>11699.9</v>
      </c>
      <c r="E38" s="11">
        <v>0</v>
      </c>
      <c r="F38" s="8">
        <f t="shared" si="0"/>
        <v>11699.9</v>
      </c>
      <c r="G38" s="11">
        <v>0</v>
      </c>
      <c r="H38" s="8">
        <f t="shared" si="13"/>
        <v>11699.9</v>
      </c>
      <c r="I38" s="11">
        <v>0</v>
      </c>
      <c r="J38" s="11">
        <v>0</v>
      </c>
      <c r="K38" s="11">
        <f t="shared" si="1"/>
        <v>0</v>
      </c>
      <c r="L38" s="11">
        <v>0</v>
      </c>
      <c r="M38" s="11">
        <f t="shared" si="14"/>
        <v>0</v>
      </c>
      <c r="N38" s="11">
        <v>0</v>
      </c>
      <c r="O38" s="8">
        <f t="shared" si="3"/>
        <v>11699.9</v>
      </c>
      <c r="P38" s="11">
        <v>0</v>
      </c>
      <c r="Q38" s="8">
        <f t="shared" si="4"/>
        <v>0</v>
      </c>
      <c r="R38" s="11">
        <v>0</v>
      </c>
      <c r="S38" s="11">
        <f t="shared" si="11"/>
        <v>11699.9</v>
      </c>
      <c r="T38" s="11">
        <v>0</v>
      </c>
      <c r="U38" s="11">
        <f t="shared" si="5"/>
        <v>11699.9</v>
      </c>
      <c r="V38" s="11">
        <v>0</v>
      </c>
      <c r="W38" s="11">
        <f t="shared" si="6"/>
        <v>0</v>
      </c>
      <c r="X38" s="40">
        <v>0</v>
      </c>
      <c r="Y38" s="11">
        <f t="shared" si="7"/>
        <v>11699.9</v>
      </c>
      <c r="Z38" s="40">
        <v>0</v>
      </c>
      <c r="AA38" s="11">
        <f t="shared" si="8"/>
        <v>0</v>
      </c>
      <c r="AB38" s="1" t="s">
        <v>56</v>
      </c>
    </row>
    <row r="39" spans="1:28" ht="75" x14ac:dyDescent="0.3">
      <c r="A39" s="5" t="s">
        <v>80</v>
      </c>
      <c r="B39" s="34" t="s">
        <v>58</v>
      </c>
      <c r="C39" s="34" t="s">
        <v>39</v>
      </c>
      <c r="D39" s="12">
        <v>0</v>
      </c>
      <c r="E39" s="12">
        <v>0</v>
      </c>
      <c r="F39" s="8">
        <f t="shared" si="0"/>
        <v>0</v>
      </c>
      <c r="G39" s="12">
        <v>0</v>
      </c>
      <c r="H39" s="8">
        <f t="shared" si="13"/>
        <v>0</v>
      </c>
      <c r="I39" s="12">
        <v>50434.9</v>
      </c>
      <c r="J39" s="12">
        <v>0</v>
      </c>
      <c r="K39" s="11">
        <f t="shared" si="1"/>
        <v>50434.9</v>
      </c>
      <c r="L39" s="12">
        <v>0</v>
      </c>
      <c r="M39" s="11">
        <f t="shared" si="14"/>
        <v>50434.9</v>
      </c>
      <c r="N39" s="12">
        <v>0</v>
      </c>
      <c r="O39" s="8">
        <f t="shared" si="3"/>
        <v>0</v>
      </c>
      <c r="P39" s="12">
        <v>0</v>
      </c>
      <c r="Q39" s="8">
        <f t="shared" si="4"/>
        <v>50434.9</v>
      </c>
      <c r="R39" s="12">
        <v>0</v>
      </c>
      <c r="S39" s="11">
        <f t="shared" si="11"/>
        <v>0</v>
      </c>
      <c r="T39" s="12">
        <v>0</v>
      </c>
      <c r="U39" s="11">
        <f t="shared" si="5"/>
        <v>0</v>
      </c>
      <c r="V39" s="12">
        <v>0</v>
      </c>
      <c r="W39" s="11">
        <f t="shared" si="6"/>
        <v>50434.9</v>
      </c>
      <c r="X39" s="39">
        <v>0</v>
      </c>
      <c r="Y39" s="11">
        <f t="shared" si="7"/>
        <v>0</v>
      </c>
      <c r="Z39" s="39">
        <v>0</v>
      </c>
      <c r="AA39" s="11">
        <f t="shared" si="8"/>
        <v>50434.9</v>
      </c>
      <c r="AB39" s="1" t="s">
        <v>59</v>
      </c>
    </row>
    <row r="40" spans="1:28" ht="75" x14ac:dyDescent="0.3">
      <c r="A40" s="5" t="s">
        <v>84</v>
      </c>
      <c r="B40" s="15" t="s">
        <v>61</v>
      </c>
      <c r="C40" s="34" t="s">
        <v>39</v>
      </c>
      <c r="D40" s="13">
        <v>1638.9</v>
      </c>
      <c r="E40" s="13">
        <v>0</v>
      </c>
      <c r="F40" s="8">
        <f t="shared" si="0"/>
        <v>1638.9</v>
      </c>
      <c r="G40" s="13">
        <v>0</v>
      </c>
      <c r="H40" s="8">
        <f t="shared" si="13"/>
        <v>1638.9</v>
      </c>
      <c r="I40" s="13">
        <v>38298.5</v>
      </c>
      <c r="J40" s="13">
        <v>0</v>
      </c>
      <c r="K40" s="11">
        <f t="shared" si="1"/>
        <v>38298.5</v>
      </c>
      <c r="L40" s="13">
        <v>0</v>
      </c>
      <c r="M40" s="11">
        <f t="shared" si="14"/>
        <v>38298.5</v>
      </c>
      <c r="N40" s="13">
        <v>0</v>
      </c>
      <c r="O40" s="8">
        <f t="shared" si="3"/>
        <v>1638.9</v>
      </c>
      <c r="P40" s="13">
        <v>0</v>
      </c>
      <c r="Q40" s="8">
        <f t="shared" si="4"/>
        <v>38298.5</v>
      </c>
      <c r="R40" s="13">
        <v>0</v>
      </c>
      <c r="S40" s="11">
        <f t="shared" si="11"/>
        <v>1638.9</v>
      </c>
      <c r="T40" s="13">
        <v>0</v>
      </c>
      <c r="U40" s="11">
        <f t="shared" si="5"/>
        <v>1638.9</v>
      </c>
      <c r="V40" s="12">
        <v>0</v>
      </c>
      <c r="W40" s="11">
        <f t="shared" si="6"/>
        <v>38298.5</v>
      </c>
      <c r="X40" s="41">
        <v>0</v>
      </c>
      <c r="Y40" s="11">
        <f t="shared" si="7"/>
        <v>1638.9</v>
      </c>
      <c r="Z40" s="39">
        <v>0</v>
      </c>
      <c r="AA40" s="11">
        <f t="shared" si="8"/>
        <v>38298.5</v>
      </c>
      <c r="AB40" s="16" t="s">
        <v>62</v>
      </c>
    </row>
    <row r="41" spans="1:28" ht="75" x14ac:dyDescent="0.3">
      <c r="A41" s="5" t="s">
        <v>87</v>
      </c>
      <c r="B41" s="15" t="s">
        <v>64</v>
      </c>
      <c r="C41" s="34" t="s">
        <v>39</v>
      </c>
      <c r="D41" s="13">
        <v>9021.2999999999993</v>
      </c>
      <c r="E41" s="13">
        <v>0</v>
      </c>
      <c r="F41" s="8">
        <f t="shared" si="0"/>
        <v>9021.2999999999993</v>
      </c>
      <c r="G41" s="13">
        <v>0</v>
      </c>
      <c r="H41" s="8">
        <f t="shared" si="13"/>
        <v>9021.2999999999993</v>
      </c>
      <c r="I41" s="13">
        <v>16711.900000000001</v>
      </c>
      <c r="J41" s="13">
        <v>0</v>
      </c>
      <c r="K41" s="11">
        <f t="shared" si="1"/>
        <v>16711.900000000001</v>
      </c>
      <c r="L41" s="13">
        <v>0</v>
      </c>
      <c r="M41" s="11">
        <f t="shared" si="14"/>
        <v>16711.900000000001</v>
      </c>
      <c r="N41" s="13">
        <v>0</v>
      </c>
      <c r="O41" s="8">
        <f t="shared" si="3"/>
        <v>9021.2999999999993</v>
      </c>
      <c r="P41" s="13">
        <v>0</v>
      </c>
      <c r="Q41" s="8">
        <f t="shared" si="4"/>
        <v>16711.900000000001</v>
      </c>
      <c r="R41" s="13">
        <v>0</v>
      </c>
      <c r="S41" s="11">
        <f t="shared" si="11"/>
        <v>9021.2999999999993</v>
      </c>
      <c r="T41" s="13">
        <v>0</v>
      </c>
      <c r="U41" s="11">
        <f t="shared" si="5"/>
        <v>9021.2999999999993</v>
      </c>
      <c r="V41" s="12">
        <v>0</v>
      </c>
      <c r="W41" s="11">
        <f t="shared" si="6"/>
        <v>16711.900000000001</v>
      </c>
      <c r="X41" s="41">
        <v>0</v>
      </c>
      <c r="Y41" s="11">
        <f t="shared" si="7"/>
        <v>9021.2999999999993</v>
      </c>
      <c r="Z41" s="39">
        <v>0</v>
      </c>
      <c r="AA41" s="11">
        <f t="shared" si="8"/>
        <v>16711.900000000001</v>
      </c>
      <c r="AB41" s="1" t="s">
        <v>65</v>
      </c>
    </row>
    <row r="42" spans="1:28" ht="56.25" x14ac:dyDescent="0.3">
      <c r="A42" s="5" t="s">
        <v>92</v>
      </c>
      <c r="B42" s="15" t="s">
        <v>111</v>
      </c>
      <c r="C42" s="34" t="s">
        <v>43</v>
      </c>
      <c r="D42" s="13"/>
      <c r="E42" s="13"/>
      <c r="F42" s="8"/>
      <c r="G42" s="13"/>
      <c r="H42" s="8"/>
      <c r="I42" s="13"/>
      <c r="J42" s="13"/>
      <c r="K42" s="11"/>
      <c r="L42" s="13"/>
      <c r="M42" s="11"/>
      <c r="N42" s="13">
        <v>739857.4</v>
      </c>
      <c r="O42" s="8">
        <f t="shared" si="3"/>
        <v>739857.4</v>
      </c>
      <c r="P42" s="13">
        <v>915348.9</v>
      </c>
      <c r="Q42" s="8">
        <f t="shared" si="4"/>
        <v>915348.9</v>
      </c>
      <c r="R42" s="13"/>
      <c r="S42" s="11">
        <f t="shared" si="11"/>
        <v>739857.4</v>
      </c>
      <c r="T42" s="13"/>
      <c r="U42" s="11">
        <f t="shared" si="5"/>
        <v>739857.4</v>
      </c>
      <c r="V42" s="12"/>
      <c r="W42" s="11">
        <f t="shared" si="6"/>
        <v>915348.9</v>
      </c>
      <c r="X42" s="41"/>
      <c r="Y42" s="11">
        <f t="shared" si="7"/>
        <v>739857.4</v>
      </c>
      <c r="Z42" s="39"/>
      <c r="AA42" s="11">
        <f t="shared" si="8"/>
        <v>915348.9</v>
      </c>
    </row>
    <row r="43" spans="1:28" ht="75" x14ac:dyDescent="0.3">
      <c r="A43" s="5" t="s">
        <v>95</v>
      </c>
      <c r="B43" s="34" t="s">
        <v>113</v>
      </c>
      <c r="C43" s="34" t="s">
        <v>39</v>
      </c>
      <c r="D43" s="31"/>
      <c r="E43" s="31"/>
      <c r="F43" s="32"/>
      <c r="G43" s="31"/>
      <c r="H43" s="32"/>
      <c r="I43" s="31"/>
      <c r="J43" s="31"/>
      <c r="K43" s="33"/>
      <c r="L43" s="31"/>
      <c r="M43" s="33"/>
      <c r="N43" s="31"/>
      <c r="O43" s="32"/>
      <c r="P43" s="31"/>
      <c r="Q43" s="32"/>
      <c r="R43" s="33">
        <v>163815.55900000001</v>
      </c>
      <c r="S43" s="33">
        <f>R43+O43</f>
        <v>163815.55900000001</v>
      </c>
      <c r="T43" s="33">
        <v>-39378.959000000003</v>
      </c>
      <c r="U43" s="11">
        <f t="shared" si="5"/>
        <v>124436.6</v>
      </c>
      <c r="V43" s="35"/>
      <c r="W43" s="33"/>
      <c r="X43" s="40"/>
      <c r="Y43" s="11">
        <f t="shared" si="7"/>
        <v>124436.6</v>
      </c>
      <c r="Z43" s="39"/>
      <c r="AA43" s="11">
        <f t="shared" si="8"/>
        <v>0</v>
      </c>
      <c r="AB43" s="1" t="s">
        <v>112</v>
      </c>
    </row>
    <row r="44" spans="1:28" x14ac:dyDescent="0.3">
      <c r="A44" s="5"/>
      <c r="B44" s="34" t="s">
        <v>66</v>
      </c>
      <c r="C44" s="34"/>
      <c r="D44" s="8">
        <f>D45+D46+D47</f>
        <v>186430.4</v>
      </c>
      <c r="E44" s="8">
        <f>E45+E46+E47</f>
        <v>0</v>
      </c>
      <c r="F44" s="8">
        <f t="shared" si="0"/>
        <v>186430.4</v>
      </c>
      <c r="G44" s="8">
        <f>G45+G46+G47</f>
        <v>0</v>
      </c>
      <c r="H44" s="8">
        <f t="shared" si="13"/>
        <v>186430.4</v>
      </c>
      <c r="I44" s="8">
        <f>I45+I46+I47</f>
        <v>122500</v>
      </c>
      <c r="J44" s="8">
        <f>J45+J46+J47</f>
        <v>0</v>
      </c>
      <c r="K44" s="11">
        <f t="shared" si="1"/>
        <v>122500</v>
      </c>
      <c r="L44" s="8">
        <f>L45+L46+L47</f>
        <v>0</v>
      </c>
      <c r="M44" s="11">
        <f t="shared" si="14"/>
        <v>122500</v>
      </c>
      <c r="N44" s="8">
        <f>N45+N46+N47</f>
        <v>0</v>
      </c>
      <c r="O44" s="8">
        <f t="shared" si="3"/>
        <v>186430.4</v>
      </c>
      <c r="P44" s="8">
        <f>P45+P46+P47</f>
        <v>0</v>
      </c>
      <c r="Q44" s="8">
        <f t="shared" si="4"/>
        <v>122500</v>
      </c>
      <c r="R44" s="8">
        <f>R45+R46+R47</f>
        <v>0</v>
      </c>
      <c r="S44" s="11">
        <f t="shared" si="11"/>
        <v>186430.4</v>
      </c>
      <c r="T44" s="8">
        <f>T45+T46+T47</f>
        <v>0</v>
      </c>
      <c r="U44" s="11">
        <f t="shared" si="5"/>
        <v>186430.4</v>
      </c>
      <c r="V44" s="11">
        <f>V45+V46+V47</f>
        <v>0</v>
      </c>
      <c r="W44" s="11">
        <f t="shared" si="6"/>
        <v>122500</v>
      </c>
      <c r="X44" s="38">
        <f>X45+X46+X47</f>
        <v>0</v>
      </c>
      <c r="Y44" s="11">
        <f t="shared" si="7"/>
        <v>186430.4</v>
      </c>
      <c r="Z44" s="40">
        <f>Z45+Z46+Z47</f>
        <v>0</v>
      </c>
      <c r="AA44" s="11">
        <f t="shared" si="8"/>
        <v>122500</v>
      </c>
    </row>
    <row r="45" spans="1:28" ht="60" customHeight="1" x14ac:dyDescent="0.3">
      <c r="A45" s="5" t="s">
        <v>98</v>
      </c>
      <c r="B45" s="14" t="s">
        <v>68</v>
      </c>
      <c r="C45" s="14" t="s">
        <v>69</v>
      </c>
      <c r="D45" s="13">
        <v>83385</v>
      </c>
      <c r="E45" s="13">
        <v>0</v>
      </c>
      <c r="F45" s="8">
        <f t="shared" si="0"/>
        <v>83385</v>
      </c>
      <c r="G45" s="13">
        <v>0</v>
      </c>
      <c r="H45" s="8">
        <f t="shared" si="13"/>
        <v>83385</v>
      </c>
      <c r="I45" s="13">
        <v>47500</v>
      </c>
      <c r="J45" s="13">
        <v>0</v>
      </c>
      <c r="K45" s="11">
        <f t="shared" si="1"/>
        <v>47500</v>
      </c>
      <c r="L45" s="13">
        <v>0</v>
      </c>
      <c r="M45" s="11">
        <f t="shared" si="14"/>
        <v>47500</v>
      </c>
      <c r="N45" s="13">
        <v>0</v>
      </c>
      <c r="O45" s="8">
        <f t="shared" si="3"/>
        <v>83385</v>
      </c>
      <c r="P45" s="13">
        <v>0</v>
      </c>
      <c r="Q45" s="8">
        <f t="shared" si="4"/>
        <v>47500</v>
      </c>
      <c r="R45" s="13">
        <v>0</v>
      </c>
      <c r="S45" s="11">
        <f t="shared" si="11"/>
        <v>83385</v>
      </c>
      <c r="T45" s="13">
        <v>0</v>
      </c>
      <c r="U45" s="11">
        <f t="shared" si="5"/>
        <v>83385</v>
      </c>
      <c r="V45" s="12">
        <v>0</v>
      </c>
      <c r="W45" s="11">
        <f t="shared" si="6"/>
        <v>47500</v>
      </c>
      <c r="X45" s="41">
        <v>0</v>
      </c>
      <c r="Y45" s="11">
        <f t="shared" si="7"/>
        <v>83385</v>
      </c>
      <c r="Z45" s="39">
        <v>0</v>
      </c>
      <c r="AA45" s="11">
        <f t="shared" si="8"/>
        <v>47500</v>
      </c>
      <c r="AB45" s="1" t="s">
        <v>70</v>
      </c>
    </row>
    <row r="46" spans="1:28" ht="75" x14ac:dyDescent="0.3">
      <c r="A46" s="5" t="s">
        <v>103</v>
      </c>
      <c r="B46" s="14" t="s">
        <v>72</v>
      </c>
      <c r="C46" s="14" t="s">
        <v>69</v>
      </c>
      <c r="D46" s="17">
        <v>98045.4</v>
      </c>
      <c r="E46" s="17">
        <v>0</v>
      </c>
      <c r="F46" s="8">
        <f t="shared" si="0"/>
        <v>98045.4</v>
      </c>
      <c r="G46" s="17">
        <v>0</v>
      </c>
      <c r="H46" s="8">
        <f t="shared" si="13"/>
        <v>98045.4</v>
      </c>
      <c r="I46" s="12">
        <v>0</v>
      </c>
      <c r="J46" s="12">
        <v>0</v>
      </c>
      <c r="K46" s="11">
        <f t="shared" si="1"/>
        <v>0</v>
      </c>
      <c r="L46" s="12">
        <v>0</v>
      </c>
      <c r="M46" s="11">
        <f t="shared" si="14"/>
        <v>0</v>
      </c>
      <c r="N46" s="12">
        <v>0</v>
      </c>
      <c r="O46" s="8">
        <f t="shared" si="3"/>
        <v>98045.4</v>
      </c>
      <c r="P46" s="12">
        <v>0</v>
      </c>
      <c r="Q46" s="8">
        <f t="shared" si="4"/>
        <v>0</v>
      </c>
      <c r="R46" s="12">
        <v>0</v>
      </c>
      <c r="S46" s="11">
        <f t="shared" si="11"/>
        <v>98045.4</v>
      </c>
      <c r="T46" s="12">
        <v>0</v>
      </c>
      <c r="U46" s="11">
        <f t="shared" si="5"/>
        <v>98045.4</v>
      </c>
      <c r="V46" s="12">
        <v>0</v>
      </c>
      <c r="W46" s="11">
        <f t="shared" si="6"/>
        <v>0</v>
      </c>
      <c r="X46" s="39">
        <v>0</v>
      </c>
      <c r="Y46" s="11">
        <f t="shared" si="7"/>
        <v>98045.4</v>
      </c>
      <c r="Z46" s="39">
        <v>0</v>
      </c>
      <c r="AA46" s="11">
        <f t="shared" si="8"/>
        <v>0</v>
      </c>
      <c r="AB46" s="1" t="s">
        <v>73</v>
      </c>
    </row>
    <row r="47" spans="1:28" ht="60" customHeight="1" x14ac:dyDescent="0.3">
      <c r="A47" s="5" t="s">
        <v>110</v>
      </c>
      <c r="B47" s="14" t="s">
        <v>75</v>
      </c>
      <c r="C47" s="14" t="s">
        <v>69</v>
      </c>
      <c r="D47" s="18">
        <v>5000</v>
      </c>
      <c r="E47" s="18">
        <v>0</v>
      </c>
      <c r="F47" s="8">
        <f t="shared" si="0"/>
        <v>5000</v>
      </c>
      <c r="G47" s="18">
        <v>0</v>
      </c>
      <c r="H47" s="8">
        <f t="shared" si="13"/>
        <v>5000</v>
      </c>
      <c r="I47" s="13">
        <v>75000</v>
      </c>
      <c r="J47" s="13">
        <v>0</v>
      </c>
      <c r="K47" s="11">
        <f t="shared" si="1"/>
        <v>75000</v>
      </c>
      <c r="L47" s="13">
        <v>0</v>
      </c>
      <c r="M47" s="11">
        <f t="shared" si="14"/>
        <v>75000</v>
      </c>
      <c r="N47" s="13">
        <v>0</v>
      </c>
      <c r="O47" s="8">
        <f t="shared" si="3"/>
        <v>5000</v>
      </c>
      <c r="P47" s="13">
        <v>0</v>
      </c>
      <c r="Q47" s="8">
        <f t="shared" si="4"/>
        <v>75000</v>
      </c>
      <c r="R47" s="13">
        <v>0</v>
      </c>
      <c r="S47" s="11">
        <f t="shared" si="11"/>
        <v>5000</v>
      </c>
      <c r="T47" s="13">
        <v>0</v>
      </c>
      <c r="U47" s="11">
        <f t="shared" si="5"/>
        <v>5000</v>
      </c>
      <c r="V47" s="12">
        <v>0</v>
      </c>
      <c r="W47" s="11">
        <f t="shared" si="6"/>
        <v>75000</v>
      </c>
      <c r="X47" s="41">
        <v>0</v>
      </c>
      <c r="Y47" s="11">
        <f t="shared" si="7"/>
        <v>5000</v>
      </c>
      <c r="Z47" s="39">
        <v>0</v>
      </c>
      <c r="AA47" s="11">
        <f t="shared" si="8"/>
        <v>75000</v>
      </c>
      <c r="AB47" s="1" t="s">
        <v>76</v>
      </c>
    </row>
    <row r="48" spans="1:28" x14ac:dyDescent="0.3">
      <c r="A48" s="5"/>
      <c r="B48" s="27" t="s">
        <v>77</v>
      </c>
      <c r="C48" s="27"/>
      <c r="D48" s="18">
        <f>D51+D52+D53+D57+D61+D62</f>
        <v>375095.5</v>
      </c>
      <c r="E48" s="18">
        <f>E51+E52+E53+E57+E61+E62</f>
        <v>0</v>
      </c>
      <c r="F48" s="8">
        <f t="shared" si="0"/>
        <v>375095.5</v>
      </c>
      <c r="G48" s="18">
        <f>G51+G52+G53+G57+G61+G62</f>
        <v>0</v>
      </c>
      <c r="H48" s="8">
        <f t="shared" si="13"/>
        <v>375095.5</v>
      </c>
      <c r="I48" s="18">
        <f>I51+I52+I53+I57+I61+I62</f>
        <v>375375</v>
      </c>
      <c r="J48" s="18">
        <f>J51+J52+J53+J57+J61+J62</f>
        <v>0</v>
      </c>
      <c r="K48" s="11">
        <f t="shared" si="1"/>
        <v>375375</v>
      </c>
      <c r="L48" s="18">
        <f>L51+L52+L53+L57+L61+L62</f>
        <v>1790.1</v>
      </c>
      <c r="M48" s="11">
        <f t="shared" si="14"/>
        <v>377165.1</v>
      </c>
      <c r="N48" s="18">
        <f>N51+N52+N53+N57+N61+N62</f>
        <v>0</v>
      </c>
      <c r="O48" s="8">
        <f t="shared" si="3"/>
        <v>375095.5</v>
      </c>
      <c r="P48" s="18">
        <f>P51+P52+P53+P57+P61+P62</f>
        <v>0</v>
      </c>
      <c r="Q48" s="8">
        <f t="shared" si="4"/>
        <v>377165.1</v>
      </c>
      <c r="R48" s="18">
        <f>R51+R52+R53+R57+R61+R62+R66</f>
        <v>0</v>
      </c>
      <c r="S48" s="11">
        <f t="shared" si="11"/>
        <v>375095.5</v>
      </c>
      <c r="T48" s="18">
        <f>T51+T52+T53+T57+T61+T62+T66</f>
        <v>0</v>
      </c>
      <c r="U48" s="11">
        <f t="shared" si="5"/>
        <v>375095.5</v>
      </c>
      <c r="V48" s="17">
        <f>V51+V52+V53+V57+V61+V62+V66</f>
        <v>0</v>
      </c>
      <c r="W48" s="11">
        <f t="shared" si="6"/>
        <v>377165.1</v>
      </c>
      <c r="X48" s="42">
        <f>X51+X52+X53+X57+X61+X62+X66</f>
        <v>0</v>
      </c>
      <c r="Y48" s="11">
        <f t="shared" si="7"/>
        <v>375095.5</v>
      </c>
      <c r="Z48" s="43">
        <f>Z51+Z52+Z53+Z57+Z61+Z62+Z66</f>
        <v>0</v>
      </c>
      <c r="AA48" s="11">
        <f t="shared" si="8"/>
        <v>377165.1</v>
      </c>
    </row>
    <row r="49" spans="1:29" x14ac:dyDescent="0.3">
      <c r="A49" s="5"/>
      <c r="B49" s="6" t="s">
        <v>78</v>
      </c>
      <c r="C49" s="14"/>
      <c r="D49" s="13"/>
      <c r="E49" s="13"/>
      <c r="F49" s="13"/>
      <c r="G49" s="13"/>
      <c r="H49" s="13"/>
      <c r="I49" s="13"/>
      <c r="J49" s="13"/>
      <c r="K49" s="18"/>
      <c r="L49" s="13"/>
      <c r="M49" s="18"/>
      <c r="N49" s="13"/>
      <c r="O49" s="8"/>
      <c r="P49" s="13"/>
      <c r="Q49" s="8"/>
      <c r="R49" s="13"/>
      <c r="S49" s="11">
        <f t="shared" si="11"/>
        <v>0</v>
      </c>
      <c r="T49" s="13"/>
      <c r="U49" s="11"/>
      <c r="V49" s="12"/>
      <c r="W49" s="11">
        <f t="shared" si="6"/>
        <v>0</v>
      </c>
      <c r="X49" s="41"/>
      <c r="Y49" s="11"/>
      <c r="Z49" s="39"/>
      <c r="AA49" s="11"/>
    </row>
    <row r="50" spans="1:29" x14ac:dyDescent="0.3">
      <c r="A50" s="5"/>
      <c r="B50" s="27" t="s">
        <v>79</v>
      </c>
      <c r="C50" s="14"/>
      <c r="D50" s="13">
        <f>D56+D60+D65</f>
        <v>247815.6</v>
      </c>
      <c r="E50" s="13">
        <f>E56+E60+E65</f>
        <v>0</v>
      </c>
      <c r="F50" s="8">
        <f t="shared" ref="F50:F53" si="15">D50+E50</f>
        <v>247815.6</v>
      </c>
      <c r="G50" s="13">
        <f>G56+G60+G65</f>
        <v>0</v>
      </c>
      <c r="H50" s="8">
        <f t="shared" ref="H50:H53" si="16">F50+G50</f>
        <v>247815.6</v>
      </c>
      <c r="I50" s="13">
        <f>I56+I60+I65</f>
        <v>282275</v>
      </c>
      <c r="J50" s="13">
        <f>J56+J60+J65</f>
        <v>0</v>
      </c>
      <c r="K50" s="11">
        <f t="shared" ref="K50:K53" si="17">I50+J50</f>
        <v>282275</v>
      </c>
      <c r="L50" s="13">
        <f>L56+L60+L65</f>
        <v>1790.1</v>
      </c>
      <c r="M50" s="11">
        <f t="shared" ref="M50:M53" si="18">K50+L50</f>
        <v>284065.09999999998</v>
      </c>
      <c r="N50" s="13">
        <f>N56+N60+N65</f>
        <v>0</v>
      </c>
      <c r="O50" s="8">
        <f t="shared" si="3"/>
        <v>247815.6</v>
      </c>
      <c r="P50" s="13">
        <f>P56+P60+P65</f>
        <v>0</v>
      </c>
      <c r="Q50" s="8">
        <f t="shared" si="4"/>
        <v>284065.09999999998</v>
      </c>
      <c r="R50" s="13">
        <f>R56+R60+R65</f>
        <v>0</v>
      </c>
      <c r="S50" s="11">
        <f t="shared" si="11"/>
        <v>247815.6</v>
      </c>
      <c r="T50" s="13">
        <f>T56+T60+T65</f>
        <v>0</v>
      </c>
      <c r="U50" s="11">
        <f t="shared" si="5"/>
        <v>247815.6</v>
      </c>
      <c r="V50" s="12">
        <f>V56+V60+V65</f>
        <v>0</v>
      </c>
      <c r="W50" s="11">
        <f t="shared" si="6"/>
        <v>284065.09999999998</v>
      </c>
      <c r="X50" s="41">
        <f>X56+X60+X65</f>
        <v>0</v>
      </c>
      <c r="Y50" s="11">
        <f t="shared" si="7"/>
        <v>247815.6</v>
      </c>
      <c r="Z50" s="39">
        <f>Z56+Z60+Z65</f>
        <v>0</v>
      </c>
      <c r="AA50" s="11">
        <f t="shared" si="8"/>
        <v>284065.09999999998</v>
      </c>
    </row>
    <row r="51" spans="1:29" ht="56.25" x14ac:dyDescent="0.3">
      <c r="A51" s="5" t="s">
        <v>115</v>
      </c>
      <c r="B51" s="27" t="s">
        <v>81</v>
      </c>
      <c r="C51" s="14" t="s">
        <v>82</v>
      </c>
      <c r="D51" s="8">
        <v>6217.7</v>
      </c>
      <c r="E51" s="8">
        <v>0</v>
      </c>
      <c r="F51" s="8">
        <f t="shared" si="15"/>
        <v>6217.7</v>
      </c>
      <c r="G51" s="8">
        <v>0</v>
      </c>
      <c r="H51" s="8">
        <f t="shared" si="16"/>
        <v>6217.7</v>
      </c>
      <c r="I51" s="8">
        <v>3000</v>
      </c>
      <c r="J51" s="8">
        <v>0</v>
      </c>
      <c r="K51" s="11">
        <f t="shared" si="17"/>
        <v>3000</v>
      </c>
      <c r="L51" s="8">
        <v>0</v>
      </c>
      <c r="M51" s="11">
        <f t="shared" si="18"/>
        <v>3000</v>
      </c>
      <c r="N51" s="8">
        <v>0</v>
      </c>
      <c r="O51" s="8">
        <f t="shared" si="3"/>
        <v>6217.7</v>
      </c>
      <c r="P51" s="8">
        <v>0</v>
      </c>
      <c r="Q51" s="8">
        <f t="shared" si="4"/>
        <v>3000</v>
      </c>
      <c r="R51" s="8">
        <v>0</v>
      </c>
      <c r="S51" s="11">
        <f t="shared" si="11"/>
        <v>6217.7</v>
      </c>
      <c r="T51" s="8">
        <v>0</v>
      </c>
      <c r="U51" s="11">
        <f t="shared" si="5"/>
        <v>6217.7</v>
      </c>
      <c r="V51" s="11">
        <v>0</v>
      </c>
      <c r="W51" s="11">
        <f t="shared" si="6"/>
        <v>3000</v>
      </c>
      <c r="X51" s="38">
        <v>0</v>
      </c>
      <c r="Y51" s="11">
        <f t="shared" si="7"/>
        <v>6217.7</v>
      </c>
      <c r="Z51" s="40">
        <v>0</v>
      </c>
      <c r="AA51" s="11">
        <f t="shared" si="8"/>
        <v>3000</v>
      </c>
      <c r="AB51" s="1" t="s">
        <v>83</v>
      </c>
    </row>
    <row r="52" spans="1:29" ht="56.25" x14ac:dyDescent="0.3">
      <c r="A52" s="5" t="s">
        <v>126</v>
      </c>
      <c r="B52" s="27" t="s">
        <v>85</v>
      </c>
      <c r="C52" s="14" t="s">
        <v>82</v>
      </c>
      <c r="D52" s="11">
        <v>2000</v>
      </c>
      <c r="E52" s="11">
        <v>0</v>
      </c>
      <c r="F52" s="8">
        <f t="shared" si="15"/>
        <v>2000</v>
      </c>
      <c r="G52" s="11">
        <v>0</v>
      </c>
      <c r="H52" s="8">
        <f t="shared" si="16"/>
        <v>2000</v>
      </c>
      <c r="I52" s="11">
        <v>0</v>
      </c>
      <c r="J52" s="11">
        <v>0</v>
      </c>
      <c r="K52" s="11">
        <f t="shared" si="17"/>
        <v>0</v>
      </c>
      <c r="L52" s="11">
        <v>0</v>
      </c>
      <c r="M52" s="11">
        <f t="shared" si="18"/>
        <v>0</v>
      </c>
      <c r="N52" s="11">
        <v>0</v>
      </c>
      <c r="O52" s="8">
        <f t="shared" si="3"/>
        <v>2000</v>
      </c>
      <c r="P52" s="11">
        <v>0</v>
      </c>
      <c r="Q52" s="8">
        <f t="shared" si="4"/>
        <v>0</v>
      </c>
      <c r="R52" s="11">
        <v>0</v>
      </c>
      <c r="S52" s="11">
        <f t="shared" si="11"/>
        <v>2000</v>
      </c>
      <c r="T52" s="11">
        <v>0</v>
      </c>
      <c r="U52" s="11">
        <f t="shared" si="5"/>
        <v>2000</v>
      </c>
      <c r="V52" s="11">
        <v>0</v>
      </c>
      <c r="W52" s="11">
        <f t="shared" si="6"/>
        <v>0</v>
      </c>
      <c r="X52" s="40">
        <v>0</v>
      </c>
      <c r="Y52" s="11">
        <f t="shared" si="7"/>
        <v>2000</v>
      </c>
      <c r="Z52" s="40">
        <v>0</v>
      </c>
      <c r="AA52" s="11">
        <f t="shared" si="8"/>
        <v>0</v>
      </c>
      <c r="AB52" s="1" t="s">
        <v>86</v>
      </c>
    </row>
    <row r="53" spans="1:29" ht="60" customHeight="1" x14ac:dyDescent="0.3">
      <c r="A53" s="5" t="s">
        <v>127</v>
      </c>
      <c r="B53" s="14" t="s">
        <v>88</v>
      </c>
      <c r="C53" s="14" t="s">
        <v>69</v>
      </c>
      <c r="D53" s="12">
        <f>D55+D56</f>
        <v>170285.3</v>
      </c>
      <c r="E53" s="12">
        <f>E55+E56</f>
        <v>0</v>
      </c>
      <c r="F53" s="8">
        <f t="shared" si="15"/>
        <v>170285.3</v>
      </c>
      <c r="G53" s="12">
        <f>G55+G56</f>
        <v>0</v>
      </c>
      <c r="H53" s="8">
        <f t="shared" si="16"/>
        <v>170285.3</v>
      </c>
      <c r="I53" s="12">
        <f>I55</f>
        <v>0</v>
      </c>
      <c r="J53" s="12">
        <f>J55</f>
        <v>0</v>
      </c>
      <c r="K53" s="11">
        <f t="shared" si="17"/>
        <v>0</v>
      </c>
      <c r="L53" s="12">
        <f>L55</f>
        <v>0</v>
      </c>
      <c r="M53" s="11">
        <f t="shared" si="18"/>
        <v>0</v>
      </c>
      <c r="N53" s="12">
        <f>N55</f>
        <v>0</v>
      </c>
      <c r="O53" s="8">
        <f t="shared" si="3"/>
        <v>170285.3</v>
      </c>
      <c r="P53" s="12">
        <f>P55</f>
        <v>0</v>
      </c>
      <c r="Q53" s="8">
        <f t="shared" si="4"/>
        <v>0</v>
      </c>
      <c r="R53" s="12">
        <f>R55</f>
        <v>0</v>
      </c>
      <c r="S53" s="11">
        <f t="shared" si="11"/>
        <v>170285.3</v>
      </c>
      <c r="T53" s="12">
        <f>T55</f>
        <v>-2751.2</v>
      </c>
      <c r="U53" s="11">
        <f t="shared" si="5"/>
        <v>167534.09999999998</v>
      </c>
      <c r="V53" s="12">
        <f>V55</f>
        <v>0</v>
      </c>
      <c r="W53" s="11">
        <f t="shared" si="6"/>
        <v>0</v>
      </c>
      <c r="X53" s="39">
        <f>X55</f>
        <v>0</v>
      </c>
      <c r="Y53" s="11">
        <f t="shared" si="7"/>
        <v>167534.09999999998</v>
      </c>
      <c r="Z53" s="39">
        <f>Z55</f>
        <v>0</v>
      </c>
      <c r="AA53" s="11">
        <f t="shared" si="8"/>
        <v>0</v>
      </c>
      <c r="AB53" s="1" t="s">
        <v>89</v>
      </c>
    </row>
    <row r="54" spans="1:29" x14ac:dyDescent="0.3">
      <c r="A54" s="5"/>
      <c r="B54" s="6" t="s">
        <v>78</v>
      </c>
      <c r="C54" s="14"/>
      <c r="D54" s="13"/>
      <c r="E54" s="13"/>
      <c r="F54" s="13"/>
      <c r="G54" s="13"/>
      <c r="H54" s="13"/>
      <c r="I54" s="13"/>
      <c r="J54" s="13"/>
      <c r="K54" s="18"/>
      <c r="L54" s="13"/>
      <c r="M54" s="18"/>
      <c r="N54" s="13"/>
      <c r="O54" s="8"/>
      <c r="P54" s="13"/>
      <c r="Q54" s="8"/>
      <c r="R54" s="13"/>
      <c r="S54" s="11">
        <f t="shared" si="11"/>
        <v>0</v>
      </c>
      <c r="T54" s="13"/>
      <c r="U54" s="11"/>
      <c r="V54" s="12"/>
      <c r="W54" s="11">
        <f t="shared" si="6"/>
        <v>0</v>
      </c>
      <c r="X54" s="41"/>
      <c r="Y54" s="11"/>
      <c r="Z54" s="39"/>
      <c r="AA54" s="11"/>
    </row>
    <row r="55" spans="1:29" hidden="1" x14ac:dyDescent="0.3">
      <c r="A55" s="5"/>
      <c r="B55" s="10" t="s">
        <v>90</v>
      </c>
      <c r="C55" s="14"/>
      <c r="D55" s="12">
        <v>42914</v>
      </c>
      <c r="E55" s="12"/>
      <c r="F55" s="8">
        <f t="shared" ref="F55:F57" si="19">D55+E55</f>
        <v>42914</v>
      </c>
      <c r="G55" s="12"/>
      <c r="H55" s="8">
        <f t="shared" ref="H55:H57" si="20">F55+G55</f>
        <v>42914</v>
      </c>
      <c r="I55" s="12">
        <v>0</v>
      </c>
      <c r="J55" s="12">
        <v>0</v>
      </c>
      <c r="K55" s="11">
        <f t="shared" ref="K55:K57" si="21">I55+J55</f>
        <v>0</v>
      </c>
      <c r="L55" s="12">
        <v>0</v>
      </c>
      <c r="M55" s="11">
        <f t="shared" ref="M55:M57" si="22">K55+L55</f>
        <v>0</v>
      </c>
      <c r="N55" s="12">
        <v>0</v>
      </c>
      <c r="O55" s="8">
        <f t="shared" si="3"/>
        <v>42914</v>
      </c>
      <c r="P55" s="12">
        <v>0</v>
      </c>
      <c r="Q55" s="8">
        <f t="shared" si="4"/>
        <v>0</v>
      </c>
      <c r="R55" s="12">
        <v>0</v>
      </c>
      <c r="S55" s="11">
        <f t="shared" si="11"/>
        <v>42914</v>
      </c>
      <c r="T55" s="29">
        <v>-2751.2</v>
      </c>
      <c r="U55" s="30">
        <f t="shared" si="5"/>
        <v>40162.800000000003</v>
      </c>
      <c r="V55" s="12">
        <v>0</v>
      </c>
      <c r="W55" s="11">
        <f t="shared" si="6"/>
        <v>0</v>
      </c>
      <c r="X55" s="39"/>
      <c r="Y55" s="11">
        <f t="shared" si="7"/>
        <v>40162.800000000003</v>
      </c>
      <c r="Z55" s="39">
        <v>0</v>
      </c>
      <c r="AA55" s="30">
        <f t="shared" si="8"/>
        <v>0</v>
      </c>
      <c r="AC55" s="1">
        <v>0</v>
      </c>
    </row>
    <row r="56" spans="1:29" x14ac:dyDescent="0.3">
      <c r="A56" s="5"/>
      <c r="B56" s="27" t="s">
        <v>79</v>
      </c>
      <c r="C56" s="14"/>
      <c r="D56" s="12">
        <v>127371.3</v>
      </c>
      <c r="E56" s="12"/>
      <c r="F56" s="11">
        <f t="shared" si="19"/>
        <v>127371.3</v>
      </c>
      <c r="G56" s="12"/>
      <c r="H56" s="11">
        <f t="shared" si="20"/>
        <v>127371.3</v>
      </c>
      <c r="I56" s="12">
        <v>0</v>
      </c>
      <c r="J56" s="12">
        <v>0</v>
      </c>
      <c r="K56" s="11">
        <f t="shared" si="21"/>
        <v>0</v>
      </c>
      <c r="L56" s="12">
        <v>0</v>
      </c>
      <c r="M56" s="11">
        <f t="shared" si="22"/>
        <v>0</v>
      </c>
      <c r="N56" s="12">
        <v>0</v>
      </c>
      <c r="O56" s="8">
        <f t="shared" si="3"/>
        <v>127371.3</v>
      </c>
      <c r="P56" s="12">
        <v>0</v>
      </c>
      <c r="Q56" s="8">
        <f t="shared" si="4"/>
        <v>0</v>
      </c>
      <c r="R56" s="12">
        <v>0</v>
      </c>
      <c r="S56" s="11">
        <f t="shared" si="11"/>
        <v>127371.3</v>
      </c>
      <c r="T56" s="12">
        <v>0</v>
      </c>
      <c r="U56" s="11">
        <f t="shared" si="5"/>
        <v>127371.3</v>
      </c>
      <c r="V56" s="12">
        <v>0</v>
      </c>
      <c r="W56" s="11">
        <f t="shared" si="6"/>
        <v>0</v>
      </c>
      <c r="X56" s="39">
        <v>0</v>
      </c>
      <c r="Y56" s="11">
        <f t="shared" si="7"/>
        <v>127371.3</v>
      </c>
      <c r="Z56" s="39">
        <v>0</v>
      </c>
      <c r="AA56" s="11">
        <f t="shared" si="8"/>
        <v>0</v>
      </c>
      <c r="AB56" s="1" t="s">
        <v>91</v>
      </c>
    </row>
    <row r="57" spans="1:29" ht="59.25" customHeight="1" x14ac:dyDescent="0.3">
      <c r="A57" s="5" t="s">
        <v>128</v>
      </c>
      <c r="B57" s="14" t="s">
        <v>93</v>
      </c>
      <c r="C57" s="14" t="s">
        <v>69</v>
      </c>
      <c r="D57" s="12">
        <f>D59+D60</f>
        <v>160592.5</v>
      </c>
      <c r="E57" s="12">
        <f>E59+E60</f>
        <v>0</v>
      </c>
      <c r="F57" s="11">
        <f t="shared" si="19"/>
        <v>160592.5</v>
      </c>
      <c r="G57" s="12">
        <f>G59+G60</f>
        <v>0</v>
      </c>
      <c r="H57" s="11">
        <f t="shared" si="20"/>
        <v>160592.5</v>
      </c>
      <c r="I57" s="12">
        <f>I59</f>
        <v>0</v>
      </c>
      <c r="J57" s="12">
        <f>J59</f>
        <v>0</v>
      </c>
      <c r="K57" s="11">
        <f t="shared" si="21"/>
        <v>0</v>
      </c>
      <c r="L57" s="12">
        <f>L59</f>
        <v>0</v>
      </c>
      <c r="M57" s="11">
        <f t="shared" si="22"/>
        <v>0</v>
      </c>
      <c r="N57" s="12">
        <f>N59</f>
        <v>0</v>
      </c>
      <c r="O57" s="8">
        <f t="shared" si="3"/>
        <v>160592.5</v>
      </c>
      <c r="P57" s="12">
        <f>P59</f>
        <v>0</v>
      </c>
      <c r="Q57" s="8">
        <f t="shared" si="4"/>
        <v>0</v>
      </c>
      <c r="R57" s="12">
        <f>R59</f>
        <v>-9499.9</v>
      </c>
      <c r="S57" s="11">
        <f t="shared" si="11"/>
        <v>151092.6</v>
      </c>
      <c r="T57" s="12">
        <f>T59</f>
        <v>2751.2</v>
      </c>
      <c r="U57" s="11">
        <f t="shared" si="5"/>
        <v>153843.80000000002</v>
      </c>
      <c r="V57" s="12">
        <f>V59</f>
        <v>0</v>
      </c>
      <c r="W57" s="11">
        <f t="shared" si="6"/>
        <v>0</v>
      </c>
      <c r="X57" s="39">
        <f>X59</f>
        <v>0</v>
      </c>
      <c r="Y57" s="11">
        <f t="shared" si="7"/>
        <v>153843.80000000002</v>
      </c>
      <c r="Z57" s="39">
        <f>Z59</f>
        <v>0</v>
      </c>
      <c r="AA57" s="11">
        <f t="shared" si="8"/>
        <v>0</v>
      </c>
      <c r="AB57" s="1" t="s">
        <v>94</v>
      </c>
    </row>
    <row r="58" spans="1:29" x14ac:dyDescent="0.3">
      <c r="A58" s="5"/>
      <c r="B58" s="6" t="s">
        <v>78</v>
      </c>
      <c r="C58" s="14"/>
      <c r="D58" s="13"/>
      <c r="E58" s="13"/>
      <c r="F58" s="13"/>
      <c r="G58" s="13"/>
      <c r="H58" s="13"/>
      <c r="I58" s="13"/>
      <c r="J58" s="13"/>
      <c r="K58" s="18"/>
      <c r="L58" s="13"/>
      <c r="M58" s="18"/>
      <c r="N58" s="13"/>
      <c r="O58" s="8"/>
      <c r="P58" s="13"/>
      <c r="Q58" s="8"/>
      <c r="R58" s="13"/>
      <c r="S58" s="11">
        <f t="shared" si="11"/>
        <v>0</v>
      </c>
      <c r="T58" s="13"/>
      <c r="U58" s="11"/>
      <c r="V58" s="12"/>
      <c r="W58" s="11">
        <f t="shared" si="6"/>
        <v>0</v>
      </c>
      <c r="X58" s="41"/>
      <c r="Y58" s="11"/>
      <c r="Z58" s="39"/>
      <c r="AA58" s="11"/>
    </row>
    <row r="59" spans="1:29" hidden="1" x14ac:dyDescent="0.3">
      <c r="A59" s="5"/>
      <c r="B59" s="9" t="s">
        <v>90</v>
      </c>
      <c r="C59" s="19"/>
      <c r="D59" s="12">
        <v>40148.199999999997</v>
      </c>
      <c r="E59" s="12"/>
      <c r="F59" s="8">
        <f t="shared" ref="F59:F62" si="23">D59+E59</f>
        <v>40148.199999999997</v>
      </c>
      <c r="G59" s="12"/>
      <c r="H59" s="8">
        <f t="shared" ref="H59:H62" si="24">F59+G59</f>
        <v>40148.199999999997</v>
      </c>
      <c r="I59" s="12">
        <v>0</v>
      </c>
      <c r="J59" s="12">
        <v>0</v>
      </c>
      <c r="K59" s="11">
        <f t="shared" ref="K59:K62" si="25">I59+J59</f>
        <v>0</v>
      </c>
      <c r="L59" s="12">
        <v>0</v>
      </c>
      <c r="M59" s="11">
        <f t="shared" ref="M59:M62" si="26">K59+L59</f>
        <v>0</v>
      </c>
      <c r="N59" s="12">
        <v>0</v>
      </c>
      <c r="O59" s="8">
        <f t="shared" si="3"/>
        <v>40148.199999999997</v>
      </c>
      <c r="P59" s="12">
        <v>0</v>
      </c>
      <c r="Q59" s="8">
        <f t="shared" si="4"/>
        <v>0</v>
      </c>
      <c r="R59" s="12">
        <v>-9499.9</v>
      </c>
      <c r="S59" s="11">
        <f t="shared" si="11"/>
        <v>30648.299999999996</v>
      </c>
      <c r="T59" s="29">
        <v>2751.2</v>
      </c>
      <c r="U59" s="30">
        <f t="shared" si="5"/>
        <v>33399.499999999993</v>
      </c>
      <c r="V59" s="12">
        <v>0</v>
      </c>
      <c r="W59" s="11">
        <f t="shared" si="6"/>
        <v>0</v>
      </c>
      <c r="X59" s="39"/>
      <c r="Y59" s="11">
        <f t="shared" si="7"/>
        <v>33399.499999999993</v>
      </c>
      <c r="Z59" s="39">
        <v>0</v>
      </c>
      <c r="AA59" s="30">
        <f t="shared" si="8"/>
        <v>0</v>
      </c>
      <c r="AC59" s="1">
        <v>0</v>
      </c>
    </row>
    <row r="60" spans="1:29" x14ac:dyDescent="0.3">
      <c r="A60" s="5"/>
      <c r="B60" s="27" t="s">
        <v>79</v>
      </c>
      <c r="C60" s="19"/>
      <c r="D60" s="12">
        <v>120444.3</v>
      </c>
      <c r="E60" s="12"/>
      <c r="F60" s="11">
        <f t="shared" si="23"/>
        <v>120444.3</v>
      </c>
      <c r="G60" s="12"/>
      <c r="H60" s="11">
        <f t="shared" si="24"/>
        <v>120444.3</v>
      </c>
      <c r="I60" s="12">
        <v>0</v>
      </c>
      <c r="J60" s="12">
        <v>0</v>
      </c>
      <c r="K60" s="11">
        <f t="shared" si="25"/>
        <v>0</v>
      </c>
      <c r="L60" s="12">
        <v>0</v>
      </c>
      <c r="M60" s="11">
        <f t="shared" si="26"/>
        <v>0</v>
      </c>
      <c r="N60" s="12">
        <v>0</v>
      </c>
      <c r="O60" s="8">
        <f t="shared" si="3"/>
        <v>120444.3</v>
      </c>
      <c r="P60" s="12">
        <v>0</v>
      </c>
      <c r="Q60" s="8">
        <f t="shared" si="4"/>
        <v>0</v>
      </c>
      <c r="R60" s="12">
        <v>0</v>
      </c>
      <c r="S60" s="11">
        <f t="shared" si="11"/>
        <v>120444.3</v>
      </c>
      <c r="T60" s="12">
        <v>0</v>
      </c>
      <c r="U60" s="11">
        <f t="shared" si="5"/>
        <v>120444.3</v>
      </c>
      <c r="V60" s="12">
        <v>0</v>
      </c>
      <c r="W60" s="11">
        <f t="shared" si="6"/>
        <v>0</v>
      </c>
      <c r="X60" s="39">
        <v>0</v>
      </c>
      <c r="Y60" s="11">
        <f t="shared" si="7"/>
        <v>120444.3</v>
      </c>
      <c r="Z60" s="39">
        <v>0</v>
      </c>
      <c r="AA60" s="11">
        <f t="shared" si="8"/>
        <v>0</v>
      </c>
      <c r="AB60" s="1" t="s">
        <v>91</v>
      </c>
    </row>
    <row r="61" spans="1:29" ht="60" customHeight="1" x14ac:dyDescent="0.3">
      <c r="A61" s="5" t="s">
        <v>129</v>
      </c>
      <c r="B61" s="14" t="s">
        <v>96</v>
      </c>
      <c r="C61" s="14" t="s">
        <v>69</v>
      </c>
      <c r="D61" s="17">
        <v>36000</v>
      </c>
      <c r="E61" s="17">
        <v>0</v>
      </c>
      <c r="F61" s="11">
        <f t="shared" si="23"/>
        <v>36000</v>
      </c>
      <c r="G61" s="17">
        <v>0</v>
      </c>
      <c r="H61" s="11">
        <f t="shared" si="24"/>
        <v>36000</v>
      </c>
      <c r="I61" s="12">
        <v>0</v>
      </c>
      <c r="J61" s="12">
        <v>0</v>
      </c>
      <c r="K61" s="11">
        <f t="shared" si="25"/>
        <v>0</v>
      </c>
      <c r="L61" s="12">
        <v>0</v>
      </c>
      <c r="M61" s="11">
        <f t="shared" si="26"/>
        <v>0</v>
      </c>
      <c r="N61" s="12">
        <v>0</v>
      </c>
      <c r="O61" s="8">
        <f t="shared" si="3"/>
        <v>36000</v>
      </c>
      <c r="P61" s="12">
        <v>0</v>
      </c>
      <c r="Q61" s="8">
        <f t="shared" si="4"/>
        <v>0</v>
      </c>
      <c r="R61" s="12">
        <v>0</v>
      </c>
      <c r="S61" s="11">
        <f t="shared" si="11"/>
        <v>36000</v>
      </c>
      <c r="T61" s="12">
        <v>0</v>
      </c>
      <c r="U61" s="11">
        <f t="shared" si="5"/>
        <v>36000</v>
      </c>
      <c r="V61" s="12">
        <v>0</v>
      </c>
      <c r="W61" s="11">
        <f t="shared" si="6"/>
        <v>0</v>
      </c>
      <c r="X61" s="39">
        <v>0</v>
      </c>
      <c r="Y61" s="11">
        <f t="shared" si="7"/>
        <v>36000</v>
      </c>
      <c r="Z61" s="39">
        <v>0</v>
      </c>
      <c r="AA61" s="11">
        <f t="shared" si="8"/>
        <v>0</v>
      </c>
      <c r="AB61" s="1" t="s">
        <v>97</v>
      </c>
    </row>
    <row r="62" spans="1:29" ht="57.75" customHeight="1" x14ac:dyDescent="0.3">
      <c r="A62" s="5" t="s">
        <v>130</v>
      </c>
      <c r="B62" s="14" t="s">
        <v>99</v>
      </c>
      <c r="C62" s="14" t="s">
        <v>69</v>
      </c>
      <c r="D62" s="17">
        <f>D64</f>
        <v>0</v>
      </c>
      <c r="E62" s="17">
        <f>E64</f>
        <v>0</v>
      </c>
      <c r="F62" s="11">
        <f t="shared" si="23"/>
        <v>0</v>
      </c>
      <c r="G62" s="17">
        <f>G64</f>
        <v>0</v>
      </c>
      <c r="H62" s="11">
        <f t="shared" si="24"/>
        <v>0</v>
      </c>
      <c r="I62" s="12">
        <f>I64+I65</f>
        <v>372375</v>
      </c>
      <c r="J62" s="12">
        <f>J64+J65</f>
        <v>0</v>
      </c>
      <c r="K62" s="11">
        <f t="shared" si="25"/>
        <v>372375</v>
      </c>
      <c r="L62" s="12">
        <f>L64+L65</f>
        <v>1790.1</v>
      </c>
      <c r="M62" s="11">
        <f t="shared" si="26"/>
        <v>374165.1</v>
      </c>
      <c r="N62" s="12">
        <f>N64+N65</f>
        <v>0</v>
      </c>
      <c r="O62" s="8">
        <f t="shared" si="3"/>
        <v>0</v>
      </c>
      <c r="P62" s="12">
        <f>P64+P65</f>
        <v>0</v>
      </c>
      <c r="Q62" s="8">
        <f t="shared" si="4"/>
        <v>374165.1</v>
      </c>
      <c r="R62" s="12">
        <f>R64+R65</f>
        <v>0</v>
      </c>
      <c r="S62" s="11">
        <f t="shared" si="11"/>
        <v>0</v>
      </c>
      <c r="T62" s="12">
        <f>T64+T65</f>
        <v>0</v>
      </c>
      <c r="U62" s="11">
        <f t="shared" si="5"/>
        <v>0</v>
      </c>
      <c r="V62" s="12">
        <f>V64+V65</f>
        <v>0</v>
      </c>
      <c r="W62" s="11">
        <f t="shared" si="6"/>
        <v>374165.1</v>
      </c>
      <c r="X62" s="39">
        <f>X64+X65</f>
        <v>0</v>
      </c>
      <c r="Y62" s="11">
        <f t="shared" si="7"/>
        <v>0</v>
      </c>
      <c r="Z62" s="39">
        <f>Z64+Z65</f>
        <v>0</v>
      </c>
      <c r="AA62" s="11">
        <f t="shared" si="8"/>
        <v>374165.1</v>
      </c>
      <c r="AB62" s="1" t="s">
        <v>100</v>
      </c>
    </row>
    <row r="63" spans="1:29" x14ac:dyDescent="0.3">
      <c r="A63" s="5"/>
      <c r="B63" s="6" t="s">
        <v>78</v>
      </c>
      <c r="C63" s="14"/>
      <c r="D63" s="18"/>
      <c r="E63" s="18"/>
      <c r="F63" s="13"/>
      <c r="G63" s="18"/>
      <c r="H63" s="13"/>
      <c r="I63" s="13"/>
      <c r="J63" s="13"/>
      <c r="K63" s="18"/>
      <c r="L63" s="13"/>
      <c r="M63" s="18"/>
      <c r="N63" s="13"/>
      <c r="O63" s="8"/>
      <c r="P63" s="13"/>
      <c r="Q63" s="8"/>
      <c r="R63" s="13"/>
      <c r="S63" s="11"/>
      <c r="T63" s="13"/>
      <c r="U63" s="11"/>
      <c r="V63" s="12"/>
      <c r="W63" s="11">
        <f t="shared" si="6"/>
        <v>0</v>
      </c>
      <c r="X63" s="41"/>
      <c r="Y63" s="11"/>
      <c r="Z63" s="39"/>
      <c r="AA63" s="11"/>
    </row>
    <row r="64" spans="1:29" hidden="1" x14ac:dyDescent="0.3">
      <c r="A64" s="5"/>
      <c r="B64" s="10" t="s">
        <v>90</v>
      </c>
      <c r="C64" s="14"/>
      <c r="D64" s="17">
        <v>0</v>
      </c>
      <c r="E64" s="17">
        <v>0</v>
      </c>
      <c r="F64" s="11">
        <f t="shared" ref="F64:F68" si="27">D64+E64</f>
        <v>0</v>
      </c>
      <c r="G64" s="17">
        <v>0</v>
      </c>
      <c r="H64" s="11">
        <f t="shared" ref="H64:H68" si="28">F64+G64</f>
        <v>0</v>
      </c>
      <c r="I64" s="12">
        <v>90100</v>
      </c>
      <c r="J64" s="12"/>
      <c r="K64" s="11">
        <f t="shared" ref="K64:K68" si="29">I64+J64</f>
        <v>90100</v>
      </c>
      <c r="L64" s="12"/>
      <c r="M64" s="11">
        <f t="shared" ref="M64:M68" si="30">K64+L64</f>
        <v>90100</v>
      </c>
      <c r="N64" s="12"/>
      <c r="O64" s="8">
        <f t="shared" si="3"/>
        <v>0</v>
      </c>
      <c r="P64" s="12"/>
      <c r="Q64" s="8">
        <f t="shared" si="4"/>
        <v>90100</v>
      </c>
      <c r="R64" s="12"/>
      <c r="S64" s="11">
        <f t="shared" si="11"/>
        <v>0</v>
      </c>
      <c r="T64" s="29"/>
      <c r="U64" s="30">
        <f t="shared" si="5"/>
        <v>0</v>
      </c>
      <c r="V64" s="12"/>
      <c r="W64" s="11">
        <f t="shared" si="6"/>
        <v>90100</v>
      </c>
      <c r="X64" s="39"/>
      <c r="Y64" s="11">
        <f t="shared" si="7"/>
        <v>0</v>
      </c>
      <c r="Z64" s="39"/>
      <c r="AA64" s="30">
        <f t="shared" si="8"/>
        <v>90100</v>
      </c>
      <c r="AC64" s="1">
        <v>0</v>
      </c>
    </row>
    <row r="65" spans="1:29" x14ac:dyDescent="0.3">
      <c r="A65" s="5"/>
      <c r="B65" s="27" t="s">
        <v>79</v>
      </c>
      <c r="C65" s="14"/>
      <c r="D65" s="17">
        <v>0</v>
      </c>
      <c r="E65" s="17">
        <v>0</v>
      </c>
      <c r="F65" s="11">
        <f t="shared" si="27"/>
        <v>0</v>
      </c>
      <c r="G65" s="17">
        <v>0</v>
      </c>
      <c r="H65" s="11">
        <f t="shared" si="28"/>
        <v>0</v>
      </c>
      <c r="I65" s="12">
        <v>282275</v>
      </c>
      <c r="J65" s="12"/>
      <c r="K65" s="11">
        <f t="shared" si="29"/>
        <v>282275</v>
      </c>
      <c r="L65" s="12">
        <v>1790.1</v>
      </c>
      <c r="M65" s="11">
        <f t="shared" si="30"/>
        <v>284065.09999999998</v>
      </c>
      <c r="N65" s="12">
        <v>0</v>
      </c>
      <c r="O65" s="8">
        <f t="shared" si="3"/>
        <v>0</v>
      </c>
      <c r="P65" s="12">
        <v>0</v>
      </c>
      <c r="Q65" s="8">
        <f t="shared" si="4"/>
        <v>284065.09999999998</v>
      </c>
      <c r="R65" s="12">
        <v>0</v>
      </c>
      <c r="S65" s="11">
        <f t="shared" si="11"/>
        <v>0</v>
      </c>
      <c r="T65" s="12">
        <v>0</v>
      </c>
      <c r="U65" s="11">
        <f t="shared" si="5"/>
        <v>0</v>
      </c>
      <c r="V65" s="12">
        <v>0</v>
      </c>
      <c r="W65" s="11">
        <f t="shared" si="6"/>
        <v>284065.09999999998</v>
      </c>
      <c r="X65" s="39">
        <v>0</v>
      </c>
      <c r="Y65" s="11">
        <f t="shared" si="7"/>
        <v>0</v>
      </c>
      <c r="Z65" s="39">
        <v>0</v>
      </c>
      <c r="AA65" s="11">
        <f t="shared" si="8"/>
        <v>284065.09999999998</v>
      </c>
      <c r="AB65" s="1" t="s">
        <v>101</v>
      </c>
    </row>
    <row r="66" spans="1:29" ht="56.25" hidden="1" x14ac:dyDescent="0.3">
      <c r="A66" s="5"/>
      <c r="B66" s="14" t="s">
        <v>93</v>
      </c>
      <c r="C66" s="14" t="s">
        <v>43</v>
      </c>
      <c r="D66" s="17"/>
      <c r="E66" s="17"/>
      <c r="F66" s="11"/>
      <c r="G66" s="17"/>
      <c r="H66" s="11"/>
      <c r="I66" s="12"/>
      <c r="J66" s="12"/>
      <c r="K66" s="11"/>
      <c r="L66" s="12"/>
      <c r="M66" s="11"/>
      <c r="N66" s="12"/>
      <c r="O66" s="8"/>
      <c r="P66" s="12"/>
      <c r="Q66" s="8"/>
      <c r="R66" s="12">
        <v>9499.9</v>
      </c>
      <c r="S66" s="11">
        <f>R66+O66</f>
        <v>9499.9</v>
      </c>
      <c r="T66" s="12"/>
      <c r="U66" s="11"/>
      <c r="V66" s="12"/>
      <c r="W66" s="11"/>
      <c r="X66" s="39"/>
      <c r="Y66" s="11">
        <f t="shared" si="7"/>
        <v>0</v>
      </c>
      <c r="Z66" s="39"/>
      <c r="AA66" s="11"/>
      <c r="AC66" s="1">
        <v>0</v>
      </c>
    </row>
    <row r="67" spans="1:29" hidden="1" x14ac:dyDescent="0.3">
      <c r="A67" s="5"/>
      <c r="B67" s="27"/>
      <c r="C67" s="14"/>
      <c r="D67" s="17"/>
      <c r="E67" s="17"/>
      <c r="F67" s="11"/>
      <c r="G67" s="17"/>
      <c r="H67" s="11"/>
      <c r="I67" s="12"/>
      <c r="J67" s="12"/>
      <c r="K67" s="11"/>
      <c r="L67" s="12"/>
      <c r="M67" s="11"/>
      <c r="N67" s="12"/>
      <c r="O67" s="8"/>
      <c r="P67" s="12"/>
      <c r="Q67" s="8"/>
      <c r="R67" s="12"/>
      <c r="S67" s="11"/>
      <c r="T67" s="12"/>
      <c r="U67" s="11"/>
      <c r="V67" s="12"/>
      <c r="W67" s="11"/>
      <c r="X67" s="39"/>
      <c r="Y67" s="11"/>
      <c r="Z67" s="39"/>
      <c r="AA67" s="11"/>
      <c r="AC67" s="1">
        <v>0</v>
      </c>
    </row>
    <row r="68" spans="1:29" x14ac:dyDescent="0.3">
      <c r="A68" s="5"/>
      <c r="B68" s="20" t="s">
        <v>102</v>
      </c>
      <c r="C68" s="21"/>
      <c r="D68" s="8">
        <f>D69</f>
        <v>0</v>
      </c>
      <c r="E68" s="8">
        <f>E69</f>
        <v>100000</v>
      </c>
      <c r="F68" s="8">
        <f t="shared" si="27"/>
        <v>100000</v>
      </c>
      <c r="G68" s="8">
        <f>G69</f>
        <v>0</v>
      </c>
      <c r="H68" s="8">
        <f t="shared" si="28"/>
        <v>100000</v>
      </c>
      <c r="I68" s="8">
        <f>I69</f>
        <v>0</v>
      </c>
      <c r="J68" s="8">
        <f>J69</f>
        <v>125000</v>
      </c>
      <c r="K68" s="11">
        <f t="shared" si="29"/>
        <v>125000</v>
      </c>
      <c r="L68" s="8">
        <f>L69</f>
        <v>0</v>
      </c>
      <c r="M68" s="11">
        <f t="shared" si="30"/>
        <v>125000</v>
      </c>
      <c r="N68" s="8">
        <f>N69</f>
        <v>0</v>
      </c>
      <c r="O68" s="8">
        <f t="shared" si="3"/>
        <v>100000</v>
      </c>
      <c r="P68" s="8">
        <f>P69</f>
        <v>0</v>
      </c>
      <c r="Q68" s="8">
        <f t="shared" si="4"/>
        <v>125000</v>
      </c>
      <c r="R68" s="11">
        <f>R69</f>
        <v>0</v>
      </c>
      <c r="S68" s="11">
        <f t="shared" si="11"/>
        <v>100000</v>
      </c>
      <c r="T68" s="11">
        <f>T69</f>
        <v>0</v>
      </c>
      <c r="U68" s="11">
        <f t="shared" si="5"/>
        <v>100000</v>
      </c>
      <c r="V68" s="11">
        <f>V69</f>
        <v>0</v>
      </c>
      <c r="W68" s="11">
        <f t="shared" si="6"/>
        <v>125000</v>
      </c>
      <c r="X68" s="40">
        <f>X69</f>
        <v>0</v>
      </c>
      <c r="Y68" s="11">
        <f t="shared" si="7"/>
        <v>100000</v>
      </c>
      <c r="Z68" s="40">
        <f>Z69</f>
        <v>0</v>
      </c>
      <c r="AA68" s="11">
        <f t="shared" si="8"/>
        <v>125000</v>
      </c>
    </row>
    <row r="69" spans="1:29" ht="75" x14ac:dyDescent="0.3">
      <c r="A69" s="5" t="s">
        <v>131</v>
      </c>
      <c r="B69" s="27" t="s">
        <v>104</v>
      </c>
      <c r="C69" s="14" t="s">
        <v>105</v>
      </c>
      <c r="D69" s="11">
        <v>0</v>
      </c>
      <c r="E69" s="11">
        <v>100000</v>
      </c>
      <c r="F69" s="11">
        <f>D69+E69</f>
        <v>100000</v>
      </c>
      <c r="G69" s="11"/>
      <c r="H69" s="11">
        <f>F69+G69</f>
        <v>100000</v>
      </c>
      <c r="I69" s="11">
        <v>0</v>
      </c>
      <c r="J69" s="11">
        <v>125000</v>
      </c>
      <c r="K69" s="11">
        <f>I69+J69</f>
        <v>125000</v>
      </c>
      <c r="L69" s="11"/>
      <c r="M69" s="11">
        <f>K69+L69</f>
        <v>125000</v>
      </c>
      <c r="N69" s="11"/>
      <c r="O69" s="8">
        <f t="shared" si="3"/>
        <v>100000</v>
      </c>
      <c r="P69" s="11"/>
      <c r="Q69" s="8">
        <f t="shared" si="4"/>
        <v>125000</v>
      </c>
      <c r="R69" s="11"/>
      <c r="S69" s="11">
        <f t="shared" si="11"/>
        <v>100000</v>
      </c>
      <c r="T69" s="11"/>
      <c r="U69" s="11">
        <f t="shared" si="5"/>
        <v>100000</v>
      </c>
      <c r="V69" s="11"/>
      <c r="W69" s="11">
        <f t="shared" si="6"/>
        <v>125000</v>
      </c>
      <c r="X69" s="40"/>
      <c r="Y69" s="11">
        <f t="shared" si="7"/>
        <v>100000</v>
      </c>
      <c r="Z69" s="40"/>
      <c r="AA69" s="11">
        <f t="shared" si="8"/>
        <v>125000</v>
      </c>
      <c r="AB69" s="1" t="s">
        <v>106</v>
      </c>
    </row>
    <row r="70" spans="1:29" x14ac:dyDescent="0.3">
      <c r="A70" s="5"/>
      <c r="B70" s="45" t="s">
        <v>107</v>
      </c>
      <c r="C70" s="45"/>
      <c r="D70" s="8">
        <f>D16+D32+D44+D48+D68</f>
        <v>1622243.4999999998</v>
      </c>
      <c r="E70" s="8">
        <f>E16+E32+E44+E48+E68</f>
        <v>212515.3</v>
      </c>
      <c r="F70" s="8">
        <f>D70+E70</f>
        <v>1834758.7999999998</v>
      </c>
      <c r="G70" s="8">
        <f>G16+G32+G44+G48+G68</f>
        <v>0</v>
      </c>
      <c r="H70" s="8">
        <f>F70+G70</f>
        <v>1834758.7999999998</v>
      </c>
      <c r="I70" s="8">
        <f>I16+I32+I44+I48+I68</f>
        <v>2408495.6</v>
      </c>
      <c r="J70" s="8">
        <f>J16+J32+J44+J48+J68</f>
        <v>125000</v>
      </c>
      <c r="K70" s="11">
        <f>I70+J70</f>
        <v>2533495.6</v>
      </c>
      <c r="L70" s="8">
        <f>L16+L32+L44+L48+L68</f>
        <v>1790.1</v>
      </c>
      <c r="M70" s="11">
        <f>K70+L70</f>
        <v>2535285.7000000002</v>
      </c>
      <c r="N70" s="8">
        <f>N16+N32+N44+N48+N68</f>
        <v>739857.4</v>
      </c>
      <c r="O70" s="8">
        <f t="shared" si="3"/>
        <v>2574616.1999999997</v>
      </c>
      <c r="P70" s="8">
        <f>P16+P32+P44+P48+P68</f>
        <v>915348.9</v>
      </c>
      <c r="Q70" s="8">
        <f t="shared" si="4"/>
        <v>3450634.6</v>
      </c>
      <c r="R70" s="11">
        <f>R16+R32+R44+R48+R68</f>
        <v>149555.22700000001</v>
      </c>
      <c r="S70" s="11">
        <f t="shared" si="11"/>
        <v>2724171.4269999997</v>
      </c>
      <c r="T70" s="11">
        <f>T16+T32+T44+T48+T68</f>
        <v>0</v>
      </c>
      <c r="U70" s="11">
        <f t="shared" si="5"/>
        <v>2724171.4269999997</v>
      </c>
      <c r="V70" s="11">
        <f>V16+V32+V44+V48+V68</f>
        <v>0</v>
      </c>
      <c r="W70" s="11">
        <f t="shared" si="6"/>
        <v>3450634.6</v>
      </c>
      <c r="X70" s="40">
        <f>X16+X32+X44+X48+X68</f>
        <v>0</v>
      </c>
      <c r="Y70" s="11">
        <f t="shared" si="7"/>
        <v>2724171.4269999997</v>
      </c>
      <c r="Z70" s="40">
        <f>Z16+Z32+Z44+Z48+Z68</f>
        <v>0</v>
      </c>
      <c r="AA70" s="11">
        <f t="shared" si="8"/>
        <v>3450634.6</v>
      </c>
    </row>
    <row r="71" spans="1:29" x14ac:dyDescent="0.3">
      <c r="A71" s="5"/>
      <c r="B71" s="50" t="s">
        <v>78</v>
      </c>
      <c r="C71" s="51"/>
      <c r="D71" s="8"/>
      <c r="E71" s="8"/>
      <c r="F71" s="8"/>
      <c r="G71" s="8"/>
      <c r="H71" s="8"/>
      <c r="I71" s="8"/>
      <c r="J71" s="8"/>
      <c r="K71" s="11"/>
      <c r="L71" s="8"/>
      <c r="M71" s="11"/>
      <c r="N71" s="8"/>
      <c r="O71" s="8"/>
      <c r="P71" s="8"/>
      <c r="Q71" s="8"/>
      <c r="R71" s="11"/>
      <c r="S71" s="11">
        <f t="shared" si="11"/>
        <v>0</v>
      </c>
      <c r="T71" s="11"/>
      <c r="U71" s="11"/>
      <c r="V71" s="11"/>
      <c r="W71" s="11">
        <f t="shared" si="6"/>
        <v>0</v>
      </c>
      <c r="X71" s="40"/>
      <c r="Y71" s="11"/>
      <c r="Z71" s="40"/>
      <c r="AA71" s="11"/>
    </row>
    <row r="72" spans="1:29" x14ac:dyDescent="0.3">
      <c r="A72" s="5"/>
      <c r="B72" s="52" t="s">
        <v>79</v>
      </c>
      <c r="C72" s="53"/>
      <c r="D72" s="8">
        <f>D50</f>
        <v>247815.6</v>
      </c>
      <c r="E72" s="8">
        <f>E50</f>
        <v>0</v>
      </c>
      <c r="F72" s="8">
        <f t="shared" ref="F72:F80" si="31">D72+E72</f>
        <v>247815.6</v>
      </c>
      <c r="G72" s="8">
        <f>G50</f>
        <v>0</v>
      </c>
      <c r="H72" s="8">
        <f t="shared" ref="H72:H80" si="32">F72+G72</f>
        <v>247815.6</v>
      </c>
      <c r="I72" s="8">
        <f>I50</f>
        <v>282275</v>
      </c>
      <c r="J72" s="8">
        <f>J50</f>
        <v>0</v>
      </c>
      <c r="K72" s="11">
        <f t="shared" ref="K72:K80" si="33">I72+J72</f>
        <v>282275</v>
      </c>
      <c r="L72" s="8">
        <f>L50</f>
        <v>1790.1</v>
      </c>
      <c r="M72" s="11">
        <f t="shared" ref="M72:M80" si="34">K72+L72</f>
        <v>284065.09999999998</v>
      </c>
      <c r="N72" s="8">
        <f>N50</f>
        <v>0</v>
      </c>
      <c r="O72" s="8">
        <f t="shared" si="3"/>
        <v>247815.6</v>
      </c>
      <c r="P72" s="8">
        <f>P50</f>
        <v>0</v>
      </c>
      <c r="Q72" s="8">
        <f t="shared" si="4"/>
        <v>284065.09999999998</v>
      </c>
      <c r="R72" s="11">
        <f>R50</f>
        <v>0</v>
      </c>
      <c r="S72" s="11">
        <f t="shared" si="11"/>
        <v>247815.6</v>
      </c>
      <c r="T72" s="11">
        <f>T50</f>
        <v>0</v>
      </c>
      <c r="U72" s="11">
        <f t="shared" si="5"/>
        <v>247815.6</v>
      </c>
      <c r="V72" s="11">
        <f>V50</f>
        <v>0</v>
      </c>
      <c r="W72" s="11">
        <f t="shared" si="6"/>
        <v>284065.09999999998</v>
      </c>
      <c r="X72" s="40">
        <f>X50</f>
        <v>0</v>
      </c>
      <c r="Y72" s="11">
        <f t="shared" si="7"/>
        <v>247815.6</v>
      </c>
      <c r="Z72" s="40">
        <f>Z50</f>
        <v>0</v>
      </c>
      <c r="AA72" s="11">
        <f t="shared" si="8"/>
        <v>284065.09999999998</v>
      </c>
    </row>
    <row r="73" spans="1:29" x14ac:dyDescent="0.3">
      <c r="A73" s="5"/>
      <c r="B73" s="45" t="s">
        <v>108</v>
      </c>
      <c r="C73" s="45"/>
      <c r="D73" s="8"/>
      <c r="E73" s="8"/>
      <c r="F73" s="8"/>
      <c r="G73" s="8"/>
      <c r="H73" s="8"/>
      <c r="I73" s="8"/>
      <c r="J73" s="8"/>
      <c r="K73" s="11"/>
      <c r="L73" s="8"/>
      <c r="M73" s="11"/>
      <c r="N73" s="8"/>
      <c r="O73" s="8"/>
      <c r="P73" s="8"/>
      <c r="Q73" s="8"/>
      <c r="R73" s="11"/>
      <c r="S73" s="11">
        <f t="shared" si="11"/>
        <v>0</v>
      </c>
      <c r="T73" s="11"/>
      <c r="U73" s="11"/>
      <c r="V73" s="11"/>
      <c r="W73" s="11">
        <f t="shared" si="6"/>
        <v>0</v>
      </c>
      <c r="X73" s="40"/>
      <c r="Y73" s="11"/>
      <c r="Z73" s="40"/>
      <c r="AA73" s="11"/>
    </row>
    <row r="74" spans="1:29" x14ac:dyDescent="0.3">
      <c r="A74" s="5"/>
      <c r="B74" s="45" t="s">
        <v>39</v>
      </c>
      <c r="C74" s="56"/>
      <c r="D74" s="8">
        <f>D33+D35+D36+D37+D38+D39+D40+D41</f>
        <v>175777.19999999995</v>
      </c>
      <c r="E74" s="8">
        <f>E33+E35+E36+E37+E38+E39+E40+E41</f>
        <v>0</v>
      </c>
      <c r="F74" s="8">
        <f t="shared" si="31"/>
        <v>175777.19999999995</v>
      </c>
      <c r="G74" s="8">
        <f>G33+G35+G36+G37+G38+G39+G40+G41</f>
        <v>0</v>
      </c>
      <c r="H74" s="8">
        <f t="shared" si="32"/>
        <v>175777.19999999995</v>
      </c>
      <c r="I74" s="8">
        <f>I33+I35+I36+I37+I38+I39+I40+I41</f>
        <v>233620.6</v>
      </c>
      <c r="J74" s="8">
        <f>J33+J35+J36+J37+J38+J39+J40+J41</f>
        <v>0</v>
      </c>
      <c r="K74" s="11">
        <f t="shared" si="33"/>
        <v>233620.6</v>
      </c>
      <c r="L74" s="8">
        <f>L33+L35+L36+L37+L38+L39+L40+L41</f>
        <v>0</v>
      </c>
      <c r="M74" s="11">
        <f t="shared" si="34"/>
        <v>233620.6</v>
      </c>
      <c r="N74" s="8">
        <f>N33+N35+N36+N37+N38+N39+N40+N41</f>
        <v>0</v>
      </c>
      <c r="O74" s="8">
        <f t="shared" si="3"/>
        <v>175777.19999999995</v>
      </c>
      <c r="P74" s="8">
        <f>P33+P35+P36+P37+P38+P39+P40+P41</f>
        <v>0</v>
      </c>
      <c r="Q74" s="8">
        <f t="shared" si="4"/>
        <v>233620.6</v>
      </c>
      <c r="R74" s="11">
        <f>R33+R35+R36+R37+R38+R39+R40+R41+R43</f>
        <v>163815.55900000001</v>
      </c>
      <c r="S74" s="11">
        <f t="shared" si="11"/>
        <v>339592.75899999996</v>
      </c>
      <c r="T74" s="11">
        <f>T33+T35+T36+T37+T38+T39+T40+T41+T43</f>
        <v>0</v>
      </c>
      <c r="U74" s="11">
        <f t="shared" si="5"/>
        <v>339592.75899999996</v>
      </c>
      <c r="V74" s="11">
        <f>V33+V35+V36+V37+V38+V39+V40+V41+V43</f>
        <v>0</v>
      </c>
      <c r="W74" s="11">
        <f t="shared" si="6"/>
        <v>233620.6</v>
      </c>
      <c r="X74" s="40">
        <f>X33+X35+X36+X37+X38+X39+X40+X41+X43</f>
        <v>0</v>
      </c>
      <c r="Y74" s="11">
        <f t="shared" si="7"/>
        <v>339592.75899999996</v>
      </c>
      <c r="Z74" s="40">
        <f>Z33+Z35+Z36+Z37+Z38+Z39+Z40+Z41+Z43</f>
        <v>0</v>
      </c>
      <c r="AA74" s="11">
        <f t="shared" si="8"/>
        <v>233620.6</v>
      </c>
    </row>
    <row r="75" spans="1:29" x14ac:dyDescent="0.3">
      <c r="A75" s="5"/>
      <c r="B75" s="45" t="s">
        <v>69</v>
      </c>
      <c r="C75" s="56"/>
      <c r="D75" s="8">
        <f>D45+D46+D47+D53+D57+D61+D62</f>
        <v>553308.19999999995</v>
      </c>
      <c r="E75" s="8">
        <f>E45+E46+E47+E53+E57+E61+E62</f>
        <v>0</v>
      </c>
      <c r="F75" s="8">
        <f t="shared" si="31"/>
        <v>553308.19999999995</v>
      </c>
      <c r="G75" s="8">
        <f>G45+G46+G47+G53+G57+G61+G62</f>
        <v>0</v>
      </c>
      <c r="H75" s="8">
        <f t="shared" si="32"/>
        <v>553308.19999999995</v>
      </c>
      <c r="I75" s="8">
        <f>I45+I46+I47+I53+I57+I61+I62</f>
        <v>494875</v>
      </c>
      <c r="J75" s="8">
        <f>J45+J46+J47+J53+J57+J61+J62</f>
        <v>0</v>
      </c>
      <c r="K75" s="11">
        <f t="shared" si="33"/>
        <v>494875</v>
      </c>
      <c r="L75" s="8">
        <f>L45+L46+L47+L53+L57+L61+L62</f>
        <v>1790.1</v>
      </c>
      <c r="M75" s="11">
        <f t="shared" si="34"/>
        <v>496665.1</v>
      </c>
      <c r="N75" s="8">
        <f>N45+N46+N47+N53+N57+N61+N62</f>
        <v>0</v>
      </c>
      <c r="O75" s="8">
        <f t="shared" si="3"/>
        <v>553308.19999999995</v>
      </c>
      <c r="P75" s="8">
        <f>P45+P46+P47+P53+P57+P61+P62</f>
        <v>0</v>
      </c>
      <c r="Q75" s="8">
        <f t="shared" si="4"/>
        <v>496665.1</v>
      </c>
      <c r="R75" s="11">
        <f>R45+R46+R47+R53+R57+R61+R62</f>
        <v>-9499.9</v>
      </c>
      <c r="S75" s="11">
        <f t="shared" si="11"/>
        <v>543808.29999999993</v>
      </c>
      <c r="T75" s="11">
        <f>T45+T46+T47+T53+T57+T61+T62</f>
        <v>0</v>
      </c>
      <c r="U75" s="11">
        <f t="shared" si="5"/>
        <v>543808.29999999993</v>
      </c>
      <c r="V75" s="11">
        <f>V45+V46+V47+V53+V57+V61+V62</f>
        <v>0</v>
      </c>
      <c r="W75" s="11">
        <f t="shared" si="6"/>
        <v>496665.1</v>
      </c>
      <c r="X75" s="40">
        <f>X45+X46+X47+X53+X57+X61+X62</f>
        <v>0</v>
      </c>
      <c r="Y75" s="11">
        <f t="shared" si="7"/>
        <v>543808.29999999993</v>
      </c>
      <c r="Z75" s="40">
        <f>Z45+Z46+Z47+Z53+Z57+Z61+Z62</f>
        <v>0</v>
      </c>
      <c r="AA75" s="11">
        <f t="shared" si="8"/>
        <v>496665.1</v>
      </c>
    </row>
    <row r="76" spans="1:29" x14ac:dyDescent="0.3">
      <c r="A76" s="5"/>
      <c r="B76" s="45" t="s">
        <v>109</v>
      </c>
      <c r="C76" s="56"/>
      <c r="D76" s="8">
        <f>D24+D25+D26+D27+D28+D29</f>
        <v>375159.8</v>
      </c>
      <c r="E76" s="8">
        <f>E24+E25+E26+E27+E28+E29+E30+E31</f>
        <v>112515.3</v>
      </c>
      <c r="F76" s="8">
        <f t="shared" si="31"/>
        <v>487675.1</v>
      </c>
      <c r="G76" s="8">
        <f>G24+G25+G26+G27+G28+G29+G30+G31</f>
        <v>0</v>
      </c>
      <c r="H76" s="8">
        <f t="shared" si="32"/>
        <v>487675.1</v>
      </c>
      <c r="I76" s="8">
        <f>I24+I25+I26+I27+I28+I29+I30+I31</f>
        <v>767000</v>
      </c>
      <c r="J76" s="8">
        <f>J24+J25+J26+J27+J28+J29+J30+J31</f>
        <v>0</v>
      </c>
      <c r="K76" s="11">
        <f t="shared" si="33"/>
        <v>767000</v>
      </c>
      <c r="L76" s="8">
        <f>L24+L25+L26+L27+L28+L29</f>
        <v>0</v>
      </c>
      <c r="M76" s="11">
        <f t="shared" si="34"/>
        <v>767000</v>
      </c>
      <c r="N76" s="8">
        <f>N24+N25+N26+N27+N28+N29</f>
        <v>0</v>
      </c>
      <c r="O76" s="8">
        <f t="shared" si="3"/>
        <v>487675.1</v>
      </c>
      <c r="P76" s="8">
        <f>P24+P25+P26+P27+P28+P29</f>
        <v>0</v>
      </c>
      <c r="Q76" s="8">
        <f t="shared" si="4"/>
        <v>767000</v>
      </c>
      <c r="R76" s="11">
        <f>R24+R25+R26+R27+R28+R29</f>
        <v>65739.668000000005</v>
      </c>
      <c r="S76" s="11">
        <f t="shared" si="11"/>
        <v>553414.76799999992</v>
      </c>
      <c r="T76" s="11">
        <f>T24+T25+T26+T27+T28+T29</f>
        <v>0</v>
      </c>
      <c r="U76" s="11">
        <f t="shared" si="5"/>
        <v>553414.76799999992</v>
      </c>
      <c r="V76" s="11">
        <f>V24+V25+V26+V27+V28+V29</f>
        <v>0</v>
      </c>
      <c r="W76" s="11">
        <f t="shared" si="6"/>
        <v>767000</v>
      </c>
      <c r="X76" s="40">
        <f>X24+X25+X26+X27+X28+X29</f>
        <v>0</v>
      </c>
      <c r="Y76" s="11">
        <f t="shared" si="7"/>
        <v>553414.76799999992</v>
      </c>
      <c r="Z76" s="40">
        <f>Z24+Z25+Z26+Z27+Z28+Z29</f>
        <v>0</v>
      </c>
      <c r="AA76" s="11">
        <f t="shared" si="8"/>
        <v>767000</v>
      </c>
    </row>
    <row r="77" spans="1:29" x14ac:dyDescent="0.3">
      <c r="A77" s="5"/>
      <c r="B77" s="57" t="s">
        <v>105</v>
      </c>
      <c r="C77" s="56"/>
      <c r="D77" s="8">
        <f>D69</f>
        <v>0</v>
      </c>
      <c r="E77" s="8">
        <f>E69</f>
        <v>100000</v>
      </c>
      <c r="F77" s="8">
        <f t="shared" si="31"/>
        <v>100000</v>
      </c>
      <c r="G77" s="8">
        <f>G69</f>
        <v>0</v>
      </c>
      <c r="H77" s="8">
        <f t="shared" si="32"/>
        <v>100000</v>
      </c>
      <c r="I77" s="8">
        <f>I69</f>
        <v>0</v>
      </c>
      <c r="J77" s="8">
        <f>J69</f>
        <v>125000</v>
      </c>
      <c r="K77" s="11">
        <f t="shared" si="33"/>
        <v>125000</v>
      </c>
      <c r="L77" s="8">
        <f>L69</f>
        <v>0</v>
      </c>
      <c r="M77" s="11">
        <f t="shared" si="34"/>
        <v>125000</v>
      </c>
      <c r="N77" s="8">
        <f>N69</f>
        <v>0</v>
      </c>
      <c r="O77" s="8">
        <f t="shared" si="3"/>
        <v>100000</v>
      </c>
      <c r="P77" s="8">
        <f>P69</f>
        <v>0</v>
      </c>
      <c r="Q77" s="8">
        <f t="shared" si="4"/>
        <v>125000</v>
      </c>
      <c r="R77" s="11">
        <f>R69</f>
        <v>0</v>
      </c>
      <c r="S77" s="11">
        <f t="shared" si="11"/>
        <v>100000</v>
      </c>
      <c r="T77" s="11">
        <f>T69</f>
        <v>0</v>
      </c>
      <c r="U77" s="11">
        <f t="shared" si="5"/>
        <v>100000</v>
      </c>
      <c r="V77" s="11">
        <f>V69</f>
        <v>0</v>
      </c>
      <c r="W77" s="11">
        <f t="shared" si="6"/>
        <v>125000</v>
      </c>
      <c r="X77" s="40">
        <f>X69</f>
        <v>0</v>
      </c>
      <c r="Y77" s="11">
        <f t="shared" si="7"/>
        <v>100000</v>
      </c>
      <c r="Z77" s="40">
        <f>Z69</f>
        <v>0</v>
      </c>
      <c r="AA77" s="11">
        <f t="shared" si="8"/>
        <v>125000</v>
      </c>
    </row>
    <row r="78" spans="1:29" x14ac:dyDescent="0.3">
      <c r="A78" s="5"/>
      <c r="B78" s="58" t="s">
        <v>82</v>
      </c>
      <c r="C78" s="59"/>
      <c r="D78" s="8">
        <f>D51+D52</f>
        <v>8217.7000000000007</v>
      </c>
      <c r="E78" s="8">
        <f>E51+E52</f>
        <v>0</v>
      </c>
      <c r="F78" s="8">
        <f t="shared" si="31"/>
        <v>8217.7000000000007</v>
      </c>
      <c r="G78" s="8">
        <f>G51+G52</f>
        <v>0</v>
      </c>
      <c r="H78" s="8">
        <f t="shared" si="32"/>
        <v>8217.7000000000007</v>
      </c>
      <c r="I78" s="8">
        <f>I51+I52</f>
        <v>3000</v>
      </c>
      <c r="J78" s="8">
        <f>J51+J52</f>
        <v>0</v>
      </c>
      <c r="K78" s="11">
        <f t="shared" si="33"/>
        <v>3000</v>
      </c>
      <c r="L78" s="8">
        <f>L51+L52</f>
        <v>0</v>
      </c>
      <c r="M78" s="11">
        <f t="shared" si="34"/>
        <v>3000</v>
      </c>
      <c r="N78" s="8">
        <f>N51+N52</f>
        <v>0</v>
      </c>
      <c r="O78" s="8">
        <f t="shared" si="3"/>
        <v>8217.7000000000007</v>
      </c>
      <c r="P78" s="8">
        <f>P51+P52</f>
        <v>0</v>
      </c>
      <c r="Q78" s="8">
        <f t="shared" si="4"/>
        <v>3000</v>
      </c>
      <c r="R78" s="11">
        <f>R51+R52</f>
        <v>0</v>
      </c>
      <c r="S78" s="11">
        <f t="shared" si="11"/>
        <v>8217.7000000000007</v>
      </c>
      <c r="T78" s="11">
        <f>T51+T52</f>
        <v>0</v>
      </c>
      <c r="U78" s="11">
        <f t="shared" si="5"/>
        <v>8217.7000000000007</v>
      </c>
      <c r="V78" s="11">
        <f>V51+V52</f>
        <v>0</v>
      </c>
      <c r="W78" s="11">
        <f t="shared" si="6"/>
        <v>3000</v>
      </c>
      <c r="X78" s="40">
        <f>X51+X52</f>
        <v>0</v>
      </c>
      <c r="Y78" s="11">
        <f t="shared" si="7"/>
        <v>8217.7000000000007</v>
      </c>
      <c r="Z78" s="40">
        <f>Z51+Z52</f>
        <v>0</v>
      </c>
      <c r="AA78" s="11">
        <f t="shared" si="8"/>
        <v>3000</v>
      </c>
    </row>
    <row r="79" spans="1:29" x14ac:dyDescent="0.3">
      <c r="A79" s="5"/>
      <c r="B79" s="57" t="s">
        <v>43</v>
      </c>
      <c r="C79" s="56"/>
      <c r="D79" s="11">
        <f>D34</f>
        <v>9780.6</v>
      </c>
      <c r="E79" s="11">
        <f>E34</f>
        <v>0</v>
      </c>
      <c r="F79" s="8">
        <f t="shared" si="31"/>
        <v>9780.6</v>
      </c>
      <c r="G79" s="11">
        <f>G34</f>
        <v>0</v>
      </c>
      <c r="H79" s="8">
        <f t="shared" si="32"/>
        <v>9780.6</v>
      </c>
      <c r="I79" s="11">
        <f>I34</f>
        <v>0</v>
      </c>
      <c r="J79" s="11">
        <f>J34</f>
        <v>0</v>
      </c>
      <c r="K79" s="11">
        <f t="shared" si="33"/>
        <v>0</v>
      </c>
      <c r="L79" s="11">
        <f>L34</f>
        <v>0</v>
      </c>
      <c r="M79" s="11">
        <f t="shared" si="34"/>
        <v>0</v>
      </c>
      <c r="N79" s="11">
        <f>N34+N42</f>
        <v>739857.4</v>
      </c>
      <c r="O79" s="8">
        <f>N79+H79</f>
        <v>749638</v>
      </c>
      <c r="P79" s="11">
        <f>P34+P42</f>
        <v>915348.9</v>
      </c>
      <c r="Q79" s="8">
        <f t="shared" si="4"/>
        <v>915348.9</v>
      </c>
      <c r="R79" s="11">
        <f>R34+R42+R66</f>
        <v>9499.9</v>
      </c>
      <c r="S79" s="11">
        <f t="shared" si="11"/>
        <v>759137.9</v>
      </c>
      <c r="T79" s="11">
        <f>T34+T42+T66</f>
        <v>0</v>
      </c>
      <c r="U79" s="11">
        <f t="shared" si="5"/>
        <v>759137.9</v>
      </c>
      <c r="V79" s="11">
        <f>V34+V42</f>
        <v>0</v>
      </c>
      <c r="W79" s="11">
        <f t="shared" si="6"/>
        <v>915348.9</v>
      </c>
      <c r="X79" s="40">
        <f>X34+X42+X66</f>
        <v>0</v>
      </c>
      <c r="Y79" s="11">
        <f t="shared" si="7"/>
        <v>759137.9</v>
      </c>
      <c r="Z79" s="40">
        <f>Z34+Z42</f>
        <v>0</v>
      </c>
      <c r="AA79" s="11">
        <f t="shared" si="8"/>
        <v>915348.9</v>
      </c>
    </row>
    <row r="80" spans="1:29" x14ac:dyDescent="0.3">
      <c r="A80" s="22"/>
      <c r="B80" s="57" t="s">
        <v>14</v>
      </c>
      <c r="C80" s="56"/>
      <c r="D80" s="8">
        <f>D17</f>
        <v>500000</v>
      </c>
      <c r="E80" s="8">
        <f>E17</f>
        <v>0</v>
      </c>
      <c r="F80" s="8">
        <f t="shared" si="31"/>
        <v>500000</v>
      </c>
      <c r="G80" s="8">
        <f>G17</f>
        <v>0</v>
      </c>
      <c r="H80" s="8">
        <f t="shared" si="32"/>
        <v>500000</v>
      </c>
      <c r="I80" s="8">
        <f>I17</f>
        <v>910000</v>
      </c>
      <c r="J80" s="8">
        <f>J17</f>
        <v>0</v>
      </c>
      <c r="K80" s="11">
        <f t="shared" si="33"/>
        <v>910000</v>
      </c>
      <c r="L80" s="8">
        <f>L17</f>
        <v>0</v>
      </c>
      <c r="M80" s="11">
        <f t="shared" si="34"/>
        <v>910000</v>
      </c>
      <c r="N80" s="8">
        <f>N17</f>
        <v>0</v>
      </c>
      <c r="O80" s="8">
        <f t="shared" si="3"/>
        <v>500000</v>
      </c>
      <c r="P80" s="8">
        <f>P17</f>
        <v>0</v>
      </c>
      <c r="Q80" s="8">
        <f t="shared" si="4"/>
        <v>910000</v>
      </c>
      <c r="R80" s="11">
        <f>R17</f>
        <v>-80000</v>
      </c>
      <c r="S80" s="11">
        <f t="shared" si="11"/>
        <v>420000</v>
      </c>
      <c r="T80" s="11">
        <f>T17</f>
        <v>0</v>
      </c>
      <c r="U80" s="11">
        <f t="shared" si="5"/>
        <v>420000</v>
      </c>
      <c r="V80" s="11">
        <f>V17</f>
        <v>0</v>
      </c>
      <c r="W80" s="11">
        <f t="shared" si="6"/>
        <v>910000</v>
      </c>
      <c r="X80" s="40">
        <f>X17+X18+X19+X20+X21+X22+X23</f>
        <v>0</v>
      </c>
      <c r="Y80" s="11">
        <f t="shared" si="7"/>
        <v>420000</v>
      </c>
      <c r="Z80" s="40">
        <f>Z17+Z18+Z19+Z20+Z21+Z22+Z23</f>
        <v>0</v>
      </c>
      <c r="AA80" s="11">
        <f t="shared" si="8"/>
        <v>910000</v>
      </c>
    </row>
  </sheetData>
  <autoFilter ref="A15:AD80">
    <filterColumn colId="28">
      <filters blank="1"/>
    </filterColumn>
  </autoFilter>
  <mergeCells count="39">
    <mergeCell ref="X14:X15"/>
    <mergeCell ref="Y14:Y15"/>
    <mergeCell ref="Z14:Z15"/>
    <mergeCell ref="AA14:AA15"/>
    <mergeCell ref="C14:C15"/>
    <mergeCell ref="D14:D15"/>
    <mergeCell ref="R14:R15"/>
    <mergeCell ref="S14:S15"/>
    <mergeCell ref="V14:V15"/>
    <mergeCell ref="W14:W15"/>
    <mergeCell ref="N14:N15"/>
    <mergeCell ref="P14:P15"/>
    <mergeCell ref="O14:O15"/>
    <mergeCell ref="Q14:Q15"/>
    <mergeCell ref="T14:T15"/>
    <mergeCell ref="U14:U15"/>
    <mergeCell ref="B80:C80"/>
    <mergeCell ref="B74:C74"/>
    <mergeCell ref="B75:C75"/>
    <mergeCell ref="B76:C76"/>
    <mergeCell ref="B77:C77"/>
    <mergeCell ref="B78:C78"/>
    <mergeCell ref="B79:C79"/>
    <mergeCell ref="A10:M12"/>
    <mergeCell ref="B73:C73"/>
    <mergeCell ref="F14:F15"/>
    <mergeCell ref="G14:G15"/>
    <mergeCell ref="H14:H15"/>
    <mergeCell ref="I14:I15"/>
    <mergeCell ref="E14:E15"/>
    <mergeCell ref="L14:L15"/>
    <mergeCell ref="M14:M15"/>
    <mergeCell ref="B70:C70"/>
    <mergeCell ref="B71:C71"/>
    <mergeCell ref="B72:C72"/>
    <mergeCell ref="J14:J15"/>
    <mergeCell ref="K14:K15"/>
    <mergeCell ref="A14:A15"/>
    <mergeCell ref="B14:B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2014-09-02T08:07:13Z</cp:lastPrinted>
  <dcterms:created xsi:type="dcterms:W3CDTF">2014-02-04T08:37:28Z</dcterms:created>
  <dcterms:modified xsi:type="dcterms:W3CDTF">2014-09-02T08:07:17Z</dcterms:modified>
</cp:coreProperties>
</file>