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1844"/>
  </bookViews>
  <sheets>
    <sheet name="2015-2016 год" sheetId="1" r:id="rId1"/>
  </sheets>
  <definedNames>
    <definedName name="_xlnm._FilterDatabase" localSheetId="0" hidden="1">'2015-2016 год'!$A$17:$AB$76</definedName>
    <definedName name="_xlnm.Print_Titles" localSheetId="0">'2015-2016 год'!$16:$17</definedName>
    <definedName name="_xlnm.Print_Area" localSheetId="0">'2015-2016 год'!$A$1:$Y$76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9" i="1" l="1"/>
  <c r="T76" i="1"/>
  <c r="T75" i="1"/>
  <c r="T74" i="1"/>
  <c r="T73" i="1"/>
  <c r="T72" i="1"/>
  <c r="T70" i="1"/>
  <c r="T64" i="1"/>
  <c r="T58" i="1"/>
  <c r="T53" i="1"/>
  <c r="T49" i="1"/>
  <c r="T46" i="1"/>
  <c r="T68" i="1" s="1"/>
  <c r="T40" i="1"/>
  <c r="T28" i="1"/>
  <c r="T18" i="1"/>
  <c r="V18" i="1"/>
  <c r="X18" i="1"/>
  <c r="X76" i="1"/>
  <c r="X75" i="1"/>
  <c r="X74" i="1"/>
  <c r="X73" i="1"/>
  <c r="X72" i="1"/>
  <c r="X70" i="1"/>
  <c r="X64" i="1"/>
  <c r="X58" i="1"/>
  <c r="X53" i="1"/>
  <c r="X49" i="1"/>
  <c r="X46" i="1"/>
  <c r="X68" i="1" s="1"/>
  <c r="X40" i="1"/>
  <c r="X28" i="1"/>
  <c r="X44" i="1" l="1"/>
  <c r="T71" i="1"/>
  <c r="T44" i="1"/>
  <c r="X71" i="1"/>
  <c r="V70" i="1"/>
  <c r="R70" i="1"/>
  <c r="R28" i="1"/>
  <c r="S39" i="1"/>
  <c r="U39" i="1" s="1"/>
  <c r="X66" i="1" l="1"/>
  <c r="T66" i="1"/>
  <c r="R75" i="1"/>
  <c r="S62" i="1"/>
  <c r="W45" i="1" l="1"/>
  <c r="W50" i="1"/>
  <c r="W54" i="1"/>
  <c r="W59" i="1"/>
  <c r="W67" i="1"/>
  <c r="W69" i="1"/>
  <c r="V76" i="1"/>
  <c r="V75" i="1"/>
  <c r="V74" i="1"/>
  <c r="V73" i="1"/>
  <c r="V72" i="1"/>
  <c r="V64" i="1"/>
  <c r="V58" i="1"/>
  <c r="V53" i="1"/>
  <c r="V49" i="1"/>
  <c r="V46" i="1"/>
  <c r="V40" i="1"/>
  <c r="V28" i="1"/>
  <c r="S45" i="1"/>
  <c r="S50" i="1"/>
  <c r="S54" i="1"/>
  <c r="S67" i="1"/>
  <c r="S69" i="1"/>
  <c r="R76" i="1"/>
  <c r="R74" i="1"/>
  <c r="R73" i="1"/>
  <c r="R72" i="1"/>
  <c r="R64" i="1"/>
  <c r="R58" i="1"/>
  <c r="R53" i="1"/>
  <c r="R49" i="1"/>
  <c r="R46" i="1"/>
  <c r="R68" i="1" s="1"/>
  <c r="R40" i="1"/>
  <c r="R18" i="1"/>
  <c r="V44" i="1" l="1"/>
  <c r="V66" i="1" s="1"/>
  <c r="R71" i="1"/>
  <c r="R44" i="1"/>
  <c r="R66" i="1" s="1"/>
  <c r="V68" i="1"/>
  <c r="V71" i="1"/>
  <c r="P75" i="1"/>
  <c r="N75" i="1"/>
  <c r="P28" i="1"/>
  <c r="N28" i="1"/>
  <c r="Q38" i="1"/>
  <c r="O38" i="1"/>
  <c r="S38" i="1" s="1"/>
  <c r="U38" i="1" l="1"/>
  <c r="W38" i="1"/>
  <c r="Y38" i="1" s="1"/>
  <c r="O19" i="1"/>
  <c r="S19" i="1" s="1"/>
  <c r="O20" i="1"/>
  <c r="S20" i="1" s="1"/>
  <c r="O21" i="1"/>
  <c r="S21" i="1" s="1"/>
  <c r="O22" i="1"/>
  <c r="S22" i="1" s="1"/>
  <c r="O23" i="1"/>
  <c r="S23" i="1" s="1"/>
  <c r="O24" i="1"/>
  <c r="S24" i="1" s="1"/>
  <c r="O25" i="1"/>
  <c r="S25" i="1" s="1"/>
  <c r="P18" i="1"/>
  <c r="N18" i="1"/>
  <c r="P76" i="1"/>
  <c r="P74" i="1"/>
  <c r="P73" i="1"/>
  <c r="P72" i="1"/>
  <c r="P70" i="1"/>
  <c r="P64" i="1"/>
  <c r="P58" i="1"/>
  <c r="P53" i="1"/>
  <c r="P49" i="1"/>
  <c r="P46" i="1"/>
  <c r="P68" i="1" s="1"/>
  <c r="P40" i="1"/>
  <c r="N76" i="1"/>
  <c r="N74" i="1"/>
  <c r="N73" i="1"/>
  <c r="N72" i="1"/>
  <c r="N70" i="1"/>
  <c r="N64" i="1"/>
  <c r="N58" i="1"/>
  <c r="N53" i="1"/>
  <c r="N49" i="1"/>
  <c r="N46" i="1"/>
  <c r="N68" i="1" s="1"/>
  <c r="N40" i="1"/>
  <c r="U22" i="1" l="1"/>
  <c r="U23" i="1"/>
  <c r="U25" i="1"/>
  <c r="U21" i="1"/>
  <c r="U19" i="1"/>
  <c r="U24" i="1"/>
  <c r="U20" i="1"/>
  <c r="P71" i="1"/>
  <c r="N44" i="1"/>
  <c r="N71" i="1"/>
  <c r="P44" i="1"/>
  <c r="L76" i="1"/>
  <c r="J76" i="1"/>
  <c r="I76" i="1"/>
  <c r="G76" i="1"/>
  <c r="E76" i="1"/>
  <c r="D76" i="1"/>
  <c r="L75" i="1"/>
  <c r="J75" i="1"/>
  <c r="I75" i="1"/>
  <c r="G75" i="1"/>
  <c r="E75" i="1"/>
  <c r="D75" i="1"/>
  <c r="L74" i="1"/>
  <c r="J74" i="1"/>
  <c r="I74" i="1"/>
  <c r="G74" i="1"/>
  <c r="E74" i="1"/>
  <c r="D74" i="1"/>
  <c r="L73" i="1"/>
  <c r="J73" i="1"/>
  <c r="I73" i="1"/>
  <c r="G73" i="1"/>
  <c r="E73" i="1"/>
  <c r="D73" i="1"/>
  <c r="L72" i="1"/>
  <c r="J72" i="1"/>
  <c r="I72" i="1"/>
  <c r="G72" i="1"/>
  <c r="E72" i="1"/>
  <c r="D72" i="1"/>
  <c r="L70" i="1"/>
  <c r="J70" i="1"/>
  <c r="I70" i="1"/>
  <c r="G70" i="1"/>
  <c r="E70" i="1"/>
  <c r="D70" i="1"/>
  <c r="K65" i="1"/>
  <c r="M65" i="1" s="1"/>
  <c r="Q65" i="1" s="1"/>
  <c r="F65" i="1"/>
  <c r="H65" i="1" s="1"/>
  <c r="O65" i="1" s="1"/>
  <c r="S65" i="1" s="1"/>
  <c r="L64" i="1"/>
  <c r="J64" i="1"/>
  <c r="I64" i="1"/>
  <c r="G64" i="1"/>
  <c r="E64" i="1"/>
  <c r="D64" i="1"/>
  <c r="K61" i="1"/>
  <c r="M61" i="1" s="1"/>
  <c r="Q61" i="1" s="1"/>
  <c r="F61" i="1"/>
  <c r="H61" i="1" s="1"/>
  <c r="O61" i="1" s="1"/>
  <c r="S61" i="1" s="1"/>
  <c r="K60" i="1"/>
  <c r="M60" i="1" s="1"/>
  <c r="Q60" i="1" s="1"/>
  <c r="F60" i="1"/>
  <c r="H60" i="1" s="1"/>
  <c r="O60" i="1" s="1"/>
  <c r="S60" i="1" s="1"/>
  <c r="L58" i="1"/>
  <c r="J58" i="1"/>
  <c r="I58" i="1"/>
  <c r="G58" i="1"/>
  <c r="E58" i="1"/>
  <c r="D58" i="1"/>
  <c r="K57" i="1"/>
  <c r="M57" i="1" s="1"/>
  <c r="Q57" i="1" s="1"/>
  <c r="F57" i="1"/>
  <c r="H57" i="1" s="1"/>
  <c r="O57" i="1" s="1"/>
  <c r="S57" i="1" s="1"/>
  <c r="K56" i="1"/>
  <c r="M56" i="1" s="1"/>
  <c r="Q56" i="1" s="1"/>
  <c r="F56" i="1"/>
  <c r="H56" i="1" s="1"/>
  <c r="O56" i="1" s="1"/>
  <c r="S56" i="1" s="1"/>
  <c r="K55" i="1"/>
  <c r="M55" i="1" s="1"/>
  <c r="Q55" i="1" s="1"/>
  <c r="F55" i="1"/>
  <c r="H55" i="1" s="1"/>
  <c r="O55" i="1" s="1"/>
  <c r="S55" i="1" s="1"/>
  <c r="L53" i="1"/>
  <c r="J53" i="1"/>
  <c r="I53" i="1"/>
  <c r="G53" i="1"/>
  <c r="E53" i="1"/>
  <c r="D53" i="1"/>
  <c r="K52" i="1"/>
  <c r="M52" i="1" s="1"/>
  <c r="Q52" i="1" s="1"/>
  <c r="F52" i="1"/>
  <c r="H52" i="1" s="1"/>
  <c r="O52" i="1" s="1"/>
  <c r="S52" i="1" s="1"/>
  <c r="K51" i="1"/>
  <c r="M51" i="1" s="1"/>
  <c r="Q51" i="1" s="1"/>
  <c r="F51" i="1"/>
  <c r="H51" i="1" s="1"/>
  <c r="O51" i="1" s="1"/>
  <c r="S51" i="1" s="1"/>
  <c r="L49" i="1"/>
  <c r="J49" i="1"/>
  <c r="I49" i="1"/>
  <c r="G49" i="1"/>
  <c r="E49" i="1"/>
  <c r="D49" i="1"/>
  <c r="K48" i="1"/>
  <c r="M48" i="1" s="1"/>
  <c r="Q48" i="1" s="1"/>
  <c r="F48" i="1"/>
  <c r="H48" i="1" s="1"/>
  <c r="O48" i="1" s="1"/>
  <c r="S48" i="1" s="1"/>
  <c r="K47" i="1"/>
  <c r="M47" i="1" s="1"/>
  <c r="Q47" i="1" s="1"/>
  <c r="F47" i="1"/>
  <c r="H47" i="1" s="1"/>
  <c r="O47" i="1" s="1"/>
  <c r="S47" i="1" s="1"/>
  <c r="L46" i="1"/>
  <c r="L68" i="1" s="1"/>
  <c r="J46" i="1"/>
  <c r="J68" i="1" s="1"/>
  <c r="I46" i="1"/>
  <c r="G46" i="1"/>
  <c r="G68" i="1" s="1"/>
  <c r="E46" i="1"/>
  <c r="D46" i="1"/>
  <c r="D68" i="1" s="1"/>
  <c r="K43" i="1"/>
  <c r="M43" i="1" s="1"/>
  <c r="Q43" i="1" s="1"/>
  <c r="F43" i="1"/>
  <c r="H43" i="1" s="1"/>
  <c r="O43" i="1" s="1"/>
  <c r="S43" i="1" s="1"/>
  <c r="K42" i="1"/>
  <c r="M42" i="1" s="1"/>
  <c r="Q42" i="1" s="1"/>
  <c r="F42" i="1"/>
  <c r="H42" i="1" s="1"/>
  <c r="O42" i="1" s="1"/>
  <c r="S42" i="1" s="1"/>
  <c r="K41" i="1"/>
  <c r="M41" i="1" s="1"/>
  <c r="Q41" i="1" s="1"/>
  <c r="F41" i="1"/>
  <c r="H41" i="1" s="1"/>
  <c r="O41" i="1" s="1"/>
  <c r="S41" i="1" s="1"/>
  <c r="L40" i="1"/>
  <c r="J40" i="1"/>
  <c r="I40" i="1"/>
  <c r="G40" i="1"/>
  <c r="E40" i="1"/>
  <c r="D40" i="1"/>
  <c r="K37" i="1"/>
  <c r="M37" i="1" s="1"/>
  <c r="Q37" i="1" s="1"/>
  <c r="F37" i="1"/>
  <c r="H37" i="1" s="1"/>
  <c r="O37" i="1" s="1"/>
  <c r="S37" i="1" s="1"/>
  <c r="K36" i="1"/>
  <c r="M36" i="1" s="1"/>
  <c r="Q36" i="1" s="1"/>
  <c r="F36" i="1"/>
  <c r="H36" i="1" s="1"/>
  <c r="O36" i="1" s="1"/>
  <c r="S36" i="1" s="1"/>
  <c r="K35" i="1"/>
  <c r="M35" i="1" s="1"/>
  <c r="Q35" i="1" s="1"/>
  <c r="F35" i="1"/>
  <c r="H35" i="1" s="1"/>
  <c r="O35" i="1" s="1"/>
  <c r="S35" i="1" s="1"/>
  <c r="K34" i="1"/>
  <c r="M34" i="1" s="1"/>
  <c r="Q34" i="1" s="1"/>
  <c r="F34" i="1"/>
  <c r="H34" i="1" s="1"/>
  <c r="O34" i="1" s="1"/>
  <c r="S34" i="1" s="1"/>
  <c r="K33" i="1"/>
  <c r="M33" i="1" s="1"/>
  <c r="Q33" i="1" s="1"/>
  <c r="F33" i="1"/>
  <c r="H33" i="1" s="1"/>
  <c r="O33" i="1" s="1"/>
  <c r="S33" i="1" s="1"/>
  <c r="K32" i="1"/>
  <c r="M32" i="1" s="1"/>
  <c r="Q32" i="1" s="1"/>
  <c r="F32" i="1"/>
  <c r="H32" i="1" s="1"/>
  <c r="O32" i="1" s="1"/>
  <c r="S32" i="1" s="1"/>
  <c r="K31" i="1"/>
  <c r="M31" i="1" s="1"/>
  <c r="Q31" i="1" s="1"/>
  <c r="F31" i="1"/>
  <c r="H31" i="1" s="1"/>
  <c r="O31" i="1" s="1"/>
  <c r="S31" i="1" s="1"/>
  <c r="K30" i="1"/>
  <c r="M30" i="1" s="1"/>
  <c r="Q30" i="1" s="1"/>
  <c r="F30" i="1"/>
  <c r="H30" i="1" s="1"/>
  <c r="O30" i="1" s="1"/>
  <c r="S30" i="1" s="1"/>
  <c r="K29" i="1"/>
  <c r="M29" i="1" s="1"/>
  <c r="Q29" i="1" s="1"/>
  <c r="F29" i="1"/>
  <c r="H29" i="1" s="1"/>
  <c r="O29" i="1" s="1"/>
  <c r="S29" i="1" s="1"/>
  <c r="L28" i="1"/>
  <c r="J28" i="1"/>
  <c r="I28" i="1"/>
  <c r="G28" i="1"/>
  <c r="E28" i="1"/>
  <c r="D28" i="1"/>
  <c r="K27" i="1"/>
  <c r="M27" i="1" s="1"/>
  <c r="Q27" i="1" s="1"/>
  <c r="F27" i="1"/>
  <c r="H27" i="1" s="1"/>
  <c r="O27" i="1" s="1"/>
  <c r="S27" i="1" s="1"/>
  <c r="K26" i="1"/>
  <c r="M26" i="1" s="1"/>
  <c r="Q26" i="1" s="1"/>
  <c r="F26" i="1"/>
  <c r="H26" i="1" s="1"/>
  <c r="O26" i="1" s="1"/>
  <c r="S26" i="1" s="1"/>
  <c r="K25" i="1"/>
  <c r="M25" i="1" s="1"/>
  <c r="Q25" i="1" s="1"/>
  <c r="F25" i="1"/>
  <c r="K24" i="1"/>
  <c r="M24" i="1" s="1"/>
  <c r="Q24" i="1" s="1"/>
  <c r="F24" i="1"/>
  <c r="K23" i="1"/>
  <c r="M23" i="1" s="1"/>
  <c r="Q23" i="1" s="1"/>
  <c r="F23" i="1"/>
  <c r="K22" i="1"/>
  <c r="M22" i="1" s="1"/>
  <c r="Q22" i="1" s="1"/>
  <c r="F22" i="1"/>
  <c r="K21" i="1"/>
  <c r="M21" i="1" s="1"/>
  <c r="Q21" i="1" s="1"/>
  <c r="F21" i="1"/>
  <c r="K20" i="1"/>
  <c r="M20" i="1" s="1"/>
  <c r="Q20" i="1" s="1"/>
  <c r="F20" i="1"/>
  <c r="K19" i="1"/>
  <c r="M19" i="1" s="1"/>
  <c r="Q19" i="1" s="1"/>
  <c r="W19" i="1" s="1"/>
  <c r="Y19" i="1" s="1"/>
  <c r="F19" i="1"/>
  <c r="L18" i="1"/>
  <c r="J18" i="1"/>
  <c r="I18" i="1"/>
  <c r="G18" i="1"/>
  <c r="E18" i="1"/>
  <c r="D18" i="1"/>
  <c r="U34" i="1" l="1"/>
  <c r="U42" i="1"/>
  <c r="U51" i="1"/>
  <c r="U61" i="1"/>
  <c r="U26" i="1"/>
  <c r="U32" i="1"/>
  <c r="U56" i="1"/>
  <c r="U65" i="1"/>
  <c r="U33" i="1"/>
  <c r="U37" i="1"/>
  <c r="U41" i="1"/>
  <c r="U43" i="1"/>
  <c r="U47" i="1"/>
  <c r="U52" i="1"/>
  <c r="U55" i="1"/>
  <c r="U57" i="1"/>
  <c r="U60" i="1"/>
  <c r="U30" i="1"/>
  <c r="U36" i="1"/>
  <c r="U48" i="1"/>
  <c r="U27" i="1"/>
  <c r="U29" i="1"/>
  <c r="U31" i="1"/>
  <c r="U35" i="1"/>
  <c r="L71" i="1"/>
  <c r="W21" i="1"/>
  <c r="Y21" i="1" s="1"/>
  <c r="W23" i="1"/>
  <c r="Y23" i="1" s="1"/>
  <c r="W25" i="1"/>
  <c r="Y25" i="1" s="1"/>
  <c r="W27" i="1"/>
  <c r="Y27" i="1" s="1"/>
  <c r="W29" i="1"/>
  <c r="Y29" i="1" s="1"/>
  <c r="W31" i="1"/>
  <c r="Y31" i="1" s="1"/>
  <c r="W33" i="1"/>
  <c r="Y33" i="1" s="1"/>
  <c r="W35" i="1"/>
  <c r="Y35" i="1" s="1"/>
  <c r="W37" i="1"/>
  <c r="Y37" i="1" s="1"/>
  <c r="W41" i="1"/>
  <c r="Y41" i="1" s="1"/>
  <c r="W43" i="1"/>
  <c r="Y43" i="1" s="1"/>
  <c r="W47" i="1"/>
  <c r="Y47" i="1" s="1"/>
  <c r="W52" i="1"/>
  <c r="Y52" i="1" s="1"/>
  <c r="W55" i="1"/>
  <c r="Y55" i="1" s="1"/>
  <c r="W57" i="1"/>
  <c r="Y57" i="1" s="1"/>
  <c r="W60" i="1"/>
  <c r="Y60" i="1" s="1"/>
  <c r="W20" i="1"/>
  <c r="Y20" i="1" s="1"/>
  <c r="W22" i="1"/>
  <c r="Y22" i="1" s="1"/>
  <c r="W24" i="1"/>
  <c r="Y24" i="1" s="1"/>
  <c r="W26" i="1"/>
  <c r="Y26" i="1" s="1"/>
  <c r="W30" i="1"/>
  <c r="Y30" i="1" s="1"/>
  <c r="W32" i="1"/>
  <c r="Y32" i="1" s="1"/>
  <c r="W34" i="1"/>
  <c r="Y34" i="1" s="1"/>
  <c r="W36" i="1"/>
  <c r="Y36" i="1" s="1"/>
  <c r="W42" i="1"/>
  <c r="Y42" i="1" s="1"/>
  <c r="W48" i="1"/>
  <c r="Y48" i="1" s="1"/>
  <c r="W51" i="1"/>
  <c r="Y51" i="1" s="1"/>
  <c r="W56" i="1"/>
  <c r="Y56" i="1" s="1"/>
  <c r="W61" i="1"/>
  <c r="Y61" i="1" s="1"/>
  <c r="W65" i="1"/>
  <c r="Y65" i="1" s="1"/>
  <c r="D71" i="1"/>
  <c r="J44" i="1"/>
  <c r="J66" i="1" s="1"/>
  <c r="K46" i="1"/>
  <c r="M46" i="1" s="1"/>
  <c r="Q46" i="1" s="1"/>
  <c r="K53" i="1"/>
  <c r="M53" i="1" s="1"/>
  <c r="Q53" i="1" s="1"/>
  <c r="K58" i="1"/>
  <c r="M58" i="1" s="1"/>
  <c r="Q58" i="1" s="1"/>
  <c r="D44" i="1"/>
  <c r="F18" i="1"/>
  <c r="H18" i="1" s="1"/>
  <c r="O18" i="1" s="1"/>
  <c r="S18" i="1" s="1"/>
  <c r="F70" i="1"/>
  <c r="H70" i="1" s="1"/>
  <c r="O70" i="1" s="1"/>
  <c r="S70" i="1" s="1"/>
  <c r="F75" i="1"/>
  <c r="H75" i="1" s="1"/>
  <c r="O75" i="1" s="1"/>
  <c r="S75" i="1" s="1"/>
  <c r="F40" i="1"/>
  <c r="H40" i="1" s="1"/>
  <c r="O40" i="1" s="1"/>
  <c r="S40" i="1" s="1"/>
  <c r="P66" i="1"/>
  <c r="K40" i="1"/>
  <c r="M40" i="1" s="1"/>
  <c r="Q40" i="1" s="1"/>
  <c r="K75" i="1"/>
  <c r="M75" i="1" s="1"/>
  <c r="Q75" i="1" s="1"/>
  <c r="F58" i="1"/>
  <c r="H58" i="1" s="1"/>
  <c r="O58" i="1" s="1"/>
  <c r="S58" i="1" s="1"/>
  <c r="F72" i="1"/>
  <c r="H72" i="1" s="1"/>
  <c r="O72" i="1" s="1"/>
  <c r="S72" i="1" s="1"/>
  <c r="F74" i="1"/>
  <c r="H74" i="1" s="1"/>
  <c r="O74" i="1" s="1"/>
  <c r="S74" i="1" s="1"/>
  <c r="K76" i="1"/>
  <c r="M76" i="1" s="1"/>
  <c r="Q76" i="1" s="1"/>
  <c r="N66" i="1"/>
  <c r="I71" i="1"/>
  <c r="E44" i="1"/>
  <c r="E66" i="1" s="1"/>
  <c r="F28" i="1"/>
  <c r="H28" i="1" s="1"/>
  <c r="O28" i="1" s="1"/>
  <c r="S28" i="1" s="1"/>
  <c r="K28" i="1"/>
  <c r="M28" i="1" s="1"/>
  <c r="Q28" i="1" s="1"/>
  <c r="J71" i="1"/>
  <c r="K74" i="1"/>
  <c r="M74" i="1" s="1"/>
  <c r="Q74" i="1" s="1"/>
  <c r="G71" i="1"/>
  <c r="F64" i="1"/>
  <c r="H64" i="1" s="1"/>
  <c r="O64" i="1" s="1"/>
  <c r="S64" i="1" s="1"/>
  <c r="K73" i="1"/>
  <c r="M73" i="1" s="1"/>
  <c r="Q73" i="1" s="1"/>
  <c r="F76" i="1"/>
  <c r="H76" i="1" s="1"/>
  <c r="O76" i="1" s="1"/>
  <c r="S76" i="1" s="1"/>
  <c r="G44" i="1"/>
  <c r="G66" i="1" s="1"/>
  <c r="F46" i="1"/>
  <c r="H46" i="1" s="1"/>
  <c r="O46" i="1" s="1"/>
  <c r="S46" i="1" s="1"/>
  <c r="E71" i="1"/>
  <c r="K49" i="1"/>
  <c r="M49" i="1" s="1"/>
  <c r="Q49" i="1" s="1"/>
  <c r="K64" i="1"/>
  <c r="M64" i="1" s="1"/>
  <c r="Q64" i="1" s="1"/>
  <c r="F73" i="1"/>
  <c r="H73" i="1" s="1"/>
  <c r="O73" i="1" s="1"/>
  <c r="S73" i="1" s="1"/>
  <c r="L44" i="1"/>
  <c r="L66" i="1" s="1"/>
  <c r="K72" i="1"/>
  <c r="M72" i="1" s="1"/>
  <c r="Q72" i="1" s="1"/>
  <c r="D66" i="1"/>
  <c r="K70" i="1"/>
  <c r="M70" i="1" s="1"/>
  <c r="Q70" i="1" s="1"/>
  <c r="K18" i="1"/>
  <c r="M18" i="1" s="1"/>
  <c r="Q18" i="1" s="1"/>
  <c r="W18" i="1" s="1"/>
  <c r="Y18" i="1" s="1"/>
  <c r="F49" i="1"/>
  <c r="H49" i="1" s="1"/>
  <c r="O49" i="1" s="1"/>
  <c r="S49" i="1" s="1"/>
  <c r="E68" i="1"/>
  <c r="F68" i="1" s="1"/>
  <c r="H68" i="1" s="1"/>
  <c r="O68" i="1" s="1"/>
  <c r="S68" i="1" s="1"/>
  <c r="I68" i="1"/>
  <c r="K68" i="1" s="1"/>
  <c r="M68" i="1" s="1"/>
  <c r="Q68" i="1" s="1"/>
  <c r="F53" i="1"/>
  <c r="H53" i="1" s="1"/>
  <c r="O53" i="1" s="1"/>
  <c r="S53" i="1" s="1"/>
  <c r="I44" i="1"/>
  <c r="U74" i="1" l="1"/>
  <c r="U70" i="1"/>
  <c r="U75" i="1"/>
  <c r="U72" i="1"/>
  <c r="U18" i="1"/>
  <c r="U68" i="1"/>
  <c r="U28" i="1"/>
  <c r="U49" i="1"/>
  <c r="U76" i="1"/>
  <c r="U53" i="1"/>
  <c r="U73" i="1"/>
  <c r="U46" i="1"/>
  <c r="U64" i="1"/>
  <c r="U58" i="1"/>
  <c r="U40" i="1"/>
  <c r="W64" i="1"/>
  <c r="Y64" i="1" s="1"/>
  <c r="W49" i="1"/>
  <c r="Y49" i="1" s="1"/>
  <c r="W76" i="1"/>
  <c r="Y76" i="1" s="1"/>
  <c r="W75" i="1"/>
  <c r="Y75" i="1" s="1"/>
  <c r="W58" i="1"/>
  <c r="Y58" i="1" s="1"/>
  <c r="F71" i="1"/>
  <c r="H71" i="1" s="1"/>
  <c r="O71" i="1" s="1"/>
  <c r="S71" i="1" s="1"/>
  <c r="W74" i="1"/>
  <c r="Y74" i="1" s="1"/>
  <c r="W40" i="1"/>
  <c r="Y40" i="1" s="1"/>
  <c r="W53" i="1"/>
  <c r="Y53" i="1" s="1"/>
  <c r="W28" i="1"/>
  <c r="Y28" i="1" s="1"/>
  <c r="K44" i="1"/>
  <c r="W72" i="1"/>
  <c r="Y72" i="1" s="1"/>
  <c r="W68" i="1"/>
  <c r="Y68" i="1" s="1"/>
  <c r="W70" i="1"/>
  <c r="Y70" i="1" s="1"/>
  <c r="W73" i="1"/>
  <c r="Y73" i="1" s="1"/>
  <c r="W46" i="1"/>
  <c r="Y46" i="1" s="1"/>
  <c r="F44" i="1"/>
  <c r="H44" i="1" s="1"/>
  <c r="O44" i="1" s="1"/>
  <c r="S44" i="1" s="1"/>
  <c r="F66" i="1"/>
  <c r="H66" i="1" s="1"/>
  <c r="O66" i="1" s="1"/>
  <c r="S66" i="1" s="1"/>
  <c r="K71" i="1"/>
  <c r="M71" i="1" s="1"/>
  <c r="Q71" i="1" s="1"/>
  <c r="M44" i="1"/>
  <c r="Q44" i="1" s="1"/>
  <c r="I66" i="1"/>
  <c r="K66" i="1" s="1"/>
  <c r="M66" i="1" s="1"/>
  <c r="Q66" i="1" s="1"/>
  <c r="U71" i="1" l="1"/>
  <c r="U44" i="1"/>
  <c r="U66" i="1"/>
  <c r="W71" i="1"/>
  <c r="Y71" i="1" s="1"/>
  <c r="W66" i="1"/>
  <c r="Y66" i="1" s="1"/>
  <c r="W44" i="1"/>
  <c r="Y44" i="1" s="1"/>
</calcChain>
</file>

<file path=xl/sharedStrings.xml><?xml version="1.0" encoding="utf-8"?>
<sst xmlns="http://schemas.openxmlformats.org/spreadsheetml/2006/main" count="186" uniqueCount="124">
  <si>
    <t>к решению</t>
  </si>
  <si>
    <t>Пермской городской Думы</t>
  </si>
  <si>
    <t>ПРИЛОЖЕНИЕ № 14</t>
  </si>
  <si>
    <t>от 17.12.2013 № 285</t>
  </si>
  <si>
    <t>тыс. руб.</t>
  </si>
  <si>
    <t>№ п/п</t>
  </si>
  <si>
    <t>Объект инвестиции</t>
  </si>
  <si>
    <t>Исполнитель</t>
  </si>
  <si>
    <t>2015 год</t>
  </si>
  <si>
    <t>Изменения ко 2 чтению</t>
  </si>
  <si>
    <t>Изменения</t>
  </si>
  <si>
    <t>2016 год</t>
  </si>
  <si>
    <t>Образование</t>
  </si>
  <si>
    <t>1.</t>
  </si>
  <si>
    <t>Департамент имущественных отношений</t>
  </si>
  <si>
    <t>01 1 4101</t>
  </si>
  <si>
    <t>2.</t>
  </si>
  <si>
    <t>Строительство спортивного зала в МАОУ "СОШ № 12"</t>
  </si>
  <si>
    <t xml:space="preserve">Департамент образования </t>
  </si>
  <si>
    <t>01 2 4100</t>
  </si>
  <si>
    <t>01 2 4201</t>
  </si>
  <si>
    <t>4.</t>
  </si>
  <si>
    <t>01 2 4116</t>
  </si>
  <si>
    <t>5.</t>
  </si>
  <si>
    <t>Строительство нового корпуса МАОУ "СОШ № 59"</t>
  </si>
  <si>
    <t>01 2 4117</t>
  </si>
  <si>
    <t>6.</t>
  </si>
  <si>
    <t>01 2 4118</t>
  </si>
  <si>
    <t>7.</t>
  </si>
  <si>
    <t>Реконструкция корпуса МАОУ "Лицей № 10" г.Перми</t>
  </si>
  <si>
    <t>01 2 4119</t>
  </si>
  <si>
    <t>8.</t>
  </si>
  <si>
    <t>Строительство спортивного зала в МАОУ «Средняя общеобразовательная школа № 50 с углубленным изучением английского языка» г.Перми</t>
  </si>
  <si>
    <t>01 2 4129</t>
  </si>
  <si>
    <t>9.</t>
  </si>
  <si>
    <t>Строительство спортивного зала в МБОУ «Средняя общеобразовательная школа № 45» г.Перми</t>
  </si>
  <si>
    <t>01 2 4130</t>
  </si>
  <si>
    <t>Жилищно-коммунальное хозяйство</t>
  </si>
  <si>
    <t>10.</t>
  </si>
  <si>
    <t>Строительство источников противопожарного водоснабжения</t>
  </si>
  <si>
    <t>Департамент жилищно-коммунального хозяйства</t>
  </si>
  <si>
    <t>14 2 4102</t>
  </si>
  <si>
    <t>11.</t>
  </si>
  <si>
    <t>Реконструкция многоквартирного дома по ул. Гашкова, 28б</t>
  </si>
  <si>
    <t>Управление жилищных отношений</t>
  </si>
  <si>
    <t>15 3 4124</t>
  </si>
  <si>
    <t>12.</t>
  </si>
  <si>
    <t>Расширение и реконструкция (2 очередь) канализации</t>
  </si>
  <si>
    <t>17 1 4108</t>
  </si>
  <si>
    <t>13.</t>
  </si>
  <si>
    <t>Строительство газопроводов в микрорайонах индивидуальной застройки города Перми</t>
  </si>
  <si>
    <t>17 1 4110</t>
  </si>
  <si>
    <t>14.</t>
  </si>
  <si>
    <t>Расширение и реконструкция (3 очередь) канализации</t>
  </si>
  <si>
    <t>17 1 4113</t>
  </si>
  <si>
    <t>15.</t>
  </si>
  <si>
    <t>Строительство сетей водоснабжения и водоотведения микрорайона "Заозерье" для земельных участков многодетных семей</t>
  </si>
  <si>
    <t>17 1 4114</t>
  </si>
  <si>
    <t>16.</t>
  </si>
  <si>
    <t>Строительство канализационной сети в микрорайоне Кислотные дачи Орджоникидзевского района города Перми</t>
  </si>
  <si>
    <t>17 1 4120</t>
  </si>
  <si>
    <t>17.</t>
  </si>
  <si>
    <t>Строительство водопроводных сетей в микрорайоне Висим Мотовилихинского района города Перми</t>
  </si>
  <si>
    <t>17 1 4121</t>
  </si>
  <si>
    <t>18.</t>
  </si>
  <si>
    <t>Строительство водопроводных сетей в микрорайоне Вышка-1 Мотовилихинского района города Перми</t>
  </si>
  <si>
    <t>17 1 4122</t>
  </si>
  <si>
    <t>Внешнее благоустройство</t>
  </si>
  <si>
    <t>19.</t>
  </si>
  <si>
    <t>Строительство, реконструкция и проектирование сетей наружного освещения</t>
  </si>
  <si>
    <t>Управление внешнего благоустройства</t>
  </si>
  <si>
    <t>10 2 4104</t>
  </si>
  <si>
    <t>20.</t>
  </si>
  <si>
    <t>Реконструкция центральной площадки города Перми - эспланада, 64-й квартал, участок 1 (от здания Пермского академического Театра-Театра ул. Борчанинова)</t>
  </si>
  <si>
    <t>11 1 4105</t>
  </si>
  <si>
    <t>21.</t>
  </si>
  <si>
    <t>Строительство кладбища Васильевское</t>
  </si>
  <si>
    <t>11 2 4127</t>
  </si>
  <si>
    <t>Дорожное хозяйство</t>
  </si>
  <si>
    <t>в том числе:</t>
  </si>
  <si>
    <t>средства дорожного фонда</t>
  </si>
  <si>
    <t>22.</t>
  </si>
  <si>
    <t>Строительство и реконструкция светофорных объектов</t>
  </si>
  <si>
    <t>Департамент дорог и транспорта</t>
  </si>
  <si>
    <t>12 1 2161</t>
  </si>
  <si>
    <t>23.</t>
  </si>
  <si>
    <t>Строительство разворотных колец на конечных остановочных пунктах городского пассажирского транспорта общего пользования</t>
  </si>
  <si>
    <t>12 2 4123</t>
  </si>
  <si>
    <t>24.</t>
  </si>
  <si>
    <t>Строительство улицы Советской Армии от ул. Мира до проспекта Декабристов</t>
  </si>
  <si>
    <t>10 2 4204</t>
  </si>
  <si>
    <t>местный бюджет</t>
  </si>
  <si>
    <t>10 2 6112</t>
  </si>
  <si>
    <t>25.</t>
  </si>
  <si>
    <t>Реконструкция площади Восстания, 1-й этап</t>
  </si>
  <si>
    <t>10 2 4205</t>
  </si>
  <si>
    <t>26.</t>
  </si>
  <si>
    <t>Проектно-изыскательские работы по реконструкции пересечения ул. Героев Хасана и Транссибирской магистрали (включая тоннель)</t>
  </si>
  <si>
    <t>10 2 4125</t>
  </si>
  <si>
    <t>27.</t>
  </si>
  <si>
    <t>Реконструкция ул. Макаренко от бульвара Гагарина до ул. Уинской</t>
  </si>
  <si>
    <t>10 2 4206</t>
  </si>
  <si>
    <t>10 2 6212</t>
  </si>
  <si>
    <t>Физическая культура и спорт</t>
  </si>
  <si>
    <t>28.</t>
  </si>
  <si>
    <t>Строительство физкультурно-оздоровительного комплекса в Дзержинском районе (ул. Шпальная, 2)</t>
  </si>
  <si>
    <t xml:space="preserve">Комитет по физической культуре и спорту </t>
  </si>
  <si>
    <t>05 1 4211</t>
  </si>
  <si>
    <t>Всего:</t>
  </si>
  <si>
    <t>в разрезе исполнителей</t>
  </si>
  <si>
    <t>Департамент образования</t>
  </si>
  <si>
    <t>29.</t>
  </si>
  <si>
    <t>Приобретение жилых помещений для реализации мероприятий, связанных с переселением граждан из аварийного жилищного фонда</t>
  </si>
  <si>
    <t>Бюджетные инвестиции в объекты капитального строительства муниципальной собственности города Перми и объекты недвижимого имущества, приобретаемые в муниципальную собственность города Перми, на плановый период 2015 и 2016 годов</t>
  </si>
  <si>
    <t>17 1 4109</t>
  </si>
  <si>
    <t>Реконструкция системы очистки сточных вод в микрорайоне Крым Кировского района города Перми</t>
  </si>
  <si>
    <t>Строительство нового корпуса МБОУ "Гимназия № 11 им. С.П.Дягилева"</t>
  </si>
  <si>
    <t>30.</t>
  </si>
  <si>
    <t>Приобретение в собственность муниципального образования здания для размещения дошкольных образовательных учреждений</t>
  </si>
  <si>
    <t>Строительство нового корпуса МАОУ "Средняя общеобразовательная школа № 40" г.Перми</t>
  </si>
  <si>
    <t>Строительство нового корпуса МБОУ "Средняя общеобразовательная школа № 42" г.Перми</t>
  </si>
  <si>
    <t>ПРИЛОЖЕНИЕ № 11</t>
  </si>
  <si>
    <t>3.</t>
  </si>
  <si>
    <t>от 26.08.2014 №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</si>
</sst>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vertical="top"/>
    </xf>
    <xf numFmtId="4" fontId="1" fillId="2" borderId="1" xfId="0" applyNumberFormat="1" applyFont="1" applyFill="1" applyBorder="1"/>
    <xf numFmtId="4" fontId="1" fillId="0" borderId="1" xfId="0" applyNumberFormat="1" applyFont="1" applyFill="1" applyBorder="1"/>
    <xf numFmtId="164" fontId="1" fillId="0" borderId="4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/>
    <xf numFmtId="164" fontId="1" fillId="0" borderId="5" xfId="0" applyNumberFormat="1" applyFont="1" applyFill="1" applyBorder="1" applyAlignment="1">
      <alignment horizontal="right"/>
    </xf>
    <xf numFmtId="4" fontId="1" fillId="0" borderId="5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left" vertical="top" wrapText="1"/>
    </xf>
    <xf numFmtId="3" fontId="1" fillId="0" borderId="0" xfId="0" applyNumberFormat="1" applyFont="1" applyFill="1"/>
    <xf numFmtId="164" fontId="1" fillId="0" borderId="1" xfId="0" applyNumberFormat="1" applyFont="1" applyFill="1" applyBorder="1" applyAlignment="1">
      <alignment horizontal="right"/>
    </xf>
    <xf numFmtId="4" fontId="1" fillId="0" borderId="1" xfId="0" applyNumberFormat="1" applyFont="1" applyFill="1" applyBorder="1" applyAlignment="1">
      <alignment horizontal="right"/>
    </xf>
    <xf numFmtId="0" fontId="1" fillId="0" borderId="4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vertical="top" wrapText="1"/>
    </xf>
    <xf numFmtId="164" fontId="1" fillId="3" borderId="5" xfId="0" applyNumberFormat="1" applyFont="1" applyFill="1" applyBorder="1" applyAlignment="1">
      <alignment horizontal="right"/>
    </xf>
    <xf numFmtId="164" fontId="1" fillId="3" borderId="1" xfId="0" applyNumberFormat="1" applyFont="1" applyFill="1" applyBorder="1"/>
    <xf numFmtId="4" fontId="1" fillId="4" borderId="5" xfId="0" applyNumberFormat="1" applyFont="1" applyFill="1" applyBorder="1" applyAlignment="1">
      <alignment horizontal="right"/>
    </xf>
    <xf numFmtId="4" fontId="1" fillId="4" borderId="1" xfId="0" applyNumberFormat="1" applyFont="1" applyFill="1" applyBorder="1"/>
    <xf numFmtId="164" fontId="1" fillId="4" borderId="1" xfId="0" applyNumberFormat="1" applyFont="1" applyFill="1" applyBorder="1"/>
    <xf numFmtId="164" fontId="1" fillId="0" borderId="1" xfId="0" applyNumberFormat="1" applyFont="1" applyFill="1" applyBorder="1" applyAlignment="1">
      <alignment vertical="top" wrapText="1"/>
    </xf>
    <xf numFmtId="164" fontId="1" fillId="4" borderId="5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vertical="top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164" fontId="1" fillId="0" borderId="6" xfId="0" applyNumberFormat="1" applyFont="1" applyFill="1" applyBorder="1" applyAlignment="1">
      <alignment horizontal="left" vertical="top" wrapText="1"/>
    </xf>
    <xf numFmtId="164" fontId="1" fillId="0" borderId="7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/>
    </xf>
    <xf numFmtId="164" fontId="1" fillId="0" borderId="6" xfId="0" applyNumberFormat="1" applyFont="1" applyFill="1" applyBorder="1" applyAlignment="1">
      <alignment vertical="top" wrapText="1"/>
    </xf>
    <xf numFmtId="0" fontId="1" fillId="0" borderId="7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A76"/>
  <sheetViews>
    <sheetView tabSelected="1" zoomScale="70" zoomScaleNormal="70" workbookViewId="0">
      <selection activeCell="A11" sqref="A11:Y13"/>
    </sheetView>
  </sheetViews>
  <sheetFormatPr defaultColWidth="9.21875" defaultRowHeight="18" x14ac:dyDescent="0.35"/>
  <cols>
    <col min="1" max="1" width="5.5546875" style="1" customWidth="1"/>
    <col min="2" max="2" width="82.77734375" style="1" customWidth="1"/>
    <col min="3" max="3" width="19.77734375" style="1" customWidth="1"/>
    <col min="4" max="14" width="17.5546875" style="1" hidden="1" customWidth="1"/>
    <col min="15" max="15" width="17.21875" style="1" hidden="1" customWidth="1"/>
    <col min="16" max="16" width="17" style="1" hidden="1" customWidth="1"/>
    <col min="17" max="18" width="17.21875" style="1" hidden="1" customWidth="1"/>
    <col min="19" max="20" width="17.5546875" style="1" hidden="1" customWidth="1"/>
    <col min="21" max="21" width="18.5546875" style="1" customWidth="1"/>
    <col min="22" max="22" width="17.21875" style="1" hidden="1" customWidth="1"/>
    <col min="23" max="24" width="17.5546875" style="1" hidden="1" customWidth="1"/>
    <col min="25" max="25" width="17.88671875" style="1" customWidth="1"/>
    <col min="26" max="26" width="9.21875" style="1" hidden="1" customWidth="1"/>
    <col min="27" max="28" width="0" style="1" hidden="1" customWidth="1"/>
    <col min="29" max="16384" width="9.21875" style="1"/>
  </cols>
  <sheetData>
    <row r="1" spans="1:25" x14ac:dyDescent="0.35">
      <c r="J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Y1" s="2" t="s">
        <v>121</v>
      </c>
    </row>
    <row r="2" spans="1:25" x14ac:dyDescent="0.35">
      <c r="J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Y2" s="2" t="s">
        <v>0</v>
      </c>
    </row>
    <row r="3" spans="1:25" x14ac:dyDescent="0.35">
      <c r="J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Y3" s="2" t="s">
        <v>1</v>
      </c>
    </row>
    <row r="4" spans="1:25" x14ac:dyDescent="0.35">
      <c r="J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Y4" s="2" t="s">
        <v>123</v>
      </c>
    </row>
    <row r="6" spans="1:25" x14ac:dyDescent="0.35">
      <c r="M6" s="2"/>
      <c r="N6" s="2"/>
      <c r="O6" s="2"/>
      <c r="Q6" s="2"/>
      <c r="R6" s="2"/>
      <c r="S6" s="2"/>
      <c r="T6" s="2"/>
      <c r="U6" s="2"/>
      <c r="Y6" s="2" t="s">
        <v>2</v>
      </c>
    </row>
    <row r="7" spans="1:25" x14ac:dyDescent="0.35">
      <c r="M7" s="2"/>
      <c r="N7" s="2"/>
      <c r="O7" s="2"/>
      <c r="Q7" s="2"/>
      <c r="R7" s="2"/>
      <c r="S7" s="2"/>
      <c r="T7" s="2"/>
      <c r="U7" s="2"/>
      <c r="Y7" s="2" t="s">
        <v>0</v>
      </c>
    </row>
    <row r="8" spans="1:25" x14ac:dyDescent="0.35">
      <c r="M8" s="2"/>
      <c r="N8" s="2"/>
      <c r="O8" s="2"/>
      <c r="Q8" s="2"/>
      <c r="R8" s="2"/>
      <c r="S8" s="2"/>
      <c r="T8" s="2"/>
      <c r="U8" s="2"/>
      <c r="Y8" s="2" t="s">
        <v>1</v>
      </c>
    </row>
    <row r="9" spans="1:25" x14ac:dyDescent="0.35">
      <c r="M9" s="2"/>
      <c r="N9" s="2"/>
      <c r="O9" s="2"/>
      <c r="Q9" s="2"/>
      <c r="R9" s="2"/>
      <c r="S9" s="2"/>
      <c r="T9" s="2"/>
      <c r="U9" s="2"/>
      <c r="Y9" s="2" t="s">
        <v>3</v>
      </c>
    </row>
    <row r="10" spans="1:25" x14ac:dyDescent="0.35">
      <c r="M10" s="2"/>
      <c r="N10" s="2"/>
      <c r="O10" s="2"/>
      <c r="P10" s="2"/>
      <c r="Q10" s="2"/>
      <c r="R10" s="2"/>
      <c r="S10" s="2"/>
      <c r="T10" s="2"/>
      <c r="U10" s="2"/>
      <c r="V10" s="2"/>
      <c r="Y10" s="2"/>
    </row>
    <row r="11" spans="1:25" ht="15.75" customHeight="1" x14ac:dyDescent="0.35">
      <c r="A11" s="32" t="s">
        <v>113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</row>
    <row r="12" spans="1:25" ht="19.5" customHeight="1" x14ac:dyDescent="0.35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</row>
    <row r="13" spans="1:25" x14ac:dyDescent="0.35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</row>
    <row r="14" spans="1:25" x14ac:dyDescent="0.35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</row>
    <row r="15" spans="1:25" x14ac:dyDescent="0.35">
      <c r="A15" s="3"/>
      <c r="B15" s="4"/>
      <c r="C15" s="4"/>
      <c r="J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Y15" s="2" t="s">
        <v>4</v>
      </c>
    </row>
    <row r="16" spans="1:25" ht="42.6" customHeight="1" x14ac:dyDescent="0.35">
      <c r="A16" s="37" t="s">
        <v>5</v>
      </c>
      <c r="B16" s="37" t="s">
        <v>6</v>
      </c>
      <c r="C16" s="37" t="s">
        <v>7</v>
      </c>
      <c r="D16" s="33" t="s">
        <v>8</v>
      </c>
      <c r="E16" s="33" t="s">
        <v>9</v>
      </c>
      <c r="F16" s="33" t="s">
        <v>8</v>
      </c>
      <c r="G16" s="33" t="s">
        <v>10</v>
      </c>
      <c r="H16" s="33" t="s">
        <v>8</v>
      </c>
      <c r="I16" s="35" t="s">
        <v>11</v>
      </c>
      <c r="J16" s="33" t="s">
        <v>9</v>
      </c>
      <c r="K16" s="35" t="s">
        <v>11</v>
      </c>
      <c r="L16" s="33" t="s">
        <v>10</v>
      </c>
      <c r="M16" s="35" t="s">
        <v>11</v>
      </c>
      <c r="N16" s="33" t="s">
        <v>10</v>
      </c>
      <c r="O16" s="33" t="s">
        <v>8</v>
      </c>
      <c r="P16" s="33" t="s">
        <v>10</v>
      </c>
      <c r="Q16" s="35" t="s">
        <v>11</v>
      </c>
      <c r="R16" s="33" t="s">
        <v>10</v>
      </c>
      <c r="S16" s="33" t="s">
        <v>8</v>
      </c>
      <c r="T16" s="33" t="s">
        <v>10</v>
      </c>
      <c r="U16" s="33" t="s">
        <v>8</v>
      </c>
      <c r="V16" s="33" t="s">
        <v>10</v>
      </c>
      <c r="W16" s="35" t="s">
        <v>11</v>
      </c>
      <c r="X16" s="33" t="s">
        <v>10</v>
      </c>
      <c r="Y16" s="35" t="s">
        <v>11</v>
      </c>
    </row>
    <row r="17" spans="1:26" hidden="1" x14ac:dyDescent="0.35">
      <c r="A17" s="45"/>
      <c r="B17" s="38"/>
      <c r="C17" s="38"/>
      <c r="D17" s="34"/>
      <c r="E17" s="34"/>
      <c r="F17" s="34"/>
      <c r="G17" s="34"/>
      <c r="H17" s="34"/>
      <c r="I17" s="36"/>
      <c r="J17" s="34"/>
      <c r="K17" s="36"/>
      <c r="L17" s="34"/>
      <c r="M17" s="36"/>
      <c r="N17" s="34"/>
      <c r="O17" s="34"/>
      <c r="P17" s="34"/>
      <c r="Q17" s="36"/>
      <c r="R17" s="34"/>
      <c r="S17" s="34"/>
      <c r="T17" s="34"/>
      <c r="U17" s="34"/>
      <c r="V17" s="34"/>
      <c r="W17" s="36"/>
      <c r="X17" s="34"/>
      <c r="Y17" s="36"/>
    </row>
    <row r="18" spans="1:26" ht="20.25" customHeight="1" x14ac:dyDescent="0.35">
      <c r="A18" s="5"/>
      <c r="B18" s="6" t="s">
        <v>12</v>
      </c>
      <c r="C18" s="6"/>
      <c r="D18" s="7">
        <f>D19+D20+D21+D22+D23+D24+D25+D26+D27</f>
        <v>875159.79999999993</v>
      </c>
      <c r="E18" s="7">
        <f>E19+E20+E21+E22+E23+E24+E25+E26+E27</f>
        <v>112515.3</v>
      </c>
      <c r="F18" s="8">
        <f>D18+E18</f>
        <v>987675.1</v>
      </c>
      <c r="G18" s="8">
        <f>G19+G20+G21+G22+G23+G24+G25+G26+G27</f>
        <v>0</v>
      </c>
      <c r="H18" s="8">
        <f>F18+G18</f>
        <v>987675.1</v>
      </c>
      <c r="I18" s="8">
        <f>I19+I20+I21+I22+I23+I24+I25+I26+I27</f>
        <v>1677000</v>
      </c>
      <c r="J18" s="8">
        <f>J19+J20+J21+J22+J23+J24+J25+J26+J27</f>
        <v>0</v>
      </c>
      <c r="K18" s="8">
        <f>I18+J18</f>
        <v>1677000</v>
      </c>
      <c r="L18" s="8">
        <f>L19+L20+L21+L22+L23+L24+L25+L26+L27</f>
        <v>0</v>
      </c>
      <c r="M18" s="8">
        <f>K18+L18</f>
        <v>1677000</v>
      </c>
      <c r="N18" s="8">
        <f>N19+N20+N21+N22+N23+N24+N25+N26+N27</f>
        <v>0</v>
      </c>
      <c r="O18" s="8">
        <f>N18+H18</f>
        <v>987675.1</v>
      </c>
      <c r="P18" s="8">
        <f>P19+P20+P21+P22+P23+P24+P25+P26+P27</f>
        <v>0</v>
      </c>
      <c r="Q18" s="8">
        <f>P18+M18</f>
        <v>1677000</v>
      </c>
      <c r="R18" s="8">
        <f>R19+R20+R21+R22+R23+R24+R25+R26+R27</f>
        <v>-14260.331999999995</v>
      </c>
      <c r="S18" s="8">
        <f>R18+O18</f>
        <v>973414.76799999992</v>
      </c>
      <c r="T18" s="8">
        <f>T19+T20+T21+T22+T23+T24+T25+T26+T27</f>
        <v>0</v>
      </c>
      <c r="U18" s="11">
        <f>T18+S18</f>
        <v>973414.76799999992</v>
      </c>
      <c r="V18" s="11">
        <f>V19+V20+V21+V22+V23+V24+V25+V26+V27</f>
        <v>0</v>
      </c>
      <c r="W18" s="11">
        <f>V18+Q18</f>
        <v>1677000</v>
      </c>
      <c r="X18" s="11">
        <f>X19+X20+X21+X22+X23+X24+X25+X26+X27</f>
        <v>0</v>
      </c>
      <c r="Y18" s="11">
        <f>X18+W18</f>
        <v>1677000</v>
      </c>
    </row>
    <row r="19" spans="1:26" ht="54" x14ac:dyDescent="0.35">
      <c r="A19" s="5" t="s">
        <v>13</v>
      </c>
      <c r="B19" s="9" t="s">
        <v>118</v>
      </c>
      <c r="C19" s="23" t="s">
        <v>14</v>
      </c>
      <c r="D19" s="8">
        <v>500000</v>
      </c>
      <c r="E19" s="8"/>
      <c r="F19" s="8">
        <f t="shared" ref="F19:F44" si="0">D19+E19</f>
        <v>500000</v>
      </c>
      <c r="G19" s="8">
        <v>0</v>
      </c>
      <c r="H19" s="8">
        <v>500000</v>
      </c>
      <c r="I19" s="8">
        <v>910000</v>
      </c>
      <c r="J19" s="8"/>
      <c r="K19" s="8">
        <f t="shared" ref="K19:K44" si="1">I19+J19</f>
        <v>910000</v>
      </c>
      <c r="L19" s="8"/>
      <c r="M19" s="8">
        <f t="shared" ref="M19:M27" si="2">K19+L19</f>
        <v>910000</v>
      </c>
      <c r="N19" s="8"/>
      <c r="O19" s="8">
        <f t="shared" ref="O19:O76" si="3">N19+H19</f>
        <v>500000</v>
      </c>
      <c r="P19" s="8"/>
      <c r="Q19" s="8">
        <f t="shared" ref="Q19:Q76" si="4">P19+M19</f>
        <v>910000</v>
      </c>
      <c r="R19" s="12">
        <v>-80000</v>
      </c>
      <c r="S19" s="11">
        <f>R19+O19</f>
        <v>420000</v>
      </c>
      <c r="T19" s="12"/>
      <c r="U19" s="11">
        <f t="shared" ref="U19:U76" si="5">T19+S19</f>
        <v>420000</v>
      </c>
      <c r="V19" s="11"/>
      <c r="W19" s="11">
        <f t="shared" ref="W19:W76" si="6">V19+Q19</f>
        <v>910000</v>
      </c>
      <c r="X19" s="11"/>
      <c r="Y19" s="11">
        <f t="shared" ref="Y19:Y76" si="7">X19+W19</f>
        <v>910000</v>
      </c>
      <c r="Z19" s="1" t="s">
        <v>15</v>
      </c>
    </row>
    <row r="20" spans="1:26" ht="36" x14ac:dyDescent="0.35">
      <c r="A20" s="5" t="s">
        <v>16</v>
      </c>
      <c r="B20" s="9" t="s">
        <v>17</v>
      </c>
      <c r="C20" s="23" t="s">
        <v>18</v>
      </c>
      <c r="D20" s="11">
        <v>33153.199999999997</v>
      </c>
      <c r="E20" s="11">
        <v>0</v>
      </c>
      <c r="F20" s="8">
        <f t="shared" si="0"/>
        <v>33153.199999999997</v>
      </c>
      <c r="G20" s="11">
        <v>0</v>
      </c>
      <c r="H20" s="11">
        <v>33153.199999999997</v>
      </c>
      <c r="I20" s="11">
        <v>0</v>
      </c>
      <c r="J20" s="11">
        <v>0</v>
      </c>
      <c r="K20" s="8">
        <f t="shared" si="1"/>
        <v>0</v>
      </c>
      <c r="L20" s="11">
        <v>0</v>
      </c>
      <c r="M20" s="8">
        <f t="shared" si="2"/>
        <v>0</v>
      </c>
      <c r="N20" s="11">
        <v>0</v>
      </c>
      <c r="O20" s="8">
        <f t="shared" si="3"/>
        <v>33153.199999999997</v>
      </c>
      <c r="P20" s="11">
        <v>0</v>
      </c>
      <c r="Q20" s="8">
        <f t="shared" si="4"/>
        <v>0</v>
      </c>
      <c r="R20" s="11">
        <v>0</v>
      </c>
      <c r="S20" s="11">
        <f t="shared" ref="S20:S76" si="8">R20+O20</f>
        <v>33153.199999999997</v>
      </c>
      <c r="T20" s="11">
        <v>0</v>
      </c>
      <c r="U20" s="11">
        <f t="shared" si="5"/>
        <v>33153.199999999997</v>
      </c>
      <c r="V20" s="11">
        <v>0</v>
      </c>
      <c r="W20" s="11">
        <f t="shared" si="6"/>
        <v>0</v>
      </c>
      <c r="X20" s="11">
        <v>0</v>
      </c>
      <c r="Y20" s="11">
        <f t="shared" si="7"/>
        <v>0</v>
      </c>
      <c r="Z20" s="1" t="s">
        <v>19</v>
      </c>
    </row>
    <row r="21" spans="1:26" ht="36" x14ac:dyDescent="0.35">
      <c r="A21" s="5" t="s">
        <v>122</v>
      </c>
      <c r="B21" s="23" t="s">
        <v>116</v>
      </c>
      <c r="C21" s="23" t="s">
        <v>18</v>
      </c>
      <c r="D21" s="12">
        <v>5006.6000000000004</v>
      </c>
      <c r="E21" s="12">
        <v>12515.3</v>
      </c>
      <c r="F21" s="8">
        <f t="shared" si="0"/>
        <v>17521.900000000001</v>
      </c>
      <c r="G21" s="12">
        <v>0</v>
      </c>
      <c r="H21" s="11">
        <v>17521.900000000001</v>
      </c>
      <c r="I21" s="12">
        <v>0</v>
      </c>
      <c r="J21" s="12">
        <v>0</v>
      </c>
      <c r="K21" s="8">
        <f t="shared" si="1"/>
        <v>0</v>
      </c>
      <c r="L21" s="12">
        <v>0</v>
      </c>
      <c r="M21" s="8">
        <f t="shared" si="2"/>
        <v>0</v>
      </c>
      <c r="N21" s="12">
        <v>0</v>
      </c>
      <c r="O21" s="8">
        <f t="shared" si="3"/>
        <v>17521.900000000001</v>
      </c>
      <c r="P21" s="12">
        <v>0</v>
      </c>
      <c r="Q21" s="8">
        <f t="shared" si="4"/>
        <v>0</v>
      </c>
      <c r="R21" s="12">
        <v>65739.668000000005</v>
      </c>
      <c r="S21" s="11">
        <f t="shared" si="8"/>
        <v>83261.567999999999</v>
      </c>
      <c r="T21" s="12"/>
      <c r="U21" s="11">
        <f t="shared" si="5"/>
        <v>83261.567999999999</v>
      </c>
      <c r="V21" s="12">
        <v>0</v>
      </c>
      <c r="W21" s="11">
        <f t="shared" si="6"/>
        <v>0</v>
      </c>
      <c r="X21" s="12">
        <v>0</v>
      </c>
      <c r="Y21" s="11">
        <f t="shared" si="7"/>
        <v>0</v>
      </c>
      <c r="Z21" s="1" t="s">
        <v>20</v>
      </c>
    </row>
    <row r="22" spans="1:26" ht="36" x14ac:dyDescent="0.35">
      <c r="A22" s="5" t="s">
        <v>21</v>
      </c>
      <c r="B22" s="29" t="s">
        <v>119</v>
      </c>
      <c r="C22" s="29" t="s">
        <v>18</v>
      </c>
      <c r="D22" s="13">
        <v>90000</v>
      </c>
      <c r="E22" s="13">
        <v>0</v>
      </c>
      <c r="F22" s="8">
        <f t="shared" si="0"/>
        <v>90000</v>
      </c>
      <c r="G22" s="13">
        <v>0</v>
      </c>
      <c r="H22" s="8">
        <v>90000</v>
      </c>
      <c r="I22" s="13">
        <v>250000</v>
      </c>
      <c r="J22" s="13">
        <v>0</v>
      </c>
      <c r="K22" s="8">
        <f t="shared" si="1"/>
        <v>250000</v>
      </c>
      <c r="L22" s="13">
        <v>0</v>
      </c>
      <c r="M22" s="8">
        <f t="shared" si="2"/>
        <v>250000</v>
      </c>
      <c r="N22" s="13">
        <v>0</v>
      </c>
      <c r="O22" s="8">
        <f t="shared" si="3"/>
        <v>90000</v>
      </c>
      <c r="P22" s="13">
        <v>0</v>
      </c>
      <c r="Q22" s="8">
        <f t="shared" si="4"/>
        <v>250000</v>
      </c>
      <c r="R22" s="13">
        <v>0</v>
      </c>
      <c r="S22" s="11">
        <f t="shared" si="8"/>
        <v>90000</v>
      </c>
      <c r="T22" s="26">
        <v>0</v>
      </c>
      <c r="U22" s="11">
        <f t="shared" si="5"/>
        <v>90000</v>
      </c>
      <c r="V22" s="12">
        <v>0</v>
      </c>
      <c r="W22" s="11">
        <f t="shared" si="6"/>
        <v>250000</v>
      </c>
      <c r="X22" s="30">
        <v>0</v>
      </c>
      <c r="Y22" s="11">
        <f t="shared" si="7"/>
        <v>250000</v>
      </c>
      <c r="Z22" s="1" t="s">
        <v>22</v>
      </c>
    </row>
    <row r="23" spans="1:26" ht="36" x14ac:dyDescent="0.35">
      <c r="A23" s="5" t="s">
        <v>23</v>
      </c>
      <c r="B23" s="29" t="s">
        <v>24</v>
      </c>
      <c r="C23" s="29" t="s">
        <v>18</v>
      </c>
      <c r="D23" s="13">
        <v>75000</v>
      </c>
      <c r="E23" s="13">
        <v>0</v>
      </c>
      <c r="F23" s="8">
        <f t="shared" si="0"/>
        <v>75000</v>
      </c>
      <c r="G23" s="13">
        <v>0</v>
      </c>
      <c r="H23" s="8">
        <v>75000</v>
      </c>
      <c r="I23" s="13">
        <v>157000</v>
      </c>
      <c r="J23" s="13">
        <v>0</v>
      </c>
      <c r="K23" s="8">
        <f t="shared" si="1"/>
        <v>157000</v>
      </c>
      <c r="L23" s="13">
        <v>0</v>
      </c>
      <c r="M23" s="8">
        <f t="shared" si="2"/>
        <v>157000</v>
      </c>
      <c r="N23" s="13">
        <v>0</v>
      </c>
      <c r="O23" s="8">
        <f t="shared" si="3"/>
        <v>75000</v>
      </c>
      <c r="P23" s="13">
        <v>0</v>
      </c>
      <c r="Q23" s="8">
        <f t="shared" si="4"/>
        <v>157000</v>
      </c>
      <c r="R23" s="13">
        <v>0</v>
      </c>
      <c r="S23" s="11">
        <f t="shared" si="8"/>
        <v>75000</v>
      </c>
      <c r="T23" s="13">
        <v>0</v>
      </c>
      <c r="U23" s="11">
        <f t="shared" si="5"/>
        <v>75000</v>
      </c>
      <c r="V23" s="12">
        <v>0</v>
      </c>
      <c r="W23" s="11">
        <f t="shared" si="6"/>
        <v>157000</v>
      </c>
      <c r="X23" s="12">
        <v>0</v>
      </c>
      <c r="Y23" s="11">
        <f t="shared" si="7"/>
        <v>157000</v>
      </c>
      <c r="Z23" s="1" t="s">
        <v>25</v>
      </c>
    </row>
    <row r="24" spans="1:26" ht="36" x14ac:dyDescent="0.35">
      <c r="A24" s="5" t="s">
        <v>26</v>
      </c>
      <c r="B24" s="29" t="s">
        <v>120</v>
      </c>
      <c r="C24" s="29" t="s">
        <v>18</v>
      </c>
      <c r="D24" s="13">
        <v>72000</v>
      </c>
      <c r="E24" s="13">
        <v>0</v>
      </c>
      <c r="F24" s="8">
        <f t="shared" si="0"/>
        <v>72000</v>
      </c>
      <c r="G24" s="13">
        <v>0</v>
      </c>
      <c r="H24" s="8">
        <v>72000</v>
      </c>
      <c r="I24" s="13">
        <v>160000</v>
      </c>
      <c r="J24" s="13">
        <v>0</v>
      </c>
      <c r="K24" s="8">
        <f t="shared" si="1"/>
        <v>160000</v>
      </c>
      <c r="L24" s="13">
        <v>0</v>
      </c>
      <c r="M24" s="8">
        <f t="shared" si="2"/>
        <v>160000</v>
      </c>
      <c r="N24" s="13">
        <v>0</v>
      </c>
      <c r="O24" s="8">
        <f t="shared" si="3"/>
        <v>72000</v>
      </c>
      <c r="P24" s="13">
        <v>0</v>
      </c>
      <c r="Q24" s="8">
        <f t="shared" si="4"/>
        <v>160000</v>
      </c>
      <c r="R24" s="13">
        <v>0</v>
      </c>
      <c r="S24" s="11">
        <f t="shared" si="8"/>
        <v>72000</v>
      </c>
      <c r="T24" s="26">
        <v>0</v>
      </c>
      <c r="U24" s="11">
        <f t="shared" si="5"/>
        <v>72000</v>
      </c>
      <c r="V24" s="12">
        <v>0</v>
      </c>
      <c r="W24" s="11">
        <f t="shared" si="6"/>
        <v>160000</v>
      </c>
      <c r="X24" s="30">
        <v>0</v>
      </c>
      <c r="Y24" s="11">
        <f t="shared" si="7"/>
        <v>160000</v>
      </c>
      <c r="Z24" s="1" t="s">
        <v>27</v>
      </c>
    </row>
    <row r="25" spans="1:26" ht="36" x14ac:dyDescent="0.35">
      <c r="A25" s="5" t="s">
        <v>28</v>
      </c>
      <c r="B25" s="29" t="s">
        <v>29</v>
      </c>
      <c r="C25" s="29" t="s">
        <v>18</v>
      </c>
      <c r="D25" s="13">
        <v>100000</v>
      </c>
      <c r="E25" s="13">
        <v>0</v>
      </c>
      <c r="F25" s="8">
        <f t="shared" si="0"/>
        <v>100000</v>
      </c>
      <c r="G25" s="13">
        <v>0</v>
      </c>
      <c r="H25" s="8">
        <v>100000</v>
      </c>
      <c r="I25" s="13">
        <v>200000</v>
      </c>
      <c r="J25" s="13">
        <v>0</v>
      </c>
      <c r="K25" s="8">
        <f t="shared" si="1"/>
        <v>200000</v>
      </c>
      <c r="L25" s="13">
        <v>0</v>
      </c>
      <c r="M25" s="8">
        <f t="shared" si="2"/>
        <v>200000</v>
      </c>
      <c r="N25" s="13">
        <v>0</v>
      </c>
      <c r="O25" s="8">
        <f t="shared" si="3"/>
        <v>100000</v>
      </c>
      <c r="P25" s="13">
        <v>0</v>
      </c>
      <c r="Q25" s="8">
        <f t="shared" si="4"/>
        <v>200000</v>
      </c>
      <c r="R25" s="13">
        <v>0</v>
      </c>
      <c r="S25" s="11">
        <f t="shared" si="8"/>
        <v>100000</v>
      </c>
      <c r="T25" s="13">
        <v>0</v>
      </c>
      <c r="U25" s="11">
        <f t="shared" si="5"/>
        <v>100000</v>
      </c>
      <c r="V25" s="12">
        <v>0</v>
      </c>
      <c r="W25" s="11">
        <f t="shared" si="6"/>
        <v>200000</v>
      </c>
      <c r="X25" s="12">
        <v>0</v>
      </c>
      <c r="Y25" s="11">
        <f t="shared" si="7"/>
        <v>200000</v>
      </c>
      <c r="Z25" s="1" t="s">
        <v>30</v>
      </c>
    </row>
    <row r="26" spans="1:26" ht="54" x14ac:dyDescent="0.35">
      <c r="A26" s="5" t="s">
        <v>31</v>
      </c>
      <c r="B26" s="29" t="s">
        <v>32</v>
      </c>
      <c r="C26" s="29" t="s">
        <v>18</v>
      </c>
      <c r="D26" s="12">
        <v>0</v>
      </c>
      <c r="E26" s="12">
        <v>50000</v>
      </c>
      <c r="F26" s="8">
        <f t="shared" si="0"/>
        <v>50000</v>
      </c>
      <c r="G26" s="12">
        <v>0</v>
      </c>
      <c r="H26" s="8">
        <f t="shared" ref="H26:H27" si="9">F26+G26</f>
        <v>50000</v>
      </c>
      <c r="I26" s="12">
        <v>0</v>
      </c>
      <c r="J26" s="12">
        <v>0</v>
      </c>
      <c r="K26" s="8">
        <f t="shared" si="1"/>
        <v>0</v>
      </c>
      <c r="L26" s="12">
        <v>0</v>
      </c>
      <c r="M26" s="8">
        <f t="shared" si="2"/>
        <v>0</v>
      </c>
      <c r="N26" s="12">
        <v>0</v>
      </c>
      <c r="O26" s="8">
        <f t="shared" si="3"/>
        <v>50000</v>
      </c>
      <c r="P26" s="12">
        <v>0</v>
      </c>
      <c r="Q26" s="8">
        <f t="shared" si="4"/>
        <v>0</v>
      </c>
      <c r="R26" s="12">
        <v>0</v>
      </c>
      <c r="S26" s="11">
        <f t="shared" si="8"/>
        <v>50000</v>
      </c>
      <c r="T26" s="12">
        <v>0</v>
      </c>
      <c r="U26" s="11">
        <f t="shared" si="5"/>
        <v>50000</v>
      </c>
      <c r="V26" s="12">
        <v>0</v>
      </c>
      <c r="W26" s="11">
        <f t="shared" si="6"/>
        <v>0</v>
      </c>
      <c r="X26" s="12">
        <v>0</v>
      </c>
      <c r="Y26" s="11">
        <f t="shared" si="7"/>
        <v>0</v>
      </c>
      <c r="Z26" s="1" t="s">
        <v>33</v>
      </c>
    </row>
    <row r="27" spans="1:26" ht="36" x14ac:dyDescent="0.35">
      <c r="A27" s="5" t="s">
        <v>34</v>
      </c>
      <c r="B27" s="29" t="s">
        <v>35</v>
      </c>
      <c r="C27" s="29" t="s">
        <v>18</v>
      </c>
      <c r="D27" s="12">
        <v>0</v>
      </c>
      <c r="E27" s="12">
        <v>50000</v>
      </c>
      <c r="F27" s="8">
        <f t="shared" si="0"/>
        <v>50000</v>
      </c>
      <c r="G27" s="12">
        <v>0</v>
      </c>
      <c r="H27" s="8">
        <f t="shared" si="9"/>
        <v>50000</v>
      </c>
      <c r="I27" s="12">
        <v>0</v>
      </c>
      <c r="J27" s="12">
        <v>0</v>
      </c>
      <c r="K27" s="8">
        <f t="shared" si="1"/>
        <v>0</v>
      </c>
      <c r="L27" s="12">
        <v>0</v>
      </c>
      <c r="M27" s="8">
        <f t="shared" si="2"/>
        <v>0</v>
      </c>
      <c r="N27" s="12">
        <v>0</v>
      </c>
      <c r="O27" s="8">
        <f t="shared" si="3"/>
        <v>50000</v>
      </c>
      <c r="P27" s="12">
        <v>0</v>
      </c>
      <c r="Q27" s="8">
        <f t="shared" si="4"/>
        <v>0</v>
      </c>
      <c r="R27" s="12">
        <v>0</v>
      </c>
      <c r="S27" s="11">
        <f t="shared" si="8"/>
        <v>50000</v>
      </c>
      <c r="T27" s="12">
        <v>0</v>
      </c>
      <c r="U27" s="11">
        <f t="shared" si="5"/>
        <v>50000</v>
      </c>
      <c r="V27" s="12">
        <v>0</v>
      </c>
      <c r="W27" s="11">
        <f t="shared" si="6"/>
        <v>0</v>
      </c>
      <c r="X27" s="12">
        <v>0</v>
      </c>
      <c r="Y27" s="11">
        <f t="shared" si="7"/>
        <v>0</v>
      </c>
      <c r="Z27" s="1" t="s">
        <v>36</v>
      </c>
    </row>
    <row r="28" spans="1:26" x14ac:dyDescent="0.35">
      <c r="A28" s="5"/>
      <c r="B28" s="29" t="s">
        <v>37</v>
      </c>
      <c r="C28" s="29"/>
      <c r="D28" s="7">
        <f>D29+D30+D31+D32+D33+D34+D35+D36+D37</f>
        <v>185557.79999999996</v>
      </c>
      <c r="E28" s="7">
        <f>E29+E30+E31+E32+E33+E34+E35+E36+E37</f>
        <v>0</v>
      </c>
      <c r="F28" s="8">
        <f t="shared" si="0"/>
        <v>185557.79999999996</v>
      </c>
      <c r="G28" s="8">
        <f>G29+G30+G31+G32+G33+G34+G35+G36+G37</f>
        <v>0</v>
      </c>
      <c r="H28" s="8">
        <f>F28+G28</f>
        <v>185557.79999999996</v>
      </c>
      <c r="I28" s="8">
        <f>I29+I30+I31+I32+I33+I34+I35+I36+I37</f>
        <v>233620.6</v>
      </c>
      <c r="J28" s="8">
        <f>J29+J30+J31+J32+J33+J34+J35+J36+J37</f>
        <v>0</v>
      </c>
      <c r="K28" s="11">
        <f t="shared" si="1"/>
        <v>233620.6</v>
      </c>
      <c r="L28" s="8">
        <f>L29+L30+L31+L32+L33+L34+L35+L36+L37</f>
        <v>0</v>
      </c>
      <c r="M28" s="11">
        <f>K28+L28</f>
        <v>233620.6</v>
      </c>
      <c r="N28" s="8">
        <f>N29+N30+N31+N32+N33+N34+N35+N36+N37+N38</f>
        <v>739857.4</v>
      </c>
      <c r="O28" s="8">
        <f t="shared" si="3"/>
        <v>925415.2</v>
      </c>
      <c r="P28" s="8">
        <f>P29+P30+P31+P32+P33+P34+P35+P36+P37+P38</f>
        <v>915348.9</v>
      </c>
      <c r="Q28" s="8">
        <f t="shared" si="4"/>
        <v>1148969.5</v>
      </c>
      <c r="R28" s="8">
        <f>R29+R30+R31+R32+R33+R34+R35+R36+R37+R38+R39</f>
        <v>163815.55900000001</v>
      </c>
      <c r="S28" s="11">
        <f t="shared" si="8"/>
        <v>1089230.7590000001</v>
      </c>
      <c r="T28" s="8">
        <f>T29+T30+T31+T32+T33+T34+T35+T36+T37+T38+T39</f>
        <v>0</v>
      </c>
      <c r="U28" s="11">
        <f t="shared" si="5"/>
        <v>1089230.7590000001</v>
      </c>
      <c r="V28" s="11">
        <f>V29+V30+V31+V32+V33+V34+V35+V36+V37+V38</f>
        <v>0</v>
      </c>
      <c r="W28" s="11">
        <f t="shared" si="6"/>
        <v>1148969.5</v>
      </c>
      <c r="X28" s="11">
        <f>X29+X30+X31+X32+X33+X34+X35+X36+X37+X38</f>
        <v>0</v>
      </c>
      <c r="Y28" s="11">
        <f t="shared" si="7"/>
        <v>1148969.5</v>
      </c>
    </row>
    <row r="29" spans="1:26" ht="72" x14ac:dyDescent="0.35">
      <c r="A29" s="5" t="s">
        <v>38</v>
      </c>
      <c r="B29" s="14" t="s">
        <v>39</v>
      </c>
      <c r="C29" s="29" t="s">
        <v>40</v>
      </c>
      <c r="D29" s="8">
        <v>7859.7</v>
      </c>
      <c r="E29" s="8">
        <v>0</v>
      </c>
      <c r="F29" s="8">
        <f t="shared" si="0"/>
        <v>7859.7</v>
      </c>
      <c r="G29" s="8">
        <v>0</v>
      </c>
      <c r="H29" s="8">
        <f t="shared" ref="H29:H44" si="10">F29+G29</f>
        <v>7859.7</v>
      </c>
      <c r="I29" s="8">
        <v>7880.5</v>
      </c>
      <c r="J29" s="8">
        <v>0</v>
      </c>
      <c r="K29" s="11">
        <f t="shared" si="1"/>
        <v>7880.5</v>
      </c>
      <c r="L29" s="8">
        <v>0</v>
      </c>
      <c r="M29" s="11">
        <f t="shared" ref="M29:M44" si="11">K29+L29</f>
        <v>7880.5</v>
      </c>
      <c r="N29" s="8">
        <v>0</v>
      </c>
      <c r="O29" s="8">
        <f t="shared" si="3"/>
        <v>7859.7</v>
      </c>
      <c r="P29" s="8">
        <v>0</v>
      </c>
      <c r="Q29" s="8">
        <f t="shared" si="4"/>
        <v>7880.5</v>
      </c>
      <c r="R29" s="8">
        <v>0</v>
      </c>
      <c r="S29" s="11">
        <f t="shared" si="8"/>
        <v>7859.7</v>
      </c>
      <c r="T29" s="8">
        <v>0</v>
      </c>
      <c r="U29" s="11">
        <f t="shared" si="5"/>
        <v>7859.7</v>
      </c>
      <c r="V29" s="11">
        <v>0</v>
      </c>
      <c r="W29" s="11">
        <f t="shared" si="6"/>
        <v>7880.5</v>
      </c>
      <c r="X29" s="11">
        <v>0</v>
      </c>
      <c r="Y29" s="11">
        <f t="shared" si="7"/>
        <v>7880.5</v>
      </c>
      <c r="Z29" s="1" t="s">
        <v>41</v>
      </c>
    </row>
    <row r="30" spans="1:26" ht="54" x14ac:dyDescent="0.35">
      <c r="A30" s="5" t="s">
        <v>42</v>
      </c>
      <c r="B30" s="29" t="s">
        <v>43</v>
      </c>
      <c r="C30" s="29" t="s">
        <v>44</v>
      </c>
      <c r="D30" s="12">
        <v>9780.6</v>
      </c>
      <c r="E30" s="12">
        <v>0</v>
      </c>
      <c r="F30" s="8">
        <f t="shared" si="0"/>
        <v>9780.6</v>
      </c>
      <c r="G30" s="12">
        <v>0</v>
      </c>
      <c r="H30" s="8">
        <f t="shared" si="10"/>
        <v>9780.6</v>
      </c>
      <c r="I30" s="12">
        <v>0</v>
      </c>
      <c r="J30" s="12">
        <v>0</v>
      </c>
      <c r="K30" s="11">
        <f t="shared" si="1"/>
        <v>0</v>
      </c>
      <c r="L30" s="12">
        <v>0</v>
      </c>
      <c r="M30" s="11">
        <f t="shared" si="11"/>
        <v>0</v>
      </c>
      <c r="N30" s="12">
        <v>0</v>
      </c>
      <c r="O30" s="8">
        <f t="shared" si="3"/>
        <v>9780.6</v>
      </c>
      <c r="P30" s="12">
        <v>0</v>
      </c>
      <c r="Q30" s="8">
        <f t="shared" si="4"/>
        <v>0</v>
      </c>
      <c r="R30" s="12">
        <v>0</v>
      </c>
      <c r="S30" s="11">
        <f t="shared" si="8"/>
        <v>9780.6</v>
      </c>
      <c r="T30" s="12">
        <v>0</v>
      </c>
      <c r="U30" s="11">
        <f t="shared" si="5"/>
        <v>9780.6</v>
      </c>
      <c r="V30" s="12">
        <v>0</v>
      </c>
      <c r="W30" s="11">
        <f t="shared" si="6"/>
        <v>0</v>
      </c>
      <c r="X30" s="12">
        <v>0</v>
      </c>
      <c r="Y30" s="11">
        <f t="shared" si="7"/>
        <v>0</v>
      </c>
      <c r="Z30" s="1" t="s">
        <v>45</v>
      </c>
    </row>
    <row r="31" spans="1:26" ht="72" x14ac:dyDescent="0.35">
      <c r="A31" s="5" t="s">
        <v>46</v>
      </c>
      <c r="B31" s="14" t="s">
        <v>47</v>
      </c>
      <c r="C31" s="29" t="s">
        <v>40</v>
      </c>
      <c r="D31" s="28">
        <v>22739.599999999999</v>
      </c>
      <c r="E31" s="28">
        <v>0</v>
      </c>
      <c r="F31" s="27">
        <f t="shared" si="0"/>
        <v>22739.599999999999</v>
      </c>
      <c r="G31" s="28">
        <v>0</v>
      </c>
      <c r="H31" s="27">
        <f t="shared" si="10"/>
        <v>22739.599999999999</v>
      </c>
      <c r="I31" s="28">
        <v>0</v>
      </c>
      <c r="J31" s="28">
        <v>0</v>
      </c>
      <c r="K31" s="28">
        <f t="shared" si="1"/>
        <v>0</v>
      </c>
      <c r="L31" s="28">
        <v>0</v>
      </c>
      <c r="M31" s="28">
        <f t="shared" si="11"/>
        <v>0</v>
      </c>
      <c r="N31" s="28">
        <v>0</v>
      </c>
      <c r="O31" s="27">
        <f t="shared" si="3"/>
        <v>22739.599999999999</v>
      </c>
      <c r="P31" s="28">
        <v>0</v>
      </c>
      <c r="Q31" s="27">
        <f t="shared" si="4"/>
        <v>0</v>
      </c>
      <c r="R31" s="28">
        <v>0</v>
      </c>
      <c r="S31" s="28">
        <f t="shared" si="8"/>
        <v>22739.599999999999</v>
      </c>
      <c r="T31" s="28">
        <v>39378.959000000003</v>
      </c>
      <c r="U31" s="11">
        <f t="shared" si="5"/>
        <v>62118.559000000001</v>
      </c>
      <c r="V31" s="28">
        <v>0</v>
      </c>
      <c r="W31" s="28">
        <f t="shared" si="6"/>
        <v>0</v>
      </c>
      <c r="X31" s="28">
        <v>0</v>
      </c>
      <c r="Y31" s="11">
        <f t="shared" si="7"/>
        <v>0</v>
      </c>
      <c r="Z31" s="1" t="s">
        <v>48</v>
      </c>
    </row>
    <row r="32" spans="1:26" ht="72" x14ac:dyDescent="0.35">
      <c r="A32" s="5" t="s">
        <v>49</v>
      </c>
      <c r="B32" s="29" t="s">
        <v>50</v>
      </c>
      <c r="C32" s="29" t="s">
        <v>40</v>
      </c>
      <c r="D32" s="8">
        <v>115505.9</v>
      </c>
      <c r="E32" s="8">
        <v>0</v>
      </c>
      <c r="F32" s="8">
        <f t="shared" si="0"/>
        <v>115505.9</v>
      </c>
      <c r="G32" s="8">
        <v>0</v>
      </c>
      <c r="H32" s="8">
        <f t="shared" si="10"/>
        <v>115505.9</v>
      </c>
      <c r="I32" s="8">
        <v>120294.8</v>
      </c>
      <c r="J32" s="8">
        <v>0</v>
      </c>
      <c r="K32" s="11">
        <f t="shared" si="1"/>
        <v>120294.8</v>
      </c>
      <c r="L32" s="8">
        <v>0</v>
      </c>
      <c r="M32" s="11">
        <f t="shared" si="11"/>
        <v>120294.8</v>
      </c>
      <c r="N32" s="8">
        <v>0</v>
      </c>
      <c r="O32" s="8">
        <f t="shared" si="3"/>
        <v>115505.9</v>
      </c>
      <c r="P32" s="8">
        <v>0</v>
      </c>
      <c r="Q32" s="8">
        <f t="shared" si="4"/>
        <v>120294.8</v>
      </c>
      <c r="R32" s="8">
        <v>0</v>
      </c>
      <c r="S32" s="11">
        <f t="shared" si="8"/>
        <v>115505.9</v>
      </c>
      <c r="T32" s="8">
        <v>0</v>
      </c>
      <c r="U32" s="11">
        <f t="shared" si="5"/>
        <v>115505.9</v>
      </c>
      <c r="V32" s="11">
        <v>0</v>
      </c>
      <c r="W32" s="11">
        <f t="shared" si="6"/>
        <v>120294.8</v>
      </c>
      <c r="X32" s="11">
        <v>0</v>
      </c>
      <c r="Y32" s="11">
        <f t="shared" si="7"/>
        <v>120294.8</v>
      </c>
      <c r="Z32" s="1" t="s">
        <v>51</v>
      </c>
    </row>
    <row r="33" spans="1:26" ht="72" x14ac:dyDescent="0.35">
      <c r="A33" s="5" t="s">
        <v>52</v>
      </c>
      <c r="B33" s="14" t="s">
        <v>53</v>
      </c>
      <c r="C33" s="29" t="s">
        <v>40</v>
      </c>
      <c r="D33" s="11">
        <v>7311.9</v>
      </c>
      <c r="E33" s="11">
        <v>0</v>
      </c>
      <c r="F33" s="8">
        <f t="shared" si="0"/>
        <v>7311.9</v>
      </c>
      <c r="G33" s="11">
        <v>0</v>
      </c>
      <c r="H33" s="8">
        <f t="shared" si="10"/>
        <v>7311.9</v>
      </c>
      <c r="I33" s="11">
        <v>0</v>
      </c>
      <c r="J33" s="11">
        <v>0</v>
      </c>
      <c r="K33" s="11">
        <f t="shared" si="1"/>
        <v>0</v>
      </c>
      <c r="L33" s="11">
        <v>0</v>
      </c>
      <c r="M33" s="11">
        <f t="shared" si="11"/>
        <v>0</v>
      </c>
      <c r="N33" s="11">
        <v>0</v>
      </c>
      <c r="O33" s="8">
        <f t="shared" si="3"/>
        <v>7311.9</v>
      </c>
      <c r="P33" s="11">
        <v>0</v>
      </c>
      <c r="Q33" s="8">
        <f t="shared" si="4"/>
        <v>0</v>
      </c>
      <c r="R33" s="11">
        <v>0</v>
      </c>
      <c r="S33" s="11">
        <f t="shared" si="8"/>
        <v>7311.9</v>
      </c>
      <c r="T33" s="11">
        <v>0</v>
      </c>
      <c r="U33" s="11">
        <f t="shared" si="5"/>
        <v>7311.9</v>
      </c>
      <c r="V33" s="11">
        <v>0</v>
      </c>
      <c r="W33" s="11">
        <f t="shared" si="6"/>
        <v>0</v>
      </c>
      <c r="X33" s="11">
        <v>0</v>
      </c>
      <c r="Y33" s="11">
        <f t="shared" si="7"/>
        <v>0</v>
      </c>
      <c r="Z33" s="1" t="s">
        <v>54</v>
      </c>
    </row>
    <row r="34" spans="1:26" ht="72" x14ac:dyDescent="0.35">
      <c r="A34" s="5" t="s">
        <v>55</v>
      </c>
      <c r="B34" s="29" t="s">
        <v>56</v>
      </c>
      <c r="C34" s="29" t="s">
        <v>40</v>
      </c>
      <c r="D34" s="11">
        <v>11699.9</v>
      </c>
      <c r="E34" s="11">
        <v>0</v>
      </c>
      <c r="F34" s="8">
        <f t="shared" si="0"/>
        <v>11699.9</v>
      </c>
      <c r="G34" s="11">
        <v>0</v>
      </c>
      <c r="H34" s="8">
        <f t="shared" si="10"/>
        <v>11699.9</v>
      </c>
      <c r="I34" s="11">
        <v>0</v>
      </c>
      <c r="J34" s="11">
        <v>0</v>
      </c>
      <c r="K34" s="11">
        <f t="shared" si="1"/>
        <v>0</v>
      </c>
      <c r="L34" s="11">
        <v>0</v>
      </c>
      <c r="M34" s="11">
        <f t="shared" si="11"/>
        <v>0</v>
      </c>
      <c r="N34" s="11">
        <v>0</v>
      </c>
      <c r="O34" s="8">
        <f t="shared" si="3"/>
        <v>11699.9</v>
      </c>
      <c r="P34" s="11">
        <v>0</v>
      </c>
      <c r="Q34" s="8">
        <f t="shared" si="4"/>
        <v>0</v>
      </c>
      <c r="R34" s="11">
        <v>0</v>
      </c>
      <c r="S34" s="11">
        <f t="shared" si="8"/>
        <v>11699.9</v>
      </c>
      <c r="T34" s="11">
        <v>0</v>
      </c>
      <c r="U34" s="11">
        <f t="shared" si="5"/>
        <v>11699.9</v>
      </c>
      <c r="V34" s="11">
        <v>0</v>
      </c>
      <c r="W34" s="11">
        <f t="shared" si="6"/>
        <v>0</v>
      </c>
      <c r="X34" s="11">
        <v>0</v>
      </c>
      <c r="Y34" s="11">
        <f t="shared" si="7"/>
        <v>0</v>
      </c>
      <c r="Z34" s="1" t="s">
        <v>57</v>
      </c>
    </row>
    <row r="35" spans="1:26" ht="72" x14ac:dyDescent="0.35">
      <c r="A35" s="5" t="s">
        <v>58</v>
      </c>
      <c r="B35" s="29" t="s">
        <v>59</v>
      </c>
      <c r="C35" s="29" t="s">
        <v>40</v>
      </c>
      <c r="D35" s="12">
        <v>0</v>
      </c>
      <c r="E35" s="12">
        <v>0</v>
      </c>
      <c r="F35" s="8">
        <f t="shared" si="0"/>
        <v>0</v>
      </c>
      <c r="G35" s="12">
        <v>0</v>
      </c>
      <c r="H35" s="8">
        <f t="shared" si="10"/>
        <v>0</v>
      </c>
      <c r="I35" s="12">
        <v>50434.9</v>
      </c>
      <c r="J35" s="12">
        <v>0</v>
      </c>
      <c r="K35" s="11">
        <f t="shared" si="1"/>
        <v>50434.9</v>
      </c>
      <c r="L35" s="12">
        <v>0</v>
      </c>
      <c r="M35" s="11">
        <f t="shared" si="11"/>
        <v>50434.9</v>
      </c>
      <c r="N35" s="12">
        <v>0</v>
      </c>
      <c r="O35" s="8">
        <f t="shared" si="3"/>
        <v>0</v>
      </c>
      <c r="P35" s="12">
        <v>0</v>
      </c>
      <c r="Q35" s="8">
        <f t="shared" si="4"/>
        <v>50434.9</v>
      </c>
      <c r="R35" s="12">
        <v>0</v>
      </c>
      <c r="S35" s="11">
        <f t="shared" si="8"/>
        <v>0</v>
      </c>
      <c r="T35" s="12">
        <v>0</v>
      </c>
      <c r="U35" s="11">
        <f t="shared" si="5"/>
        <v>0</v>
      </c>
      <c r="V35" s="12">
        <v>0</v>
      </c>
      <c r="W35" s="11">
        <f t="shared" si="6"/>
        <v>50434.9</v>
      </c>
      <c r="X35" s="12">
        <v>0</v>
      </c>
      <c r="Y35" s="11">
        <f t="shared" si="7"/>
        <v>50434.9</v>
      </c>
      <c r="Z35" s="1" t="s">
        <v>60</v>
      </c>
    </row>
    <row r="36" spans="1:26" ht="72" x14ac:dyDescent="0.35">
      <c r="A36" s="5" t="s">
        <v>61</v>
      </c>
      <c r="B36" s="15" t="s">
        <v>62</v>
      </c>
      <c r="C36" s="29" t="s">
        <v>40</v>
      </c>
      <c r="D36" s="13">
        <v>1638.9</v>
      </c>
      <c r="E36" s="13">
        <v>0</v>
      </c>
      <c r="F36" s="8">
        <f t="shared" si="0"/>
        <v>1638.9</v>
      </c>
      <c r="G36" s="13">
        <v>0</v>
      </c>
      <c r="H36" s="8">
        <f t="shared" si="10"/>
        <v>1638.9</v>
      </c>
      <c r="I36" s="13">
        <v>38298.5</v>
      </c>
      <c r="J36" s="13">
        <v>0</v>
      </c>
      <c r="K36" s="11">
        <f t="shared" si="1"/>
        <v>38298.5</v>
      </c>
      <c r="L36" s="13">
        <v>0</v>
      </c>
      <c r="M36" s="11">
        <f t="shared" si="11"/>
        <v>38298.5</v>
      </c>
      <c r="N36" s="13">
        <v>0</v>
      </c>
      <c r="O36" s="8">
        <f t="shared" si="3"/>
        <v>1638.9</v>
      </c>
      <c r="P36" s="13">
        <v>0</v>
      </c>
      <c r="Q36" s="8">
        <f t="shared" si="4"/>
        <v>38298.5</v>
      </c>
      <c r="R36" s="13">
        <v>0</v>
      </c>
      <c r="S36" s="11">
        <f t="shared" si="8"/>
        <v>1638.9</v>
      </c>
      <c r="T36" s="13">
        <v>0</v>
      </c>
      <c r="U36" s="11">
        <f t="shared" si="5"/>
        <v>1638.9</v>
      </c>
      <c r="V36" s="12">
        <v>0</v>
      </c>
      <c r="W36" s="11">
        <f t="shared" si="6"/>
        <v>38298.5</v>
      </c>
      <c r="X36" s="12">
        <v>0</v>
      </c>
      <c r="Y36" s="11">
        <f t="shared" si="7"/>
        <v>38298.5</v>
      </c>
      <c r="Z36" s="16" t="s">
        <v>63</v>
      </c>
    </row>
    <row r="37" spans="1:26" ht="72" x14ac:dyDescent="0.35">
      <c r="A37" s="5" t="s">
        <v>64</v>
      </c>
      <c r="B37" s="15" t="s">
        <v>65</v>
      </c>
      <c r="C37" s="29" t="s">
        <v>40</v>
      </c>
      <c r="D37" s="13">
        <v>9021.2999999999993</v>
      </c>
      <c r="E37" s="13">
        <v>0</v>
      </c>
      <c r="F37" s="8">
        <f t="shared" si="0"/>
        <v>9021.2999999999993</v>
      </c>
      <c r="G37" s="13">
        <v>0</v>
      </c>
      <c r="H37" s="8">
        <f t="shared" si="10"/>
        <v>9021.2999999999993</v>
      </c>
      <c r="I37" s="13">
        <v>16711.900000000001</v>
      </c>
      <c r="J37" s="13">
        <v>0</v>
      </c>
      <c r="K37" s="11">
        <f t="shared" si="1"/>
        <v>16711.900000000001</v>
      </c>
      <c r="L37" s="13">
        <v>0</v>
      </c>
      <c r="M37" s="11">
        <f t="shared" si="11"/>
        <v>16711.900000000001</v>
      </c>
      <c r="N37" s="13">
        <v>0</v>
      </c>
      <c r="O37" s="8">
        <f t="shared" si="3"/>
        <v>9021.2999999999993</v>
      </c>
      <c r="P37" s="13">
        <v>0</v>
      </c>
      <c r="Q37" s="8">
        <f t="shared" si="4"/>
        <v>16711.900000000001</v>
      </c>
      <c r="R37" s="13">
        <v>0</v>
      </c>
      <c r="S37" s="11">
        <f t="shared" si="8"/>
        <v>9021.2999999999993</v>
      </c>
      <c r="T37" s="13">
        <v>0</v>
      </c>
      <c r="U37" s="11">
        <f t="shared" si="5"/>
        <v>9021.2999999999993</v>
      </c>
      <c r="V37" s="12">
        <v>0</v>
      </c>
      <c r="W37" s="11">
        <f t="shared" si="6"/>
        <v>16711.900000000001</v>
      </c>
      <c r="X37" s="12">
        <v>0</v>
      </c>
      <c r="Y37" s="11">
        <f t="shared" si="7"/>
        <v>16711.900000000001</v>
      </c>
      <c r="Z37" s="1" t="s">
        <v>66</v>
      </c>
    </row>
    <row r="38" spans="1:26" ht="54" x14ac:dyDescent="0.35">
      <c r="A38" s="5" t="s">
        <v>68</v>
      </c>
      <c r="B38" s="15" t="s">
        <v>112</v>
      </c>
      <c r="C38" s="29" t="s">
        <v>44</v>
      </c>
      <c r="D38" s="13"/>
      <c r="E38" s="13"/>
      <c r="F38" s="8"/>
      <c r="G38" s="13"/>
      <c r="H38" s="8"/>
      <c r="I38" s="13"/>
      <c r="J38" s="13"/>
      <c r="K38" s="11"/>
      <c r="L38" s="13"/>
      <c r="M38" s="11"/>
      <c r="N38" s="13">
        <v>739857.4</v>
      </c>
      <c r="O38" s="8">
        <f t="shared" si="3"/>
        <v>739857.4</v>
      </c>
      <c r="P38" s="13">
        <v>915348.9</v>
      </c>
      <c r="Q38" s="8">
        <f t="shared" si="4"/>
        <v>915348.9</v>
      </c>
      <c r="R38" s="13"/>
      <c r="S38" s="11">
        <f t="shared" si="8"/>
        <v>739857.4</v>
      </c>
      <c r="T38" s="13"/>
      <c r="U38" s="11">
        <f t="shared" si="5"/>
        <v>739857.4</v>
      </c>
      <c r="V38" s="12"/>
      <c r="W38" s="11">
        <f t="shared" si="6"/>
        <v>915348.9</v>
      </c>
      <c r="X38" s="12"/>
      <c r="Y38" s="11">
        <f t="shared" si="7"/>
        <v>915348.9</v>
      </c>
    </row>
    <row r="39" spans="1:26" ht="72" x14ac:dyDescent="0.35">
      <c r="A39" s="5" t="s">
        <v>72</v>
      </c>
      <c r="B39" s="29" t="s">
        <v>115</v>
      </c>
      <c r="C39" s="29" t="s">
        <v>40</v>
      </c>
      <c r="D39" s="26"/>
      <c r="E39" s="26"/>
      <c r="F39" s="27"/>
      <c r="G39" s="26"/>
      <c r="H39" s="27"/>
      <c r="I39" s="26"/>
      <c r="J39" s="26"/>
      <c r="K39" s="28"/>
      <c r="L39" s="26"/>
      <c r="M39" s="28"/>
      <c r="N39" s="26"/>
      <c r="O39" s="27"/>
      <c r="P39" s="26"/>
      <c r="Q39" s="27"/>
      <c r="R39" s="28">
        <v>163815.55900000001</v>
      </c>
      <c r="S39" s="28">
        <f>R39+O39</f>
        <v>163815.55900000001</v>
      </c>
      <c r="T39" s="28">
        <v>-39378.959000000003</v>
      </c>
      <c r="U39" s="11">
        <f t="shared" si="5"/>
        <v>124436.6</v>
      </c>
      <c r="V39" s="30"/>
      <c r="W39" s="28"/>
      <c r="X39" s="30"/>
      <c r="Y39" s="11">
        <f t="shared" si="7"/>
        <v>0</v>
      </c>
      <c r="Z39" s="1" t="s">
        <v>114</v>
      </c>
    </row>
    <row r="40" spans="1:26" x14ac:dyDescent="0.35">
      <c r="A40" s="5"/>
      <c r="B40" s="29" t="s">
        <v>67</v>
      </c>
      <c r="C40" s="29"/>
      <c r="D40" s="8">
        <f>D41+D42+D43</f>
        <v>186430.4</v>
      </c>
      <c r="E40" s="8">
        <f>E41+E42+E43</f>
        <v>0</v>
      </c>
      <c r="F40" s="8">
        <f t="shared" si="0"/>
        <v>186430.4</v>
      </c>
      <c r="G40" s="8">
        <f>G41+G42+G43</f>
        <v>0</v>
      </c>
      <c r="H40" s="8">
        <f t="shared" si="10"/>
        <v>186430.4</v>
      </c>
      <c r="I40" s="8">
        <f>I41+I42+I43</f>
        <v>122500</v>
      </c>
      <c r="J40" s="8">
        <f>J41+J42+J43</f>
        <v>0</v>
      </c>
      <c r="K40" s="11">
        <f t="shared" si="1"/>
        <v>122500</v>
      </c>
      <c r="L40" s="8">
        <f>L41+L42+L43</f>
        <v>0</v>
      </c>
      <c r="M40" s="11">
        <f t="shared" si="11"/>
        <v>122500</v>
      </c>
      <c r="N40" s="8">
        <f>N41+N42+N43</f>
        <v>0</v>
      </c>
      <c r="O40" s="8">
        <f t="shared" si="3"/>
        <v>186430.4</v>
      </c>
      <c r="P40" s="8">
        <f>P41+P42+P43</f>
        <v>0</v>
      </c>
      <c r="Q40" s="8">
        <f t="shared" si="4"/>
        <v>122500</v>
      </c>
      <c r="R40" s="8">
        <f>R41+R42+R43</f>
        <v>0</v>
      </c>
      <c r="S40" s="11">
        <f t="shared" si="8"/>
        <v>186430.4</v>
      </c>
      <c r="T40" s="8">
        <f>T41+T42+T43</f>
        <v>0</v>
      </c>
      <c r="U40" s="11">
        <f t="shared" si="5"/>
        <v>186430.4</v>
      </c>
      <c r="V40" s="11">
        <f>V41+V42+V43</f>
        <v>0</v>
      </c>
      <c r="W40" s="11">
        <f t="shared" si="6"/>
        <v>122500</v>
      </c>
      <c r="X40" s="11">
        <f>X41+X42+X43</f>
        <v>0</v>
      </c>
      <c r="Y40" s="11">
        <f t="shared" si="7"/>
        <v>122500</v>
      </c>
    </row>
    <row r="41" spans="1:26" ht="60" customHeight="1" x14ac:dyDescent="0.35">
      <c r="A41" s="5" t="s">
        <v>75</v>
      </c>
      <c r="B41" s="14" t="s">
        <v>69</v>
      </c>
      <c r="C41" s="14" t="s">
        <v>70</v>
      </c>
      <c r="D41" s="13">
        <v>83385</v>
      </c>
      <c r="E41" s="13">
        <v>0</v>
      </c>
      <c r="F41" s="8">
        <f t="shared" si="0"/>
        <v>83385</v>
      </c>
      <c r="G41" s="13">
        <v>0</v>
      </c>
      <c r="H41" s="8">
        <f t="shared" si="10"/>
        <v>83385</v>
      </c>
      <c r="I41" s="13">
        <v>47500</v>
      </c>
      <c r="J41" s="13">
        <v>0</v>
      </c>
      <c r="K41" s="11">
        <f t="shared" si="1"/>
        <v>47500</v>
      </c>
      <c r="L41" s="13">
        <v>0</v>
      </c>
      <c r="M41" s="11">
        <f t="shared" si="11"/>
        <v>47500</v>
      </c>
      <c r="N41" s="13">
        <v>0</v>
      </c>
      <c r="O41" s="8">
        <f t="shared" si="3"/>
        <v>83385</v>
      </c>
      <c r="P41" s="13">
        <v>0</v>
      </c>
      <c r="Q41" s="8">
        <f t="shared" si="4"/>
        <v>47500</v>
      </c>
      <c r="R41" s="13">
        <v>0</v>
      </c>
      <c r="S41" s="11">
        <f t="shared" si="8"/>
        <v>83385</v>
      </c>
      <c r="T41" s="13">
        <v>0</v>
      </c>
      <c r="U41" s="11">
        <f t="shared" si="5"/>
        <v>83385</v>
      </c>
      <c r="V41" s="12">
        <v>0</v>
      </c>
      <c r="W41" s="11">
        <f t="shared" si="6"/>
        <v>47500</v>
      </c>
      <c r="X41" s="12">
        <v>0</v>
      </c>
      <c r="Y41" s="11">
        <f t="shared" si="7"/>
        <v>47500</v>
      </c>
      <c r="Z41" s="1" t="s">
        <v>71</v>
      </c>
    </row>
    <row r="42" spans="1:26" ht="54" x14ac:dyDescent="0.35">
      <c r="A42" s="5" t="s">
        <v>81</v>
      </c>
      <c r="B42" s="14" t="s">
        <v>73</v>
      </c>
      <c r="C42" s="14" t="s">
        <v>70</v>
      </c>
      <c r="D42" s="17">
        <v>98045.4</v>
      </c>
      <c r="E42" s="17">
        <v>0</v>
      </c>
      <c r="F42" s="8">
        <f t="shared" si="0"/>
        <v>98045.4</v>
      </c>
      <c r="G42" s="17">
        <v>0</v>
      </c>
      <c r="H42" s="8">
        <f t="shared" si="10"/>
        <v>98045.4</v>
      </c>
      <c r="I42" s="12">
        <v>0</v>
      </c>
      <c r="J42" s="12">
        <v>0</v>
      </c>
      <c r="K42" s="11">
        <f t="shared" si="1"/>
        <v>0</v>
      </c>
      <c r="L42" s="12">
        <v>0</v>
      </c>
      <c r="M42" s="11">
        <f t="shared" si="11"/>
        <v>0</v>
      </c>
      <c r="N42" s="12">
        <v>0</v>
      </c>
      <c r="O42" s="8">
        <f t="shared" si="3"/>
        <v>98045.4</v>
      </c>
      <c r="P42" s="12">
        <v>0</v>
      </c>
      <c r="Q42" s="8">
        <f t="shared" si="4"/>
        <v>0</v>
      </c>
      <c r="R42" s="12">
        <v>0</v>
      </c>
      <c r="S42" s="11">
        <f t="shared" si="8"/>
        <v>98045.4</v>
      </c>
      <c r="T42" s="12">
        <v>0</v>
      </c>
      <c r="U42" s="11">
        <f t="shared" si="5"/>
        <v>98045.4</v>
      </c>
      <c r="V42" s="12">
        <v>0</v>
      </c>
      <c r="W42" s="11">
        <f t="shared" si="6"/>
        <v>0</v>
      </c>
      <c r="X42" s="12">
        <v>0</v>
      </c>
      <c r="Y42" s="11">
        <f t="shared" si="7"/>
        <v>0</v>
      </c>
      <c r="Z42" s="1" t="s">
        <v>74</v>
      </c>
    </row>
    <row r="43" spans="1:26" ht="60" customHeight="1" x14ac:dyDescent="0.35">
      <c r="A43" s="5" t="s">
        <v>85</v>
      </c>
      <c r="B43" s="14" t="s">
        <v>76</v>
      </c>
      <c r="C43" s="14" t="s">
        <v>70</v>
      </c>
      <c r="D43" s="18">
        <v>5000</v>
      </c>
      <c r="E43" s="18">
        <v>0</v>
      </c>
      <c r="F43" s="8">
        <f t="shared" si="0"/>
        <v>5000</v>
      </c>
      <c r="G43" s="18">
        <v>0</v>
      </c>
      <c r="H43" s="8">
        <f t="shared" si="10"/>
        <v>5000</v>
      </c>
      <c r="I43" s="13">
        <v>75000</v>
      </c>
      <c r="J43" s="13">
        <v>0</v>
      </c>
      <c r="K43" s="11">
        <f t="shared" si="1"/>
        <v>75000</v>
      </c>
      <c r="L43" s="13">
        <v>0</v>
      </c>
      <c r="M43" s="11">
        <f t="shared" si="11"/>
        <v>75000</v>
      </c>
      <c r="N43" s="13">
        <v>0</v>
      </c>
      <c r="O43" s="8">
        <f t="shared" si="3"/>
        <v>5000</v>
      </c>
      <c r="P43" s="13">
        <v>0</v>
      </c>
      <c r="Q43" s="8">
        <f t="shared" si="4"/>
        <v>75000</v>
      </c>
      <c r="R43" s="13">
        <v>0</v>
      </c>
      <c r="S43" s="11">
        <f t="shared" si="8"/>
        <v>5000</v>
      </c>
      <c r="T43" s="13">
        <v>0</v>
      </c>
      <c r="U43" s="11">
        <f t="shared" si="5"/>
        <v>5000</v>
      </c>
      <c r="V43" s="12">
        <v>0</v>
      </c>
      <c r="W43" s="11">
        <f t="shared" si="6"/>
        <v>75000</v>
      </c>
      <c r="X43" s="12">
        <v>0</v>
      </c>
      <c r="Y43" s="11">
        <f t="shared" si="7"/>
        <v>75000</v>
      </c>
      <c r="Z43" s="1" t="s">
        <v>77</v>
      </c>
    </row>
    <row r="44" spans="1:26" x14ac:dyDescent="0.35">
      <c r="A44" s="5"/>
      <c r="B44" s="23" t="s">
        <v>78</v>
      </c>
      <c r="C44" s="23"/>
      <c r="D44" s="18">
        <f>D47+D48+D49+D53+D57+D58</f>
        <v>375095.5</v>
      </c>
      <c r="E44" s="18">
        <f>E47+E48+E49+E53+E57+E58</f>
        <v>0</v>
      </c>
      <c r="F44" s="8">
        <f t="shared" si="0"/>
        <v>375095.5</v>
      </c>
      <c r="G44" s="18">
        <f>G47+G48+G49+G53+G57+G58</f>
        <v>0</v>
      </c>
      <c r="H44" s="8">
        <f t="shared" si="10"/>
        <v>375095.5</v>
      </c>
      <c r="I44" s="18">
        <f>I47+I48+I49+I53+I57+I58</f>
        <v>375375</v>
      </c>
      <c r="J44" s="18">
        <f>J47+J48+J49+J53+J57+J58</f>
        <v>0</v>
      </c>
      <c r="K44" s="11">
        <f t="shared" si="1"/>
        <v>375375</v>
      </c>
      <c r="L44" s="18">
        <f>L47+L48+L49+L53+L57+L58</f>
        <v>1790.1</v>
      </c>
      <c r="M44" s="11">
        <f t="shared" si="11"/>
        <v>377165.1</v>
      </c>
      <c r="N44" s="18">
        <f>N47+N48+N49+N53+N57+N58</f>
        <v>0</v>
      </c>
      <c r="O44" s="8">
        <f t="shared" si="3"/>
        <v>375095.5</v>
      </c>
      <c r="P44" s="18">
        <f>P47+P48+P49+P53+P57+P58</f>
        <v>0</v>
      </c>
      <c r="Q44" s="8">
        <f t="shared" si="4"/>
        <v>377165.1</v>
      </c>
      <c r="R44" s="18">
        <f>R47+R48+R49+R53+R57+R58+R62</f>
        <v>0</v>
      </c>
      <c r="S44" s="11">
        <f t="shared" si="8"/>
        <v>375095.5</v>
      </c>
      <c r="T44" s="18">
        <f>T47+T48+T49+T53+T57+T58+T62</f>
        <v>0</v>
      </c>
      <c r="U44" s="11">
        <f t="shared" si="5"/>
        <v>375095.5</v>
      </c>
      <c r="V44" s="17">
        <f>V47+V48+V49+V53+V57+V58+V62</f>
        <v>0</v>
      </c>
      <c r="W44" s="11">
        <f t="shared" si="6"/>
        <v>377165.1</v>
      </c>
      <c r="X44" s="17">
        <f>X47+X48+X49+X53+X57+X58+X62</f>
        <v>0</v>
      </c>
      <c r="Y44" s="11">
        <f t="shared" si="7"/>
        <v>377165.1</v>
      </c>
    </row>
    <row r="45" spans="1:26" x14ac:dyDescent="0.35">
      <c r="A45" s="5"/>
      <c r="B45" s="6" t="s">
        <v>79</v>
      </c>
      <c r="C45" s="14"/>
      <c r="D45" s="13"/>
      <c r="E45" s="13"/>
      <c r="F45" s="13"/>
      <c r="G45" s="13"/>
      <c r="H45" s="13"/>
      <c r="I45" s="13"/>
      <c r="J45" s="13"/>
      <c r="K45" s="18"/>
      <c r="L45" s="13"/>
      <c r="M45" s="18"/>
      <c r="N45" s="13"/>
      <c r="O45" s="8"/>
      <c r="P45" s="13"/>
      <c r="Q45" s="8"/>
      <c r="R45" s="13"/>
      <c r="S45" s="11">
        <f t="shared" si="8"/>
        <v>0</v>
      </c>
      <c r="T45" s="13"/>
      <c r="U45" s="11"/>
      <c r="V45" s="12"/>
      <c r="W45" s="11">
        <f t="shared" si="6"/>
        <v>0</v>
      </c>
      <c r="X45" s="12"/>
      <c r="Y45" s="11"/>
    </row>
    <row r="46" spans="1:26" x14ac:dyDescent="0.35">
      <c r="A46" s="5"/>
      <c r="B46" s="23" t="s">
        <v>80</v>
      </c>
      <c r="C46" s="14"/>
      <c r="D46" s="13">
        <f>D52+D56+D61</f>
        <v>247815.6</v>
      </c>
      <c r="E46" s="13">
        <f>E52+E56+E61</f>
        <v>0</v>
      </c>
      <c r="F46" s="8">
        <f t="shared" ref="F46:F49" si="12">D46+E46</f>
        <v>247815.6</v>
      </c>
      <c r="G46" s="13">
        <f>G52+G56+G61</f>
        <v>0</v>
      </c>
      <c r="H46" s="8">
        <f t="shared" ref="H46:H49" si="13">F46+G46</f>
        <v>247815.6</v>
      </c>
      <c r="I46" s="13">
        <f>I52+I56+I61</f>
        <v>282275</v>
      </c>
      <c r="J46" s="13">
        <f>J52+J56+J61</f>
        <v>0</v>
      </c>
      <c r="K46" s="11">
        <f t="shared" ref="K46:K49" si="14">I46+J46</f>
        <v>282275</v>
      </c>
      <c r="L46" s="13">
        <f>L52+L56+L61</f>
        <v>1790.1</v>
      </c>
      <c r="M46" s="11">
        <f t="shared" ref="M46:M49" si="15">K46+L46</f>
        <v>284065.09999999998</v>
      </c>
      <c r="N46" s="13">
        <f>N52+N56+N61</f>
        <v>0</v>
      </c>
      <c r="O46" s="8">
        <f t="shared" si="3"/>
        <v>247815.6</v>
      </c>
      <c r="P46" s="13">
        <f>P52+P56+P61</f>
        <v>0</v>
      </c>
      <c r="Q46" s="8">
        <f t="shared" si="4"/>
        <v>284065.09999999998</v>
      </c>
      <c r="R46" s="13">
        <f>R52+R56+R61</f>
        <v>0</v>
      </c>
      <c r="S46" s="11">
        <f t="shared" si="8"/>
        <v>247815.6</v>
      </c>
      <c r="T46" s="13">
        <f>T52+T56+T61</f>
        <v>0</v>
      </c>
      <c r="U46" s="11">
        <f t="shared" si="5"/>
        <v>247815.6</v>
      </c>
      <c r="V46" s="12">
        <f>V52+V56+V61</f>
        <v>0</v>
      </c>
      <c r="W46" s="11">
        <f t="shared" si="6"/>
        <v>284065.09999999998</v>
      </c>
      <c r="X46" s="12">
        <f>X52+X56+X61</f>
        <v>0</v>
      </c>
      <c r="Y46" s="11">
        <f t="shared" si="7"/>
        <v>284065.09999999998</v>
      </c>
    </row>
    <row r="47" spans="1:26" ht="54" x14ac:dyDescent="0.35">
      <c r="A47" s="5" t="s">
        <v>88</v>
      </c>
      <c r="B47" s="23" t="s">
        <v>82</v>
      </c>
      <c r="C47" s="14" t="s">
        <v>83</v>
      </c>
      <c r="D47" s="8">
        <v>6217.7</v>
      </c>
      <c r="E47" s="8">
        <v>0</v>
      </c>
      <c r="F47" s="8">
        <f t="shared" si="12"/>
        <v>6217.7</v>
      </c>
      <c r="G47" s="8">
        <v>0</v>
      </c>
      <c r="H47" s="8">
        <f t="shared" si="13"/>
        <v>6217.7</v>
      </c>
      <c r="I47" s="8">
        <v>3000</v>
      </c>
      <c r="J47" s="8">
        <v>0</v>
      </c>
      <c r="K47" s="11">
        <f t="shared" si="14"/>
        <v>3000</v>
      </c>
      <c r="L47" s="8">
        <v>0</v>
      </c>
      <c r="M47" s="11">
        <f t="shared" si="15"/>
        <v>3000</v>
      </c>
      <c r="N47" s="8">
        <v>0</v>
      </c>
      <c r="O47" s="8">
        <f t="shared" si="3"/>
        <v>6217.7</v>
      </c>
      <c r="P47" s="8">
        <v>0</v>
      </c>
      <c r="Q47" s="8">
        <f t="shared" si="4"/>
        <v>3000</v>
      </c>
      <c r="R47" s="8">
        <v>0</v>
      </c>
      <c r="S47" s="11">
        <f t="shared" si="8"/>
        <v>6217.7</v>
      </c>
      <c r="T47" s="8">
        <v>0</v>
      </c>
      <c r="U47" s="11">
        <f t="shared" si="5"/>
        <v>6217.7</v>
      </c>
      <c r="V47" s="11">
        <v>0</v>
      </c>
      <c r="W47" s="11">
        <f t="shared" si="6"/>
        <v>3000</v>
      </c>
      <c r="X47" s="11">
        <v>0</v>
      </c>
      <c r="Y47" s="11">
        <f t="shared" si="7"/>
        <v>3000</v>
      </c>
      <c r="Z47" s="1" t="s">
        <v>84</v>
      </c>
    </row>
    <row r="48" spans="1:26" ht="54" x14ac:dyDescent="0.35">
      <c r="A48" s="5" t="s">
        <v>93</v>
      </c>
      <c r="B48" s="23" t="s">
        <v>86</v>
      </c>
      <c r="C48" s="14" t="s">
        <v>83</v>
      </c>
      <c r="D48" s="11">
        <v>2000</v>
      </c>
      <c r="E48" s="11">
        <v>0</v>
      </c>
      <c r="F48" s="8">
        <f t="shared" si="12"/>
        <v>2000</v>
      </c>
      <c r="G48" s="11">
        <v>0</v>
      </c>
      <c r="H48" s="8">
        <f t="shared" si="13"/>
        <v>2000</v>
      </c>
      <c r="I48" s="11">
        <v>0</v>
      </c>
      <c r="J48" s="11">
        <v>0</v>
      </c>
      <c r="K48" s="11">
        <f t="shared" si="14"/>
        <v>0</v>
      </c>
      <c r="L48" s="11">
        <v>0</v>
      </c>
      <c r="M48" s="11">
        <f t="shared" si="15"/>
        <v>0</v>
      </c>
      <c r="N48" s="11">
        <v>0</v>
      </c>
      <c r="O48" s="8">
        <f t="shared" si="3"/>
        <v>2000</v>
      </c>
      <c r="P48" s="11">
        <v>0</v>
      </c>
      <c r="Q48" s="8">
        <f t="shared" si="4"/>
        <v>0</v>
      </c>
      <c r="R48" s="11">
        <v>0</v>
      </c>
      <c r="S48" s="11">
        <f t="shared" si="8"/>
        <v>2000</v>
      </c>
      <c r="T48" s="11">
        <v>0</v>
      </c>
      <c r="U48" s="11">
        <f t="shared" si="5"/>
        <v>2000</v>
      </c>
      <c r="V48" s="11">
        <v>0</v>
      </c>
      <c r="W48" s="11">
        <f t="shared" si="6"/>
        <v>0</v>
      </c>
      <c r="X48" s="11">
        <v>0</v>
      </c>
      <c r="Y48" s="11">
        <f t="shared" si="7"/>
        <v>0</v>
      </c>
      <c r="Z48" s="1" t="s">
        <v>87</v>
      </c>
    </row>
    <row r="49" spans="1:27" ht="60" customHeight="1" x14ac:dyDescent="0.35">
      <c r="A49" s="5" t="s">
        <v>96</v>
      </c>
      <c r="B49" s="14" t="s">
        <v>89</v>
      </c>
      <c r="C49" s="14" t="s">
        <v>70</v>
      </c>
      <c r="D49" s="12">
        <f>D51+D52</f>
        <v>170285.3</v>
      </c>
      <c r="E49" s="12">
        <f>E51+E52</f>
        <v>0</v>
      </c>
      <c r="F49" s="8">
        <f t="shared" si="12"/>
        <v>170285.3</v>
      </c>
      <c r="G49" s="12">
        <f>G51+G52</f>
        <v>0</v>
      </c>
      <c r="H49" s="8">
        <f t="shared" si="13"/>
        <v>170285.3</v>
      </c>
      <c r="I49" s="12">
        <f>I51</f>
        <v>0</v>
      </c>
      <c r="J49" s="12">
        <f>J51</f>
        <v>0</v>
      </c>
      <c r="K49" s="11">
        <f t="shared" si="14"/>
        <v>0</v>
      </c>
      <c r="L49" s="12">
        <f>L51</f>
        <v>0</v>
      </c>
      <c r="M49" s="11">
        <f t="shared" si="15"/>
        <v>0</v>
      </c>
      <c r="N49" s="12">
        <f>N51</f>
        <v>0</v>
      </c>
      <c r="O49" s="8">
        <f t="shared" si="3"/>
        <v>170285.3</v>
      </c>
      <c r="P49" s="12">
        <f>P51</f>
        <v>0</v>
      </c>
      <c r="Q49" s="8">
        <f t="shared" si="4"/>
        <v>0</v>
      </c>
      <c r="R49" s="12">
        <f>R51</f>
        <v>0</v>
      </c>
      <c r="S49" s="11">
        <f t="shared" si="8"/>
        <v>170285.3</v>
      </c>
      <c r="T49" s="12">
        <f>T51</f>
        <v>-2751.2</v>
      </c>
      <c r="U49" s="11">
        <f t="shared" si="5"/>
        <v>167534.09999999998</v>
      </c>
      <c r="V49" s="12">
        <f>V51</f>
        <v>0</v>
      </c>
      <c r="W49" s="11">
        <f t="shared" si="6"/>
        <v>0</v>
      </c>
      <c r="X49" s="12">
        <f>X51</f>
        <v>0</v>
      </c>
      <c r="Y49" s="11">
        <f t="shared" si="7"/>
        <v>0</v>
      </c>
      <c r="Z49" s="1" t="s">
        <v>90</v>
      </c>
    </row>
    <row r="50" spans="1:27" x14ac:dyDescent="0.35">
      <c r="A50" s="5"/>
      <c r="B50" s="6" t="s">
        <v>79</v>
      </c>
      <c r="C50" s="14"/>
      <c r="D50" s="13"/>
      <c r="E50" s="13"/>
      <c r="F50" s="13"/>
      <c r="G50" s="13"/>
      <c r="H50" s="13"/>
      <c r="I50" s="13"/>
      <c r="J50" s="13"/>
      <c r="K50" s="18"/>
      <c r="L50" s="13"/>
      <c r="M50" s="18"/>
      <c r="N50" s="13"/>
      <c r="O50" s="8"/>
      <c r="P50" s="13"/>
      <c r="Q50" s="8"/>
      <c r="R50" s="13"/>
      <c r="S50" s="11">
        <f t="shared" si="8"/>
        <v>0</v>
      </c>
      <c r="T50" s="13"/>
      <c r="U50" s="11"/>
      <c r="V50" s="12"/>
      <c r="W50" s="11">
        <f t="shared" si="6"/>
        <v>0</v>
      </c>
      <c r="X50" s="12"/>
      <c r="Y50" s="11"/>
    </row>
    <row r="51" spans="1:27" hidden="1" x14ac:dyDescent="0.35">
      <c r="A51" s="5"/>
      <c r="B51" s="10" t="s">
        <v>91</v>
      </c>
      <c r="C51" s="14"/>
      <c r="D51" s="12">
        <v>42914</v>
      </c>
      <c r="E51" s="12"/>
      <c r="F51" s="8">
        <f t="shared" ref="F51:F53" si="16">D51+E51</f>
        <v>42914</v>
      </c>
      <c r="G51" s="12"/>
      <c r="H51" s="8">
        <f t="shared" ref="H51:H53" si="17">F51+G51</f>
        <v>42914</v>
      </c>
      <c r="I51" s="12">
        <v>0</v>
      </c>
      <c r="J51" s="12">
        <v>0</v>
      </c>
      <c r="K51" s="11">
        <f t="shared" ref="K51:K53" si="18">I51+J51</f>
        <v>0</v>
      </c>
      <c r="L51" s="12">
        <v>0</v>
      </c>
      <c r="M51" s="11">
        <f t="shared" ref="M51:M53" si="19">K51+L51</f>
        <v>0</v>
      </c>
      <c r="N51" s="12">
        <v>0</v>
      </c>
      <c r="O51" s="8">
        <f t="shared" si="3"/>
        <v>42914</v>
      </c>
      <c r="P51" s="12">
        <v>0</v>
      </c>
      <c r="Q51" s="8">
        <f t="shared" si="4"/>
        <v>0</v>
      </c>
      <c r="R51" s="12">
        <v>0</v>
      </c>
      <c r="S51" s="11">
        <f t="shared" si="8"/>
        <v>42914</v>
      </c>
      <c r="T51" s="24">
        <v>-2751.2</v>
      </c>
      <c r="U51" s="25">
        <f t="shared" si="5"/>
        <v>40162.800000000003</v>
      </c>
      <c r="V51" s="12">
        <v>0</v>
      </c>
      <c r="W51" s="11">
        <f t="shared" si="6"/>
        <v>0</v>
      </c>
      <c r="X51" s="24">
        <v>0</v>
      </c>
      <c r="Y51" s="25">
        <f t="shared" si="7"/>
        <v>0</v>
      </c>
      <c r="AA51" s="1">
        <v>0</v>
      </c>
    </row>
    <row r="52" spans="1:27" x14ac:dyDescent="0.35">
      <c r="A52" s="5"/>
      <c r="B52" s="23" t="s">
        <v>80</v>
      </c>
      <c r="C52" s="14"/>
      <c r="D52" s="12">
        <v>127371.3</v>
      </c>
      <c r="E52" s="12"/>
      <c r="F52" s="11">
        <f t="shared" si="16"/>
        <v>127371.3</v>
      </c>
      <c r="G52" s="12"/>
      <c r="H52" s="11">
        <f t="shared" si="17"/>
        <v>127371.3</v>
      </c>
      <c r="I52" s="12">
        <v>0</v>
      </c>
      <c r="J52" s="12">
        <v>0</v>
      </c>
      <c r="K52" s="11">
        <f t="shared" si="18"/>
        <v>0</v>
      </c>
      <c r="L52" s="12">
        <v>0</v>
      </c>
      <c r="M52" s="11">
        <f t="shared" si="19"/>
        <v>0</v>
      </c>
      <c r="N52" s="12">
        <v>0</v>
      </c>
      <c r="O52" s="8">
        <f t="shared" si="3"/>
        <v>127371.3</v>
      </c>
      <c r="P52" s="12">
        <v>0</v>
      </c>
      <c r="Q52" s="8">
        <f t="shared" si="4"/>
        <v>0</v>
      </c>
      <c r="R52" s="12">
        <v>0</v>
      </c>
      <c r="S52" s="11">
        <f t="shared" si="8"/>
        <v>127371.3</v>
      </c>
      <c r="T52" s="12">
        <v>0</v>
      </c>
      <c r="U52" s="11">
        <f t="shared" si="5"/>
        <v>127371.3</v>
      </c>
      <c r="V52" s="12">
        <v>0</v>
      </c>
      <c r="W52" s="11">
        <f t="shared" si="6"/>
        <v>0</v>
      </c>
      <c r="X52" s="12">
        <v>0</v>
      </c>
      <c r="Y52" s="11">
        <f t="shared" si="7"/>
        <v>0</v>
      </c>
      <c r="Z52" s="1" t="s">
        <v>92</v>
      </c>
    </row>
    <row r="53" spans="1:27" ht="59.25" customHeight="1" x14ac:dyDescent="0.35">
      <c r="A53" s="5" t="s">
        <v>99</v>
      </c>
      <c r="B53" s="14" t="s">
        <v>94</v>
      </c>
      <c r="C53" s="14" t="s">
        <v>70</v>
      </c>
      <c r="D53" s="12">
        <f>D55+D56</f>
        <v>160592.5</v>
      </c>
      <c r="E53" s="12">
        <f>E55+E56</f>
        <v>0</v>
      </c>
      <c r="F53" s="11">
        <f t="shared" si="16"/>
        <v>160592.5</v>
      </c>
      <c r="G53" s="12">
        <f>G55+G56</f>
        <v>0</v>
      </c>
      <c r="H53" s="11">
        <f t="shared" si="17"/>
        <v>160592.5</v>
      </c>
      <c r="I53" s="12">
        <f>I55</f>
        <v>0</v>
      </c>
      <c r="J53" s="12">
        <f>J55</f>
        <v>0</v>
      </c>
      <c r="K53" s="11">
        <f t="shared" si="18"/>
        <v>0</v>
      </c>
      <c r="L53" s="12">
        <f>L55</f>
        <v>0</v>
      </c>
      <c r="M53" s="11">
        <f t="shared" si="19"/>
        <v>0</v>
      </c>
      <c r="N53" s="12">
        <f>N55</f>
        <v>0</v>
      </c>
      <c r="O53" s="8">
        <f t="shared" si="3"/>
        <v>160592.5</v>
      </c>
      <c r="P53" s="12">
        <f>P55</f>
        <v>0</v>
      </c>
      <c r="Q53" s="8">
        <f t="shared" si="4"/>
        <v>0</v>
      </c>
      <c r="R53" s="12">
        <f>R55</f>
        <v>-9499.9</v>
      </c>
      <c r="S53" s="11">
        <f t="shared" si="8"/>
        <v>151092.6</v>
      </c>
      <c r="T53" s="12">
        <f>T55</f>
        <v>2751.2</v>
      </c>
      <c r="U53" s="11">
        <f t="shared" si="5"/>
        <v>153843.80000000002</v>
      </c>
      <c r="V53" s="12">
        <f>V55</f>
        <v>0</v>
      </c>
      <c r="W53" s="11">
        <f t="shared" si="6"/>
        <v>0</v>
      </c>
      <c r="X53" s="12">
        <f>X55</f>
        <v>0</v>
      </c>
      <c r="Y53" s="11">
        <f t="shared" si="7"/>
        <v>0</v>
      </c>
      <c r="Z53" s="1" t="s">
        <v>95</v>
      </c>
    </row>
    <row r="54" spans="1:27" x14ac:dyDescent="0.35">
      <c r="A54" s="5"/>
      <c r="B54" s="6" t="s">
        <v>79</v>
      </c>
      <c r="C54" s="14"/>
      <c r="D54" s="13"/>
      <c r="E54" s="13"/>
      <c r="F54" s="13"/>
      <c r="G54" s="13"/>
      <c r="H54" s="13"/>
      <c r="I54" s="13"/>
      <c r="J54" s="13"/>
      <c r="K54" s="18"/>
      <c r="L54" s="13"/>
      <c r="M54" s="18"/>
      <c r="N54" s="13"/>
      <c r="O54" s="8"/>
      <c r="P54" s="13"/>
      <c r="Q54" s="8"/>
      <c r="R54" s="13"/>
      <c r="S54" s="11">
        <f t="shared" si="8"/>
        <v>0</v>
      </c>
      <c r="T54" s="13"/>
      <c r="U54" s="11"/>
      <c r="V54" s="12"/>
      <c r="W54" s="11">
        <f t="shared" si="6"/>
        <v>0</v>
      </c>
      <c r="X54" s="12"/>
      <c r="Y54" s="11"/>
    </row>
    <row r="55" spans="1:27" hidden="1" x14ac:dyDescent="0.35">
      <c r="A55" s="5"/>
      <c r="B55" s="9" t="s">
        <v>91</v>
      </c>
      <c r="C55" s="19"/>
      <c r="D55" s="12">
        <v>40148.199999999997</v>
      </c>
      <c r="E55" s="12"/>
      <c r="F55" s="8">
        <f t="shared" ref="F55:F58" si="20">D55+E55</f>
        <v>40148.199999999997</v>
      </c>
      <c r="G55" s="12"/>
      <c r="H55" s="8">
        <f t="shared" ref="H55:H58" si="21">F55+G55</f>
        <v>40148.199999999997</v>
      </c>
      <c r="I55" s="12">
        <v>0</v>
      </c>
      <c r="J55" s="12">
        <v>0</v>
      </c>
      <c r="K55" s="11">
        <f t="shared" ref="K55:K58" si="22">I55+J55</f>
        <v>0</v>
      </c>
      <c r="L55" s="12">
        <v>0</v>
      </c>
      <c r="M55" s="11">
        <f t="shared" ref="M55:M58" si="23">K55+L55</f>
        <v>0</v>
      </c>
      <c r="N55" s="12">
        <v>0</v>
      </c>
      <c r="O55" s="8">
        <f t="shared" si="3"/>
        <v>40148.199999999997</v>
      </c>
      <c r="P55" s="12">
        <v>0</v>
      </c>
      <c r="Q55" s="8">
        <f t="shared" si="4"/>
        <v>0</v>
      </c>
      <c r="R55" s="12">
        <v>-9499.9</v>
      </c>
      <c r="S55" s="11">
        <f t="shared" si="8"/>
        <v>30648.299999999996</v>
      </c>
      <c r="T55" s="24">
        <v>2751.2</v>
      </c>
      <c r="U55" s="25">
        <f t="shared" si="5"/>
        <v>33399.499999999993</v>
      </c>
      <c r="V55" s="12">
        <v>0</v>
      </c>
      <c r="W55" s="11">
        <f t="shared" si="6"/>
        <v>0</v>
      </c>
      <c r="X55" s="24">
        <v>0</v>
      </c>
      <c r="Y55" s="25">
        <f t="shared" si="7"/>
        <v>0</v>
      </c>
      <c r="AA55" s="1">
        <v>0</v>
      </c>
    </row>
    <row r="56" spans="1:27" x14ac:dyDescent="0.35">
      <c r="A56" s="5"/>
      <c r="B56" s="23" t="s">
        <v>80</v>
      </c>
      <c r="C56" s="19"/>
      <c r="D56" s="12">
        <v>120444.3</v>
      </c>
      <c r="E56" s="12"/>
      <c r="F56" s="11">
        <f t="shared" si="20"/>
        <v>120444.3</v>
      </c>
      <c r="G56" s="12"/>
      <c r="H56" s="11">
        <f t="shared" si="21"/>
        <v>120444.3</v>
      </c>
      <c r="I56" s="12">
        <v>0</v>
      </c>
      <c r="J56" s="12">
        <v>0</v>
      </c>
      <c r="K56" s="11">
        <f t="shared" si="22"/>
        <v>0</v>
      </c>
      <c r="L56" s="12">
        <v>0</v>
      </c>
      <c r="M56" s="11">
        <f t="shared" si="23"/>
        <v>0</v>
      </c>
      <c r="N56" s="12">
        <v>0</v>
      </c>
      <c r="O56" s="8">
        <f t="shared" si="3"/>
        <v>120444.3</v>
      </c>
      <c r="P56" s="12">
        <v>0</v>
      </c>
      <c r="Q56" s="8">
        <f t="shared" si="4"/>
        <v>0</v>
      </c>
      <c r="R56" s="12">
        <v>0</v>
      </c>
      <c r="S56" s="11">
        <f t="shared" si="8"/>
        <v>120444.3</v>
      </c>
      <c r="T56" s="12">
        <v>0</v>
      </c>
      <c r="U56" s="11">
        <f t="shared" si="5"/>
        <v>120444.3</v>
      </c>
      <c r="V56" s="12">
        <v>0</v>
      </c>
      <c r="W56" s="11">
        <f t="shared" si="6"/>
        <v>0</v>
      </c>
      <c r="X56" s="12">
        <v>0</v>
      </c>
      <c r="Y56" s="11">
        <f t="shared" si="7"/>
        <v>0</v>
      </c>
      <c r="Z56" s="1" t="s">
        <v>92</v>
      </c>
    </row>
    <row r="57" spans="1:27" ht="60" customHeight="1" x14ac:dyDescent="0.35">
      <c r="A57" s="5" t="s">
        <v>104</v>
      </c>
      <c r="B57" s="14" t="s">
        <v>97</v>
      </c>
      <c r="C57" s="14" t="s">
        <v>70</v>
      </c>
      <c r="D57" s="17">
        <v>36000</v>
      </c>
      <c r="E57" s="17">
        <v>0</v>
      </c>
      <c r="F57" s="11">
        <f t="shared" si="20"/>
        <v>36000</v>
      </c>
      <c r="G57" s="17">
        <v>0</v>
      </c>
      <c r="H57" s="11">
        <f t="shared" si="21"/>
        <v>36000</v>
      </c>
      <c r="I57" s="12">
        <v>0</v>
      </c>
      <c r="J57" s="12">
        <v>0</v>
      </c>
      <c r="K57" s="11">
        <f t="shared" si="22"/>
        <v>0</v>
      </c>
      <c r="L57" s="12">
        <v>0</v>
      </c>
      <c r="M57" s="11">
        <f t="shared" si="23"/>
        <v>0</v>
      </c>
      <c r="N57" s="12">
        <v>0</v>
      </c>
      <c r="O57" s="8">
        <f t="shared" si="3"/>
        <v>36000</v>
      </c>
      <c r="P57" s="12">
        <v>0</v>
      </c>
      <c r="Q57" s="8">
        <f t="shared" si="4"/>
        <v>0</v>
      </c>
      <c r="R57" s="12">
        <v>0</v>
      </c>
      <c r="S57" s="11">
        <f t="shared" si="8"/>
        <v>36000</v>
      </c>
      <c r="T57" s="12">
        <v>0</v>
      </c>
      <c r="U57" s="11">
        <f t="shared" si="5"/>
        <v>36000</v>
      </c>
      <c r="V57" s="12">
        <v>0</v>
      </c>
      <c r="W57" s="11">
        <f t="shared" si="6"/>
        <v>0</v>
      </c>
      <c r="X57" s="12">
        <v>0</v>
      </c>
      <c r="Y57" s="11">
        <f t="shared" si="7"/>
        <v>0</v>
      </c>
      <c r="Z57" s="1" t="s">
        <v>98</v>
      </c>
    </row>
    <row r="58" spans="1:27" ht="57.75" customHeight="1" x14ac:dyDescent="0.35">
      <c r="A58" s="5" t="s">
        <v>111</v>
      </c>
      <c r="B58" s="14" t="s">
        <v>100</v>
      </c>
      <c r="C58" s="14" t="s">
        <v>70</v>
      </c>
      <c r="D58" s="17">
        <f>D60</f>
        <v>0</v>
      </c>
      <c r="E58" s="17">
        <f>E60</f>
        <v>0</v>
      </c>
      <c r="F58" s="11">
        <f t="shared" si="20"/>
        <v>0</v>
      </c>
      <c r="G58" s="17">
        <f>G60</f>
        <v>0</v>
      </c>
      <c r="H58" s="11">
        <f t="shared" si="21"/>
        <v>0</v>
      </c>
      <c r="I58" s="12">
        <f>I60+I61</f>
        <v>372375</v>
      </c>
      <c r="J58" s="12">
        <f>J60+J61</f>
        <v>0</v>
      </c>
      <c r="K58" s="11">
        <f t="shared" si="22"/>
        <v>372375</v>
      </c>
      <c r="L58" s="12">
        <f>L60+L61</f>
        <v>1790.1</v>
      </c>
      <c r="M58" s="11">
        <f t="shared" si="23"/>
        <v>374165.1</v>
      </c>
      <c r="N58" s="12">
        <f>N60+N61</f>
        <v>0</v>
      </c>
      <c r="O58" s="8">
        <f t="shared" si="3"/>
        <v>0</v>
      </c>
      <c r="P58" s="12">
        <f>P60+P61</f>
        <v>0</v>
      </c>
      <c r="Q58" s="8">
        <f t="shared" si="4"/>
        <v>374165.1</v>
      </c>
      <c r="R58" s="12">
        <f>R60+R61</f>
        <v>0</v>
      </c>
      <c r="S58" s="11">
        <f t="shared" si="8"/>
        <v>0</v>
      </c>
      <c r="T58" s="12">
        <f>T60+T61</f>
        <v>0</v>
      </c>
      <c r="U58" s="11">
        <f t="shared" si="5"/>
        <v>0</v>
      </c>
      <c r="V58" s="12">
        <f>V60+V61</f>
        <v>0</v>
      </c>
      <c r="W58" s="11">
        <f t="shared" si="6"/>
        <v>374165.1</v>
      </c>
      <c r="X58" s="12">
        <f>X60+X61</f>
        <v>0</v>
      </c>
      <c r="Y58" s="11">
        <f t="shared" si="7"/>
        <v>374165.1</v>
      </c>
      <c r="Z58" s="1" t="s">
        <v>101</v>
      </c>
    </row>
    <row r="59" spans="1:27" x14ac:dyDescent="0.35">
      <c r="A59" s="5"/>
      <c r="B59" s="6" t="s">
        <v>79</v>
      </c>
      <c r="C59" s="14"/>
      <c r="D59" s="18"/>
      <c r="E59" s="18"/>
      <c r="F59" s="13"/>
      <c r="G59" s="18"/>
      <c r="H59" s="13"/>
      <c r="I59" s="13"/>
      <c r="J59" s="13"/>
      <c r="K59" s="18"/>
      <c r="L59" s="13"/>
      <c r="M59" s="18"/>
      <c r="N59" s="13"/>
      <c r="O59" s="8"/>
      <c r="P59" s="13"/>
      <c r="Q59" s="8"/>
      <c r="R59" s="13"/>
      <c r="S59" s="11"/>
      <c r="T59" s="13"/>
      <c r="U59" s="11"/>
      <c r="V59" s="12"/>
      <c r="W59" s="11">
        <f t="shared" si="6"/>
        <v>0</v>
      </c>
      <c r="X59" s="12"/>
      <c r="Y59" s="11"/>
    </row>
    <row r="60" spans="1:27" hidden="1" x14ac:dyDescent="0.35">
      <c r="A60" s="5"/>
      <c r="B60" s="10" t="s">
        <v>91</v>
      </c>
      <c r="C60" s="14"/>
      <c r="D60" s="17">
        <v>0</v>
      </c>
      <c r="E60" s="17">
        <v>0</v>
      </c>
      <c r="F60" s="11">
        <f t="shared" ref="F60:F64" si="24">D60+E60</f>
        <v>0</v>
      </c>
      <c r="G60" s="17">
        <v>0</v>
      </c>
      <c r="H60" s="11">
        <f t="shared" ref="H60:H64" si="25">F60+G60</f>
        <v>0</v>
      </c>
      <c r="I60" s="12">
        <v>90100</v>
      </c>
      <c r="J60" s="12"/>
      <c r="K60" s="11">
        <f t="shared" ref="K60:K64" si="26">I60+J60</f>
        <v>90100</v>
      </c>
      <c r="L60" s="12"/>
      <c r="M60" s="11">
        <f t="shared" ref="M60:M64" si="27">K60+L60</f>
        <v>90100</v>
      </c>
      <c r="N60" s="12"/>
      <c r="O60" s="8">
        <f t="shared" si="3"/>
        <v>0</v>
      </c>
      <c r="P60" s="12"/>
      <c r="Q60" s="8">
        <f t="shared" si="4"/>
        <v>90100</v>
      </c>
      <c r="R60" s="12"/>
      <c r="S60" s="11">
        <f t="shared" si="8"/>
        <v>0</v>
      </c>
      <c r="T60" s="24"/>
      <c r="U60" s="25">
        <f t="shared" si="5"/>
        <v>0</v>
      </c>
      <c r="V60" s="12"/>
      <c r="W60" s="11">
        <f t="shared" si="6"/>
        <v>90100</v>
      </c>
      <c r="X60" s="24"/>
      <c r="Y60" s="25">
        <f t="shared" si="7"/>
        <v>90100</v>
      </c>
      <c r="AA60" s="1">
        <v>0</v>
      </c>
    </row>
    <row r="61" spans="1:27" x14ac:dyDescent="0.35">
      <c r="A61" s="5"/>
      <c r="B61" s="23" t="s">
        <v>80</v>
      </c>
      <c r="C61" s="14"/>
      <c r="D61" s="17">
        <v>0</v>
      </c>
      <c r="E61" s="17">
        <v>0</v>
      </c>
      <c r="F61" s="11">
        <f t="shared" si="24"/>
        <v>0</v>
      </c>
      <c r="G61" s="17">
        <v>0</v>
      </c>
      <c r="H61" s="11">
        <f t="shared" si="25"/>
        <v>0</v>
      </c>
      <c r="I61" s="12">
        <v>282275</v>
      </c>
      <c r="J61" s="12"/>
      <c r="K61" s="11">
        <f t="shared" si="26"/>
        <v>282275</v>
      </c>
      <c r="L61" s="12">
        <v>1790.1</v>
      </c>
      <c r="M61" s="11">
        <f t="shared" si="27"/>
        <v>284065.09999999998</v>
      </c>
      <c r="N61" s="12">
        <v>0</v>
      </c>
      <c r="O61" s="8">
        <f t="shared" si="3"/>
        <v>0</v>
      </c>
      <c r="P61" s="12">
        <v>0</v>
      </c>
      <c r="Q61" s="8">
        <f t="shared" si="4"/>
        <v>284065.09999999998</v>
      </c>
      <c r="R61" s="12">
        <v>0</v>
      </c>
      <c r="S61" s="11">
        <f t="shared" si="8"/>
        <v>0</v>
      </c>
      <c r="T61" s="12">
        <v>0</v>
      </c>
      <c r="U61" s="11">
        <f t="shared" si="5"/>
        <v>0</v>
      </c>
      <c r="V61" s="12">
        <v>0</v>
      </c>
      <c r="W61" s="11">
        <f t="shared" si="6"/>
        <v>284065.09999999998</v>
      </c>
      <c r="X61" s="12">
        <v>0</v>
      </c>
      <c r="Y61" s="11">
        <f t="shared" si="7"/>
        <v>284065.09999999998</v>
      </c>
      <c r="Z61" s="1" t="s">
        <v>102</v>
      </c>
    </row>
    <row r="62" spans="1:27" ht="54" hidden="1" x14ac:dyDescent="0.35">
      <c r="A62" s="5"/>
      <c r="B62" s="14" t="s">
        <v>94</v>
      </c>
      <c r="C62" s="14" t="s">
        <v>44</v>
      </c>
      <c r="D62" s="17"/>
      <c r="E62" s="17"/>
      <c r="F62" s="11"/>
      <c r="G62" s="17"/>
      <c r="H62" s="11"/>
      <c r="I62" s="12"/>
      <c r="J62" s="12"/>
      <c r="K62" s="11"/>
      <c r="L62" s="12"/>
      <c r="M62" s="11"/>
      <c r="N62" s="12"/>
      <c r="O62" s="8"/>
      <c r="P62" s="12"/>
      <c r="Q62" s="8"/>
      <c r="R62" s="12">
        <v>9499.9</v>
      </c>
      <c r="S62" s="11">
        <f>R62+O62</f>
        <v>9499.9</v>
      </c>
      <c r="T62" s="12"/>
      <c r="U62" s="11"/>
      <c r="V62" s="12"/>
      <c r="W62" s="11"/>
      <c r="X62" s="12"/>
      <c r="Y62" s="11"/>
      <c r="AA62" s="1">
        <v>0</v>
      </c>
    </row>
    <row r="63" spans="1:27" hidden="1" x14ac:dyDescent="0.35">
      <c r="A63" s="5"/>
      <c r="B63" s="23"/>
      <c r="C63" s="14"/>
      <c r="D63" s="17"/>
      <c r="E63" s="17"/>
      <c r="F63" s="11"/>
      <c r="G63" s="17"/>
      <c r="H63" s="11"/>
      <c r="I63" s="12"/>
      <c r="J63" s="12"/>
      <c r="K63" s="11"/>
      <c r="L63" s="12"/>
      <c r="M63" s="11"/>
      <c r="N63" s="12"/>
      <c r="O63" s="8"/>
      <c r="P63" s="12"/>
      <c r="Q63" s="8"/>
      <c r="R63" s="12"/>
      <c r="S63" s="11"/>
      <c r="T63" s="12"/>
      <c r="U63" s="11"/>
      <c r="V63" s="12"/>
      <c r="W63" s="11"/>
      <c r="X63" s="12"/>
      <c r="Y63" s="11"/>
      <c r="AA63" s="1">
        <v>0</v>
      </c>
    </row>
    <row r="64" spans="1:27" x14ac:dyDescent="0.35">
      <c r="A64" s="5"/>
      <c r="B64" s="20" t="s">
        <v>103</v>
      </c>
      <c r="C64" s="21"/>
      <c r="D64" s="8">
        <f>D65</f>
        <v>0</v>
      </c>
      <c r="E64" s="8">
        <f>E65</f>
        <v>100000</v>
      </c>
      <c r="F64" s="8">
        <f t="shared" si="24"/>
        <v>100000</v>
      </c>
      <c r="G64" s="8">
        <f>G65</f>
        <v>0</v>
      </c>
      <c r="H64" s="8">
        <f t="shared" si="25"/>
        <v>100000</v>
      </c>
      <c r="I64" s="8">
        <f>I65</f>
        <v>0</v>
      </c>
      <c r="J64" s="8">
        <f>J65</f>
        <v>125000</v>
      </c>
      <c r="K64" s="11">
        <f t="shared" si="26"/>
        <v>125000</v>
      </c>
      <c r="L64" s="8">
        <f>L65</f>
        <v>0</v>
      </c>
      <c r="M64" s="11">
        <f t="shared" si="27"/>
        <v>125000</v>
      </c>
      <c r="N64" s="8">
        <f>N65</f>
        <v>0</v>
      </c>
      <c r="O64" s="8">
        <f t="shared" si="3"/>
        <v>100000</v>
      </c>
      <c r="P64" s="8">
        <f>P65</f>
        <v>0</v>
      </c>
      <c r="Q64" s="8">
        <f t="shared" si="4"/>
        <v>125000</v>
      </c>
      <c r="R64" s="11">
        <f>R65</f>
        <v>0</v>
      </c>
      <c r="S64" s="11">
        <f t="shared" si="8"/>
        <v>100000</v>
      </c>
      <c r="T64" s="11">
        <f>T65</f>
        <v>0</v>
      </c>
      <c r="U64" s="11">
        <f t="shared" si="5"/>
        <v>100000</v>
      </c>
      <c r="V64" s="11">
        <f>V65</f>
        <v>0</v>
      </c>
      <c r="W64" s="11">
        <f t="shared" si="6"/>
        <v>125000</v>
      </c>
      <c r="X64" s="11">
        <f>X65</f>
        <v>0</v>
      </c>
      <c r="Y64" s="11">
        <f t="shared" si="7"/>
        <v>125000</v>
      </c>
    </row>
    <row r="65" spans="1:26" ht="72" x14ac:dyDescent="0.35">
      <c r="A65" s="5" t="s">
        <v>117</v>
      </c>
      <c r="B65" s="23" t="s">
        <v>105</v>
      </c>
      <c r="C65" s="14" t="s">
        <v>106</v>
      </c>
      <c r="D65" s="11">
        <v>0</v>
      </c>
      <c r="E65" s="11">
        <v>100000</v>
      </c>
      <c r="F65" s="11">
        <f>D65+E65</f>
        <v>100000</v>
      </c>
      <c r="G65" s="11"/>
      <c r="H65" s="11">
        <f>F65+G65</f>
        <v>100000</v>
      </c>
      <c r="I65" s="11">
        <v>0</v>
      </c>
      <c r="J65" s="11">
        <v>125000</v>
      </c>
      <c r="K65" s="11">
        <f>I65+J65</f>
        <v>125000</v>
      </c>
      <c r="L65" s="11"/>
      <c r="M65" s="11">
        <f>K65+L65</f>
        <v>125000</v>
      </c>
      <c r="N65" s="11"/>
      <c r="O65" s="8">
        <f t="shared" si="3"/>
        <v>100000</v>
      </c>
      <c r="P65" s="11"/>
      <c r="Q65" s="8">
        <f t="shared" si="4"/>
        <v>125000</v>
      </c>
      <c r="R65" s="11"/>
      <c r="S65" s="11">
        <f t="shared" si="8"/>
        <v>100000</v>
      </c>
      <c r="T65" s="11"/>
      <c r="U65" s="11">
        <f t="shared" si="5"/>
        <v>100000</v>
      </c>
      <c r="V65" s="11"/>
      <c r="W65" s="11">
        <f t="shared" si="6"/>
        <v>125000</v>
      </c>
      <c r="X65" s="11"/>
      <c r="Y65" s="11">
        <f t="shared" si="7"/>
        <v>125000</v>
      </c>
      <c r="Z65" s="1" t="s">
        <v>107</v>
      </c>
    </row>
    <row r="66" spans="1:26" x14ac:dyDescent="0.35">
      <c r="A66" s="5"/>
      <c r="B66" s="40" t="s">
        <v>108</v>
      </c>
      <c r="C66" s="40"/>
      <c r="D66" s="8">
        <f>D18+D28+D40+D44+D64</f>
        <v>1622243.4999999998</v>
      </c>
      <c r="E66" s="8">
        <f>E18+E28+E40+E44+E64</f>
        <v>212515.3</v>
      </c>
      <c r="F66" s="8">
        <f>D66+E66</f>
        <v>1834758.7999999998</v>
      </c>
      <c r="G66" s="8">
        <f>G18+G28+G40+G44+G64</f>
        <v>0</v>
      </c>
      <c r="H66" s="8">
        <f>F66+G66</f>
        <v>1834758.7999999998</v>
      </c>
      <c r="I66" s="8">
        <f>I18+I28+I40+I44+I64</f>
        <v>2408495.6</v>
      </c>
      <c r="J66" s="8">
        <f>J18+J28+J40+J44+J64</f>
        <v>125000</v>
      </c>
      <c r="K66" s="11">
        <f>I66+J66</f>
        <v>2533495.6</v>
      </c>
      <c r="L66" s="8">
        <f>L18+L28+L40+L44+L64</f>
        <v>1790.1</v>
      </c>
      <c r="M66" s="11">
        <f>K66+L66</f>
        <v>2535285.7000000002</v>
      </c>
      <c r="N66" s="8">
        <f>N18+N28+N40+N44+N64</f>
        <v>739857.4</v>
      </c>
      <c r="O66" s="8">
        <f t="shared" si="3"/>
        <v>2574616.1999999997</v>
      </c>
      <c r="P66" s="8">
        <f>P18+P28+P40+P44+P64</f>
        <v>915348.9</v>
      </c>
      <c r="Q66" s="8">
        <f t="shared" si="4"/>
        <v>3450634.6</v>
      </c>
      <c r="R66" s="11">
        <f>R18+R28+R40+R44+R64</f>
        <v>149555.22700000001</v>
      </c>
      <c r="S66" s="11">
        <f t="shared" si="8"/>
        <v>2724171.4269999997</v>
      </c>
      <c r="T66" s="11">
        <f>T18+T28+T40+T44+T64</f>
        <v>0</v>
      </c>
      <c r="U66" s="11">
        <f t="shared" si="5"/>
        <v>2724171.4269999997</v>
      </c>
      <c r="V66" s="11">
        <f>V18+V28+V40+V44+V64</f>
        <v>0</v>
      </c>
      <c r="W66" s="11">
        <f t="shared" si="6"/>
        <v>3450634.6</v>
      </c>
      <c r="X66" s="11">
        <f>X18+X28+X40+X44+X64</f>
        <v>0</v>
      </c>
      <c r="Y66" s="11">
        <f t="shared" si="7"/>
        <v>3450634.6</v>
      </c>
    </row>
    <row r="67" spans="1:26" x14ac:dyDescent="0.35">
      <c r="A67" s="5"/>
      <c r="B67" s="46" t="s">
        <v>79</v>
      </c>
      <c r="C67" s="47"/>
      <c r="D67" s="8"/>
      <c r="E67" s="8"/>
      <c r="F67" s="8"/>
      <c r="G67" s="8"/>
      <c r="H67" s="8"/>
      <c r="I67" s="8"/>
      <c r="J67" s="8"/>
      <c r="K67" s="11"/>
      <c r="L67" s="8"/>
      <c r="M67" s="11"/>
      <c r="N67" s="8"/>
      <c r="O67" s="8"/>
      <c r="P67" s="8"/>
      <c r="Q67" s="8"/>
      <c r="R67" s="11"/>
      <c r="S67" s="11">
        <f t="shared" si="8"/>
        <v>0</v>
      </c>
      <c r="T67" s="11"/>
      <c r="U67" s="11"/>
      <c r="V67" s="11"/>
      <c r="W67" s="11">
        <f t="shared" si="6"/>
        <v>0</v>
      </c>
      <c r="X67" s="11"/>
      <c r="Y67" s="11"/>
    </row>
    <row r="68" spans="1:26" x14ac:dyDescent="0.35">
      <c r="A68" s="5"/>
      <c r="B68" s="43" t="s">
        <v>80</v>
      </c>
      <c r="C68" s="44"/>
      <c r="D68" s="8">
        <f>D46</f>
        <v>247815.6</v>
      </c>
      <c r="E68" s="8">
        <f>E46</f>
        <v>0</v>
      </c>
      <c r="F68" s="8">
        <f t="shared" ref="F68:F76" si="28">D68+E68</f>
        <v>247815.6</v>
      </c>
      <c r="G68" s="8">
        <f>G46</f>
        <v>0</v>
      </c>
      <c r="H68" s="8">
        <f t="shared" ref="H68:H76" si="29">F68+G68</f>
        <v>247815.6</v>
      </c>
      <c r="I68" s="8">
        <f>I46</f>
        <v>282275</v>
      </c>
      <c r="J68" s="8">
        <f>J46</f>
        <v>0</v>
      </c>
      <c r="K68" s="11">
        <f t="shared" ref="K68:K76" si="30">I68+J68</f>
        <v>282275</v>
      </c>
      <c r="L68" s="8">
        <f>L46</f>
        <v>1790.1</v>
      </c>
      <c r="M68" s="11">
        <f t="shared" ref="M68:M76" si="31">K68+L68</f>
        <v>284065.09999999998</v>
      </c>
      <c r="N68" s="8">
        <f>N46</f>
        <v>0</v>
      </c>
      <c r="O68" s="8">
        <f t="shared" si="3"/>
        <v>247815.6</v>
      </c>
      <c r="P68" s="8">
        <f>P46</f>
        <v>0</v>
      </c>
      <c r="Q68" s="8">
        <f t="shared" si="4"/>
        <v>284065.09999999998</v>
      </c>
      <c r="R68" s="11">
        <f>R46</f>
        <v>0</v>
      </c>
      <c r="S68" s="11">
        <f t="shared" si="8"/>
        <v>247815.6</v>
      </c>
      <c r="T68" s="11">
        <f>T46</f>
        <v>0</v>
      </c>
      <c r="U68" s="11">
        <f t="shared" si="5"/>
        <v>247815.6</v>
      </c>
      <c r="V68" s="11">
        <f>V46</f>
        <v>0</v>
      </c>
      <c r="W68" s="11">
        <f t="shared" si="6"/>
        <v>284065.09999999998</v>
      </c>
      <c r="X68" s="11">
        <f>X46</f>
        <v>0</v>
      </c>
      <c r="Y68" s="11">
        <f t="shared" si="7"/>
        <v>284065.09999999998</v>
      </c>
    </row>
    <row r="69" spans="1:26" x14ac:dyDescent="0.35">
      <c r="A69" s="5"/>
      <c r="B69" s="40" t="s">
        <v>109</v>
      </c>
      <c r="C69" s="40"/>
      <c r="D69" s="8"/>
      <c r="E69" s="8"/>
      <c r="F69" s="8"/>
      <c r="G69" s="8"/>
      <c r="H69" s="8"/>
      <c r="I69" s="8"/>
      <c r="J69" s="8"/>
      <c r="K69" s="11"/>
      <c r="L69" s="8"/>
      <c r="M69" s="11"/>
      <c r="N69" s="8"/>
      <c r="O69" s="8"/>
      <c r="P69" s="8"/>
      <c r="Q69" s="8"/>
      <c r="R69" s="11"/>
      <c r="S69" s="11">
        <f t="shared" si="8"/>
        <v>0</v>
      </c>
      <c r="T69" s="11"/>
      <c r="U69" s="11"/>
      <c r="V69" s="11"/>
      <c r="W69" s="11">
        <f t="shared" si="6"/>
        <v>0</v>
      </c>
      <c r="X69" s="11"/>
      <c r="Y69" s="11"/>
    </row>
    <row r="70" spans="1:26" x14ac:dyDescent="0.35">
      <c r="A70" s="5"/>
      <c r="B70" s="40" t="s">
        <v>40</v>
      </c>
      <c r="C70" s="38"/>
      <c r="D70" s="8">
        <f>D29+D31+D32+D33+D34+D35+D36+D37</f>
        <v>175777.19999999995</v>
      </c>
      <c r="E70" s="8">
        <f>E29+E31+E32+E33+E34+E35+E36+E37</f>
        <v>0</v>
      </c>
      <c r="F70" s="8">
        <f t="shared" si="28"/>
        <v>175777.19999999995</v>
      </c>
      <c r="G70" s="8">
        <f>G29+G31+G32+G33+G34+G35+G36+G37</f>
        <v>0</v>
      </c>
      <c r="H70" s="8">
        <f t="shared" si="29"/>
        <v>175777.19999999995</v>
      </c>
      <c r="I70" s="8">
        <f>I29+I31+I32+I33+I34+I35+I36+I37</f>
        <v>233620.6</v>
      </c>
      <c r="J70" s="8">
        <f>J29+J31+J32+J33+J34+J35+J36+J37</f>
        <v>0</v>
      </c>
      <c r="K70" s="11">
        <f t="shared" si="30"/>
        <v>233620.6</v>
      </c>
      <c r="L70" s="8">
        <f>L29+L31+L32+L33+L34+L35+L36+L37</f>
        <v>0</v>
      </c>
      <c r="M70" s="11">
        <f t="shared" si="31"/>
        <v>233620.6</v>
      </c>
      <c r="N70" s="8">
        <f>N29+N31+N32+N33+N34+N35+N36+N37</f>
        <v>0</v>
      </c>
      <c r="O70" s="8">
        <f t="shared" si="3"/>
        <v>175777.19999999995</v>
      </c>
      <c r="P70" s="8">
        <f>P29+P31+P32+P33+P34+P35+P36+P37</f>
        <v>0</v>
      </c>
      <c r="Q70" s="8">
        <f t="shared" si="4"/>
        <v>233620.6</v>
      </c>
      <c r="R70" s="11">
        <f>R29+R31+R32+R33+R34+R35+R36+R37+R39</f>
        <v>163815.55900000001</v>
      </c>
      <c r="S70" s="11">
        <f t="shared" si="8"/>
        <v>339592.75899999996</v>
      </c>
      <c r="T70" s="11">
        <f>T29+T31+T32+T33+T34+T35+T36+T37+T39</f>
        <v>0</v>
      </c>
      <c r="U70" s="11">
        <f t="shared" si="5"/>
        <v>339592.75899999996</v>
      </c>
      <c r="V70" s="11">
        <f>V29+V31+V32+V33+V34+V35+V36+V37+V39</f>
        <v>0</v>
      </c>
      <c r="W70" s="11">
        <f t="shared" si="6"/>
        <v>233620.6</v>
      </c>
      <c r="X70" s="11">
        <f>X29+X31+X32+X33+X34+X35+X36+X37+X39</f>
        <v>0</v>
      </c>
      <c r="Y70" s="11">
        <f t="shared" si="7"/>
        <v>233620.6</v>
      </c>
    </row>
    <row r="71" spans="1:26" x14ac:dyDescent="0.35">
      <c r="A71" s="5"/>
      <c r="B71" s="40" t="s">
        <v>70</v>
      </c>
      <c r="C71" s="38"/>
      <c r="D71" s="8">
        <f>D41+D42+D43+D49+D53+D57+D58</f>
        <v>553308.19999999995</v>
      </c>
      <c r="E71" s="8">
        <f>E41+E42+E43+E49+E53+E57+E58</f>
        <v>0</v>
      </c>
      <c r="F71" s="8">
        <f t="shared" si="28"/>
        <v>553308.19999999995</v>
      </c>
      <c r="G71" s="8">
        <f>G41+G42+G43+G49+G53+G57+G58</f>
        <v>0</v>
      </c>
      <c r="H71" s="8">
        <f t="shared" si="29"/>
        <v>553308.19999999995</v>
      </c>
      <c r="I71" s="8">
        <f>I41+I42+I43+I49+I53+I57+I58</f>
        <v>494875</v>
      </c>
      <c r="J71" s="8">
        <f>J41+J42+J43+J49+J53+J57+J58</f>
        <v>0</v>
      </c>
      <c r="K71" s="11">
        <f t="shared" si="30"/>
        <v>494875</v>
      </c>
      <c r="L71" s="8">
        <f>L41+L42+L43+L49+L53+L57+L58</f>
        <v>1790.1</v>
      </c>
      <c r="M71" s="11">
        <f t="shared" si="31"/>
        <v>496665.1</v>
      </c>
      <c r="N71" s="8">
        <f>N41+N42+N43+N49+N53+N57+N58</f>
        <v>0</v>
      </c>
      <c r="O71" s="8">
        <f t="shared" si="3"/>
        <v>553308.19999999995</v>
      </c>
      <c r="P71" s="8">
        <f>P41+P42+P43+P49+P53+P57+P58</f>
        <v>0</v>
      </c>
      <c r="Q71" s="8">
        <f t="shared" si="4"/>
        <v>496665.1</v>
      </c>
      <c r="R71" s="11">
        <f>R41+R42+R43+R49+R53+R57+R58</f>
        <v>-9499.9</v>
      </c>
      <c r="S71" s="11">
        <f t="shared" si="8"/>
        <v>543808.29999999993</v>
      </c>
      <c r="T71" s="11">
        <f>T41+T42+T43+T49+T53+T57+T58</f>
        <v>0</v>
      </c>
      <c r="U71" s="11">
        <f t="shared" si="5"/>
        <v>543808.29999999993</v>
      </c>
      <c r="V71" s="11">
        <f>V41+V42+V43+V49+V53+V57+V58</f>
        <v>0</v>
      </c>
      <c r="W71" s="11">
        <f t="shared" si="6"/>
        <v>496665.1</v>
      </c>
      <c r="X71" s="11">
        <f>X41+X42+X43+X49+X53+X57+X58</f>
        <v>0</v>
      </c>
      <c r="Y71" s="11">
        <f t="shared" si="7"/>
        <v>496665.1</v>
      </c>
    </row>
    <row r="72" spans="1:26" x14ac:dyDescent="0.35">
      <c r="A72" s="5"/>
      <c r="B72" s="40" t="s">
        <v>110</v>
      </c>
      <c r="C72" s="38"/>
      <c r="D72" s="8">
        <f>D20+D21+D22+D23+D24+D25</f>
        <v>375159.8</v>
      </c>
      <c r="E72" s="8">
        <f>E20+E21+E22+E23+E24+E25+E26+E27</f>
        <v>112515.3</v>
      </c>
      <c r="F72" s="8">
        <f t="shared" si="28"/>
        <v>487675.1</v>
      </c>
      <c r="G72" s="8">
        <f>G20+G21+G22+G23+G24+G25+G26+G27</f>
        <v>0</v>
      </c>
      <c r="H72" s="8">
        <f t="shared" si="29"/>
        <v>487675.1</v>
      </c>
      <c r="I72" s="8">
        <f>I20+I21+I22+I23+I24+I25+I26+I27</f>
        <v>767000</v>
      </c>
      <c r="J72" s="8">
        <f>J20+J21+J22+J23+J24+J25+J26+J27</f>
        <v>0</v>
      </c>
      <c r="K72" s="11">
        <f t="shared" si="30"/>
        <v>767000</v>
      </c>
      <c r="L72" s="8">
        <f>L20+L21+L22+L23+L24+L25</f>
        <v>0</v>
      </c>
      <c r="M72" s="11">
        <f t="shared" si="31"/>
        <v>767000</v>
      </c>
      <c r="N72" s="8">
        <f>N20+N21+N22+N23+N24+N25</f>
        <v>0</v>
      </c>
      <c r="O72" s="8">
        <f t="shared" si="3"/>
        <v>487675.1</v>
      </c>
      <c r="P72" s="8">
        <f>P20+P21+P22+P23+P24+P25</f>
        <v>0</v>
      </c>
      <c r="Q72" s="8">
        <f t="shared" si="4"/>
        <v>767000</v>
      </c>
      <c r="R72" s="11">
        <f>R20+R21+R22+R23+R24+R25</f>
        <v>65739.668000000005</v>
      </c>
      <c r="S72" s="11">
        <f t="shared" si="8"/>
        <v>553414.76799999992</v>
      </c>
      <c r="T72" s="11">
        <f>T20+T21+T22+T23+T24+T25</f>
        <v>0</v>
      </c>
      <c r="U72" s="11">
        <f t="shared" si="5"/>
        <v>553414.76799999992</v>
      </c>
      <c r="V72" s="11">
        <f>V20+V21+V22+V23+V24+V25</f>
        <v>0</v>
      </c>
      <c r="W72" s="11">
        <f t="shared" si="6"/>
        <v>767000</v>
      </c>
      <c r="X72" s="11">
        <f>X20+X21+X22+X23+X24+X25</f>
        <v>0</v>
      </c>
      <c r="Y72" s="11">
        <f t="shared" si="7"/>
        <v>767000</v>
      </c>
    </row>
    <row r="73" spans="1:26" x14ac:dyDescent="0.35">
      <c r="A73" s="5"/>
      <c r="B73" s="39" t="s">
        <v>106</v>
      </c>
      <c r="C73" s="38"/>
      <c r="D73" s="8">
        <f>D65</f>
        <v>0</v>
      </c>
      <c r="E73" s="8">
        <f>E65</f>
        <v>100000</v>
      </c>
      <c r="F73" s="8">
        <f t="shared" si="28"/>
        <v>100000</v>
      </c>
      <c r="G73" s="8">
        <f>G65</f>
        <v>0</v>
      </c>
      <c r="H73" s="8">
        <f t="shared" si="29"/>
        <v>100000</v>
      </c>
      <c r="I73" s="8">
        <f>I65</f>
        <v>0</v>
      </c>
      <c r="J73" s="8">
        <f>J65</f>
        <v>125000</v>
      </c>
      <c r="K73" s="11">
        <f t="shared" si="30"/>
        <v>125000</v>
      </c>
      <c r="L73" s="8">
        <f>L65</f>
        <v>0</v>
      </c>
      <c r="M73" s="11">
        <f t="shared" si="31"/>
        <v>125000</v>
      </c>
      <c r="N73" s="8">
        <f>N65</f>
        <v>0</v>
      </c>
      <c r="O73" s="8">
        <f t="shared" si="3"/>
        <v>100000</v>
      </c>
      <c r="P73" s="8">
        <f>P65</f>
        <v>0</v>
      </c>
      <c r="Q73" s="8">
        <f t="shared" si="4"/>
        <v>125000</v>
      </c>
      <c r="R73" s="11">
        <f>R65</f>
        <v>0</v>
      </c>
      <c r="S73" s="11">
        <f t="shared" si="8"/>
        <v>100000</v>
      </c>
      <c r="T73" s="11">
        <f>T65</f>
        <v>0</v>
      </c>
      <c r="U73" s="11">
        <f t="shared" si="5"/>
        <v>100000</v>
      </c>
      <c r="V73" s="11">
        <f>V65</f>
        <v>0</v>
      </c>
      <c r="W73" s="11">
        <f t="shared" si="6"/>
        <v>125000</v>
      </c>
      <c r="X73" s="11">
        <f>X65</f>
        <v>0</v>
      </c>
      <c r="Y73" s="11">
        <f t="shared" si="7"/>
        <v>125000</v>
      </c>
    </row>
    <row r="74" spans="1:26" x14ac:dyDescent="0.35">
      <c r="A74" s="5"/>
      <c r="B74" s="41" t="s">
        <v>83</v>
      </c>
      <c r="C74" s="42"/>
      <c r="D74" s="8">
        <f>D47+D48</f>
        <v>8217.7000000000007</v>
      </c>
      <c r="E74" s="8">
        <f>E47+E48</f>
        <v>0</v>
      </c>
      <c r="F74" s="8">
        <f t="shared" si="28"/>
        <v>8217.7000000000007</v>
      </c>
      <c r="G74" s="8">
        <f>G47+G48</f>
        <v>0</v>
      </c>
      <c r="H74" s="8">
        <f t="shared" si="29"/>
        <v>8217.7000000000007</v>
      </c>
      <c r="I74" s="8">
        <f>I47+I48</f>
        <v>3000</v>
      </c>
      <c r="J74" s="8">
        <f>J47+J48</f>
        <v>0</v>
      </c>
      <c r="K74" s="11">
        <f t="shared" si="30"/>
        <v>3000</v>
      </c>
      <c r="L74" s="8">
        <f>L47+L48</f>
        <v>0</v>
      </c>
      <c r="M74" s="11">
        <f t="shared" si="31"/>
        <v>3000</v>
      </c>
      <c r="N74" s="8">
        <f>N47+N48</f>
        <v>0</v>
      </c>
      <c r="O74" s="8">
        <f t="shared" si="3"/>
        <v>8217.7000000000007</v>
      </c>
      <c r="P74" s="8">
        <f>P47+P48</f>
        <v>0</v>
      </c>
      <c r="Q74" s="8">
        <f t="shared" si="4"/>
        <v>3000</v>
      </c>
      <c r="R74" s="11">
        <f>R47+R48</f>
        <v>0</v>
      </c>
      <c r="S74" s="11">
        <f t="shared" si="8"/>
        <v>8217.7000000000007</v>
      </c>
      <c r="T74" s="11">
        <f>T47+T48</f>
        <v>0</v>
      </c>
      <c r="U74" s="11">
        <f t="shared" si="5"/>
        <v>8217.7000000000007</v>
      </c>
      <c r="V74" s="11">
        <f>V47+V48</f>
        <v>0</v>
      </c>
      <c r="W74" s="11">
        <f t="shared" si="6"/>
        <v>3000</v>
      </c>
      <c r="X74" s="11">
        <f>X47+X48</f>
        <v>0</v>
      </c>
      <c r="Y74" s="11">
        <f t="shared" si="7"/>
        <v>3000</v>
      </c>
    </row>
    <row r="75" spans="1:26" x14ac:dyDescent="0.35">
      <c r="A75" s="5"/>
      <c r="B75" s="39" t="s">
        <v>44</v>
      </c>
      <c r="C75" s="38"/>
      <c r="D75" s="11">
        <f>D30</f>
        <v>9780.6</v>
      </c>
      <c r="E75" s="11">
        <f>E30</f>
        <v>0</v>
      </c>
      <c r="F75" s="8">
        <f t="shared" si="28"/>
        <v>9780.6</v>
      </c>
      <c r="G75" s="11">
        <f>G30</f>
        <v>0</v>
      </c>
      <c r="H75" s="8">
        <f t="shared" si="29"/>
        <v>9780.6</v>
      </c>
      <c r="I75" s="11">
        <f>I30</f>
        <v>0</v>
      </c>
      <c r="J75" s="11">
        <f>J30</f>
        <v>0</v>
      </c>
      <c r="K75" s="11">
        <f t="shared" si="30"/>
        <v>0</v>
      </c>
      <c r="L75" s="11">
        <f>L30</f>
        <v>0</v>
      </c>
      <c r="M75" s="11">
        <f t="shared" si="31"/>
        <v>0</v>
      </c>
      <c r="N75" s="11">
        <f>N30+N38</f>
        <v>739857.4</v>
      </c>
      <c r="O75" s="8">
        <f>N75+H75</f>
        <v>749638</v>
      </c>
      <c r="P75" s="11">
        <f>P30+P38</f>
        <v>915348.9</v>
      </c>
      <c r="Q75" s="8">
        <f t="shared" si="4"/>
        <v>915348.9</v>
      </c>
      <c r="R75" s="11">
        <f>R30+R38+R62</f>
        <v>9499.9</v>
      </c>
      <c r="S75" s="11">
        <f t="shared" si="8"/>
        <v>759137.9</v>
      </c>
      <c r="T75" s="11">
        <f>T30+T38+T62</f>
        <v>0</v>
      </c>
      <c r="U75" s="11">
        <f t="shared" si="5"/>
        <v>759137.9</v>
      </c>
      <c r="V75" s="11">
        <f>V30+V38</f>
        <v>0</v>
      </c>
      <c r="W75" s="11">
        <f t="shared" si="6"/>
        <v>915348.9</v>
      </c>
      <c r="X75" s="11">
        <f>X30+X38</f>
        <v>0</v>
      </c>
      <c r="Y75" s="11">
        <f t="shared" si="7"/>
        <v>915348.9</v>
      </c>
    </row>
    <row r="76" spans="1:26" x14ac:dyDescent="0.35">
      <c r="A76" s="22"/>
      <c r="B76" s="39" t="s">
        <v>14</v>
      </c>
      <c r="C76" s="38"/>
      <c r="D76" s="8">
        <f>D19</f>
        <v>500000</v>
      </c>
      <c r="E76" s="8">
        <f>E19</f>
        <v>0</v>
      </c>
      <c r="F76" s="8">
        <f t="shared" si="28"/>
        <v>500000</v>
      </c>
      <c r="G76" s="8">
        <f>G19</f>
        <v>0</v>
      </c>
      <c r="H76" s="8">
        <f t="shared" si="29"/>
        <v>500000</v>
      </c>
      <c r="I76" s="8">
        <f>I19</f>
        <v>910000</v>
      </c>
      <c r="J76" s="8">
        <f>J19</f>
        <v>0</v>
      </c>
      <c r="K76" s="11">
        <f t="shared" si="30"/>
        <v>910000</v>
      </c>
      <c r="L76" s="8">
        <f>L19</f>
        <v>0</v>
      </c>
      <c r="M76" s="11">
        <f t="shared" si="31"/>
        <v>910000</v>
      </c>
      <c r="N76" s="8">
        <f>N19</f>
        <v>0</v>
      </c>
      <c r="O76" s="8">
        <f t="shared" si="3"/>
        <v>500000</v>
      </c>
      <c r="P76" s="8">
        <f>P19</f>
        <v>0</v>
      </c>
      <c r="Q76" s="8">
        <f t="shared" si="4"/>
        <v>910000</v>
      </c>
      <c r="R76" s="11">
        <f>R19</f>
        <v>-80000</v>
      </c>
      <c r="S76" s="11">
        <f t="shared" si="8"/>
        <v>420000</v>
      </c>
      <c r="T76" s="11">
        <f>T19</f>
        <v>0</v>
      </c>
      <c r="U76" s="11">
        <f t="shared" si="5"/>
        <v>420000</v>
      </c>
      <c r="V76" s="11">
        <f>V19</f>
        <v>0</v>
      </c>
      <c r="W76" s="11">
        <f t="shared" si="6"/>
        <v>910000</v>
      </c>
      <c r="X76" s="11">
        <f>X19</f>
        <v>0</v>
      </c>
      <c r="Y76" s="11">
        <f t="shared" si="7"/>
        <v>910000</v>
      </c>
    </row>
  </sheetData>
  <sheetProtection password="CF5C" sheet="1" objects="1" scenarios="1"/>
  <autoFilter ref="A17:AB76">
    <filterColumn colId="26">
      <filters blank="1"/>
    </filterColumn>
  </autoFilter>
  <mergeCells count="37">
    <mergeCell ref="A16:A17"/>
    <mergeCell ref="B16:B17"/>
    <mergeCell ref="M16:M17"/>
    <mergeCell ref="B66:C66"/>
    <mergeCell ref="B67:C67"/>
    <mergeCell ref="B68:C68"/>
    <mergeCell ref="J16:J17"/>
    <mergeCell ref="K16:K17"/>
    <mergeCell ref="B69:C69"/>
    <mergeCell ref="F16:F17"/>
    <mergeCell ref="G16:G17"/>
    <mergeCell ref="H16:H17"/>
    <mergeCell ref="I16:I17"/>
    <mergeCell ref="E16:E17"/>
    <mergeCell ref="B76:C76"/>
    <mergeCell ref="B70:C70"/>
    <mergeCell ref="B71:C71"/>
    <mergeCell ref="B72:C72"/>
    <mergeCell ref="B73:C73"/>
    <mergeCell ref="B74:C74"/>
    <mergeCell ref="B75:C75"/>
    <mergeCell ref="A11:Y13"/>
    <mergeCell ref="X16:X17"/>
    <mergeCell ref="Y16:Y17"/>
    <mergeCell ref="C16:C17"/>
    <mergeCell ref="D16:D17"/>
    <mergeCell ref="R16:R17"/>
    <mergeCell ref="S16:S17"/>
    <mergeCell ref="V16:V17"/>
    <mergeCell ref="W16:W17"/>
    <mergeCell ref="N16:N17"/>
    <mergeCell ref="P16:P17"/>
    <mergeCell ref="O16:O17"/>
    <mergeCell ref="Q16:Q17"/>
    <mergeCell ref="T16:T17"/>
    <mergeCell ref="U16:U17"/>
    <mergeCell ref="L16:L17"/>
  </mergeCells>
  <pageMargins left="0.63" right="0.27" top="0.27" bottom="0.43" header="0.51181102362204722" footer="0.16"/>
  <pageSetup paperSize="9" scale="66" fitToHeight="0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2015-2016 год</vt:lpstr>
      <vt:lpstr>'2015-2016 год'!Заголовки_для_печати</vt:lpstr>
      <vt:lpstr>'2015-2016 год'!Область_печати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Колышкина Елена Владимировна</cp:lastModifiedBy>
  <cp:lastPrinted>2014-08-27T04:20:30Z</cp:lastPrinted>
  <dcterms:created xsi:type="dcterms:W3CDTF">2014-02-04T08:37:28Z</dcterms:created>
  <dcterms:modified xsi:type="dcterms:W3CDTF">2014-08-27T04:20:33Z</dcterms:modified>
</cp:coreProperties>
</file>