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15-2016 год" sheetId="1" r:id="rId1"/>
  </sheets>
  <definedNames>
    <definedName name="_xlnm._FilterDatabase" localSheetId="0" hidden="1">'2015-2016 год'!$A$17:$AH$85</definedName>
    <definedName name="_xlnm.Print_Titles" localSheetId="0">'2015-2016 год'!$16:$17</definedName>
    <definedName name="_xlnm.Print_Area" localSheetId="0">'2015-2016 год'!$A$1:$AE$85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3" i="1" l="1"/>
  <c r="AC73" i="1" s="1"/>
  <c r="AE73" i="1"/>
  <c r="AD72" i="1" l="1"/>
  <c r="AE72" i="1" s="1"/>
  <c r="AB72" i="1"/>
  <c r="AC72" i="1" l="1"/>
  <c r="AB85" i="1"/>
  <c r="AE74" i="1"/>
  <c r="AC74" i="1"/>
  <c r="AD52" i="1" l="1"/>
  <c r="AD85" i="1"/>
  <c r="AD84" i="1"/>
  <c r="AB84" i="1"/>
  <c r="AD83" i="1"/>
  <c r="AB83" i="1"/>
  <c r="AD82" i="1"/>
  <c r="AB82" i="1"/>
  <c r="AD81" i="1"/>
  <c r="AB81" i="1"/>
  <c r="AD79" i="1"/>
  <c r="AB79" i="1"/>
  <c r="AD70" i="1"/>
  <c r="AB70" i="1"/>
  <c r="AD64" i="1"/>
  <c r="AB64" i="1"/>
  <c r="AD59" i="1"/>
  <c r="AB59" i="1"/>
  <c r="AD55" i="1"/>
  <c r="AB55" i="1"/>
  <c r="AB80" i="1" s="1"/>
  <c r="AD77" i="1"/>
  <c r="AB52" i="1"/>
  <c r="AB77" i="1" s="1"/>
  <c r="AD46" i="1"/>
  <c r="AB46" i="1"/>
  <c r="AD34" i="1"/>
  <c r="AB34" i="1"/>
  <c r="AD18" i="1"/>
  <c r="AB18" i="1"/>
  <c r="AB50" i="1" l="1"/>
  <c r="AB75" i="1" s="1"/>
  <c r="AD80" i="1"/>
  <c r="AD50" i="1"/>
  <c r="Z82" i="1"/>
  <c r="Z85" i="1"/>
  <c r="X85" i="1"/>
  <c r="Z18" i="1"/>
  <c r="AD75" i="1" l="1"/>
  <c r="X18" i="1"/>
  <c r="AA25" i="1"/>
  <c r="AE25" i="1" s="1"/>
  <c r="Y25" i="1"/>
  <c r="AC25" i="1" s="1"/>
  <c r="AA24" i="1"/>
  <c r="AE24" i="1" s="1"/>
  <c r="Y24" i="1"/>
  <c r="AC24" i="1" s="1"/>
  <c r="Y23" i="1"/>
  <c r="AC23" i="1" s="1"/>
  <c r="AA23" i="1"/>
  <c r="AE23" i="1" s="1"/>
  <c r="AA22" i="1"/>
  <c r="AE22" i="1" s="1"/>
  <c r="Y22" i="1"/>
  <c r="AC22" i="1" s="1"/>
  <c r="AA21" i="1"/>
  <c r="AE21" i="1" s="1"/>
  <c r="Y21" i="1"/>
  <c r="AC21" i="1" s="1"/>
  <c r="AA20" i="1"/>
  <c r="AE20" i="1" s="1"/>
  <c r="Y20" i="1"/>
  <c r="AC20" i="1" s="1"/>
  <c r="Y68" i="1" l="1"/>
  <c r="AC68" i="1" s="1"/>
  <c r="X55" i="1"/>
  <c r="X84" i="1"/>
  <c r="X83" i="1"/>
  <c r="X82" i="1"/>
  <c r="X81" i="1"/>
  <c r="X79" i="1"/>
  <c r="X70" i="1"/>
  <c r="X64" i="1"/>
  <c r="X59" i="1"/>
  <c r="X52" i="1"/>
  <c r="X77" i="1" s="1"/>
  <c r="X46" i="1"/>
  <c r="X34" i="1"/>
  <c r="X80" i="1" l="1"/>
  <c r="X50" i="1"/>
  <c r="AA45" i="1"/>
  <c r="AE45" i="1" s="1"/>
  <c r="T85" i="1"/>
  <c r="T84" i="1"/>
  <c r="T83" i="1"/>
  <c r="T82" i="1"/>
  <c r="T81" i="1"/>
  <c r="T79" i="1"/>
  <c r="T70" i="1"/>
  <c r="T64" i="1"/>
  <c r="T59" i="1"/>
  <c r="T55" i="1"/>
  <c r="T52" i="1"/>
  <c r="T77" i="1" s="1"/>
  <c r="T46" i="1"/>
  <c r="T34" i="1"/>
  <c r="T18" i="1"/>
  <c r="V18" i="1"/>
  <c r="Z84" i="1"/>
  <c r="Z83" i="1"/>
  <c r="Z81" i="1"/>
  <c r="Z79" i="1"/>
  <c r="Z70" i="1"/>
  <c r="Z64" i="1"/>
  <c r="Z59" i="1"/>
  <c r="Z55" i="1"/>
  <c r="Z52" i="1"/>
  <c r="Z77" i="1" s="1"/>
  <c r="Z46" i="1"/>
  <c r="Z34" i="1"/>
  <c r="X75" i="1" l="1"/>
  <c r="Z50" i="1"/>
  <c r="T80" i="1"/>
  <c r="T50" i="1"/>
  <c r="Z80" i="1"/>
  <c r="V79" i="1"/>
  <c r="R79" i="1"/>
  <c r="R34" i="1"/>
  <c r="S45" i="1"/>
  <c r="U45" i="1" s="1"/>
  <c r="Y45" i="1" s="1"/>
  <c r="AC45" i="1" s="1"/>
  <c r="Z75" i="1" l="1"/>
  <c r="T75" i="1"/>
  <c r="R84" i="1"/>
  <c r="S68" i="1"/>
  <c r="W51" i="1" l="1"/>
  <c r="W56" i="1"/>
  <c r="W60" i="1"/>
  <c r="W65" i="1"/>
  <c r="W76" i="1"/>
  <c r="W78" i="1"/>
  <c r="V85" i="1"/>
  <c r="V84" i="1"/>
  <c r="V83" i="1"/>
  <c r="V82" i="1"/>
  <c r="V81" i="1"/>
  <c r="V70" i="1"/>
  <c r="V64" i="1"/>
  <c r="V59" i="1"/>
  <c r="V55" i="1"/>
  <c r="V52" i="1"/>
  <c r="V46" i="1"/>
  <c r="V34" i="1"/>
  <c r="S51" i="1"/>
  <c r="S56" i="1"/>
  <c r="S60" i="1"/>
  <c r="S76" i="1"/>
  <c r="S78" i="1"/>
  <c r="R85" i="1"/>
  <c r="R83" i="1"/>
  <c r="R82" i="1"/>
  <c r="R81" i="1"/>
  <c r="R70" i="1"/>
  <c r="R64" i="1"/>
  <c r="R59" i="1"/>
  <c r="R55" i="1"/>
  <c r="R52" i="1"/>
  <c r="R77" i="1" s="1"/>
  <c r="R46" i="1"/>
  <c r="R18" i="1"/>
  <c r="V50" i="1" l="1"/>
  <c r="V75" i="1" s="1"/>
  <c r="R80" i="1"/>
  <c r="R50" i="1"/>
  <c r="R75" i="1" s="1"/>
  <c r="V77" i="1"/>
  <c r="V80" i="1"/>
  <c r="P84" i="1"/>
  <c r="N84" i="1"/>
  <c r="P34" i="1"/>
  <c r="N34" i="1"/>
  <c r="Q44" i="1"/>
  <c r="O44" i="1"/>
  <c r="S44" i="1" s="1"/>
  <c r="U44" i="1" l="1"/>
  <c r="Y44" i="1" s="1"/>
  <c r="AC44" i="1" s="1"/>
  <c r="W44" i="1"/>
  <c r="O19" i="1"/>
  <c r="S19" i="1" s="1"/>
  <c r="O26" i="1"/>
  <c r="S26" i="1" s="1"/>
  <c r="O27" i="1"/>
  <c r="S27" i="1" s="1"/>
  <c r="O28" i="1"/>
  <c r="S28" i="1" s="1"/>
  <c r="O29" i="1"/>
  <c r="S29" i="1" s="1"/>
  <c r="O30" i="1"/>
  <c r="S30" i="1" s="1"/>
  <c r="O31" i="1"/>
  <c r="S31" i="1" s="1"/>
  <c r="P18" i="1"/>
  <c r="N18" i="1"/>
  <c r="P85" i="1"/>
  <c r="P83" i="1"/>
  <c r="P82" i="1"/>
  <c r="P81" i="1"/>
  <c r="P79" i="1"/>
  <c r="P70" i="1"/>
  <c r="P64" i="1"/>
  <c r="P59" i="1"/>
  <c r="P55" i="1"/>
  <c r="P52" i="1"/>
  <c r="P77" i="1" s="1"/>
  <c r="P46" i="1"/>
  <c r="N85" i="1"/>
  <c r="N83" i="1"/>
  <c r="N82" i="1"/>
  <c r="N81" i="1"/>
  <c r="N79" i="1"/>
  <c r="N70" i="1"/>
  <c r="N64" i="1"/>
  <c r="N59" i="1"/>
  <c r="N55" i="1"/>
  <c r="N52" i="1"/>
  <c r="N77" i="1" s="1"/>
  <c r="N46" i="1"/>
  <c r="AA44" i="1" l="1"/>
  <c r="AE44" i="1" s="1"/>
  <c r="U28" i="1"/>
  <c r="Y28" i="1" s="1"/>
  <c r="AC28" i="1" s="1"/>
  <c r="U29" i="1"/>
  <c r="Y29" i="1" s="1"/>
  <c r="AC29" i="1" s="1"/>
  <c r="U31" i="1"/>
  <c r="Y31" i="1" s="1"/>
  <c r="AC31" i="1" s="1"/>
  <c r="U27" i="1"/>
  <c r="Y27" i="1" s="1"/>
  <c r="AC27" i="1" s="1"/>
  <c r="U19" i="1"/>
  <c r="Y19" i="1" s="1"/>
  <c r="AC19" i="1" s="1"/>
  <c r="U30" i="1"/>
  <c r="Y30" i="1" s="1"/>
  <c r="AC30" i="1" s="1"/>
  <c r="U26" i="1"/>
  <c r="Y26" i="1" s="1"/>
  <c r="AC26" i="1" s="1"/>
  <c r="P80" i="1"/>
  <c r="N50" i="1"/>
  <c r="N80" i="1"/>
  <c r="P50" i="1"/>
  <c r="L85" i="1"/>
  <c r="J85" i="1"/>
  <c r="I85" i="1"/>
  <c r="G85" i="1"/>
  <c r="E85" i="1"/>
  <c r="D85" i="1"/>
  <c r="L84" i="1"/>
  <c r="J84" i="1"/>
  <c r="I84" i="1"/>
  <c r="G84" i="1"/>
  <c r="E84" i="1"/>
  <c r="D84" i="1"/>
  <c r="L83" i="1"/>
  <c r="J83" i="1"/>
  <c r="I83" i="1"/>
  <c r="G83" i="1"/>
  <c r="E83" i="1"/>
  <c r="D83" i="1"/>
  <c r="L82" i="1"/>
  <c r="J82" i="1"/>
  <c r="I82" i="1"/>
  <c r="G82" i="1"/>
  <c r="E82" i="1"/>
  <c r="D82" i="1"/>
  <c r="L81" i="1"/>
  <c r="J81" i="1"/>
  <c r="I81" i="1"/>
  <c r="G81" i="1"/>
  <c r="E81" i="1"/>
  <c r="D81" i="1"/>
  <c r="L79" i="1"/>
  <c r="J79" i="1"/>
  <c r="I79" i="1"/>
  <c r="G79" i="1"/>
  <c r="E79" i="1"/>
  <c r="D79" i="1"/>
  <c r="K71" i="1"/>
  <c r="M71" i="1" s="1"/>
  <c r="Q71" i="1" s="1"/>
  <c r="F71" i="1"/>
  <c r="H71" i="1" s="1"/>
  <c r="O71" i="1" s="1"/>
  <c r="S71" i="1" s="1"/>
  <c r="L70" i="1"/>
  <c r="J70" i="1"/>
  <c r="I70" i="1"/>
  <c r="G70" i="1"/>
  <c r="E70" i="1"/>
  <c r="D70" i="1"/>
  <c r="K67" i="1"/>
  <c r="M67" i="1" s="1"/>
  <c r="Q67" i="1" s="1"/>
  <c r="F67" i="1"/>
  <c r="H67" i="1" s="1"/>
  <c r="O67" i="1" s="1"/>
  <c r="S67" i="1" s="1"/>
  <c r="K66" i="1"/>
  <c r="M66" i="1" s="1"/>
  <c r="Q66" i="1" s="1"/>
  <c r="F66" i="1"/>
  <c r="H66" i="1" s="1"/>
  <c r="O66" i="1" s="1"/>
  <c r="S66" i="1" s="1"/>
  <c r="L64" i="1"/>
  <c r="J64" i="1"/>
  <c r="I64" i="1"/>
  <c r="G64" i="1"/>
  <c r="E64" i="1"/>
  <c r="D64" i="1"/>
  <c r="K63" i="1"/>
  <c r="M63" i="1" s="1"/>
  <c r="Q63" i="1" s="1"/>
  <c r="F63" i="1"/>
  <c r="H63" i="1" s="1"/>
  <c r="O63" i="1" s="1"/>
  <c r="S63" i="1" s="1"/>
  <c r="K62" i="1"/>
  <c r="M62" i="1" s="1"/>
  <c r="Q62" i="1" s="1"/>
  <c r="F62" i="1"/>
  <c r="H62" i="1" s="1"/>
  <c r="O62" i="1" s="1"/>
  <c r="S62" i="1" s="1"/>
  <c r="K61" i="1"/>
  <c r="M61" i="1" s="1"/>
  <c r="Q61" i="1" s="1"/>
  <c r="F61" i="1"/>
  <c r="H61" i="1" s="1"/>
  <c r="O61" i="1" s="1"/>
  <c r="S61" i="1" s="1"/>
  <c r="L59" i="1"/>
  <c r="J59" i="1"/>
  <c r="I59" i="1"/>
  <c r="G59" i="1"/>
  <c r="E59" i="1"/>
  <c r="D59" i="1"/>
  <c r="K58" i="1"/>
  <c r="M58" i="1" s="1"/>
  <c r="Q58" i="1" s="1"/>
  <c r="F58" i="1"/>
  <c r="H58" i="1" s="1"/>
  <c r="O58" i="1" s="1"/>
  <c r="S58" i="1" s="1"/>
  <c r="K57" i="1"/>
  <c r="M57" i="1" s="1"/>
  <c r="Q57" i="1" s="1"/>
  <c r="F57" i="1"/>
  <c r="H57" i="1" s="1"/>
  <c r="O57" i="1" s="1"/>
  <c r="S57" i="1" s="1"/>
  <c r="L55" i="1"/>
  <c r="J55" i="1"/>
  <c r="I55" i="1"/>
  <c r="G55" i="1"/>
  <c r="E55" i="1"/>
  <c r="D55" i="1"/>
  <c r="K54" i="1"/>
  <c r="M54" i="1" s="1"/>
  <c r="Q54" i="1" s="1"/>
  <c r="F54" i="1"/>
  <c r="H54" i="1" s="1"/>
  <c r="O54" i="1" s="1"/>
  <c r="S54" i="1" s="1"/>
  <c r="K53" i="1"/>
  <c r="M53" i="1" s="1"/>
  <c r="Q53" i="1" s="1"/>
  <c r="F53" i="1"/>
  <c r="H53" i="1" s="1"/>
  <c r="O53" i="1" s="1"/>
  <c r="S53" i="1" s="1"/>
  <c r="L52" i="1"/>
  <c r="L77" i="1" s="1"/>
  <c r="J52" i="1"/>
  <c r="J77" i="1" s="1"/>
  <c r="I52" i="1"/>
  <c r="G52" i="1"/>
  <c r="G77" i="1" s="1"/>
  <c r="E52" i="1"/>
  <c r="D52" i="1"/>
  <c r="D77" i="1" s="1"/>
  <c r="K49" i="1"/>
  <c r="M49" i="1" s="1"/>
  <c r="Q49" i="1" s="1"/>
  <c r="F49" i="1"/>
  <c r="H49" i="1" s="1"/>
  <c r="O49" i="1" s="1"/>
  <c r="S49" i="1" s="1"/>
  <c r="K48" i="1"/>
  <c r="M48" i="1" s="1"/>
  <c r="Q48" i="1" s="1"/>
  <c r="F48" i="1"/>
  <c r="H48" i="1" s="1"/>
  <c r="O48" i="1" s="1"/>
  <c r="S48" i="1" s="1"/>
  <c r="K47" i="1"/>
  <c r="M47" i="1" s="1"/>
  <c r="Q47" i="1" s="1"/>
  <c r="F47" i="1"/>
  <c r="H47" i="1" s="1"/>
  <c r="O47" i="1" s="1"/>
  <c r="S47" i="1" s="1"/>
  <c r="L46" i="1"/>
  <c r="J46" i="1"/>
  <c r="I46" i="1"/>
  <c r="G46" i="1"/>
  <c r="E46" i="1"/>
  <c r="D46" i="1"/>
  <c r="K43" i="1"/>
  <c r="M43" i="1" s="1"/>
  <c r="Q43" i="1" s="1"/>
  <c r="F43" i="1"/>
  <c r="H43" i="1" s="1"/>
  <c r="O43" i="1" s="1"/>
  <c r="S43" i="1" s="1"/>
  <c r="K42" i="1"/>
  <c r="M42" i="1" s="1"/>
  <c r="Q42" i="1" s="1"/>
  <c r="F42" i="1"/>
  <c r="H42" i="1" s="1"/>
  <c r="O42" i="1" s="1"/>
  <c r="S42" i="1" s="1"/>
  <c r="K41" i="1"/>
  <c r="M41" i="1" s="1"/>
  <c r="Q41" i="1" s="1"/>
  <c r="F41" i="1"/>
  <c r="H41" i="1" s="1"/>
  <c r="O41" i="1" s="1"/>
  <c r="S41" i="1" s="1"/>
  <c r="K40" i="1"/>
  <c r="M40" i="1" s="1"/>
  <c r="Q40" i="1" s="1"/>
  <c r="F40" i="1"/>
  <c r="H40" i="1" s="1"/>
  <c r="O40" i="1" s="1"/>
  <c r="S40" i="1" s="1"/>
  <c r="K39" i="1"/>
  <c r="M39" i="1" s="1"/>
  <c r="Q39" i="1" s="1"/>
  <c r="F39" i="1"/>
  <c r="H39" i="1" s="1"/>
  <c r="O39" i="1" s="1"/>
  <c r="S39" i="1" s="1"/>
  <c r="K38" i="1"/>
  <c r="M38" i="1" s="1"/>
  <c r="Q38" i="1" s="1"/>
  <c r="F38" i="1"/>
  <c r="H38" i="1" s="1"/>
  <c r="O38" i="1" s="1"/>
  <c r="S38" i="1" s="1"/>
  <c r="K37" i="1"/>
  <c r="M37" i="1" s="1"/>
  <c r="Q37" i="1" s="1"/>
  <c r="F37" i="1"/>
  <c r="H37" i="1" s="1"/>
  <c r="O37" i="1" s="1"/>
  <c r="S37" i="1" s="1"/>
  <c r="K36" i="1"/>
  <c r="M36" i="1" s="1"/>
  <c r="Q36" i="1" s="1"/>
  <c r="F36" i="1"/>
  <c r="H36" i="1" s="1"/>
  <c r="O36" i="1" s="1"/>
  <c r="S36" i="1" s="1"/>
  <c r="K35" i="1"/>
  <c r="M35" i="1" s="1"/>
  <c r="Q35" i="1" s="1"/>
  <c r="F35" i="1"/>
  <c r="H35" i="1" s="1"/>
  <c r="O35" i="1" s="1"/>
  <c r="S35" i="1" s="1"/>
  <c r="L34" i="1"/>
  <c r="J34" i="1"/>
  <c r="I34" i="1"/>
  <c r="G34" i="1"/>
  <c r="E34" i="1"/>
  <c r="D34" i="1"/>
  <c r="K33" i="1"/>
  <c r="M33" i="1" s="1"/>
  <c r="Q33" i="1" s="1"/>
  <c r="F33" i="1"/>
  <c r="H33" i="1" s="1"/>
  <c r="O33" i="1" s="1"/>
  <c r="S33" i="1" s="1"/>
  <c r="K32" i="1"/>
  <c r="M32" i="1" s="1"/>
  <c r="Q32" i="1" s="1"/>
  <c r="F32" i="1"/>
  <c r="H32" i="1" s="1"/>
  <c r="O32" i="1" s="1"/>
  <c r="S32" i="1" s="1"/>
  <c r="K31" i="1"/>
  <c r="M31" i="1" s="1"/>
  <c r="Q31" i="1" s="1"/>
  <c r="F31" i="1"/>
  <c r="K30" i="1"/>
  <c r="M30" i="1" s="1"/>
  <c r="Q30" i="1" s="1"/>
  <c r="F30" i="1"/>
  <c r="K29" i="1"/>
  <c r="M29" i="1" s="1"/>
  <c r="Q29" i="1" s="1"/>
  <c r="F29" i="1"/>
  <c r="K28" i="1"/>
  <c r="M28" i="1" s="1"/>
  <c r="Q28" i="1" s="1"/>
  <c r="F28" i="1"/>
  <c r="K27" i="1"/>
  <c r="M27" i="1" s="1"/>
  <c r="Q27" i="1" s="1"/>
  <c r="F27" i="1"/>
  <c r="K26" i="1"/>
  <c r="M26" i="1" s="1"/>
  <c r="Q26" i="1" s="1"/>
  <c r="F26" i="1"/>
  <c r="K19" i="1"/>
  <c r="M19" i="1" s="1"/>
  <c r="Q19" i="1" s="1"/>
  <c r="W19" i="1" s="1"/>
  <c r="F19" i="1"/>
  <c r="L18" i="1"/>
  <c r="J18" i="1"/>
  <c r="I18" i="1"/>
  <c r="G18" i="1"/>
  <c r="E18" i="1"/>
  <c r="D18" i="1"/>
  <c r="AA19" i="1" l="1"/>
  <c r="AE19" i="1" s="1"/>
  <c r="U40" i="1"/>
  <c r="Y40" i="1" s="1"/>
  <c r="AC40" i="1" s="1"/>
  <c r="U48" i="1"/>
  <c r="Y48" i="1" s="1"/>
  <c r="AC48" i="1" s="1"/>
  <c r="U57" i="1"/>
  <c r="Y57" i="1" s="1"/>
  <c r="AC57" i="1" s="1"/>
  <c r="U67" i="1"/>
  <c r="Y67" i="1" s="1"/>
  <c r="AC67" i="1" s="1"/>
  <c r="U32" i="1"/>
  <c r="Y32" i="1" s="1"/>
  <c r="AC32" i="1" s="1"/>
  <c r="U38" i="1"/>
  <c r="Y38" i="1" s="1"/>
  <c r="AC38" i="1" s="1"/>
  <c r="U62" i="1"/>
  <c r="Y62" i="1" s="1"/>
  <c r="AC62" i="1" s="1"/>
  <c r="U71" i="1"/>
  <c r="Y71" i="1" s="1"/>
  <c r="AC71" i="1" s="1"/>
  <c r="U39" i="1"/>
  <c r="Y39" i="1" s="1"/>
  <c r="AC39" i="1" s="1"/>
  <c r="U43" i="1"/>
  <c r="Y43" i="1" s="1"/>
  <c r="AC43" i="1" s="1"/>
  <c r="U47" i="1"/>
  <c r="Y47" i="1" s="1"/>
  <c r="AC47" i="1" s="1"/>
  <c r="U49" i="1"/>
  <c r="Y49" i="1" s="1"/>
  <c r="AC49" i="1" s="1"/>
  <c r="U53" i="1"/>
  <c r="Y53" i="1" s="1"/>
  <c r="AC53" i="1" s="1"/>
  <c r="U58" i="1"/>
  <c r="Y58" i="1" s="1"/>
  <c r="AC58" i="1" s="1"/>
  <c r="U61" i="1"/>
  <c r="Y61" i="1" s="1"/>
  <c r="AC61" i="1" s="1"/>
  <c r="U63" i="1"/>
  <c r="Y63" i="1" s="1"/>
  <c r="AC63" i="1" s="1"/>
  <c r="U66" i="1"/>
  <c r="Y66" i="1" s="1"/>
  <c r="AC66" i="1" s="1"/>
  <c r="U36" i="1"/>
  <c r="Y36" i="1" s="1"/>
  <c r="AC36" i="1" s="1"/>
  <c r="U42" i="1"/>
  <c r="Y42" i="1" s="1"/>
  <c r="AC42" i="1" s="1"/>
  <c r="U54" i="1"/>
  <c r="Y54" i="1" s="1"/>
  <c r="AC54" i="1" s="1"/>
  <c r="U33" i="1"/>
  <c r="Y33" i="1" s="1"/>
  <c r="AC33" i="1" s="1"/>
  <c r="U35" i="1"/>
  <c r="Y35" i="1" s="1"/>
  <c r="AC35" i="1" s="1"/>
  <c r="U37" i="1"/>
  <c r="Y37" i="1" s="1"/>
  <c r="AC37" i="1" s="1"/>
  <c r="U41" i="1"/>
  <c r="Y41" i="1" s="1"/>
  <c r="AC41" i="1" s="1"/>
  <c r="L80" i="1"/>
  <c r="W27" i="1"/>
  <c r="W29" i="1"/>
  <c r="W31" i="1"/>
  <c r="W33" i="1"/>
  <c r="W35" i="1"/>
  <c r="W37" i="1"/>
  <c r="W39" i="1"/>
  <c r="W41" i="1"/>
  <c r="W43" i="1"/>
  <c r="W47" i="1"/>
  <c r="W49" i="1"/>
  <c r="W53" i="1"/>
  <c r="W58" i="1"/>
  <c r="W61" i="1"/>
  <c r="W63" i="1"/>
  <c r="W66" i="1"/>
  <c r="W26" i="1"/>
  <c r="W28" i="1"/>
  <c r="W30" i="1"/>
  <c r="W32" i="1"/>
  <c r="W36" i="1"/>
  <c r="W38" i="1"/>
  <c r="W40" i="1"/>
  <c r="W42" i="1"/>
  <c r="W48" i="1"/>
  <c r="W54" i="1"/>
  <c r="W57" i="1"/>
  <c r="W62" i="1"/>
  <c r="W67" i="1"/>
  <c r="W71" i="1"/>
  <c r="D80" i="1"/>
  <c r="J50" i="1"/>
  <c r="J75" i="1" s="1"/>
  <c r="K52" i="1"/>
  <c r="M52" i="1" s="1"/>
  <c r="Q52" i="1" s="1"/>
  <c r="K59" i="1"/>
  <c r="M59" i="1" s="1"/>
  <c r="Q59" i="1" s="1"/>
  <c r="K64" i="1"/>
  <c r="M64" i="1" s="1"/>
  <c r="Q64" i="1" s="1"/>
  <c r="D50" i="1"/>
  <c r="D75" i="1" s="1"/>
  <c r="F18" i="1"/>
  <c r="H18" i="1" s="1"/>
  <c r="O18" i="1" s="1"/>
  <c r="S18" i="1" s="1"/>
  <c r="F79" i="1"/>
  <c r="H79" i="1" s="1"/>
  <c r="O79" i="1" s="1"/>
  <c r="S79" i="1" s="1"/>
  <c r="F84" i="1"/>
  <c r="H84" i="1" s="1"/>
  <c r="O84" i="1" s="1"/>
  <c r="S84" i="1" s="1"/>
  <c r="F46" i="1"/>
  <c r="H46" i="1" s="1"/>
  <c r="O46" i="1" s="1"/>
  <c r="S46" i="1" s="1"/>
  <c r="P75" i="1"/>
  <c r="K46" i="1"/>
  <c r="M46" i="1" s="1"/>
  <c r="Q46" i="1" s="1"/>
  <c r="K84" i="1"/>
  <c r="M84" i="1" s="1"/>
  <c r="Q84" i="1" s="1"/>
  <c r="F64" i="1"/>
  <c r="H64" i="1" s="1"/>
  <c r="O64" i="1" s="1"/>
  <c r="S64" i="1" s="1"/>
  <c r="F81" i="1"/>
  <c r="H81" i="1" s="1"/>
  <c r="O81" i="1" s="1"/>
  <c r="S81" i="1" s="1"/>
  <c r="F83" i="1"/>
  <c r="H83" i="1" s="1"/>
  <c r="O83" i="1" s="1"/>
  <c r="S83" i="1" s="1"/>
  <c r="K85" i="1"/>
  <c r="M85" i="1" s="1"/>
  <c r="Q85" i="1" s="1"/>
  <c r="N75" i="1"/>
  <c r="I80" i="1"/>
  <c r="E50" i="1"/>
  <c r="E75" i="1" s="1"/>
  <c r="F34" i="1"/>
  <c r="H34" i="1" s="1"/>
  <c r="O34" i="1" s="1"/>
  <c r="S34" i="1" s="1"/>
  <c r="K34" i="1"/>
  <c r="M34" i="1" s="1"/>
  <c r="Q34" i="1" s="1"/>
  <c r="J80" i="1"/>
  <c r="K83" i="1"/>
  <c r="M83" i="1" s="1"/>
  <c r="Q83" i="1" s="1"/>
  <c r="G80" i="1"/>
  <c r="F70" i="1"/>
  <c r="H70" i="1" s="1"/>
  <c r="O70" i="1" s="1"/>
  <c r="S70" i="1" s="1"/>
  <c r="K82" i="1"/>
  <c r="M82" i="1" s="1"/>
  <c r="Q82" i="1" s="1"/>
  <c r="F85" i="1"/>
  <c r="H85" i="1" s="1"/>
  <c r="O85" i="1" s="1"/>
  <c r="S85" i="1" s="1"/>
  <c r="G50" i="1"/>
  <c r="G75" i="1" s="1"/>
  <c r="F52" i="1"/>
  <c r="H52" i="1" s="1"/>
  <c r="O52" i="1" s="1"/>
  <c r="S52" i="1" s="1"/>
  <c r="E80" i="1"/>
  <c r="K55" i="1"/>
  <c r="M55" i="1" s="1"/>
  <c r="Q55" i="1" s="1"/>
  <c r="K70" i="1"/>
  <c r="M70" i="1" s="1"/>
  <c r="Q70" i="1" s="1"/>
  <c r="F82" i="1"/>
  <c r="H82" i="1" s="1"/>
  <c r="O82" i="1" s="1"/>
  <c r="S82" i="1" s="1"/>
  <c r="L50" i="1"/>
  <c r="L75" i="1" s="1"/>
  <c r="K81" i="1"/>
  <c r="M81" i="1" s="1"/>
  <c r="Q81" i="1" s="1"/>
  <c r="K79" i="1"/>
  <c r="M79" i="1" s="1"/>
  <c r="Q79" i="1" s="1"/>
  <c r="K18" i="1"/>
  <c r="M18" i="1" s="1"/>
  <c r="Q18" i="1" s="1"/>
  <c r="W18" i="1" s="1"/>
  <c r="AA18" i="1" s="1"/>
  <c r="AE18" i="1" s="1"/>
  <c r="F55" i="1"/>
  <c r="H55" i="1" s="1"/>
  <c r="O55" i="1" s="1"/>
  <c r="S55" i="1" s="1"/>
  <c r="E77" i="1"/>
  <c r="F77" i="1" s="1"/>
  <c r="H77" i="1" s="1"/>
  <c r="O77" i="1" s="1"/>
  <c r="S77" i="1" s="1"/>
  <c r="I77" i="1"/>
  <c r="K77" i="1" s="1"/>
  <c r="M77" i="1" s="1"/>
  <c r="Q77" i="1" s="1"/>
  <c r="F59" i="1"/>
  <c r="H59" i="1" s="1"/>
  <c r="O59" i="1" s="1"/>
  <c r="S59" i="1" s="1"/>
  <c r="I50" i="1"/>
  <c r="AA48" i="1" l="1"/>
  <c r="AE48" i="1" s="1"/>
  <c r="AA43" i="1"/>
  <c r="AE43" i="1" s="1"/>
  <c r="AA41" i="1"/>
  <c r="AE41" i="1" s="1"/>
  <c r="AA26" i="1"/>
  <c r="AE26" i="1" s="1"/>
  <c r="AA35" i="1"/>
  <c r="AE35" i="1" s="1"/>
  <c r="AA42" i="1"/>
  <c r="AE42" i="1" s="1"/>
  <c r="AA66" i="1"/>
  <c r="AE66" i="1" s="1"/>
  <c r="AA53" i="1"/>
  <c r="AE53" i="1" s="1"/>
  <c r="AA57" i="1"/>
  <c r="AE57" i="1" s="1"/>
  <c r="AA40" i="1"/>
  <c r="AE40" i="1" s="1"/>
  <c r="AA30" i="1"/>
  <c r="AE30" i="1" s="1"/>
  <c r="AA63" i="1"/>
  <c r="AE63" i="1" s="1"/>
  <c r="AA49" i="1"/>
  <c r="AE49" i="1" s="1"/>
  <c r="AA39" i="1"/>
  <c r="AE39" i="1" s="1"/>
  <c r="AA31" i="1"/>
  <c r="AE31" i="1" s="1"/>
  <c r="AA67" i="1"/>
  <c r="AE67" i="1" s="1"/>
  <c r="AA36" i="1"/>
  <c r="AE36" i="1" s="1"/>
  <c r="AA58" i="1"/>
  <c r="AE58" i="1" s="1"/>
  <c r="AA27" i="1"/>
  <c r="AE27" i="1" s="1"/>
  <c r="AA62" i="1"/>
  <c r="AE62" i="1" s="1"/>
  <c r="AA32" i="1"/>
  <c r="AE32" i="1" s="1"/>
  <c r="AA33" i="1"/>
  <c r="AE33" i="1" s="1"/>
  <c r="AA71" i="1"/>
  <c r="AE71" i="1" s="1"/>
  <c r="AA54" i="1"/>
  <c r="AE54" i="1" s="1"/>
  <c r="AA38" i="1"/>
  <c r="AE38" i="1" s="1"/>
  <c r="AA28" i="1"/>
  <c r="AE28" i="1" s="1"/>
  <c r="AA61" i="1"/>
  <c r="AE61" i="1" s="1"/>
  <c r="AA47" i="1"/>
  <c r="AE47" i="1" s="1"/>
  <c r="AA37" i="1"/>
  <c r="AE37" i="1" s="1"/>
  <c r="AA29" i="1"/>
  <c r="AE29" i="1" s="1"/>
  <c r="U83" i="1"/>
  <c r="Y83" i="1" s="1"/>
  <c r="AC83" i="1" s="1"/>
  <c r="U79" i="1"/>
  <c r="Y79" i="1" s="1"/>
  <c r="AC79" i="1" s="1"/>
  <c r="U84" i="1"/>
  <c r="Y84" i="1" s="1"/>
  <c r="AC84" i="1" s="1"/>
  <c r="U81" i="1"/>
  <c r="Y81" i="1" s="1"/>
  <c r="AC81" i="1" s="1"/>
  <c r="U18" i="1"/>
  <c r="Y18" i="1" s="1"/>
  <c r="AC18" i="1" s="1"/>
  <c r="U77" i="1"/>
  <c r="Y77" i="1" s="1"/>
  <c r="AC77" i="1" s="1"/>
  <c r="U34" i="1"/>
  <c r="Y34" i="1" s="1"/>
  <c r="AC34" i="1" s="1"/>
  <c r="U55" i="1"/>
  <c r="Y55" i="1" s="1"/>
  <c r="AC55" i="1" s="1"/>
  <c r="U85" i="1"/>
  <c r="Y85" i="1" s="1"/>
  <c r="AC85" i="1" s="1"/>
  <c r="U59" i="1"/>
  <c r="Y59" i="1" s="1"/>
  <c r="AC59" i="1" s="1"/>
  <c r="U82" i="1"/>
  <c r="Y82" i="1" s="1"/>
  <c r="AC82" i="1" s="1"/>
  <c r="U52" i="1"/>
  <c r="Y52" i="1" s="1"/>
  <c r="AC52" i="1" s="1"/>
  <c r="U70" i="1"/>
  <c r="Y70" i="1" s="1"/>
  <c r="AC70" i="1" s="1"/>
  <c r="U64" i="1"/>
  <c r="Y64" i="1" s="1"/>
  <c r="AC64" i="1" s="1"/>
  <c r="U46" i="1"/>
  <c r="Y46" i="1" s="1"/>
  <c r="AC46" i="1" s="1"/>
  <c r="W70" i="1"/>
  <c r="W55" i="1"/>
  <c r="W85" i="1"/>
  <c r="W84" i="1"/>
  <c r="W64" i="1"/>
  <c r="F80" i="1"/>
  <c r="H80" i="1" s="1"/>
  <c r="O80" i="1" s="1"/>
  <c r="S80" i="1" s="1"/>
  <c r="W83" i="1"/>
  <c r="W46" i="1"/>
  <c r="W59" i="1"/>
  <c r="W34" i="1"/>
  <c r="K50" i="1"/>
  <c r="M50" i="1" s="1"/>
  <c r="Q50" i="1" s="1"/>
  <c r="W81" i="1"/>
  <c r="W77" i="1"/>
  <c r="W79" i="1"/>
  <c r="W82" i="1"/>
  <c r="W52" i="1"/>
  <c r="F50" i="1"/>
  <c r="H50" i="1" s="1"/>
  <c r="O50" i="1" s="1"/>
  <c r="S50" i="1" s="1"/>
  <c r="F75" i="1"/>
  <c r="H75" i="1" s="1"/>
  <c r="O75" i="1" s="1"/>
  <c r="S75" i="1" s="1"/>
  <c r="K80" i="1"/>
  <c r="M80" i="1" s="1"/>
  <c r="Q80" i="1" s="1"/>
  <c r="I75" i="1"/>
  <c r="K75" i="1" s="1"/>
  <c r="M75" i="1" s="1"/>
  <c r="Q75" i="1" s="1"/>
  <c r="AA82" i="1" l="1"/>
  <c r="AE82" i="1" s="1"/>
  <c r="AA83" i="1"/>
  <c r="AE83" i="1" s="1"/>
  <c r="AA79" i="1"/>
  <c r="AE79" i="1" s="1"/>
  <c r="AA34" i="1"/>
  <c r="AE34" i="1" s="1"/>
  <c r="AA55" i="1"/>
  <c r="AE55" i="1" s="1"/>
  <c r="AA77" i="1"/>
  <c r="AE77" i="1" s="1"/>
  <c r="AA59" i="1"/>
  <c r="AE59" i="1" s="1"/>
  <c r="AA64" i="1"/>
  <c r="AE64" i="1" s="1"/>
  <c r="AA70" i="1"/>
  <c r="AE70" i="1" s="1"/>
  <c r="AA85" i="1"/>
  <c r="AE85" i="1" s="1"/>
  <c r="AA52" i="1"/>
  <c r="AE52" i="1" s="1"/>
  <c r="AA81" i="1"/>
  <c r="AE81" i="1" s="1"/>
  <c r="AA46" i="1"/>
  <c r="AE46" i="1" s="1"/>
  <c r="AA84" i="1"/>
  <c r="AE84" i="1" s="1"/>
  <c r="U80" i="1"/>
  <c r="Y80" i="1" s="1"/>
  <c r="AC80" i="1" s="1"/>
  <c r="U50" i="1"/>
  <c r="Y50" i="1" s="1"/>
  <c r="AC50" i="1" s="1"/>
  <c r="U75" i="1"/>
  <c r="Y75" i="1" s="1"/>
  <c r="AC75" i="1" s="1"/>
  <c r="W80" i="1"/>
  <c r="W75" i="1"/>
  <c r="W50" i="1"/>
  <c r="AA80" i="1" l="1"/>
  <c r="AE80" i="1" s="1"/>
  <c r="AA50" i="1"/>
  <c r="AE50" i="1" s="1"/>
  <c r="AA75" i="1"/>
  <c r="AE75" i="1" s="1"/>
</calcChain>
</file>

<file path=xl/sharedStrings.xml><?xml version="1.0" encoding="utf-8"?>
<sst xmlns="http://schemas.openxmlformats.org/spreadsheetml/2006/main" count="223" uniqueCount="146">
  <si>
    <t>к решению</t>
  </si>
  <si>
    <t>Пермской городской Думы</t>
  </si>
  <si>
    <t>ПРИЛОЖЕНИЕ № 14</t>
  </si>
  <si>
    <t>от 17.12.2013 № 285</t>
  </si>
  <si>
    <t>тыс. руб.</t>
  </si>
  <si>
    <t>№ п/п</t>
  </si>
  <si>
    <t>Исполнитель</t>
  </si>
  <si>
    <t>2015 год</t>
  </si>
  <si>
    <t>Изменения ко 2 чтению</t>
  </si>
  <si>
    <t>Изменения</t>
  </si>
  <si>
    <t>2016 год</t>
  </si>
  <si>
    <t>Образование</t>
  </si>
  <si>
    <t>1.</t>
  </si>
  <si>
    <t>Департамент имущественных отношений</t>
  </si>
  <si>
    <t>2.</t>
  </si>
  <si>
    <t>Строительство спортивного зала в МАОУ "СОШ № 12"</t>
  </si>
  <si>
    <t xml:space="preserve">Департамент образования </t>
  </si>
  <si>
    <t>01 2 4100</t>
  </si>
  <si>
    <t>01 2 4201</t>
  </si>
  <si>
    <t>4.</t>
  </si>
  <si>
    <t>01 2 4116</t>
  </si>
  <si>
    <t>5.</t>
  </si>
  <si>
    <t>Строительство нового корпуса МАОУ "СОШ № 59"</t>
  </si>
  <si>
    <t>01 2 4117</t>
  </si>
  <si>
    <t>6.</t>
  </si>
  <si>
    <t>01 2 4118</t>
  </si>
  <si>
    <t>7.</t>
  </si>
  <si>
    <t>Реконструкция корпуса МАОУ "Лицей № 10" г.Перми</t>
  </si>
  <si>
    <t>01 2 4119</t>
  </si>
  <si>
    <t>8.</t>
  </si>
  <si>
    <t>Строительство спортивного зала в МАОУ «Средняя общеобразовательная школа № 50 с углубленным изучением английского языка» г.Перми</t>
  </si>
  <si>
    <t>01 2 4129</t>
  </si>
  <si>
    <t>9.</t>
  </si>
  <si>
    <t>Строительство спортивного зала в МБОУ «Средняя общеобразовательная школа № 45» г.Перми</t>
  </si>
  <si>
    <t>01 2 4130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</si>
  <si>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</si>
  <si>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</si>
  <si>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</si>
  <si>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</si>
  <si>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14 2 4102</t>
  </si>
  <si>
    <t>11.</t>
  </si>
  <si>
    <t>Реконструкция многоквартирного дома по ул. Гашкова, 28б</t>
  </si>
  <si>
    <t>Управление жилищных отношений</t>
  </si>
  <si>
    <t>15 3 4124</t>
  </si>
  <si>
    <t>12.</t>
  </si>
  <si>
    <t>Расширение и реконструкция (2 очередь) канализации</t>
  </si>
  <si>
    <t>17 1 4108</t>
  </si>
  <si>
    <t>13.</t>
  </si>
  <si>
    <t>Строительство газопроводов в микрорайонах индивидуальной застройки города Перми</t>
  </si>
  <si>
    <t>17 1 4110</t>
  </si>
  <si>
    <t>14.</t>
  </si>
  <si>
    <t>Расширение и реконструкция (3 очередь) канализации</t>
  </si>
  <si>
    <t>17 1 4113</t>
  </si>
  <si>
    <t>15.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</si>
  <si>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</si>
  <si>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</si>
  <si>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16.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</si>
  <si>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</si>
  <si>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</si>
  <si>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17.</t>
  </si>
  <si>
    <t>Строительство водопроводных сетей в микрорайоне Висим Мотовилихинского района города Перми</t>
  </si>
  <si>
    <t>17 1 4121</t>
  </si>
  <si>
    <t>18.</t>
  </si>
  <si>
    <t>Строительство водопроводных сетей в микрорайоне Вышка-1 Мотовилихинского района города Перми</t>
  </si>
  <si>
    <t>17 1 4122</t>
  </si>
  <si>
    <t>Внешнее благоустройство</t>
  </si>
  <si>
    <t>19.</t>
  </si>
  <si>
    <t>Строительство, реконструкция и проектирование сетей наружного освещения</t>
  </si>
  <si>
    <t>Управление внешнего благоустройства</t>
  </si>
  <si>
    <t>10 2 4104</t>
  </si>
  <si>
    <t>20.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</si>
  <si>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</si>
  <si>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11 1 4105</t>
  </si>
  <si>
    <t>21.</t>
  </si>
  <si>
    <t>Строительство кладбища Васильевское</t>
  </si>
  <si>
    <t>11 2 4127</t>
  </si>
  <si>
    <t>Дорожное хозяйство</t>
  </si>
  <si>
    <t>в том числе:</t>
  </si>
  <si>
    <t>средства дорожного фонда</t>
  </si>
  <si>
    <t>22.</t>
  </si>
  <si>
    <t>Строительство и реконструкция светофорных объектов</t>
  </si>
  <si>
    <t>Департамент дорог и транспорта</t>
  </si>
  <si>
    <t>12 1 2161</t>
  </si>
  <si>
    <t>23.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</si>
  <si>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</si>
  <si>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12 2 4123</t>
  </si>
  <si>
    <t>24.</t>
  </si>
  <si>
    <t>Строительство улицы Советской Армии от ул. Мира до проспекта Декабристов</t>
  </si>
  <si>
    <t>10 2 4204</t>
  </si>
  <si>
    <t>местный бюджет</t>
  </si>
  <si>
    <t>10 2 6112</t>
  </si>
  <si>
    <t>25.</t>
  </si>
  <si>
    <t>Реконструкция площади Восстания, 1-й этап</t>
  </si>
  <si>
    <t>10 2 4205</t>
  </si>
  <si>
    <t>26.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</si>
  <si>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</si>
  <si>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10 2 4125</t>
  </si>
  <si>
    <t>27.</t>
  </si>
  <si>
    <t>Реконструкция ул. Макаренко от бульвара Гагарина до ул. Уинской</t>
  </si>
  <si>
    <t>10 2 4206</t>
  </si>
  <si>
    <t>10 2 6212</t>
  </si>
  <si>
    <t>Физическая культура и спорт</t>
  </si>
  <si>
    <t>28.</t>
  </si>
  <si>
    <t>Строительство физкультурно-оздоровительного комплекса в Дзержинском районе (ул. Шпальная, 2)</t>
  </si>
  <si>
    <t xml:space="preserve">Комитет по физической культуре и спорту </t>
  </si>
  <si>
    <t>05 1 4211</t>
  </si>
  <si>
    <t>Всего:</t>
  </si>
  <si>
    <t>в разрезе исполнителей</t>
  </si>
  <si>
    <t>Департамент образования</t>
  </si>
  <si>
    <t>29.</t>
  </si>
  <si>
    <t>Приобретение жилых помещений для реализации мероприятий, связанных с переселением граждан из аварийного жилищного фонда</t>
  </si>
  <si>
    <t>17 1 4109</t>
  </si>
  <si>
    <t>Реконструкция системы очистки сточных вод в микрорайоне Крым Кировского района города Перми</t>
  </si>
  <si>
    <t>Строительство нового корпуса МБОУ "Гимназия № 11 им. С.П.Дягилева"</t>
  </si>
  <si>
    <t>30.</t>
  </si>
  <si>
    <t>Строительство нового корпуса МАОУ "Средняя общеобразовательная школа № 40" г.Перми</t>
  </si>
  <si>
    <t>Строительство нового корпуса МБОУ "Средняя общеобразовательная школа № 42" г.Перми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</si>
  <si>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</si>
  <si>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Комбайнеров,30а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</si>
  <si>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Газонной,19а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</si>
  <si>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Цимлянской,21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</si>
  <si>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</si>
  <si>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Целинной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</si>
  <si>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</t>
  </si>
  <si>
    <t>3.</t>
  </si>
  <si>
    <t>31.</t>
  </si>
  <si>
    <t>32.</t>
  </si>
  <si>
    <t>33.</t>
  </si>
  <si>
    <t>34.</t>
  </si>
  <si>
    <t>35.</t>
  </si>
  <si>
    <t>36.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</si>
  <si>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 города Перми, на плановый период 2015 и 2016 годов</t>
  </si>
  <si>
    <t>01 1 4142</t>
  </si>
  <si>
    <t>01 1 4143</t>
  </si>
  <si>
    <t>01 1 4212</t>
  </si>
  <si>
    <t>01 1 4144</t>
  </si>
  <si>
    <t>01 1 4145</t>
  </si>
  <si>
    <t>01 1 4146</t>
  </si>
  <si>
    <t>01 1 4147</t>
  </si>
  <si>
    <t>Прочие объекты</t>
  </si>
  <si>
    <t>37.</t>
  </si>
  <si>
    <t>Объект</t>
  </si>
  <si>
    <t>ПРИЛОЖЕНИЕ № 10</t>
  </si>
  <si>
    <t>Приобретение помещений для размещения филиалов МФЦ</t>
  </si>
  <si>
    <t>Приобретение в собственность муниципального образования помещения для размещения МФЦ по ул. 9 мая, 3</t>
  </si>
  <si>
    <t>от 28.10.2014 № 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</si>
</sst>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4" fontId="1" fillId="2" borderId="1" xfId="0" applyNumberFormat="1" applyFont="1" applyFill="1" applyBorder="1"/>
    <xf numFmtId="4" fontId="1" fillId="0" borderId="1" xfId="0" applyNumberFormat="1" applyFont="1" applyFill="1" applyBorder="1"/>
    <xf numFmtId="164" fontId="1" fillId="0" borderId="4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164" fontId="1" fillId="0" borderId="5" xfId="0" applyNumberFormat="1" applyFont="1" applyFill="1" applyBorder="1" applyAlignment="1">
      <alignment horizontal="right"/>
    </xf>
    <xf numFmtId="4" fontId="1" fillId="0" borderId="5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3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vertical="top" wrapText="1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/>
    <xf numFmtId="4" fontId="1" fillId="4" borderId="5" xfId="0" applyNumberFormat="1" applyFont="1" applyFill="1" applyBorder="1" applyAlignment="1">
      <alignment horizontal="right"/>
    </xf>
    <xf numFmtId="4" fontId="1" fillId="4" borderId="1" xfId="0" applyNumberFormat="1" applyFont="1" applyFill="1" applyBorder="1"/>
    <xf numFmtId="164" fontId="1" fillId="4" borderId="1" xfId="0" applyNumberFormat="1" applyFont="1" applyFill="1" applyBorder="1"/>
    <xf numFmtId="164" fontId="1" fillId="4" borderId="5" xfId="0" applyNumberFormat="1" applyFont="1" applyFill="1" applyBorder="1" applyAlignment="1">
      <alignment horizontal="right"/>
    </xf>
    <xf numFmtId="0" fontId="1" fillId="5" borderId="0" xfId="0" applyFont="1" applyFill="1"/>
    <xf numFmtId="4" fontId="1" fillId="5" borderId="1" xfId="0" applyNumberFormat="1" applyFont="1" applyFill="1" applyBorder="1"/>
    <xf numFmtId="164" fontId="1" fillId="5" borderId="5" xfId="0" applyNumberFormat="1" applyFont="1" applyFill="1" applyBorder="1" applyAlignment="1">
      <alignment horizontal="right"/>
    </xf>
    <xf numFmtId="164" fontId="1" fillId="5" borderId="1" xfId="0" applyNumberFormat="1" applyFont="1" applyFill="1" applyBorder="1"/>
    <xf numFmtId="4" fontId="1" fillId="5" borderId="5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vertical="top" wrapText="1"/>
    </xf>
    <xf numFmtId="164" fontId="1" fillId="6" borderId="1" xfId="0" applyNumberFormat="1" applyFont="1" applyFill="1" applyBorder="1"/>
    <xf numFmtId="4" fontId="1" fillId="6" borderId="1" xfId="0" applyNumberFormat="1" applyFont="1" applyFill="1" applyBorder="1"/>
    <xf numFmtId="0" fontId="1" fillId="7" borderId="0" xfId="0" applyFont="1" applyFill="1"/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164" fontId="1" fillId="6" borderId="4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vertical="top" wrapText="1"/>
    </xf>
    <xf numFmtId="164" fontId="1" fillId="0" borderId="8" xfId="0" applyNumberFormat="1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H85"/>
  <sheetViews>
    <sheetView tabSelected="1" topLeftCell="A62" zoomScale="70" zoomScaleNormal="70" workbookViewId="0">
      <selection activeCell="B81" sqref="B81:C81"/>
    </sheetView>
  </sheetViews>
  <sheetFormatPr defaultColWidth="9.109375" defaultRowHeight="18" x14ac:dyDescent="0.35"/>
  <cols>
    <col min="1" max="1" width="5.5546875" style="1" customWidth="1"/>
    <col min="2" max="2" width="82.6640625" style="1" customWidth="1"/>
    <col min="3" max="3" width="19.88671875" style="1" customWidth="1"/>
    <col min="4" max="14" width="17.5546875" style="1" hidden="1" customWidth="1"/>
    <col min="15" max="15" width="17.109375" style="1" hidden="1" customWidth="1"/>
    <col min="16" max="16" width="17" style="1" hidden="1" customWidth="1"/>
    <col min="17" max="18" width="17.109375" style="1" hidden="1" customWidth="1"/>
    <col min="19" max="21" width="17.5546875" style="1" hidden="1" customWidth="1"/>
    <col min="22" max="22" width="17.109375" style="1" hidden="1" customWidth="1"/>
    <col min="23" max="26" width="17.5546875" style="1" hidden="1" customWidth="1"/>
    <col min="27" max="27" width="19.88671875" style="1" hidden="1" customWidth="1"/>
    <col min="28" max="28" width="17.44140625" style="30" hidden="1" customWidth="1"/>
    <col min="29" max="29" width="17.5546875" style="1" customWidth="1"/>
    <col min="30" max="30" width="17.5546875" style="30" hidden="1" customWidth="1"/>
    <col min="31" max="31" width="19.88671875" style="1" customWidth="1"/>
    <col min="32" max="32" width="16.77734375" style="1" hidden="1" customWidth="1"/>
    <col min="33" max="33" width="15.21875" style="1" hidden="1" customWidth="1"/>
    <col min="34" max="34" width="14.44140625" style="1" hidden="1" customWidth="1"/>
    <col min="35" max="35" width="12.21875" style="1" customWidth="1"/>
    <col min="36" max="16384" width="9.109375" style="1"/>
  </cols>
  <sheetData>
    <row r="1" spans="1:31" x14ac:dyDescent="0.35">
      <c r="J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AA1" s="2"/>
      <c r="AE1" s="2" t="s">
        <v>142</v>
      </c>
    </row>
    <row r="2" spans="1:31" x14ac:dyDescent="0.35">
      <c r="J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AA2" s="2"/>
      <c r="AE2" s="2" t="s">
        <v>0</v>
      </c>
    </row>
    <row r="3" spans="1:31" x14ac:dyDescent="0.35">
      <c r="J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AA3" s="2"/>
      <c r="AE3" s="2" t="s">
        <v>1</v>
      </c>
    </row>
    <row r="4" spans="1:31" x14ac:dyDescent="0.35">
      <c r="J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AA4" s="2"/>
      <c r="AE4" s="2" t="s">
        <v>145</v>
      </c>
    </row>
    <row r="6" spans="1:31" x14ac:dyDescent="0.35">
      <c r="M6" s="2"/>
      <c r="N6" s="2"/>
      <c r="O6" s="2"/>
      <c r="Q6" s="2"/>
      <c r="R6" s="2"/>
      <c r="S6" s="2"/>
      <c r="T6" s="2"/>
      <c r="U6" s="2"/>
      <c r="AA6" s="2"/>
      <c r="AE6" s="2" t="s">
        <v>2</v>
      </c>
    </row>
    <row r="7" spans="1:31" x14ac:dyDescent="0.35">
      <c r="M7" s="2"/>
      <c r="N7" s="2"/>
      <c r="O7" s="2"/>
      <c r="Q7" s="2"/>
      <c r="R7" s="2"/>
      <c r="S7" s="2"/>
      <c r="T7" s="2"/>
      <c r="U7" s="2"/>
      <c r="AA7" s="2"/>
      <c r="AE7" s="2" t="s">
        <v>0</v>
      </c>
    </row>
    <row r="8" spans="1:31" x14ac:dyDescent="0.35">
      <c r="M8" s="2"/>
      <c r="N8" s="2"/>
      <c r="O8" s="2"/>
      <c r="Q8" s="2"/>
      <c r="R8" s="2"/>
      <c r="S8" s="2"/>
      <c r="T8" s="2"/>
      <c r="U8" s="2"/>
      <c r="AA8" s="2"/>
      <c r="AE8" s="2" t="s">
        <v>1</v>
      </c>
    </row>
    <row r="9" spans="1:31" x14ac:dyDescent="0.35">
      <c r="M9" s="2"/>
      <c r="N9" s="2"/>
      <c r="O9" s="2"/>
      <c r="Q9" s="2"/>
      <c r="R9" s="2"/>
      <c r="S9" s="2"/>
      <c r="T9" s="2"/>
      <c r="U9" s="2"/>
      <c r="AA9" s="2"/>
      <c r="AE9" s="2" t="s">
        <v>3</v>
      </c>
    </row>
    <row r="10" spans="1:31" x14ac:dyDescent="0.35">
      <c r="M10" s="2"/>
      <c r="N10" s="2"/>
      <c r="O10" s="2"/>
      <c r="P10" s="2"/>
      <c r="Q10" s="2"/>
      <c r="R10" s="2"/>
      <c r="S10" s="2"/>
      <c r="T10" s="2"/>
      <c r="U10" s="2"/>
      <c r="V10" s="2"/>
      <c r="AA10" s="2"/>
      <c r="AE10" s="2"/>
    </row>
    <row r="11" spans="1:31" ht="15.75" customHeight="1" x14ac:dyDescent="0.35">
      <c r="A11" s="48" t="s">
        <v>131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</row>
    <row r="12" spans="1:31" ht="19.5" customHeight="1" x14ac:dyDescent="0.3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</row>
    <row r="13" spans="1:31" x14ac:dyDescent="0.3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</row>
    <row r="14" spans="1:31" x14ac:dyDescent="0.35">
      <c r="A14" s="38"/>
      <c r="B14" s="38"/>
      <c r="C14" s="38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AA14" s="37"/>
      <c r="AE14" s="38"/>
    </row>
    <row r="15" spans="1:31" x14ac:dyDescent="0.35">
      <c r="A15" s="3"/>
      <c r="B15" s="4"/>
      <c r="C15" s="4"/>
      <c r="J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AA15" s="2"/>
      <c r="AE15" s="2" t="s">
        <v>4</v>
      </c>
    </row>
    <row r="16" spans="1:31" ht="46.2" customHeight="1" x14ac:dyDescent="0.35">
      <c r="A16" s="55" t="s">
        <v>5</v>
      </c>
      <c r="B16" s="55" t="s">
        <v>141</v>
      </c>
      <c r="C16" s="55" t="s">
        <v>6</v>
      </c>
      <c r="D16" s="51" t="s">
        <v>7</v>
      </c>
      <c r="E16" s="51" t="s">
        <v>8</v>
      </c>
      <c r="F16" s="51" t="s">
        <v>7</v>
      </c>
      <c r="G16" s="51" t="s">
        <v>9</v>
      </c>
      <c r="H16" s="51" t="s">
        <v>7</v>
      </c>
      <c r="I16" s="53" t="s">
        <v>10</v>
      </c>
      <c r="J16" s="51" t="s">
        <v>8</v>
      </c>
      <c r="K16" s="53" t="s">
        <v>10</v>
      </c>
      <c r="L16" s="51" t="s">
        <v>9</v>
      </c>
      <c r="M16" s="53" t="s">
        <v>10</v>
      </c>
      <c r="N16" s="51" t="s">
        <v>9</v>
      </c>
      <c r="O16" s="51" t="s">
        <v>7</v>
      </c>
      <c r="P16" s="51" t="s">
        <v>9</v>
      </c>
      <c r="Q16" s="53" t="s">
        <v>10</v>
      </c>
      <c r="R16" s="51" t="s">
        <v>9</v>
      </c>
      <c r="S16" s="51" t="s">
        <v>7</v>
      </c>
      <c r="T16" s="51" t="s">
        <v>9</v>
      </c>
      <c r="U16" s="51" t="s">
        <v>7</v>
      </c>
      <c r="V16" s="51" t="s">
        <v>9</v>
      </c>
      <c r="W16" s="53" t="s">
        <v>10</v>
      </c>
      <c r="X16" s="51" t="s">
        <v>9</v>
      </c>
      <c r="Y16" s="51" t="s">
        <v>7</v>
      </c>
      <c r="Z16" s="51" t="s">
        <v>9</v>
      </c>
      <c r="AA16" s="53" t="s">
        <v>10</v>
      </c>
      <c r="AB16" s="49" t="s">
        <v>9</v>
      </c>
      <c r="AC16" s="51" t="s">
        <v>7</v>
      </c>
      <c r="AD16" s="49" t="s">
        <v>9</v>
      </c>
      <c r="AE16" s="53" t="s">
        <v>10</v>
      </c>
    </row>
    <row r="17" spans="1:32" hidden="1" x14ac:dyDescent="0.35">
      <c r="A17" s="56"/>
      <c r="B17" s="63"/>
      <c r="C17" s="63"/>
      <c r="D17" s="52"/>
      <c r="E17" s="52"/>
      <c r="F17" s="52"/>
      <c r="G17" s="52"/>
      <c r="H17" s="52"/>
      <c r="I17" s="54"/>
      <c r="J17" s="52"/>
      <c r="K17" s="54"/>
      <c r="L17" s="52"/>
      <c r="M17" s="54"/>
      <c r="N17" s="52"/>
      <c r="O17" s="52"/>
      <c r="P17" s="52"/>
      <c r="Q17" s="54"/>
      <c r="R17" s="52"/>
      <c r="S17" s="52"/>
      <c r="T17" s="52"/>
      <c r="U17" s="52"/>
      <c r="V17" s="52"/>
      <c r="W17" s="54"/>
      <c r="X17" s="52"/>
      <c r="Y17" s="52"/>
      <c r="Z17" s="52"/>
      <c r="AA17" s="54"/>
      <c r="AB17" s="50"/>
      <c r="AC17" s="52"/>
      <c r="AD17" s="50"/>
      <c r="AE17" s="54"/>
    </row>
    <row r="18" spans="1:32" ht="20.25" customHeight="1" x14ac:dyDescent="0.35">
      <c r="A18" s="5"/>
      <c r="B18" s="6" t="s">
        <v>11</v>
      </c>
      <c r="C18" s="6"/>
      <c r="D18" s="7">
        <f>D19+D26+D27+D28+D29+D30+D31+D32+D33</f>
        <v>875159.79999999993</v>
      </c>
      <c r="E18" s="7">
        <f>E19+E26+E27+E28+E29+E30+E31+E32+E33</f>
        <v>112515.3</v>
      </c>
      <c r="F18" s="8">
        <f>D18+E18</f>
        <v>987675.1</v>
      </c>
      <c r="G18" s="8">
        <f>G19+G26+G27+G28+G29+G30+G31+G32+G33</f>
        <v>0</v>
      </c>
      <c r="H18" s="8">
        <f>F18+G18</f>
        <v>987675.1</v>
      </c>
      <c r="I18" s="8">
        <f>I19+I26+I27+I28+I29+I30+I31+I32+I33</f>
        <v>1677000</v>
      </c>
      <c r="J18" s="8">
        <f>J19+J26+J27+J28+J29+J30+J31+J32+J33</f>
        <v>0</v>
      </c>
      <c r="K18" s="8">
        <f>I18+J18</f>
        <v>1677000</v>
      </c>
      <c r="L18" s="8">
        <f>L19+L26+L27+L28+L29+L30+L31+L32+L33</f>
        <v>0</v>
      </c>
      <c r="M18" s="8">
        <f>K18+L18</f>
        <v>1677000</v>
      </c>
      <c r="N18" s="8">
        <f>N19+N26+N27+N28+N29+N30+N31+N32+N33</f>
        <v>0</v>
      </c>
      <c r="O18" s="8">
        <f>N18+H18</f>
        <v>987675.1</v>
      </c>
      <c r="P18" s="8">
        <f>P19+P26+P27+P28+P29+P30+P31+P32+P33</f>
        <v>0</v>
      </c>
      <c r="Q18" s="8">
        <f>P18+M18</f>
        <v>1677000</v>
      </c>
      <c r="R18" s="8">
        <f>R19+R26+R27+R28+R29+R30+R31+R32+R33</f>
        <v>-14260.331999999995</v>
      </c>
      <c r="S18" s="8">
        <f>R18+O18</f>
        <v>973414.76799999992</v>
      </c>
      <c r="T18" s="8">
        <f>T19+T26+T27+T28+T29+T30+T31+T32+T33</f>
        <v>0</v>
      </c>
      <c r="U18" s="11">
        <f>T18+S18</f>
        <v>973414.76799999992</v>
      </c>
      <c r="V18" s="11">
        <f>V19+V26+V27+V28+V29+V30+V31+V32+V33</f>
        <v>0</v>
      </c>
      <c r="W18" s="11">
        <f>V18+Q18</f>
        <v>1677000</v>
      </c>
      <c r="X18" s="8">
        <f>X19+X20+X21+X22+X23+X24+X25+X26+X27+X28+X29+X30+X31+X32+X33</f>
        <v>0</v>
      </c>
      <c r="Y18" s="11">
        <f>X18+U18</f>
        <v>973414.76799999992</v>
      </c>
      <c r="Z18" s="11">
        <f>Z19+Z20+Z21+Z22+Z23+Z24+Z25+Z26+Z27+Z28+Z29+Z30+Z31+Z32+Z33</f>
        <v>0</v>
      </c>
      <c r="AA18" s="11">
        <f>Z18+W18</f>
        <v>1677000</v>
      </c>
      <c r="AB18" s="31">
        <f>AB19+AB20+AB21+AB22+AB23+AB24+AB25+AB26+AB27+AB28+AB29+AB30+AB31+AB32+AB33</f>
        <v>0</v>
      </c>
      <c r="AC18" s="11">
        <f>AB18+Y18</f>
        <v>973414.76799999992</v>
      </c>
      <c r="AD18" s="33">
        <f>AD19+AD20+AD21+AD22+AD23+AD24+AD25+AD26+AD27+AD28+AD29+AD30+AD31+AD32+AD33</f>
        <v>0</v>
      </c>
      <c r="AE18" s="11">
        <f>AD18+AA18</f>
        <v>1677000</v>
      </c>
    </row>
    <row r="19" spans="1:32" ht="54" x14ac:dyDescent="0.35">
      <c r="A19" s="5" t="s">
        <v>12</v>
      </c>
      <c r="B19" s="9" t="s">
        <v>117</v>
      </c>
      <c r="C19" s="39" t="s">
        <v>13</v>
      </c>
      <c r="D19" s="8">
        <v>500000</v>
      </c>
      <c r="E19" s="8"/>
      <c r="F19" s="8">
        <f t="shared" ref="F19:F50" si="0">D19+E19</f>
        <v>500000</v>
      </c>
      <c r="G19" s="8">
        <v>0</v>
      </c>
      <c r="H19" s="8">
        <v>500000</v>
      </c>
      <c r="I19" s="8">
        <v>910000</v>
      </c>
      <c r="J19" s="8"/>
      <c r="K19" s="8">
        <f t="shared" ref="K19:K50" si="1">I19+J19</f>
        <v>910000</v>
      </c>
      <c r="L19" s="8"/>
      <c r="M19" s="8">
        <f t="shared" ref="M19:M33" si="2">K19+L19</f>
        <v>910000</v>
      </c>
      <c r="N19" s="8"/>
      <c r="O19" s="8">
        <f t="shared" ref="O19:O85" si="3">N19+H19</f>
        <v>500000</v>
      </c>
      <c r="P19" s="8"/>
      <c r="Q19" s="8">
        <f t="shared" ref="Q19:Q85" si="4">P19+M19</f>
        <v>910000</v>
      </c>
      <c r="R19" s="12">
        <v>-80000</v>
      </c>
      <c r="S19" s="11">
        <f>R19+O19</f>
        <v>420000</v>
      </c>
      <c r="T19" s="12"/>
      <c r="U19" s="11">
        <f t="shared" ref="U19:U85" si="5">T19+S19</f>
        <v>420000</v>
      </c>
      <c r="V19" s="11"/>
      <c r="W19" s="11">
        <f t="shared" ref="W19:W85" si="6">V19+Q19</f>
        <v>910000</v>
      </c>
      <c r="X19" s="12">
        <v>-270000</v>
      </c>
      <c r="Y19" s="11">
        <f t="shared" ref="Y19:Y85" si="7">X19+U19</f>
        <v>150000</v>
      </c>
      <c r="Z19" s="11">
        <v>-870000</v>
      </c>
      <c r="AA19" s="11">
        <f t="shared" ref="AA19:AA85" si="8">Z19+W19</f>
        <v>40000</v>
      </c>
      <c r="AB19" s="32"/>
      <c r="AC19" s="11">
        <f t="shared" ref="AC19:AC50" si="9">AB19+Y19</f>
        <v>150000</v>
      </c>
      <c r="AD19" s="33"/>
      <c r="AE19" s="11">
        <f t="shared" ref="AE19:AE50" si="10">AD19+AA19</f>
        <v>40000</v>
      </c>
      <c r="AF19" s="1" t="s">
        <v>132</v>
      </c>
    </row>
    <row r="20" spans="1:32" ht="54" x14ac:dyDescent="0.35">
      <c r="A20" s="5" t="s">
        <v>14</v>
      </c>
      <c r="B20" s="9" t="s">
        <v>118</v>
      </c>
      <c r="C20" s="39" t="s">
        <v>13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2"/>
      <c r="S20" s="11"/>
      <c r="T20" s="12"/>
      <c r="U20" s="11"/>
      <c r="V20" s="11"/>
      <c r="W20" s="11"/>
      <c r="X20" s="12">
        <v>150000</v>
      </c>
      <c r="Y20" s="11">
        <f t="shared" ref="Y20:Y25" si="11">X20+U20</f>
        <v>150000</v>
      </c>
      <c r="Z20" s="11">
        <v>40000</v>
      </c>
      <c r="AA20" s="11">
        <f t="shared" ref="AA20:AA25" si="12">Z20+W20</f>
        <v>40000</v>
      </c>
      <c r="AB20" s="32"/>
      <c r="AC20" s="11">
        <f t="shared" si="9"/>
        <v>150000</v>
      </c>
      <c r="AD20" s="33"/>
      <c r="AE20" s="11">
        <f t="shared" si="10"/>
        <v>40000</v>
      </c>
      <c r="AF20" s="1" t="s">
        <v>133</v>
      </c>
    </row>
    <row r="21" spans="1:32" ht="54" x14ac:dyDescent="0.35">
      <c r="A21" s="5" t="s">
        <v>124</v>
      </c>
      <c r="B21" s="9" t="s">
        <v>119</v>
      </c>
      <c r="C21" s="39" t="s">
        <v>13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2"/>
      <c r="S21" s="11"/>
      <c r="T21" s="12"/>
      <c r="U21" s="11"/>
      <c r="V21" s="11"/>
      <c r="W21" s="11"/>
      <c r="X21" s="12">
        <v>120000</v>
      </c>
      <c r="Y21" s="11">
        <f t="shared" si="11"/>
        <v>120000</v>
      </c>
      <c r="Z21" s="11">
        <v>0</v>
      </c>
      <c r="AA21" s="11">
        <f t="shared" si="12"/>
        <v>0</v>
      </c>
      <c r="AB21" s="32"/>
      <c r="AC21" s="11">
        <f t="shared" si="9"/>
        <v>120000</v>
      </c>
      <c r="AD21" s="33"/>
      <c r="AE21" s="11">
        <f t="shared" si="10"/>
        <v>0</v>
      </c>
      <c r="AF21" s="1" t="s">
        <v>134</v>
      </c>
    </row>
    <row r="22" spans="1:32" ht="54" x14ac:dyDescent="0.35">
      <c r="A22" s="5" t="s">
        <v>19</v>
      </c>
      <c r="B22" s="9" t="s">
        <v>120</v>
      </c>
      <c r="C22" s="39" t="s">
        <v>13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2"/>
      <c r="S22" s="11"/>
      <c r="T22" s="12"/>
      <c r="U22" s="11"/>
      <c r="V22" s="11"/>
      <c r="W22" s="11"/>
      <c r="X22" s="12">
        <v>0</v>
      </c>
      <c r="Y22" s="11">
        <f t="shared" si="11"/>
        <v>0</v>
      </c>
      <c r="Z22" s="11">
        <v>200000</v>
      </c>
      <c r="AA22" s="11">
        <f t="shared" si="12"/>
        <v>200000</v>
      </c>
      <c r="AB22" s="32"/>
      <c r="AC22" s="11">
        <f t="shared" si="9"/>
        <v>0</v>
      </c>
      <c r="AD22" s="33"/>
      <c r="AE22" s="11">
        <f t="shared" si="10"/>
        <v>200000</v>
      </c>
      <c r="AF22" s="1" t="s">
        <v>135</v>
      </c>
    </row>
    <row r="23" spans="1:32" ht="54" x14ac:dyDescent="0.35">
      <c r="A23" s="5" t="s">
        <v>21</v>
      </c>
      <c r="B23" s="9" t="s">
        <v>121</v>
      </c>
      <c r="C23" s="39" t="s">
        <v>13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2"/>
      <c r="S23" s="11"/>
      <c r="T23" s="12"/>
      <c r="U23" s="11"/>
      <c r="V23" s="11"/>
      <c r="W23" s="11"/>
      <c r="X23" s="12">
        <v>0</v>
      </c>
      <c r="Y23" s="11">
        <f t="shared" si="11"/>
        <v>0</v>
      </c>
      <c r="Z23" s="11">
        <v>250000</v>
      </c>
      <c r="AA23" s="11">
        <f t="shared" si="12"/>
        <v>250000</v>
      </c>
      <c r="AB23" s="32"/>
      <c r="AC23" s="11">
        <f t="shared" si="9"/>
        <v>0</v>
      </c>
      <c r="AD23" s="33"/>
      <c r="AE23" s="11">
        <f t="shared" si="10"/>
        <v>250000</v>
      </c>
      <c r="AF23" s="1" t="s">
        <v>136</v>
      </c>
    </row>
    <row r="24" spans="1:32" ht="54" x14ac:dyDescent="0.35">
      <c r="A24" s="5" t="s">
        <v>24</v>
      </c>
      <c r="B24" s="9" t="s">
        <v>122</v>
      </c>
      <c r="C24" s="39" t="s">
        <v>13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2"/>
      <c r="S24" s="11"/>
      <c r="T24" s="12"/>
      <c r="U24" s="11"/>
      <c r="V24" s="11"/>
      <c r="W24" s="11"/>
      <c r="X24" s="12">
        <v>0</v>
      </c>
      <c r="Y24" s="11">
        <f t="shared" si="11"/>
        <v>0</v>
      </c>
      <c r="Z24" s="11">
        <v>180000</v>
      </c>
      <c r="AA24" s="11">
        <f t="shared" si="12"/>
        <v>180000</v>
      </c>
      <c r="AB24" s="32"/>
      <c r="AC24" s="11">
        <f t="shared" si="9"/>
        <v>0</v>
      </c>
      <c r="AD24" s="33"/>
      <c r="AE24" s="11">
        <f t="shared" si="10"/>
        <v>180000</v>
      </c>
      <c r="AF24" s="1" t="s">
        <v>137</v>
      </c>
    </row>
    <row r="25" spans="1:32" ht="54" x14ac:dyDescent="0.35">
      <c r="A25" s="5" t="s">
        <v>26</v>
      </c>
      <c r="B25" s="9" t="s">
        <v>123</v>
      </c>
      <c r="C25" s="39" t="s">
        <v>13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2"/>
      <c r="S25" s="11"/>
      <c r="T25" s="12"/>
      <c r="U25" s="11"/>
      <c r="V25" s="11"/>
      <c r="W25" s="11"/>
      <c r="X25" s="12">
        <v>0</v>
      </c>
      <c r="Y25" s="11">
        <f t="shared" si="11"/>
        <v>0</v>
      </c>
      <c r="Z25" s="11">
        <v>200000</v>
      </c>
      <c r="AA25" s="11">
        <f t="shared" si="12"/>
        <v>200000</v>
      </c>
      <c r="AB25" s="32"/>
      <c r="AC25" s="11">
        <f t="shared" si="9"/>
        <v>0</v>
      </c>
      <c r="AD25" s="33"/>
      <c r="AE25" s="11">
        <f t="shared" si="10"/>
        <v>200000</v>
      </c>
      <c r="AF25" s="1" t="s">
        <v>138</v>
      </c>
    </row>
    <row r="26" spans="1:32" ht="36" x14ac:dyDescent="0.35">
      <c r="A26" s="5" t="s">
        <v>29</v>
      </c>
      <c r="B26" s="9" t="s">
        <v>15</v>
      </c>
      <c r="C26" s="39" t="s">
        <v>16</v>
      </c>
      <c r="D26" s="11">
        <v>33153.199999999997</v>
      </c>
      <c r="E26" s="11">
        <v>0</v>
      </c>
      <c r="F26" s="8">
        <f t="shared" si="0"/>
        <v>33153.199999999997</v>
      </c>
      <c r="G26" s="11">
        <v>0</v>
      </c>
      <c r="H26" s="11">
        <v>33153.199999999997</v>
      </c>
      <c r="I26" s="11">
        <v>0</v>
      </c>
      <c r="J26" s="11">
        <v>0</v>
      </c>
      <c r="K26" s="8">
        <f t="shared" si="1"/>
        <v>0</v>
      </c>
      <c r="L26" s="11">
        <v>0</v>
      </c>
      <c r="M26" s="8">
        <f t="shared" si="2"/>
        <v>0</v>
      </c>
      <c r="N26" s="11">
        <v>0</v>
      </c>
      <c r="O26" s="8">
        <f t="shared" si="3"/>
        <v>33153.199999999997</v>
      </c>
      <c r="P26" s="11">
        <v>0</v>
      </c>
      <c r="Q26" s="8">
        <f t="shared" si="4"/>
        <v>0</v>
      </c>
      <c r="R26" s="11">
        <v>0</v>
      </c>
      <c r="S26" s="11">
        <f t="shared" ref="S26:S85" si="13">R26+O26</f>
        <v>33153.199999999997</v>
      </c>
      <c r="T26" s="11">
        <v>0</v>
      </c>
      <c r="U26" s="11">
        <f t="shared" si="5"/>
        <v>33153.199999999997</v>
      </c>
      <c r="V26" s="11">
        <v>0</v>
      </c>
      <c r="W26" s="11">
        <f t="shared" si="6"/>
        <v>0</v>
      </c>
      <c r="X26" s="11">
        <v>0</v>
      </c>
      <c r="Y26" s="11">
        <f t="shared" si="7"/>
        <v>33153.199999999997</v>
      </c>
      <c r="Z26" s="11">
        <v>0</v>
      </c>
      <c r="AA26" s="11">
        <f t="shared" si="8"/>
        <v>0</v>
      </c>
      <c r="AB26" s="33"/>
      <c r="AC26" s="11">
        <f t="shared" si="9"/>
        <v>33153.199999999997</v>
      </c>
      <c r="AD26" s="33"/>
      <c r="AE26" s="11">
        <f t="shared" si="10"/>
        <v>0</v>
      </c>
      <c r="AF26" s="1" t="s">
        <v>17</v>
      </c>
    </row>
    <row r="27" spans="1:32" ht="36" x14ac:dyDescent="0.35">
      <c r="A27" s="5" t="s">
        <v>32</v>
      </c>
      <c r="B27" s="39" t="s">
        <v>113</v>
      </c>
      <c r="C27" s="39" t="s">
        <v>16</v>
      </c>
      <c r="D27" s="12">
        <v>5006.6000000000004</v>
      </c>
      <c r="E27" s="12">
        <v>12515.3</v>
      </c>
      <c r="F27" s="8">
        <f t="shared" si="0"/>
        <v>17521.900000000001</v>
      </c>
      <c r="G27" s="12">
        <v>0</v>
      </c>
      <c r="H27" s="11">
        <v>17521.900000000001</v>
      </c>
      <c r="I27" s="12">
        <v>0</v>
      </c>
      <c r="J27" s="12">
        <v>0</v>
      </c>
      <c r="K27" s="8">
        <f t="shared" si="1"/>
        <v>0</v>
      </c>
      <c r="L27" s="12">
        <v>0</v>
      </c>
      <c r="M27" s="8">
        <f t="shared" si="2"/>
        <v>0</v>
      </c>
      <c r="N27" s="12">
        <v>0</v>
      </c>
      <c r="O27" s="8">
        <f t="shared" si="3"/>
        <v>17521.900000000001</v>
      </c>
      <c r="P27" s="12">
        <v>0</v>
      </c>
      <c r="Q27" s="8">
        <f t="shared" si="4"/>
        <v>0</v>
      </c>
      <c r="R27" s="12">
        <v>65739.668000000005</v>
      </c>
      <c r="S27" s="11">
        <f t="shared" si="13"/>
        <v>83261.567999999999</v>
      </c>
      <c r="T27" s="12"/>
      <c r="U27" s="11">
        <f t="shared" si="5"/>
        <v>83261.567999999999</v>
      </c>
      <c r="V27" s="12">
        <v>0</v>
      </c>
      <c r="W27" s="11">
        <f t="shared" si="6"/>
        <v>0</v>
      </c>
      <c r="X27" s="12"/>
      <c r="Y27" s="11">
        <f t="shared" si="7"/>
        <v>83261.567999999999</v>
      </c>
      <c r="Z27" s="12">
        <v>0</v>
      </c>
      <c r="AA27" s="11">
        <f t="shared" si="8"/>
        <v>0</v>
      </c>
      <c r="AB27" s="32"/>
      <c r="AC27" s="11">
        <f t="shared" si="9"/>
        <v>83261.567999999999</v>
      </c>
      <c r="AD27" s="32"/>
      <c r="AE27" s="11">
        <f t="shared" si="10"/>
        <v>0</v>
      </c>
      <c r="AF27" s="1" t="s">
        <v>18</v>
      </c>
    </row>
    <row r="28" spans="1:32" ht="36" x14ac:dyDescent="0.35">
      <c r="A28" s="5" t="s">
        <v>36</v>
      </c>
      <c r="B28" s="39" t="s">
        <v>115</v>
      </c>
      <c r="C28" s="39" t="s">
        <v>16</v>
      </c>
      <c r="D28" s="13">
        <v>90000</v>
      </c>
      <c r="E28" s="13">
        <v>0</v>
      </c>
      <c r="F28" s="8">
        <f t="shared" si="0"/>
        <v>90000</v>
      </c>
      <c r="G28" s="13">
        <v>0</v>
      </c>
      <c r="H28" s="8">
        <v>90000</v>
      </c>
      <c r="I28" s="13">
        <v>250000</v>
      </c>
      <c r="J28" s="13">
        <v>0</v>
      </c>
      <c r="K28" s="8">
        <f t="shared" si="1"/>
        <v>250000</v>
      </c>
      <c r="L28" s="13">
        <v>0</v>
      </c>
      <c r="M28" s="8">
        <f t="shared" si="2"/>
        <v>250000</v>
      </c>
      <c r="N28" s="13">
        <v>0</v>
      </c>
      <c r="O28" s="8">
        <f t="shared" si="3"/>
        <v>90000</v>
      </c>
      <c r="P28" s="13">
        <v>0</v>
      </c>
      <c r="Q28" s="8">
        <f t="shared" si="4"/>
        <v>250000</v>
      </c>
      <c r="R28" s="13">
        <v>0</v>
      </c>
      <c r="S28" s="11">
        <f t="shared" si="13"/>
        <v>90000</v>
      </c>
      <c r="T28" s="26">
        <v>0</v>
      </c>
      <c r="U28" s="11">
        <f t="shared" si="5"/>
        <v>90000</v>
      </c>
      <c r="V28" s="12">
        <v>0</v>
      </c>
      <c r="W28" s="11">
        <f t="shared" si="6"/>
        <v>250000</v>
      </c>
      <c r="X28" s="11">
        <v>0</v>
      </c>
      <c r="Y28" s="11">
        <f t="shared" si="7"/>
        <v>90000</v>
      </c>
      <c r="Z28" s="12">
        <v>0</v>
      </c>
      <c r="AA28" s="11">
        <f t="shared" si="8"/>
        <v>250000</v>
      </c>
      <c r="AB28" s="33"/>
      <c r="AC28" s="11">
        <f t="shared" si="9"/>
        <v>90000</v>
      </c>
      <c r="AD28" s="32"/>
      <c r="AE28" s="11">
        <f t="shared" si="10"/>
        <v>250000</v>
      </c>
      <c r="AF28" s="1" t="s">
        <v>20</v>
      </c>
    </row>
    <row r="29" spans="1:32" ht="36" x14ac:dyDescent="0.35">
      <c r="A29" s="5" t="s">
        <v>40</v>
      </c>
      <c r="B29" s="39" t="s">
        <v>22</v>
      </c>
      <c r="C29" s="39" t="s">
        <v>16</v>
      </c>
      <c r="D29" s="13">
        <v>75000</v>
      </c>
      <c r="E29" s="13">
        <v>0</v>
      </c>
      <c r="F29" s="8">
        <f t="shared" si="0"/>
        <v>75000</v>
      </c>
      <c r="G29" s="13">
        <v>0</v>
      </c>
      <c r="H29" s="8">
        <v>75000</v>
      </c>
      <c r="I29" s="13">
        <v>157000</v>
      </c>
      <c r="J29" s="13">
        <v>0</v>
      </c>
      <c r="K29" s="8">
        <f t="shared" si="1"/>
        <v>157000</v>
      </c>
      <c r="L29" s="13">
        <v>0</v>
      </c>
      <c r="M29" s="8">
        <f t="shared" si="2"/>
        <v>157000</v>
      </c>
      <c r="N29" s="13">
        <v>0</v>
      </c>
      <c r="O29" s="8">
        <f t="shared" si="3"/>
        <v>75000</v>
      </c>
      <c r="P29" s="13">
        <v>0</v>
      </c>
      <c r="Q29" s="8">
        <f t="shared" si="4"/>
        <v>157000</v>
      </c>
      <c r="R29" s="13">
        <v>0</v>
      </c>
      <c r="S29" s="11">
        <f t="shared" si="13"/>
        <v>75000</v>
      </c>
      <c r="T29" s="13">
        <v>0</v>
      </c>
      <c r="U29" s="11">
        <f t="shared" si="5"/>
        <v>75000</v>
      </c>
      <c r="V29" s="12">
        <v>0</v>
      </c>
      <c r="W29" s="11">
        <f t="shared" si="6"/>
        <v>157000</v>
      </c>
      <c r="X29" s="11">
        <v>0</v>
      </c>
      <c r="Y29" s="11">
        <f t="shared" si="7"/>
        <v>75000</v>
      </c>
      <c r="Z29" s="12">
        <v>0</v>
      </c>
      <c r="AA29" s="11">
        <f t="shared" si="8"/>
        <v>157000</v>
      </c>
      <c r="AB29" s="33"/>
      <c r="AC29" s="11">
        <f t="shared" si="9"/>
        <v>75000</v>
      </c>
      <c r="AD29" s="32"/>
      <c r="AE29" s="11">
        <f t="shared" si="10"/>
        <v>157000</v>
      </c>
      <c r="AF29" s="1" t="s">
        <v>23</v>
      </c>
    </row>
    <row r="30" spans="1:32" ht="36" x14ac:dyDescent="0.35">
      <c r="A30" s="5" t="s">
        <v>44</v>
      </c>
      <c r="B30" s="39" t="s">
        <v>116</v>
      </c>
      <c r="C30" s="39" t="s">
        <v>16</v>
      </c>
      <c r="D30" s="13">
        <v>72000</v>
      </c>
      <c r="E30" s="13">
        <v>0</v>
      </c>
      <c r="F30" s="8">
        <f t="shared" si="0"/>
        <v>72000</v>
      </c>
      <c r="G30" s="13">
        <v>0</v>
      </c>
      <c r="H30" s="8">
        <v>72000</v>
      </c>
      <c r="I30" s="13">
        <v>160000</v>
      </c>
      <c r="J30" s="13">
        <v>0</v>
      </c>
      <c r="K30" s="8">
        <f t="shared" si="1"/>
        <v>160000</v>
      </c>
      <c r="L30" s="13">
        <v>0</v>
      </c>
      <c r="M30" s="8">
        <f t="shared" si="2"/>
        <v>160000</v>
      </c>
      <c r="N30" s="13">
        <v>0</v>
      </c>
      <c r="O30" s="8">
        <f t="shared" si="3"/>
        <v>72000</v>
      </c>
      <c r="P30" s="13">
        <v>0</v>
      </c>
      <c r="Q30" s="8">
        <f t="shared" si="4"/>
        <v>160000</v>
      </c>
      <c r="R30" s="13">
        <v>0</v>
      </c>
      <c r="S30" s="11">
        <f t="shared" si="13"/>
        <v>72000</v>
      </c>
      <c r="T30" s="26">
        <v>0</v>
      </c>
      <c r="U30" s="11">
        <f t="shared" si="5"/>
        <v>72000</v>
      </c>
      <c r="V30" s="12">
        <v>0</v>
      </c>
      <c r="W30" s="11">
        <f t="shared" si="6"/>
        <v>160000</v>
      </c>
      <c r="X30" s="11">
        <v>0</v>
      </c>
      <c r="Y30" s="11">
        <f t="shared" si="7"/>
        <v>72000</v>
      </c>
      <c r="Z30" s="12">
        <v>0</v>
      </c>
      <c r="AA30" s="11">
        <f t="shared" si="8"/>
        <v>160000</v>
      </c>
      <c r="AB30" s="33"/>
      <c r="AC30" s="11">
        <f t="shared" si="9"/>
        <v>72000</v>
      </c>
      <c r="AD30" s="32"/>
      <c r="AE30" s="11">
        <f t="shared" si="10"/>
        <v>160000</v>
      </c>
      <c r="AF30" s="1" t="s">
        <v>25</v>
      </c>
    </row>
    <row r="31" spans="1:32" ht="36" x14ac:dyDescent="0.35">
      <c r="A31" s="5" t="s">
        <v>47</v>
      </c>
      <c r="B31" s="39" t="s">
        <v>27</v>
      </c>
      <c r="C31" s="39" t="s">
        <v>16</v>
      </c>
      <c r="D31" s="13">
        <v>100000</v>
      </c>
      <c r="E31" s="13">
        <v>0</v>
      </c>
      <c r="F31" s="8">
        <f t="shared" si="0"/>
        <v>100000</v>
      </c>
      <c r="G31" s="13">
        <v>0</v>
      </c>
      <c r="H31" s="8">
        <v>100000</v>
      </c>
      <c r="I31" s="13">
        <v>200000</v>
      </c>
      <c r="J31" s="13">
        <v>0</v>
      </c>
      <c r="K31" s="8">
        <f t="shared" si="1"/>
        <v>200000</v>
      </c>
      <c r="L31" s="13">
        <v>0</v>
      </c>
      <c r="M31" s="8">
        <f t="shared" si="2"/>
        <v>200000</v>
      </c>
      <c r="N31" s="13">
        <v>0</v>
      </c>
      <c r="O31" s="8">
        <f t="shared" si="3"/>
        <v>100000</v>
      </c>
      <c r="P31" s="13">
        <v>0</v>
      </c>
      <c r="Q31" s="8">
        <f t="shared" si="4"/>
        <v>200000</v>
      </c>
      <c r="R31" s="13">
        <v>0</v>
      </c>
      <c r="S31" s="11">
        <f t="shared" si="13"/>
        <v>100000</v>
      </c>
      <c r="T31" s="13">
        <v>0</v>
      </c>
      <c r="U31" s="11">
        <f t="shared" si="5"/>
        <v>100000</v>
      </c>
      <c r="V31" s="12">
        <v>0</v>
      </c>
      <c r="W31" s="11">
        <f t="shared" si="6"/>
        <v>200000</v>
      </c>
      <c r="X31" s="11">
        <v>0</v>
      </c>
      <c r="Y31" s="11">
        <f t="shared" si="7"/>
        <v>100000</v>
      </c>
      <c r="Z31" s="12">
        <v>0</v>
      </c>
      <c r="AA31" s="11">
        <f t="shared" si="8"/>
        <v>200000</v>
      </c>
      <c r="AB31" s="33"/>
      <c r="AC31" s="11">
        <f t="shared" si="9"/>
        <v>100000</v>
      </c>
      <c r="AD31" s="32"/>
      <c r="AE31" s="11">
        <f t="shared" si="10"/>
        <v>200000</v>
      </c>
      <c r="AF31" s="1" t="s">
        <v>28</v>
      </c>
    </row>
    <row r="32" spans="1:32" ht="54" x14ac:dyDescent="0.35">
      <c r="A32" s="5" t="s">
        <v>50</v>
      </c>
      <c r="B32" s="39" t="s">
        <v>30</v>
      </c>
      <c r="C32" s="39" t="s">
        <v>16</v>
      </c>
      <c r="D32" s="12">
        <v>0</v>
      </c>
      <c r="E32" s="12">
        <v>50000</v>
      </c>
      <c r="F32" s="8">
        <f t="shared" si="0"/>
        <v>50000</v>
      </c>
      <c r="G32" s="12">
        <v>0</v>
      </c>
      <c r="H32" s="8">
        <f t="shared" ref="H32:H33" si="14">F32+G32</f>
        <v>50000</v>
      </c>
      <c r="I32" s="12">
        <v>0</v>
      </c>
      <c r="J32" s="12">
        <v>0</v>
      </c>
      <c r="K32" s="8">
        <f t="shared" si="1"/>
        <v>0</v>
      </c>
      <c r="L32" s="12">
        <v>0</v>
      </c>
      <c r="M32" s="8">
        <f t="shared" si="2"/>
        <v>0</v>
      </c>
      <c r="N32" s="12">
        <v>0</v>
      </c>
      <c r="O32" s="8">
        <f t="shared" si="3"/>
        <v>50000</v>
      </c>
      <c r="P32" s="12">
        <v>0</v>
      </c>
      <c r="Q32" s="8">
        <f t="shared" si="4"/>
        <v>0</v>
      </c>
      <c r="R32" s="12">
        <v>0</v>
      </c>
      <c r="S32" s="11">
        <f t="shared" si="13"/>
        <v>50000</v>
      </c>
      <c r="T32" s="12">
        <v>0</v>
      </c>
      <c r="U32" s="11">
        <f t="shared" si="5"/>
        <v>50000</v>
      </c>
      <c r="V32" s="12">
        <v>0</v>
      </c>
      <c r="W32" s="11">
        <f t="shared" si="6"/>
        <v>0</v>
      </c>
      <c r="X32" s="11">
        <v>0</v>
      </c>
      <c r="Y32" s="11">
        <f t="shared" si="7"/>
        <v>50000</v>
      </c>
      <c r="Z32" s="12">
        <v>0</v>
      </c>
      <c r="AA32" s="11">
        <f t="shared" si="8"/>
        <v>0</v>
      </c>
      <c r="AB32" s="33"/>
      <c r="AC32" s="11">
        <f t="shared" si="9"/>
        <v>50000</v>
      </c>
      <c r="AD32" s="32"/>
      <c r="AE32" s="11">
        <f t="shared" si="10"/>
        <v>0</v>
      </c>
      <c r="AF32" s="1" t="s">
        <v>31</v>
      </c>
    </row>
    <row r="33" spans="1:32" ht="36" x14ac:dyDescent="0.35">
      <c r="A33" s="5" t="s">
        <v>53</v>
      </c>
      <c r="B33" s="39" t="s">
        <v>33</v>
      </c>
      <c r="C33" s="39" t="s">
        <v>16</v>
      </c>
      <c r="D33" s="12">
        <v>0</v>
      </c>
      <c r="E33" s="12">
        <v>50000</v>
      </c>
      <c r="F33" s="8">
        <f t="shared" si="0"/>
        <v>50000</v>
      </c>
      <c r="G33" s="12">
        <v>0</v>
      </c>
      <c r="H33" s="8">
        <f t="shared" si="14"/>
        <v>50000</v>
      </c>
      <c r="I33" s="12">
        <v>0</v>
      </c>
      <c r="J33" s="12">
        <v>0</v>
      </c>
      <c r="K33" s="8">
        <f t="shared" si="1"/>
        <v>0</v>
      </c>
      <c r="L33" s="12">
        <v>0</v>
      </c>
      <c r="M33" s="8">
        <f t="shared" si="2"/>
        <v>0</v>
      </c>
      <c r="N33" s="12">
        <v>0</v>
      </c>
      <c r="O33" s="8">
        <f t="shared" si="3"/>
        <v>50000</v>
      </c>
      <c r="P33" s="12">
        <v>0</v>
      </c>
      <c r="Q33" s="8">
        <f t="shared" si="4"/>
        <v>0</v>
      </c>
      <c r="R33" s="12">
        <v>0</v>
      </c>
      <c r="S33" s="11">
        <f t="shared" si="13"/>
        <v>50000</v>
      </c>
      <c r="T33" s="12">
        <v>0</v>
      </c>
      <c r="U33" s="11">
        <f t="shared" si="5"/>
        <v>50000</v>
      </c>
      <c r="V33" s="12">
        <v>0</v>
      </c>
      <c r="W33" s="11">
        <f t="shared" si="6"/>
        <v>0</v>
      </c>
      <c r="X33" s="12">
        <v>0</v>
      </c>
      <c r="Y33" s="11">
        <f t="shared" si="7"/>
        <v>50000</v>
      </c>
      <c r="Z33" s="12">
        <v>0</v>
      </c>
      <c r="AA33" s="11">
        <f t="shared" si="8"/>
        <v>0</v>
      </c>
      <c r="AB33" s="32"/>
      <c r="AC33" s="11">
        <f t="shared" si="9"/>
        <v>50000</v>
      </c>
      <c r="AD33" s="32"/>
      <c r="AE33" s="11">
        <f t="shared" si="10"/>
        <v>0</v>
      </c>
      <c r="AF33" s="1" t="s">
        <v>34</v>
      </c>
    </row>
    <row r="34" spans="1:32" x14ac:dyDescent="0.35">
      <c r="A34" s="5"/>
      <c r="B34" s="39" t="s">
        <v>35</v>
      </c>
      <c r="C34" s="39"/>
      <c r="D34" s="7">
        <f>D35+D36+D37+D38+D39+D40+D41+D42+D43</f>
        <v>185557.79999999996</v>
      </c>
      <c r="E34" s="7">
        <f>E35+E36+E37+E38+E39+E40+E41+E42+E43</f>
        <v>0</v>
      </c>
      <c r="F34" s="8">
        <f t="shared" si="0"/>
        <v>185557.79999999996</v>
      </c>
      <c r="G34" s="8">
        <f>G35+G36+G37+G38+G39+G40+G41+G42+G43</f>
        <v>0</v>
      </c>
      <c r="H34" s="8">
        <f>F34+G34</f>
        <v>185557.79999999996</v>
      </c>
      <c r="I34" s="8">
        <f>I35+I36+I37+I38+I39+I40+I41+I42+I43</f>
        <v>233620.6</v>
      </c>
      <c r="J34" s="8">
        <f>J35+J36+J37+J38+J39+J40+J41+J42+J43</f>
        <v>0</v>
      </c>
      <c r="K34" s="11">
        <f t="shared" si="1"/>
        <v>233620.6</v>
      </c>
      <c r="L34" s="8">
        <f>L35+L36+L37+L38+L39+L40+L41+L42+L43</f>
        <v>0</v>
      </c>
      <c r="M34" s="11">
        <f>K34+L34</f>
        <v>233620.6</v>
      </c>
      <c r="N34" s="8">
        <f>N35+N36+N37+N38+N39+N40+N41+N42+N43+N44</f>
        <v>739857.4</v>
      </c>
      <c r="O34" s="8">
        <f t="shared" si="3"/>
        <v>925415.2</v>
      </c>
      <c r="P34" s="8">
        <f>P35+P36+P37+P38+P39+P40+P41+P42+P43+P44</f>
        <v>915348.9</v>
      </c>
      <c r="Q34" s="8">
        <f t="shared" si="4"/>
        <v>1148969.5</v>
      </c>
      <c r="R34" s="8">
        <f>R35+R36+R37+R38+R39+R40+R41+R42+R43+R44+R45</f>
        <v>163815.55900000001</v>
      </c>
      <c r="S34" s="11">
        <f t="shared" si="13"/>
        <v>1089230.7590000001</v>
      </c>
      <c r="T34" s="8">
        <f>T35+T36+T37+T38+T39+T40+T41+T42+T43+T44+T45</f>
        <v>0</v>
      </c>
      <c r="U34" s="11">
        <f t="shared" si="5"/>
        <v>1089230.7590000001</v>
      </c>
      <c r="V34" s="11">
        <f>V35+V36+V37+V38+V39+V40+V41+V42+V43+V44</f>
        <v>0</v>
      </c>
      <c r="W34" s="11">
        <f t="shared" si="6"/>
        <v>1148969.5</v>
      </c>
      <c r="X34" s="8">
        <f>X35+X36+X37+X38+X39+X40+X41+X42+X43+X44+X45</f>
        <v>0</v>
      </c>
      <c r="Y34" s="11">
        <f t="shared" si="7"/>
        <v>1089230.7590000001</v>
      </c>
      <c r="Z34" s="11">
        <f>Z35+Z36+Z37+Z38+Z39+Z40+Z41+Z42+Z43+Z44</f>
        <v>0</v>
      </c>
      <c r="AA34" s="11">
        <f t="shared" si="8"/>
        <v>1148969.5</v>
      </c>
      <c r="AB34" s="31">
        <f>AB35+AB36+AB37+AB38+AB39+AB40+AB41+AB42+AB43+AB44+AB45</f>
        <v>0</v>
      </c>
      <c r="AC34" s="11">
        <f t="shared" si="9"/>
        <v>1089230.7590000001</v>
      </c>
      <c r="AD34" s="33">
        <f>AD35+AD36+AD37+AD38+AD39+AD40+AD41+AD42+AD43+AD44</f>
        <v>0</v>
      </c>
      <c r="AE34" s="11">
        <f t="shared" si="10"/>
        <v>1148969.5</v>
      </c>
    </row>
    <row r="35" spans="1:32" ht="72" x14ac:dyDescent="0.35">
      <c r="A35" s="5" t="s">
        <v>56</v>
      </c>
      <c r="B35" s="14" t="s">
        <v>37</v>
      </c>
      <c r="C35" s="39" t="s">
        <v>38</v>
      </c>
      <c r="D35" s="8">
        <v>7859.7</v>
      </c>
      <c r="E35" s="8">
        <v>0</v>
      </c>
      <c r="F35" s="8">
        <f t="shared" si="0"/>
        <v>7859.7</v>
      </c>
      <c r="G35" s="8">
        <v>0</v>
      </c>
      <c r="H35" s="8">
        <f t="shared" ref="H35:H50" si="15">F35+G35</f>
        <v>7859.7</v>
      </c>
      <c r="I35" s="8">
        <v>7880.5</v>
      </c>
      <c r="J35" s="8">
        <v>0</v>
      </c>
      <c r="K35" s="11">
        <f t="shared" si="1"/>
        <v>7880.5</v>
      </c>
      <c r="L35" s="8">
        <v>0</v>
      </c>
      <c r="M35" s="11">
        <f t="shared" ref="M35:M50" si="16">K35+L35</f>
        <v>7880.5</v>
      </c>
      <c r="N35" s="8">
        <v>0</v>
      </c>
      <c r="O35" s="8">
        <f t="shared" si="3"/>
        <v>7859.7</v>
      </c>
      <c r="P35" s="8">
        <v>0</v>
      </c>
      <c r="Q35" s="8">
        <f t="shared" si="4"/>
        <v>7880.5</v>
      </c>
      <c r="R35" s="8">
        <v>0</v>
      </c>
      <c r="S35" s="11">
        <f t="shared" si="13"/>
        <v>7859.7</v>
      </c>
      <c r="T35" s="8">
        <v>0</v>
      </c>
      <c r="U35" s="11">
        <f t="shared" si="5"/>
        <v>7859.7</v>
      </c>
      <c r="V35" s="11">
        <v>0</v>
      </c>
      <c r="W35" s="11">
        <f t="shared" si="6"/>
        <v>7880.5</v>
      </c>
      <c r="X35" s="8">
        <v>0</v>
      </c>
      <c r="Y35" s="11">
        <f t="shared" si="7"/>
        <v>7859.7</v>
      </c>
      <c r="Z35" s="11">
        <v>0</v>
      </c>
      <c r="AA35" s="11">
        <f t="shared" si="8"/>
        <v>7880.5</v>
      </c>
      <c r="AB35" s="31"/>
      <c r="AC35" s="11">
        <f t="shared" si="9"/>
        <v>7859.7</v>
      </c>
      <c r="AD35" s="33"/>
      <c r="AE35" s="11">
        <f t="shared" si="10"/>
        <v>7880.5</v>
      </c>
      <c r="AF35" s="1" t="s">
        <v>39</v>
      </c>
    </row>
    <row r="36" spans="1:32" ht="54" x14ac:dyDescent="0.35">
      <c r="A36" s="5" t="s">
        <v>59</v>
      </c>
      <c r="B36" s="39" t="s">
        <v>41</v>
      </c>
      <c r="C36" s="39" t="s">
        <v>42</v>
      </c>
      <c r="D36" s="12">
        <v>9780.6</v>
      </c>
      <c r="E36" s="12">
        <v>0</v>
      </c>
      <c r="F36" s="8">
        <f t="shared" si="0"/>
        <v>9780.6</v>
      </c>
      <c r="G36" s="12">
        <v>0</v>
      </c>
      <c r="H36" s="8">
        <f t="shared" si="15"/>
        <v>9780.6</v>
      </c>
      <c r="I36" s="12">
        <v>0</v>
      </c>
      <c r="J36" s="12">
        <v>0</v>
      </c>
      <c r="K36" s="11">
        <f t="shared" si="1"/>
        <v>0</v>
      </c>
      <c r="L36" s="12">
        <v>0</v>
      </c>
      <c r="M36" s="11">
        <f t="shared" si="16"/>
        <v>0</v>
      </c>
      <c r="N36" s="12">
        <v>0</v>
      </c>
      <c r="O36" s="8">
        <f t="shared" si="3"/>
        <v>9780.6</v>
      </c>
      <c r="P36" s="12">
        <v>0</v>
      </c>
      <c r="Q36" s="8">
        <f t="shared" si="4"/>
        <v>0</v>
      </c>
      <c r="R36" s="12">
        <v>0</v>
      </c>
      <c r="S36" s="11">
        <f t="shared" si="13"/>
        <v>9780.6</v>
      </c>
      <c r="T36" s="12">
        <v>0</v>
      </c>
      <c r="U36" s="11">
        <f t="shared" si="5"/>
        <v>9780.6</v>
      </c>
      <c r="V36" s="12">
        <v>0</v>
      </c>
      <c r="W36" s="11">
        <f t="shared" si="6"/>
        <v>0</v>
      </c>
      <c r="X36" s="12">
        <v>0</v>
      </c>
      <c r="Y36" s="11">
        <f t="shared" si="7"/>
        <v>9780.6</v>
      </c>
      <c r="Z36" s="12">
        <v>0</v>
      </c>
      <c r="AA36" s="11">
        <f t="shared" si="8"/>
        <v>0</v>
      </c>
      <c r="AB36" s="32"/>
      <c r="AC36" s="11">
        <f t="shared" si="9"/>
        <v>9780.6</v>
      </c>
      <c r="AD36" s="32"/>
      <c r="AE36" s="11">
        <f t="shared" si="10"/>
        <v>0</v>
      </c>
      <c r="AF36" s="1" t="s">
        <v>43</v>
      </c>
    </row>
    <row r="37" spans="1:32" ht="72" x14ac:dyDescent="0.35">
      <c r="A37" s="5" t="s">
        <v>62</v>
      </c>
      <c r="B37" s="14" t="s">
        <v>45</v>
      </c>
      <c r="C37" s="39" t="s">
        <v>38</v>
      </c>
      <c r="D37" s="28">
        <v>22739.599999999999</v>
      </c>
      <c r="E37" s="28">
        <v>0</v>
      </c>
      <c r="F37" s="27">
        <f t="shared" si="0"/>
        <v>22739.599999999999</v>
      </c>
      <c r="G37" s="28">
        <v>0</v>
      </c>
      <c r="H37" s="27">
        <f t="shared" si="15"/>
        <v>22739.599999999999</v>
      </c>
      <c r="I37" s="28">
        <v>0</v>
      </c>
      <c r="J37" s="28">
        <v>0</v>
      </c>
      <c r="K37" s="28">
        <f t="shared" si="1"/>
        <v>0</v>
      </c>
      <c r="L37" s="28">
        <v>0</v>
      </c>
      <c r="M37" s="28">
        <f t="shared" si="16"/>
        <v>0</v>
      </c>
      <c r="N37" s="28">
        <v>0</v>
      </c>
      <c r="O37" s="27">
        <f t="shared" si="3"/>
        <v>22739.599999999999</v>
      </c>
      <c r="P37" s="28">
        <v>0</v>
      </c>
      <c r="Q37" s="27">
        <f t="shared" si="4"/>
        <v>0</v>
      </c>
      <c r="R37" s="28">
        <v>0</v>
      </c>
      <c r="S37" s="28">
        <f t="shared" si="13"/>
        <v>22739.599999999999</v>
      </c>
      <c r="T37" s="28">
        <v>39378.959000000003</v>
      </c>
      <c r="U37" s="11">
        <f t="shared" si="5"/>
        <v>62118.559000000001</v>
      </c>
      <c r="V37" s="28">
        <v>0</v>
      </c>
      <c r="W37" s="28">
        <f t="shared" si="6"/>
        <v>0</v>
      </c>
      <c r="X37" s="11"/>
      <c r="Y37" s="11">
        <f t="shared" si="7"/>
        <v>62118.559000000001</v>
      </c>
      <c r="Z37" s="11">
        <v>0</v>
      </c>
      <c r="AA37" s="11">
        <f t="shared" si="8"/>
        <v>0</v>
      </c>
      <c r="AB37" s="33"/>
      <c r="AC37" s="11">
        <f t="shared" si="9"/>
        <v>62118.559000000001</v>
      </c>
      <c r="AD37" s="33"/>
      <c r="AE37" s="11">
        <f t="shared" si="10"/>
        <v>0</v>
      </c>
      <c r="AF37" s="1" t="s">
        <v>46</v>
      </c>
    </row>
    <row r="38" spans="1:32" ht="72" x14ac:dyDescent="0.35">
      <c r="A38" s="5" t="s">
        <v>66</v>
      </c>
      <c r="B38" s="39" t="s">
        <v>48</v>
      </c>
      <c r="C38" s="39" t="s">
        <v>38</v>
      </c>
      <c r="D38" s="8">
        <v>115505.9</v>
      </c>
      <c r="E38" s="8">
        <v>0</v>
      </c>
      <c r="F38" s="8">
        <f t="shared" si="0"/>
        <v>115505.9</v>
      </c>
      <c r="G38" s="8">
        <v>0</v>
      </c>
      <c r="H38" s="8">
        <f t="shared" si="15"/>
        <v>115505.9</v>
      </c>
      <c r="I38" s="8">
        <v>120294.8</v>
      </c>
      <c r="J38" s="8">
        <v>0</v>
      </c>
      <c r="K38" s="11">
        <f t="shared" si="1"/>
        <v>120294.8</v>
      </c>
      <c r="L38" s="8">
        <v>0</v>
      </c>
      <c r="M38" s="11">
        <f t="shared" si="16"/>
        <v>120294.8</v>
      </c>
      <c r="N38" s="8">
        <v>0</v>
      </c>
      <c r="O38" s="8">
        <f t="shared" si="3"/>
        <v>115505.9</v>
      </c>
      <c r="P38" s="8">
        <v>0</v>
      </c>
      <c r="Q38" s="8">
        <f t="shared" si="4"/>
        <v>120294.8</v>
      </c>
      <c r="R38" s="8">
        <v>0</v>
      </c>
      <c r="S38" s="11">
        <f t="shared" si="13"/>
        <v>115505.9</v>
      </c>
      <c r="T38" s="8">
        <v>0</v>
      </c>
      <c r="U38" s="11">
        <f t="shared" si="5"/>
        <v>115505.9</v>
      </c>
      <c r="V38" s="11">
        <v>0</v>
      </c>
      <c r="W38" s="11">
        <f t="shared" si="6"/>
        <v>120294.8</v>
      </c>
      <c r="X38" s="8">
        <v>0</v>
      </c>
      <c r="Y38" s="11">
        <f t="shared" si="7"/>
        <v>115505.9</v>
      </c>
      <c r="Z38" s="11">
        <v>0</v>
      </c>
      <c r="AA38" s="11">
        <f t="shared" si="8"/>
        <v>120294.8</v>
      </c>
      <c r="AB38" s="31"/>
      <c r="AC38" s="11">
        <f t="shared" si="9"/>
        <v>115505.9</v>
      </c>
      <c r="AD38" s="33"/>
      <c r="AE38" s="11">
        <f t="shared" si="10"/>
        <v>120294.8</v>
      </c>
      <c r="AF38" s="1" t="s">
        <v>49</v>
      </c>
    </row>
    <row r="39" spans="1:32" ht="72" x14ac:dyDescent="0.35">
      <c r="A39" s="5" t="s">
        <v>70</v>
      </c>
      <c r="B39" s="14" t="s">
        <v>51</v>
      </c>
      <c r="C39" s="39" t="s">
        <v>38</v>
      </c>
      <c r="D39" s="11">
        <v>7311.9</v>
      </c>
      <c r="E39" s="11">
        <v>0</v>
      </c>
      <c r="F39" s="8">
        <f t="shared" si="0"/>
        <v>7311.9</v>
      </c>
      <c r="G39" s="11">
        <v>0</v>
      </c>
      <c r="H39" s="8">
        <f t="shared" si="15"/>
        <v>7311.9</v>
      </c>
      <c r="I39" s="11">
        <v>0</v>
      </c>
      <c r="J39" s="11">
        <v>0</v>
      </c>
      <c r="K39" s="11">
        <f t="shared" si="1"/>
        <v>0</v>
      </c>
      <c r="L39" s="11">
        <v>0</v>
      </c>
      <c r="M39" s="11">
        <f t="shared" si="16"/>
        <v>0</v>
      </c>
      <c r="N39" s="11">
        <v>0</v>
      </c>
      <c r="O39" s="8">
        <f t="shared" si="3"/>
        <v>7311.9</v>
      </c>
      <c r="P39" s="11">
        <v>0</v>
      </c>
      <c r="Q39" s="8">
        <f t="shared" si="4"/>
        <v>0</v>
      </c>
      <c r="R39" s="11">
        <v>0</v>
      </c>
      <c r="S39" s="11">
        <f t="shared" si="13"/>
        <v>7311.9</v>
      </c>
      <c r="T39" s="11">
        <v>0</v>
      </c>
      <c r="U39" s="11">
        <f t="shared" si="5"/>
        <v>7311.9</v>
      </c>
      <c r="V39" s="11">
        <v>0</v>
      </c>
      <c r="W39" s="11">
        <f t="shared" si="6"/>
        <v>0</v>
      </c>
      <c r="X39" s="11">
        <v>0</v>
      </c>
      <c r="Y39" s="11">
        <f t="shared" si="7"/>
        <v>7311.9</v>
      </c>
      <c r="Z39" s="11">
        <v>0</v>
      </c>
      <c r="AA39" s="11">
        <f t="shared" si="8"/>
        <v>0</v>
      </c>
      <c r="AB39" s="33"/>
      <c r="AC39" s="11">
        <f t="shared" si="9"/>
        <v>7311.9</v>
      </c>
      <c r="AD39" s="33"/>
      <c r="AE39" s="11">
        <f t="shared" si="10"/>
        <v>0</v>
      </c>
      <c r="AF39" s="1" t="s">
        <v>52</v>
      </c>
    </row>
    <row r="40" spans="1:32" ht="72" x14ac:dyDescent="0.35">
      <c r="A40" s="5" t="s">
        <v>73</v>
      </c>
      <c r="B40" s="39" t="s">
        <v>54</v>
      </c>
      <c r="C40" s="39" t="s">
        <v>38</v>
      </c>
      <c r="D40" s="11">
        <v>11699.9</v>
      </c>
      <c r="E40" s="11">
        <v>0</v>
      </c>
      <c r="F40" s="8">
        <f t="shared" si="0"/>
        <v>11699.9</v>
      </c>
      <c r="G40" s="11">
        <v>0</v>
      </c>
      <c r="H40" s="8">
        <f t="shared" si="15"/>
        <v>11699.9</v>
      </c>
      <c r="I40" s="11">
        <v>0</v>
      </c>
      <c r="J40" s="11">
        <v>0</v>
      </c>
      <c r="K40" s="11">
        <f t="shared" si="1"/>
        <v>0</v>
      </c>
      <c r="L40" s="11">
        <v>0</v>
      </c>
      <c r="M40" s="11">
        <f t="shared" si="16"/>
        <v>0</v>
      </c>
      <c r="N40" s="11">
        <v>0</v>
      </c>
      <c r="O40" s="8">
        <f t="shared" si="3"/>
        <v>11699.9</v>
      </c>
      <c r="P40" s="11">
        <v>0</v>
      </c>
      <c r="Q40" s="8">
        <f t="shared" si="4"/>
        <v>0</v>
      </c>
      <c r="R40" s="11">
        <v>0</v>
      </c>
      <c r="S40" s="11">
        <f t="shared" si="13"/>
        <v>11699.9</v>
      </c>
      <c r="T40" s="11">
        <v>0</v>
      </c>
      <c r="U40" s="11">
        <f t="shared" si="5"/>
        <v>11699.9</v>
      </c>
      <c r="V40" s="11">
        <v>0</v>
      </c>
      <c r="W40" s="11">
        <f t="shared" si="6"/>
        <v>0</v>
      </c>
      <c r="X40" s="11">
        <v>0</v>
      </c>
      <c r="Y40" s="11">
        <f t="shared" si="7"/>
        <v>11699.9</v>
      </c>
      <c r="Z40" s="11">
        <v>0</v>
      </c>
      <c r="AA40" s="11">
        <f t="shared" si="8"/>
        <v>0</v>
      </c>
      <c r="AB40" s="33"/>
      <c r="AC40" s="11">
        <f t="shared" si="9"/>
        <v>11699.9</v>
      </c>
      <c r="AD40" s="33"/>
      <c r="AE40" s="11">
        <f t="shared" si="10"/>
        <v>0</v>
      </c>
      <c r="AF40" s="1" t="s">
        <v>55</v>
      </c>
    </row>
    <row r="41" spans="1:32" ht="72" x14ac:dyDescent="0.35">
      <c r="A41" s="5" t="s">
        <v>79</v>
      </c>
      <c r="B41" s="39" t="s">
        <v>57</v>
      </c>
      <c r="C41" s="39" t="s">
        <v>38</v>
      </c>
      <c r="D41" s="12">
        <v>0</v>
      </c>
      <c r="E41" s="12">
        <v>0</v>
      </c>
      <c r="F41" s="8">
        <f t="shared" si="0"/>
        <v>0</v>
      </c>
      <c r="G41" s="12">
        <v>0</v>
      </c>
      <c r="H41" s="8">
        <f t="shared" si="15"/>
        <v>0</v>
      </c>
      <c r="I41" s="12">
        <v>50434.9</v>
      </c>
      <c r="J41" s="12">
        <v>0</v>
      </c>
      <c r="K41" s="11">
        <f t="shared" si="1"/>
        <v>50434.9</v>
      </c>
      <c r="L41" s="12">
        <v>0</v>
      </c>
      <c r="M41" s="11">
        <f t="shared" si="16"/>
        <v>50434.9</v>
      </c>
      <c r="N41" s="12">
        <v>0</v>
      </c>
      <c r="O41" s="8">
        <f t="shared" si="3"/>
        <v>0</v>
      </c>
      <c r="P41" s="12">
        <v>0</v>
      </c>
      <c r="Q41" s="8">
        <f t="shared" si="4"/>
        <v>50434.9</v>
      </c>
      <c r="R41" s="12">
        <v>0</v>
      </c>
      <c r="S41" s="11">
        <f t="shared" si="13"/>
        <v>0</v>
      </c>
      <c r="T41" s="12">
        <v>0</v>
      </c>
      <c r="U41" s="11">
        <f t="shared" si="5"/>
        <v>0</v>
      </c>
      <c r="V41" s="12">
        <v>0</v>
      </c>
      <c r="W41" s="11">
        <f t="shared" si="6"/>
        <v>50434.9</v>
      </c>
      <c r="X41" s="12">
        <v>0</v>
      </c>
      <c r="Y41" s="11">
        <f t="shared" si="7"/>
        <v>0</v>
      </c>
      <c r="Z41" s="12">
        <v>0</v>
      </c>
      <c r="AA41" s="11">
        <f t="shared" si="8"/>
        <v>50434.9</v>
      </c>
      <c r="AB41" s="32"/>
      <c r="AC41" s="11">
        <f t="shared" si="9"/>
        <v>0</v>
      </c>
      <c r="AD41" s="32"/>
      <c r="AE41" s="11">
        <f t="shared" si="10"/>
        <v>50434.9</v>
      </c>
      <c r="AF41" s="1" t="s">
        <v>58</v>
      </c>
    </row>
    <row r="42" spans="1:32" ht="72" x14ac:dyDescent="0.35">
      <c r="A42" s="5" t="s">
        <v>83</v>
      </c>
      <c r="B42" s="15" t="s">
        <v>60</v>
      </c>
      <c r="C42" s="39" t="s">
        <v>38</v>
      </c>
      <c r="D42" s="13">
        <v>1638.9</v>
      </c>
      <c r="E42" s="13">
        <v>0</v>
      </c>
      <c r="F42" s="8">
        <f t="shared" si="0"/>
        <v>1638.9</v>
      </c>
      <c r="G42" s="13">
        <v>0</v>
      </c>
      <c r="H42" s="8">
        <f t="shared" si="15"/>
        <v>1638.9</v>
      </c>
      <c r="I42" s="13">
        <v>38298.5</v>
      </c>
      <c r="J42" s="13">
        <v>0</v>
      </c>
      <c r="K42" s="11">
        <f t="shared" si="1"/>
        <v>38298.5</v>
      </c>
      <c r="L42" s="13">
        <v>0</v>
      </c>
      <c r="M42" s="11">
        <f t="shared" si="16"/>
        <v>38298.5</v>
      </c>
      <c r="N42" s="13">
        <v>0</v>
      </c>
      <c r="O42" s="8">
        <f t="shared" si="3"/>
        <v>1638.9</v>
      </c>
      <c r="P42" s="13">
        <v>0</v>
      </c>
      <c r="Q42" s="8">
        <f t="shared" si="4"/>
        <v>38298.5</v>
      </c>
      <c r="R42" s="13">
        <v>0</v>
      </c>
      <c r="S42" s="11">
        <f t="shared" si="13"/>
        <v>1638.9</v>
      </c>
      <c r="T42" s="13">
        <v>0</v>
      </c>
      <c r="U42" s="11">
        <f t="shared" si="5"/>
        <v>1638.9</v>
      </c>
      <c r="V42" s="12">
        <v>0</v>
      </c>
      <c r="W42" s="11">
        <f t="shared" si="6"/>
        <v>38298.5</v>
      </c>
      <c r="X42" s="13">
        <v>0</v>
      </c>
      <c r="Y42" s="11">
        <f t="shared" si="7"/>
        <v>1638.9</v>
      </c>
      <c r="Z42" s="12">
        <v>0</v>
      </c>
      <c r="AA42" s="11">
        <f t="shared" si="8"/>
        <v>38298.5</v>
      </c>
      <c r="AB42" s="34"/>
      <c r="AC42" s="11">
        <f t="shared" si="9"/>
        <v>1638.9</v>
      </c>
      <c r="AD42" s="32"/>
      <c r="AE42" s="11">
        <f t="shared" si="10"/>
        <v>38298.5</v>
      </c>
      <c r="AF42" s="16" t="s">
        <v>61</v>
      </c>
    </row>
    <row r="43" spans="1:32" ht="72" x14ac:dyDescent="0.35">
      <c r="A43" s="5" t="s">
        <v>86</v>
      </c>
      <c r="B43" s="15" t="s">
        <v>63</v>
      </c>
      <c r="C43" s="39" t="s">
        <v>38</v>
      </c>
      <c r="D43" s="13">
        <v>9021.2999999999993</v>
      </c>
      <c r="E43" s="13">
        <v>0</v>
      </c>
      <c r="F43" s="8">
        <f t="shared" si="0"/>
        <v>9021.2999999999993</v>
      </c>
      <c r="G43" s="13">
        <v>0</v>
      </c>
      <c r="H43" s="8">
        <f t="shared" si="15"/>
        <v>9021.2999999999993</v>
      </c>
      <c r="I43" s="13">
        <v>16711.900000000001</v>
      </c>
      <c r="J43" s="13">
        <v>0</v>
      </c>
      <c r="K43" s="11">
        <f t="shared" si="1"/>
        <v>16711.900000000001</v>
      </c>
      <c r="L43" s="13">
        <v>0</v>
      </c>
      <c r="M43" s="11">
        <f t="shared" si="16"/>
        <v>16711.900000000001</v>
      </c>
      <c r="N43" s="13">
        <v>0</v>
      </c>
      <c r="O43" s="8">
        <f t="shared" si="3"/>
        <v>9021.2999999999993</v>
      </c>
      <c r="P43" s="13">
        <v>0</v>
      </c>
      <c r="Q43" s="8">
        <f t="shared" si="4"/>
        <v>16711.900000000001</v>
      </c>
      <c r="R43" s="13">
        <v>0</v>
      </c>
      <c r="S43" s="11">
        <f t="shared" si="13"/>
        <v>9021.2999999999993</v>
      </c>
      <c r="T43" s="13">
        <v>0</v>
      </c>
      <c r="U43" s="11">
        <f t="shared" si="5"/>
        <v>9021.2999999999993</v>
      </c>
      <c r="V43" s="12">
        <v>0</v>
      </c>
      <c r="W43" s="11">
        <f t="shared" si="6"/>
        <v>16711.900000000001</v>
      </c>
      <c r="X43" s="13">
        <v>0</v>
      </c>
      <c r="Y43" s="11">
        <f t="shared" si="7"/>
        <v>9021.2999999999993</v>
      </c>
      <c r="Z43" s="12">
        <v>0</v>
      </c>
      <c r="AA43" s="11">
        <f t="shared" si="8"/>
        <v>16711.900000000001</v>
      </c>
      <c r="AB43" s="34"/>
      <c r="AC43" s="11">
        <f t="shared" si="9"/>
        <v>9021.2999999999993</v>
      </c>
      <c r="AD43" s="32"/>
      <c r="AE43" s="11">
        <f t="shared" si="10"/>
        <v>16711.900000000001</v>
      </c>
      <c r="AF43" s="1" t="s">
        <v>64</v>
      </c>
    </row>
    <row r="44" spans="1:32" ht="54" x14ac:dyDescent="0.35">
      <c r="A44" s="5" t="s">
        <v>91</v>
      </c>
      <c r="B44" s="15" t="s">
        <v>110</v>
      </c>
      <c r="C44" s="39" t="s">
        <v>42</v>
      </c>
      <c r="D44" s="13"/>
      <c r="E44" s="13"/>
      <c r="F44" s="8"/>
      <c r="G44" s="13"/>
      <c r="H44" s="8"/>
      <c r="I44" s="13"/>
      <c r="J44" s="13"/>
      <c r="K44" s="11"/>
      <c r="L44" s="13"/>
      <c r="M44" s="11"/>
      <c r="N44" s="13">
        <v>739857.4</v>
      </c>
      <c r="O44" s="8">
        <f t="shared" si="3"/>
        <v>739857.4</v>
      </c>
      <c r="P44" s="13">
        <v>915348.9</v>
      </c>
      <c r="Q44" s="8">
        <f t="shared" si="4"/>
        <v>915348.9</v>
      </c>
      <c r="R44" s="13"/>
      <c r="S44" s="11">
        <f t="shared" si="13"/>
        <v>739857.4</v>
      </c>
      <c r="T44" s="13"/>
      <c r="U44" s="11">
        <f t="shared" si="5"/>
        <v>739857.4</v>
      </c>
      <c r="V44" s="12"/>
      <c r="W44" s="11">
        <f t="shared" si="6"/>
        <v>915348.9</v>
      </c>
      <c r="X44" s="13"/>
      <c r="Y44" s="11">
        <f t="shared" si="7"/>
        <v>739857.4</v>
      </c>
      <c r="Z44" s="12"/>
      <c r="AA44" s="11">
        <f t="shared" si="8"/>
        <v>915348.9</v>
      </c>
      <c r="AB44" s="34"/>
      <c r="AC44" s="11">
        <f t="shared" si="9"/>
        <v>739857.4</v>
      </c>
      <c r="AD44" s="32"/>
      <c r="AE44" s="11">
        <f t="shared" si="10"/>
        <v>915348.9</v>
      </c>
    </row>
    <row r="45" spans="1:32" ht="72" x14ac:dyDescent="0.35">
      <c r="A45" s="5" t="s">
        <v>94</v>
      </c>
      <c r="B45" s="39" t="s">
        <v>112</v>
      </c>
      <c r="C45" s="39" t="s">
        <v>38</v>
      </c>
      <c r="D45" s="26"/>
      <c r="E45" s="26"/>
      <c r="F45" s="27"/>
      <c r="G45" s="26"/>
      <c r="H45" s="27"/>
      <c r="I45" s="26"/>
      <c r="J45" s="26"/>
      <c r="K45" s="28"/>
      <c r="L45" s="26"/>
      <c r="M45" s="28"/>
      <c r="N45" s="26"/>
      <c r="O45" s="27"/>
      <c r="P45" s="26"/>
      <c r="Q45" s="27"/>
      <c r="R45" s="28">
        <v>163815.55900000001</v>
      </c>
      <c r="S45" s="28">
        <f>R45+O45</f>
        <v>163815.55900000001</v>
      </c>
      <c r="T45" s="28">
        <v>-39378.959000000003</v>
      </c>
      <c r="U45" s="11">
        <f t="shared" si="5"/>
        <v>124436.6</v>
      </c>
      <c r="V45" s="29"/>
      <c r="W45" s="28"/>
      <c r="X45" s="11"/>
      <c r="Y45" s="11">
        <f t="shared" si="7"/>
        <v>124436.6</v>
      </c>
      <c r="Z45" s="12"/>
      <c r="AA45" s="11">
        <f t="shared" si="8"/>
        <v>0</v>
      </c>
      <c r="AB45" s="33"/>
      <c r="AC45" s="11">
        <f t="shared" si="9"/>
        <v>124436.6</v>
      </c>
      <c r="AD45" s="32"/>
      <c r="AE45" s="11">
        <f t="shared" si="10"/>
        <v>0</v>
      </c>
      <c r="AF45" s="1" t="s">
        <v>111</v>
      </c>
    </row>
    <row r="46" spans="1:32" x14ac:dyDescent="0.35">
      <c r="A46" s="5"/>
      <c r="B46" s="39" t="s">
        <v>65</v>
      </c>
      <c r="C46" s="39"/>
      <c r="D46" s="8">
        <f>D47+D48+D49</f>
        <v>186430.4</v>
      </c>
      <c r="E46" s="8">
        <f>E47+E48+E49</f>
        <v>0</v>
      </c>
      <c r="F46" s="8">
        <f t="shared" si="0"/>
        <v>186430.4</v>
      </c>
      <c r="G46" s="8">
        <f>G47+G48+G49</f>
        <v>0</v>
      </c>
      <c r="H46" s="8">
        <f t="shared" si="15"/>
        <v>186430.4</v>
      </c>
      <c r="I46" s="8">
        <f>I47+I48+I49</f>
        <v>122500</v>
      </c>
      <c r="J46" s="8">
        <f>J47+J48+J49</f>
        <v>0</v>
      </c>
      <c r="K46" s="11">
        <f t="shared" si="1"/>
        <v>122500</v>
      </c>
      <c r="L46" s="8">
        <f>L47+L48+L49</f>
        <v>0</v>
      </c>
      <c r="M46" s="11">
        <f t="shared" si="16"/>
        <v>122500</v>
      </c>
      <c r="N46" s="8">
        <f>N47+N48+N49</f>
        <v>0</v>
      </c>
      <c r="O46" s="8">
        <f t="shared" si="3"/>
        <v>186430.4</v>
      </c>
      <c r="P46" s="8">
        <f>P47+P48+P49</f>
        <v>0</v>
      </c>
      <c r="Q46" s="8">
        <f t="shared" si="4"/>
        <v>122500</v>
      </c>
      <c r="R46" s="8">
        <f>R47+R48+R49</f>
        <v>0</v>
      </c>
      <c r="S46" s="11">
        <f t="shared" si="13"/>
        <v>186430.4</v>
      </c>
      <c r="T46" s="8">
        <f>T47+T48+T49</f>
        <v>0</v>
      </c>
      <c r="U46" s="11">
        <f t="shared" si="5"/>
        <v>186430.4</v>
      </c>
      <c r="V46" s="11">
        <f>V47+V48+V49</f>
        <v>0</v>
      </c>
      <c r="W46" s="11">
        <f t="shared" si="6"/>
        <v>122500</v>
      </c>
      <c r="X46" s="8">
        <f>X47+X48+X49</f>
        <v>0</v>
      </c>
      <c r="Y46" s="11">
        <f t="shared" si="7"/>
        <v>186430.4</v>
      </c>
      <c r="Z46" s="11">
        <f>Z47+Z48+Z49</f>
        <v>0</v>
      </c>
      <c r="AA46" s="11">
        <f t="shared" si="8"/>
        <v>122500</v>
      </c>
      <c r="AB46" s="31">
        <f>AB47+AB48+AB49</f>
        <v>0</v>
      </c>
      <c r="AC46" s="11">
        <f t="shared" si="9"/>
        <v>186430.4</v>
      </c>
      <c r="AD46" s="33">
        <f>AD47+AD48+AD49</f>
        <v>0</v>
      </c>
      <c r="AE46" s="11">
        <f t="shared" si="10"/>
        <v>122500</v>
      </c>
    </row>
    <row r="47" spans="1:32" ht="60" customHeight="1" x14ac:dyDescent="0.35">
      <c r="A47" s="5" t="s">
        <v>97</v>
      </c>
      <c r="B47" s="14" t="s">
        <v>67</v>
      </c>
      <c r="C47" s="14" t="s">
        <v>68</v>
      </c>
      <c r="D47" s="13">
        <v>83385</v>
      </c>
      <c r="E47" s="13">
        <v>0</v>
      </c>
      <c r="F47" s="8">
        <f t="shared" si="0"/>
        <v>83385</v>
      </c>
      <c r="G47" s="13">
        <v>0</v>
      </c>
      <c r="H47" s="8">
        <f t="shared" si="15"/>
        <v>83385</v>
      </c>
      <c r="I47" s="13">
        <v>47500</v>
      </c>
      <c r="J47" s="13">
        <v>0</v>
      </c>
      <c r="K47" s="11">
        <f t="shared" si="1"/>
        <v>47500</v>
      </c>
      <c r="L47" s="13">
        <v>0</v>
      </c>
      <c r="M47" s="11">
        <f t="shared" si="16"/>
        <v>47500</v>
      </c>
      <c r="N47" s="13">
        <v>0</v>
      </c>
      <c r="O47" s="8">
        <f t="shared" si="3"/>
        <v>83385</v>
      </c>
      <c r="P47" s="13">
        <v>0</v>
      </c>
      <c r="Q47" s="8">
        <f t="shared" si="4"/>
        <v>47500</v>
      </c>
      <c r="R47" s="13">
        <v>0</v>
      </c>
      <c r="S47" s="11">
        <f t="shared" si="13"/>
        <v>83385</v>
      </c>
      <c r="T47" s="13">
        <v>0</v>
      </c>
      <c r="U47" s="11">
        <f t="shared" si="5"/>
        <v>83385</v>
      </c>
      <c r="V47" s="12">
        <v>0</v>
      </c>
      <c r="W47" s="11">
        <f t="shared" si="6"/>
        <v>47500</v>
      </c>
      <c r="X47" s="13">
        <v>0</v>
      </c>
      <c r="Y47" s="11">
        <f t="shared" si="7"/>
        <v>83385</v>
      </c>
      <c r="Z47" s="12">
        <v>0</v>
      </c>
      <c r="AA47" s="11">
        <f t="shared" si="8"/>
        <v>47500</v>
      </c>
      <c r="AB47" s="34"/>
      <c r="AC47" s="11">
        <f t="shared" si="9"/>
        <v>83385</v>
      </c>
      <c r="AD47" s="32"/>
      <c r="AE47" s="11">
        <f t="shared" si="10"/>
        <v>47500</v>
      </c>
      <c r="AF47" s="1" t="s">
        <v>69</v>
      </c>
    </row>
    <row r="48" spans="1:32" ht="54" x14ac:dyDescent="0.35">
      <c r="A48" s="5" t="s">
        <v>102</v>
      </c>
      <c r="B48" s="14" t="s">
        <v>71</v>
      </c>
      <c r="C48" s="14" t="s">
        <v>68</v>
      </c>
      <c r="D48" s="17">
        <v>98045.4</v>
      </c>
      <c r="E48" s="17">
        <v>0</v>
      </c>
      <c r="F48" s="8">
        <f t="shared" si="0"/>
        <v>98045.4</v>
      </c>
      <c r="G48" s="17">
        <v>0</v>
      </c>
      <c r="H48" s="8">
        <f t="shared" si="15"/>
        <v>98045.4</v>
      </c>
      <c r="I48" s="12">
        <v>0</v>
      </c>
      <c r="J48" s="12">
        <v>0</v>
      </c>
      <c r="K48" s="11">
        <f t="shared" si="1"/>
        <v>0</v>
      </c>
      <c r="L48" s="12">
        <v>0</v>
      </c>
      <c r="M48" s="11">
        <f t="shared" si="16"/>
        <v>0</v>
      </c>
      <c r="N48" s="12">
        <v>0</v>
      </c>
      <c r="O48" s="8">
        <f t="shared" si="3"/>
        <v>98045.4</v>
      </c>
      <c r="P48" s="12">
        <v>0</v>
      </c>
      <c r="Q48" s="8">
        <f t="shared" si="4"/>
        <v>0</v>
      </c>
      <c r="R48" s="12">
        <v>0</v>
      </c>
      <c r="S48" s="11">
        <f t="shared" si="13"/>
        <v>98045.4</v>
      </c>
      <c r="T48" s="12">
        <v>0</v>
      </c>
      <c r="U48" s="11">
        <f t="shared" si="5"/>
        <v>98045.4</v>
      </c>
      <c r="V48" s="12">
        <v>0</v>
      </c>
      <c r="W48" s="11">
        <f t="shared" si="6"/>
        <v>0</v>
      </c>
      <c r="X48" s="12">
        <v>0</v>
      </c>
      <c r="Y48" s="11">
        <f t="shared" si="7"/>
        <v>98045.4</v>
      </c>
      <c r="Z48" s="12">
        <v>0</v>
      </c>
      <c r="AA48" s="11">
        <f t="shared" si="8"/>
        <v>0</v>
      </c>
      <c r="AB48" s="32"/>
      <c r="AC48" s="11">
        <f t="shared" si="9"/>
        <v>98045.4</v>
      </c>
      <c r="AD48" s="32"/>
      <c r="AE48" s="11">
        <f t="shared" si="10"/>
        <v>0</v>
      </c>
      <c r="AF48" s="1" t="s">
        <v>72</v>
      </c>
    </row>
    <row r="49" spans="1:33" ht="60" customHeight="1" x14ac:dyDescent="0.35">
      <c r="A49" s="5" t="s">
        <v>109</v>
      </c>
      <c r="B49" s="14" t="s">
        <v>74</v>
      </c>
      <c r="C49" s="14" t="s">
        <v>68</v>
      </c>
      <c r="D49" s="18">
        <v>5000</v>
      </c>
      <c r="E49" s="18">
        <v>0</v>
      </c>
      <c r="F49" s="8">
        <f t="shared" si="0"/>
        <v>5000</v>
      </c>
      <c r="G49" s="18">
        <v>0</v>
      </c>
      <c r="H49" s="8">
        <f t="shared" si="15"/>
        <v>5000</v>
      </c>
      <c r="I49" s="13">
        <v>75000</v>
      </c>
      <c r="J49" s="13">
        <v>0</v>
      </c>
      <c r="K49" s="11">
        <f t="shared" si="1"/>
        <v>75000</v>
      </c>
      <c r="L49" s="13">
        <v>0</v>
      </c>
      <c r="M49" s="11">
        <f t="shared" si="16"/>
        <v>75000</v>
      </c>
      <c r="N49" s="13">
        <v>0</v>
      </c>
      <c r="O49" s="8">
        <f t="shared" si="3"/>
        <v>5000</v>
      </c>
      <c r="P49" s="13">
        <v>0</v>
      </c>
      <c r="Q49" s="8">
        <f t="shared" si="4"/>
        <v>75000</v>
      </c>
      <c r="R49" s="13">
        <v>0</v>
      </c>
      <c r="S49" s="11">
        <f t="shared" si="13"/>
        <v>5000</v>
      </c>
      <c r="T49" s="13">
        <v>0</v>
      </c>
      <c r="U49" s="11">
        <f t="shared" si="5"/>
        <v>5000</v>
      </c>
      <c r="V49" s="12">
        <v>0</v>
      </c>
      <c r="W49" s="11">
        <f t="shared" si="6"/>
        <v>75000</v>
      </c>
      <c r="X49" s="13">
        <v>0</v>
      </c>
      <c r="Y49" s="11">
        <f t="shared" si="7"/>
        <v>5000</v>
      </c>
      <c r="Z49" s="12">
        <v>0</v>
      </c>
      <c r="AA49" s="11">
        <f t="shared" si="8"/>
        <v>75000</v>
      </c>
      <c r="AB49" s="34"/>
      <c r="AC49" s="11">
        <f t="shared" si="9"/>
        <v>5000</v>
      </c>
      <c r="AD49" s="32"/>
      <c r="AE49" s="11">
        <f t="shared" si="10"/>
        <v>75000</v>
      </c>
      <c r="AF49" s="1" t="s">
        <v>75</v>
      </c>
    </row>
    <row r="50" spans="1:33" x14ac:dyDescent="0.35">
      <c r="A50" s="5"/>
      <c r="B50" s="39" t="s">
        <v>76</v>
      </c>
      <c r="C50" s="39"/>
      <c r="D50" s="18">
        <f>D53+D54+D55+D59+D63+D64</f>
        <v>375095.5</v>
      </c>
      <c r="E50" s="18">
        <f>E53+E54+E55+E59+E63+E64</f>
        <v>0</v>
      </c>
      <c r="F50" s="8">
        <f t="shared" si="0"/>
        <v>375095.5</v>
      </c>
      <c r="G50" s="18">
        <f>G53+G54+G55+G59+G63+G64</f>
        <v>0</v>
      </c>
      <c r="H50" s="8">
        <f t="shared" si="15"/>
        <v>375095.5</v>
      </c>
      <c r="I50" s="18">
        <f>I53+I54+I55+I59+I63+I64</f>
        <v>375375</v>
      </c>
      <c r="J50" s="18">
        <f>J53+J54+J55+J59+J63+J64</f>
        <v>0</v>
      </c>
      <c r="K50" s="11">
        <f t="shared" si="1"/>
        <v>375375</v>
      </c>
      <c r="L50" s="18">
        <f>L53+L54+L55+L59+L63+L64</f>
        <v>1790.1</v>
      </c>
      <c r="M50" s="11">
        <f t="shared" si="16"/>
        <v>377165.1</v>
      </c>
      <c r="N50" s="18">
        <f>N53+N54+N55+N59+N63+N64</f>
        <v>0</v>
      </c>
      <c r="O50" s="8">
        <f t="shared" si="3"/>
        <v>375095.5</v>
      </c>
      <c r="P50" s="18">
        <f>P53+P54+P55+P59+P63+P64</f>
        <v>0</v>
      </c>
      <c r="Q50" s="8">
        <f t="shared" si="4"/>
        <v>377165.1</v>
      </c>
      <c r="R50" s="18">
        <f>R53+R54+R55+R59+R63+R64+R68</f>
        <v>0</v>
      </c>
      <c r="S50" s="11">
        <f t="shared" si="13"/>
        <v>375095.5</v>
      </c>
      <c r="T50" s="18">
        <f>T53+T54+T55+T59+T63+T64+T68</f>
        <v>0</v>
      </c>
      <c r="U50" s="11">
        <f t="shared" si="5"/>
        <v>375095.5</v>
      </c>
      <c r="V50" s="17">
        <f>V53+V54+V55+V59+V63+V64+V68</f>
        <v>0</v>
      </c>
      <c r="W50" s="11">
        <f t="shared" si="6"/>
        <v>377165.1</v>
      </c>
      <c r="X50" s="18">
        <f>X53+X54+X55+X59+X63+X64+X68</f>
        <v>0</v>
      </c>
      <c r="Y50" s="11">
        <f t="shared" si="7"/>
        <v>375095.5</v>
      </c>
      <c r="Z50" s="17">
        <f>Z53+Z54+Z55+Z59+Z63+Z64+Z68</f>
        <v>0</v>
      </c>
      <c r="AA50" s="11">
        <f t="shared" si="8"/>
        <v>377165.1</v>
      </c>
      <c r="AB50" s="35">
        <f>AB53+AB54+AB55+AB59+AB63+AB64+AB68</f>
        <v>0</v>
      </c>
      <c r="AC50" s="11">
        <f t="shared" si="9"/>
        <v>375095.5</v>
      </c>
      <c r="AD50" s="36">
        <f>AD53+AD54+AD55+AD59+AD63+AD64+AD68</f>
        <v>0</v>
      </c>
      <c r="AE50" s="11">
        <f t="shared" si="10"/>
        <v>377165.1</v>
      </c>
    </row>
    <row r="51" spans="1:33" x14ac:dyDescent="0.35">
      <c r="A51" s="5"/>
      <c r="B51" s="6" t="s">
        <v>77</v>
      </c>
      <c r="C51" s="14"/>
      <c r="D51" s="13"/>
      <c r="E51" s="13"/>
      <c r="F51" s="13"/>
      <c r="G51" s="13"/>
      <c r="H51" s="13"/>
      <c r="I51" s="13"/>
      <c r="J51" s="13"/>
      <c r="K51" s="18"/>
      <c r="L51" s="13"/>
      <c r="M51" s="18"/>
      <c r="N51" s="13"/>
      <c r="O51" s="8"/>
      <c r="P51" s="13"/>
      <c r="Q51" s="8"/>
      <c r="R51" s="13"/>
      <c r="S51" s="11">
        <f t="shared" si="13"/>
        <v>0</v>
      </c>
      <c r="T51" s="13"/>
      <c r="U51" s="11"/>
      <c r="V51" s="12"/>
      <c r="W51" s="11">
        <f t="shared" si="6"/>
        <v>0</v>
      </c>
      <c r="X51" s="13"/>
      <c r="Y51" s="11"/>
      <c r="Z51" s="12"/>
      <c r="AA51" s="11"/>
      <c r="AB51" s="34"/>
      <c r="AC51" s="11"/>
      <c r="AD51" s="32"/>
      <c r="AE51" s="11"/>
    </row>
    <row r="52" spans="1:33" x14ac:dyDescent="0.35">
      <c r="A52" s="5"/>
      <c r="B52" s="39" t="s">
        <v>78</v>
      </c>
      <c r="C52" s="14"/>
      <c r="D52" s="13">
        <f>D58+D62+D67</f>
        <v>247815.6</v>
      </c>
      <c r="E52" s="13">
        <f>E58+E62+E67</f>
        <v>0</v>
      </c>
      <c r="F52" s="8">
        <f t="shared" ref="F52:F55" si="17">D52+E52</f>
        <v>247815.6</v>
      </c>
      <c r="G52" s="13">
        <f>G58+G62+G67</f>
        <v>0</v>
      </c>
      <c r="H52" s="8">
        <f t="shared" ref="H52:H55" si="18">F52+G52</f>
        <v>247815.6</v>
      </c>
      <c r="I52" s="13">
        <f>I58+I62+I67</f>
        <v>282275</v>
      </c>
      <c r="J52" s="13">
        <f>J58+J62+J67</f>
        <v>0</v>
      </c>
      <c r="K52" s="11">
        <f t="shared" ref="K52:K55" si="19">I52+J52</f>
        <v>282275</v>
      </c>
      <c r="L52" s="13">
        <f>L58+L62+L67</f>
        <v>1790.1</v>
      </c>
      <c r="M52" s="11">
        <f t="shared" ref="M52:M55" si="20">K52+L52</f>
        <v>284065.09999999998</v>
      </c>
      <c r="N52" s="13">
        <f>N58+N62+N67</f>
        <v>0</v>
      </c>
      <c r="O52" s="8">
        <f t="shared" si="3"/>
        <v>247815.6</v>
      </c>
      <c r="P52" s="13">
        <f>P58+P62+P67</f>
        <v>0</v>
      </c>
      <c r="Q52" s="8">
        <f t="shared" si="4"/>
        <v>284065.09999999998</v>
      </c>
      <c r="R52" s="13">
        <f>R58+R62+R67</f>
        <v>0</v>
      </c>
      <c r="S52" s="11">
        <f t="shared" si="13"/>
        <v>247815.6</v>
      </c>
      <c r="T52" s="13">
        <f>T58+T62+T67</f>
        <v>0</v>
      </c>
      <c r="U52" s="11">
        <f t="shared" si="5"/>
        <v>247815.6</v>
      </c>
      <c r="V52" s="12">
        <f>V58+V62+V67</f>
        <v>0</v>
      </c>
      <c r="W52" s="11">
        <f t="shared" si="6"/>
        <v>284065.09999999998</v>
      </c>
      <c r="X52" s="13">
        <f>X58+X62+X67</f>
        <v>0</v>
      </c>
      <c r="Y52" s="11">
        <f t="shared" si="7"/>
        <v>247815.6</v>
      </c>
      <c r="Z52" s="12">
        <f>Z58+Z62+Z67</f>
        <v>0</v>
      </c>
      <c r="AA52" s="11">
        <f t="shared" si="8"/>
        <v>284065.09999999998</v>
      </c>
      <c r="AB52" s="34">
        <f>AB58+AB62+AB67</f>
        <v>0</v>
      </c>
      <c r="AC52" s="11">
        <f t="shared" ref="AC52:AC55" si="21">AB52+Y52</f>
        <v>247815.6</v>
      </c>
      <c r="AD52" s="32">
        <f>AD58+AD62+AD67</f>
        <v>0</v>
      </c>
      <c r="AE52" s="11">
        <f t="shared" ref="AE52:AE55" si="22">AD52+AA52</f>
        <v>284065.09999999998</v>
      </c>
    </row>
    <row r="53" spans="1:33" ht="54" x14ac:dyDescent="0.35">
      <c r="A53" s="5" t="s">
        <v>114</v>
      </c>
      <c r="B53" s="39" t="s">
        <v>80</v>
      </c>
      <c r="C53" s="14" t="s">
        <v>81</v>
      </c>
      <c r="D53" s="8">
        <v>6217.7</v>
      </c>
      <c r="E53" s="8">
        <v>0</v>
      </c>
      <c r="F53" s="8">
        <f t="shared" si="17"/>
        <v>6217.7</v>
      </c>
      <c r="G53" s="8">
        <v>0</v>
      </c>
      <c r="H53" s="8">
        <f t="shared" si="18"/>
        <v>6217.7</v>
      </c>
      <c r="I53" s="8">
        <v>3000</v>
      </c>
      <c r="J53" s="8">
        <v>0</v>
      </c>
      <c r="K53" s="11">
        <f t="shared" si="19"/>
        <v>3000</v>
      </c>
      <c r="L53" s="8">
        <v>0</v>
      </c>
      <c r="M53" s="11">
        <f t="shared" si="20"/>
        <v>3000</v>
      </c>
      <c r="N53" s="8">
        <v>0</v>
      </c>
      <c r="O53" s="8">
        <f t="shared" si="3"/>
        <v>6217.7</v>
      </c>
      <c r="P53" s="8">
        <v>0</v>
      </c>
      <c r="Q53" s="8">
        <f t="shared" si="4"/>
        <v>3000</v>
      </c>
      <c r="R53" s="8">
        <v>0</v>
      </c>
      <c r="S53" s="11">
        <f t="shared" si="13"/>
        <v>6217.7</v>
      </c>
      <c r="T53" s="8">
        <v>0</v>
      </c>
      <c r="U53" s="11">
        <f t="shared" si="5"/>
        <v>6217.7</v>
      </c>
      <c r="V53" s="11">
        <v>0</v>
      </c>
      <c r="W53" s="11">
        <f t="shared" si="6"/>
        <v>3000</v>
      </c>
      <c r="X53" s="8">
        <v>0</v>
      </c>
      <c r="Y53" s="11">
        <f t="shared" si="7"/>
        <v>6217.7</v>
      </c>
      <c r="Z53" s="11">
        <v>0</v>
      </c>
      <c r="AA53" s="11">
        <f t="shared" si="8"/>
        <v>3000</v>
      </c>
      <c r="AB53" s="31"/>
      <c r="AC53" s="11">
        <f t="shared" si="21"/>
        <v>6217.7</v>
      </c>
      <c r="AD53" s="33"/>
      <c r="AE53" s="11">
        <f t="shared" si="22"/>
        <v>3000</v>
      </c>
      <c r="AF53" s="1" t="s">
        <v>82</v>
      </c>
    </row>
    <row r="54" spans="1:33" ht="54" x14ac:dyDescent="0.35">
      <c r="A54" s="5" t="s">
        <v>125</v>
      </c>
      <c r="B54" s="39" t="s">
        <v>84</v>
      </c>
      <c r="C54" s="14" t="s">
        <v>81</v>
      </c>
      <c r="D54" s="11">
        <v>2000</v>
      </c>
      <c r="E54" s="11">
        <v>0</v>
      </c>
      <c r="F54" s="8">
        <f t="shared" si="17"/>
        <v>2000</v>
      </c>
      <c r="G54" s="11">
        <v>0</v>
      </c>
      <c r="H54" s="8">
        <f t="shared" si="18"/>
        <v>2000</v>
      </c>
      <c r="I54" s="11">
        <v>0</v>
      </c>
      <c r="J54" s="11">
        <v>0</v>
      </c>
      <c r="K54" s="11">
        <f t="shared" si="19"/>
        <v>0</v>
      </c>
      <c r="L54" s="11">
        <v>0</v>
      </c>
      <c r="M54" s="11">
        <f t="shared" si="20"/>
        <v>0</v>
      </c>
      <c r="N54" s="11">
        <v>0</v>
      </c>
      <c r="O54" s="8">
        <f t="shared" si="3"/>
        <v>2000</v>
      </c>
      <c r="P54" s="11">
        <v>0</v>
      </c>
      <c r="Q54" s="8">
        <f t="shared" si="4"/>
        <v>0</v>
      </c>
      <c r="R54" s="11">
        <v>0</v>
      </c>
      <c r="S54" s="11">
        <f t="shared" si="13"/>
        <v>2000</v>
      </c>
      <c r="T54" s="11">
        <v>0</v>
      </c>
      <c r="U54" s="11">
        <f t="shared" si="5"/>
        <v>2000</v>
      </c>
      <c r="V54" s="11">
        <v>0</v>
      </c>
      <c r="W54" s="11">
        <f t="shared" si="6"/>
        <v>0</v>
      </c>
      <c r="X54" s="11">
        <v>0</v>
      </c>
      <c r="Y54" s="11">
        <f t="shared" si="7"/>
        <v>2000</v>
      </c>
      <c r="Z54" s="11">
        <v>0</v>
      </c>
      <c r="AA54" s="11">
        <f t="shared" si="8"/>
        <v>0</v>
      </c>
      <c r="AB54" s="33"/>
      <c r="AC54" s="11">
        <f t="shared" si="21"/>
        <v>2000</v>
      </c>
      <c r="AD54" s="33"/>
      <c r="AE54" s="11">
        <f t="shared" si="22"/>
        <v>0</v>
      </c>
      <c r="AF54" s="1" t="s">
        <v>85</v>
      </c>
    </row>
    <row r="55" spans="1:33" ht="60" customHeight="1" x14ac:dyDescent="0.35">
      <c r="A55" s="5" t="s">
        <v>126</v>
      </c>
      <c r="B55" s="14" t="s">
        <v>87</v>
      </c>
      <c r="C55" s="14" t="s">
        <v>68</v>
      </c>
      <c r="D55" s="12">
        <f>D57+D58</f>
        <v>170285.3</v>
      </c>
      <c r="E55" s="12">
        <f>E57+E58</f>
        <v>0</v>
      </c>
      <c r="F55" s="8">
        <f t="shared" si="17"/>
        <v>170285.3</v>
      </c>
      <c r="G55" s="12">
        <f>G57+G58</f>
        <v>0</v>
      </c>
      <c r="H55" s="8">
        <f t="shared" si="18"/>
        <v>170285.3</v>
      </c>
      <c r="I55" s="12">
        <f>I57</f>
        <v>0</v>
      </c>
      <c r="J55" s="12">
        <f>J57</f>
        <v>0</v>
      </c>
      <c r="K55" s="11">
        <f t="shared" si="19"/>
        <v>0</v>
      </c>
      <c r="L55" s="12">
        <f>L57</f>
        <v>0</v>
      </c>
      <c r="M55" s="11">
        <f t="shared" si="20"/>
        <v>0</v>
      </c>
      <c r="N55" s="12">
        <f>N57</f>
        <v>0</v>
      </c>
      <c r="O55" s="8">
        <f t="shared" si="3"/>
        <v>170285.3</v>
      </c>
      <c r="P55" s="12">
        <f>P57</f>
        <v>0</v>
      </c>
      <c r="Q55" s="8">
        <f t="shared" si="4"/>
        <v>0</v>
      </c>
      <c r="R55" s="12">
        <f>R57</f>
        <v>0</v>
      </c>
      <c r="S55" s="11">
        <f t="shared" si="13"/>
        <v>170285.3</v>
      </c>
      <c r="T55" s="12">
        <f>T57</f>
        <v>-2751.2</v>
      </c>
      <c r="U55" s="11">
        <f t="shared" si="5"/>
        <v>167534.09999999998</v>
      </c>
      <c r="V55" s="12">
        <f>V57</f>
        <v>0</v>
      </c>
      <c r="W55" s="11">
        <f t="shared" si="6"/>
        <v>0</v>
      </c>
      <c r="X55" s="12">
        <f>X57</f>
        <v>0</v>
      </c>
      <c r="Y55" s="11">
        <f t="shared" si="7"/>
        <v>167534.09999999998</v>
      </c>
      <c r="Z55" s="12">
        <f>Z57</f>
        <v>0</v>
      </c>
      <c r="AA55" s="11">
        <f t="shared" si="8"/>
        <v>0</v>
      </c>
      <c r="AB55" s="32">
        <f>AB57</f>
        <v>0</v>
      </c>
      <c r="AC55" s="11">
        <f t="shared" si="21"/>
        <v>167534.09999999998</v>
      </c>
      <c r="AD55" s="32">
        <f>AD57</f>
        <v>0</v>
      </c>
      <c r="AE55" s="11">
        <f t="shared" si="22"/>
        <v>0</v>
      </c>
      <c r="AF55" s="1" t="s">
        <v>88</v>
      </c>
    </row>
    <row r="56" spans="1:33" x14ac:dyDescent="0.35">
      <c r="A56" s="5"/>
      <c r="B56" s="6" t="s">
        <v>77</v>
      </c>
      <c r="C56" s="14"/>
      <c r="D56" s="13"/>
      <c r="E56" s="13"/>
      <c r="F56" s="13"/>
      <c r="G56" s="13"/>
      <c r="H56" s="13"/>
      <c r="I56" s="13"/>
      <c r="J56" s="13"/>
      <c r="K56" s="18"/>
      <c r="L56" s="13"/>
      <c r="M56" s="18"/>
      <c r="N56" s="13"/>
      <c r="O56" s="8"/>
      <c r="P56" s="13"/>
      <c r="Q56" s="8"/>
      <c r="R56" s="13"/>
      <c r="S56" s="11">
        <f t="shared" si="13"/>
        <v>0</v>
      </c>
      <c r="T56" s="13"/>
      <c r="U56" s="11"/>
      <c r="V56" s="12"/>
      <c r="W56" s="11">
        <f t="shared" si="6"/>
        <v>0</v>
      </c>
      <c r="X56" s="13"/>
      <c r="Y56" s="11"/>
      <c r="Z56" s="12"/>
      <c r="AA56" s="11"/>
      <c r="AB56" s="34"/>
      <c r="AC56" s="11"/>
      <c r="AD56" s="32"/>
      <c r="AE56" s="11"/>
    </row>
    <row r="57" spans="1:33" hidden="1" x14ac:dyDescent="0.35">
      <c r="A57" s="5"/>
      <c r="B57" s="10" t="s">
        <v>89</v>
      </c>
      <c r="C57" s="14"/>
      <c r="D57" s="12">
        <v>42914</v>
      </c>
      <c r="E57" s="12"/>
      <c r="F57" s="8">
        <f t="shared" ref="F57:F59" si="23">D57+E57</f>
        <v>42914</v>
      </c>
      <c r="G57" s="12"/>
      <c r="H57" s="8">
        <f t="shared" ref="H57:H59" si="24">F57+G57</f>
        <v>42914</v>
      </c>
      <c r="I57" s="12">
        <v>0</v>
      </c>
      <c r="J57" s="12">
        <v>0</v>
      </c>
      <c r="K57" s="11">
        <f t="shared" ref="K57:K59" si="25">I57+J57</f>
        <v>0</v>
      </c>
      <c r="L57" s="12">
        <v>0</v>
      </c>
      <c r="M57" s="11">
        <f t="shared" ref="M57:M59" si="26">K57+L57</f>
        <v>0</v>
      </c>
      <c r="N57" s="12">
        <v>0</v>
      </c>
      <c r="O57" s="8">
        <f t="shared" si="3"/>
        <v>42914</v>
      </c>
      <c r="P57" s="12">
        <v>0</v>
      </c>
      <c r="Q57" s="8">
        <f t="shared" si="4"/>
        <v>0</v>
      </c>
      <c r="R57" s="12">
        <v>0</v>
      </c>
      <c r="S57" s="11">
        <f t="shared" si="13"/>
        <v>42914</v>
      </c>
      <c r="T57" s="24">
        <v>-2751.2</v>
      </c>
      <c r="U57" s="25">
        <f t="shared" si="5"/>
        <v>40162.800000000003</v>
      </c>
      <c r="V57" s="12">
        <v>0</v>
      </c>
      <c r="W57" s="11">
        <f t="shared" si="6"/>
        <v>0</v>
      </c>
      <c r="X57" s="12"/>
      <c r="Y57" s="11">
        <f t="shared" si="7"/>
        <v>40162.800000000003</v>
      </c>
      <c r="Z57" s="12">
        <v>0</v>
      </c>
      <c r="AA57" s="25">
        <f t="shared" si="8"/>
        <v>0</v>
      </c>
      <c r="AB57" s="32"/>
      <c r="AC57" s="11">
        <f t="shared" ref="AC57:AC59" si="27">AB57+Y57</f>
        <v>40162.800000000003</v>
      </c>
      <c r="AD57" s="32"/>
      <c r="AE57" s="25">
        <f t="shared" ref="AE57:AE59" si="28">AD57+AA57</f>
        <v>0</v>
      </c>
      <c r="AG57" s="1">
        <v>0</v>
      </c>
    </row>
    <row r="58" spans="1:33" x14ac:dyDescent="0.35">
      <c r="A58" s="5"/>
      <c r="B58" s="39" t="s">
        <v>78</v>
      </c>
      <c r="C58" s="14"/>
      <c r="D58" s="12">
        <v>127371.3</v>
      </c>
      <c r="E58" s="12"/>
      <c r="F58" s="11">
        <f t="shared" si="23"/>
        <v>127371.3</v>
      </c>
      <c r="G58" s="12"/>
      <c r="H58" s="11">
        <f t="shared" si="24"/>
        <v>127371.3</v>
      </c>
      <c r="I58" s="12">
        <v>0</v>
      </c>
      <c r="J58" s="12">
        <v>0</v>
      </c>
      <c r="K58" s="11">
        <f t="shared" si="25"/>
        <v>0</v>
      </c>
      <c r="L58" s="12">
        <v>0</v>
      </c>
      <c r="M58" s="11">
        <f t="shared" si="26"/>
        <v>0</v>
      </c>
      <c r="N58" s="12">
        <v>0</v>
      </c>
      <c r="O58" s="8">
        <f t="shared" si="3"/>
        <v>127371.3</v>
      </c>
      <c r="P58" s="12">
        <v>0</v>
      </c>
      <c r="Q58" s="8">
        <f t="shared" si="4"/>
        <v>0</v>
      </c>
      <c r="R58" s="12">
        <v>0</v>
      </c>
      <c r="S58" s="11">
        <f t="shared" si="13"/>
        <v>127371.3</v>
      </c>
      <c r="T58" s="12">
        <v>0</v>
      </c>
      <c r="U58" s="11">
        <f t="shared" si="5"/>
        <v>127371.3</v>
      </c>
      <c r="V58" s="12">
        <v>0</v>
      </c>
      <c r="W58" s="11">
        <f t="shared" si="6"/>
        <v>0</v>
      </c>
      <c r="X58" s="12">
        <v>0</v>
      </c>
      <c r="Y58" s="11">
        <f t="shared" si="7"/>
        <v>127371.3</v>
      </c>
      <c r="Z58" s="12">
        <v>0</v>
      </c>
      <c r="AA58" s="11">
        <f t="shared" si="8"/>
        <v>0</v>
      </c>
      <c r="AB58" s="32"/>
      <c r="AC58" s="11">
        <f t="shared" si="27"/>
        <v>127371.3</v>
      </c>
      <c r="AD58" s="32"/>
      <c r="AE58" s="11">
        <f t="shared" si="28"/>
        <v>0</v>
      </c>
      <c r="AF58" s="1" t="s">
        <v>90</v>
      </c>
    </row>
    <row r="59" spans="1:33" ht="59.25" customHeight="1" x14ac:dyDescent="0.35">
      <c r="A59" s="5" t="s">
        <v>127</v>
      </c>
      <c r="B59" s="14" t="s">
        <v>92</v>
      </c>
      <c r="C59" s="14" t="s">
        <v>68</v>
      </c>
      <c r="D59" s="12">
        <f>D61+D62</f>
        <v>160592.5</v>
      </c>
      <c r="E59" s="12">
        <f>E61+E62</f>
        <v>0</v>
      </c>
      <c r="F59" s="11">
        <f t="shared" si="23"/>
        <v>160592.5</v>
      </c>
      <c r="G59" s="12">
        <f>G61+G62</f>
        <v>0</v>
      </c>
      <c r="H59" s="11">
        <f t="shared" si="24"/>
        <v>160592.5</v>
      </c>
      <c r="I59" s="12">
        <f>I61</f>
        <v>0</v>
      </c>
      <c r="J59" s="12">
        <f>J61</f>
        <v>0</v>
      </c>
      <c r="K59" s="11">
        <f t="shared" si="25"/>
        <v>0</v>
      </c>
      <c r="L59" s="12">
        <f>L61</f>
        <v>0</v>
      </c>
      <c r="M59" s="11">
        <f t="shared" si="26"/>
        <v>0</v>
      </c>
      <c r="N59" s="12">
        <f>N61</f>
        <v>0</v>
      </c>
      <c r="O59" s="8">
        <f t="shared" si="3"/>
        <v>160592.5</v>
      </c>
      <c r="P59" s="12">
        <f>P61</f>
        <v>0</v>
      </c>
      <c r="Q59" s="8">
        <f t="shared" si="4"/>
        <v>0</v>
      </c>
      <c r="R59" s="12">
        <f>R61</f>
        <v>-9499.9</v>
      </c>
      <c r="S59" s="11">
        <f t="shared" si="13"/>
        <v>151092.6</v>
      </c>
      <c r="T59" s="12">
        <f>T61</f>
        <v>2751.2</v>
      </c>
      <c r="U59" s="11">
        <f t="shared" si="5"/>
        <v>153843.80000000002</v>
      </c>
      <c r="V59" s="12">
        <f>V61</f>
        <v>0</v>
      </c>
      <c r="W59" s="11">
        <f t="shared" si="6"/>
        <v>0</v>
      </c>
      <c r="X59" s="12">
        <f>X61</f>
        <v>0</v>
      </c>
      <c r="Y59" s="11">
        <f t="shared" si="7"/>
        <v>153843.80000000002</v>
      </c>
      <c r="Z59" s="12">
        <f>Z61</f>
        <v>0</v>
      </c>
      <c r="AA59" s="11">
        <f t="shared" si="8"/>
        <v>0</v>
      </c>
      <c r="AB59" s="32">
        <f>AB61</f>
        <v>0</v>
      </c>
      <c r="AC59" s="11">
        <f t="shared" si="27"/>
        <v>153843.80000000002</v>
      </c>
      <c r="AD59" s="32">
        <f>AD61</f>
        <v>0</v>
      </c>
      <c r="AE59" s="11">
        <f t="shared" si="28"/>
        <v>0</v>
      </c>
      <c r="AF59" s="1" t="s">
        <v>93</v>
      </c>
    </row>
    <row r="60" spans="1:33" x14ac:dyDescent="0.35">
      <c r="A60" s="5"/>
      <c r="B60" s="6" t="s">
        <v>77</v>
      </c>
      <c r="C60" s="14"/>
      <c r="D60" s="13"/>
      <c r="E60" s="13"/>
      <c r="F60" s="13"/>
      <c r="G60" s="13"/>
      <c r="H60" s="13"/>
      <c r="I60" s="13"/>
      <c r="J60" s="13"/>
      <c r="K60" s="18"/>
      <c r="L60" s="13"/>
      <c r="M60" s="18"/>
      <c r="N60" s="13"/>
      <c r="O60" s="8"/>
      <c r="P60" s="13"/>
      <c r="Q60" s="8"/>
      <c r="R60" s="13"/>
      <c r="S60" s="11">
        <f t="shared" si="13"/>
        <v>0</v>
      </c>
      <c r="T60" s="13"/>
      <c r="U60" s="11"/>
      <c r="V60" s="12"/>
      <c r="W60" s="11">
        <f t="shared" si="6"/>
        <v>0</v>
      </c>
      <c r="X60" s="13"/>
      <c r="Y60" s="11"/>
      <c r="Z60" s="12"/>
      <c r="AA60" s="11"/>
      <c r="AB60" s="34"/>
      <c r="AC60" s="11"/>
      <c r="AD60" s="32"/>
      <c r="AE60" s="11"/>
    </row>
    <row r="61" spans="1:33" hidden="1" x14ac:dyDescent="0.35">
      <c r="A61" s="5"/>
      <c r="B61" s="9" t="s">
        <v>89</v>
      </c>
      <c r="C61" s="19"/>
      <c r="D61" s="12">
        <v>40148.199999999997</v>
      </c>
      <c r="E61" s="12"/>
      <c r="F61" s="8">
        <f t="shared" ref="F61:F64" si="29">D61+E61</f>
        <v>40148.199999999997</v>
      </c>
      <c r="G61" s="12"/>
      <c r="H61" s="8">
        <f t="shared" ref="H61:H64" si="30">F61+G61</f>
        <v>40148.199999999997</v>
      </c>
      <c r="I61" s="12">
        <v>0</v>
      </c>
      <c r="J61" s="12">
        <v>0</v>
      </c>
      <c r="K61" s="11">
        <f t="shared" ref="K61:K64" si="31">I61+J61</f>
        <v>0</v>
      </c>
      <c r="L61" s="12">
        <v>0</v>
      </c>
      <c r="M61" s="11">
        <f t="shared" ref="M61:M64" si="32">K61+L61</f>
        <v>0</v>
      </c>
      <c r="N61" s="12">
        <v>0</v>
      </c>
      <c r="O61" s="8">
        <f t="shared" si="3"/>
        <v>40148.199999999997</v>
      </c>
      <c r="P61" s="12">
        <v>0</v>
      </c>
      <c r="Q61" s="8">
        <f t="shared" si="4"/>
        <v>0</v>
      </c>
      <c r="R61" s="12">
        <v>-9499.9</v>
      </c>
      <c r="S61" s="11">
        <f t="shared" si="13"/>
        <v>30648.299999999996</v>
      </c>
      <c r="T61" s="24">
        <v>2751.2</v>
      </c>
      <c r="U61" s="25">
        <f t="shared" si="5"/>
        <v>33399.499999999993</v>
      </c>
      <c r="V61" s="12">
        <v>0</v>
      </c>
      <c r="W61" s="11">
        <f t="shared" si="6"/>
        <v>0</v>
      </c>
      <c r="X61" s="12"/>
      <c r="Y61" s="11">
        <f t="shared" si="7"/>
        <v>33399.499999999993</v>
      </c>
      <c r="Z61" s="12">
        <v>0</v>
      </c>
      <c r="AA61" s="25">
        <f t="shared" si="8"/>
        <v>0</v>
      </c>
      <c r="AB61" s="32"/>
      <c r="AC61" s="11">
        <f t="shared" ref="AC61:AC64" si="33">AB61+Y61</f>
        <v>33399.499999999993</v>
      </c>
      <c r="AD61" s="32"/>
      <c r="AE61" s="25">
        <f t="shared" ref="AE61:AE64" si="34">AD61+AA61</f>
        <v>0</v>
      </c>
      <c r="AG61" s="1">
        <v>0</v>
      </c>
    </row>
    <row r="62" spans="1:33" x14ac:dyDescent="0.35">
      <c r="A62" s="5"/>
      <c r="B62" s="39" t="s">
        <v>78</v>
      </c>
      <c r="C62" s="19"/>
      <c r="D62" s="12">
        <v>120444.3</v>
      </c>
      <c r="E62" s="12"/>
      <c r="F62" s="11">
        <f t="shared" si="29"/>
        <v>120444.3</v>
      </c>
      <c r="G62" s="12"/>
      <c r="H62" s="11">
        <f t="shared" si="30"/>
        <v>120444.3</v>
      </c>
      <c r="I62" s="12">
        <v>0</v>
      </c>
      <c r="J62" s="12">
        <v>0</v>
      </c>
      <c r="K62" s="11">
        <f t="shared" si="31"/>
        <v>0</v>
      </c>
      <c r="L62" s="12">
        <v>0</v>
      </c>
      <c r="M62" s="11">
        <f t="shared" si="32"/>
        <v>0</v>
      </c>
      <c r="N62" s="12">
        <v>0</v>
      </c>
      <c r="O62" s="8">
        <f t="shared" si="3"/>
        <v>120444.3</v>
      </c>
      <c r="P62" s="12">
        <v>0</v>
      </c>
      <c r="Q62" s="8">
        <f t="shared" si="4"/>
        <v>0</v>
      </c>
      <c r="R62" s="12">
        <v>0</v>
      </c>
      <c r="S62" s="11">
        <f t="shared" si="13"/>
        <v>120444.3</v>
      </c>
      <c r="T62" s="12">
        <v>0</v>
      </c>
      <c r="U62" s="11">
        <f t="shared" si="5"/>
        <v>120444.3</v>
      </c>
      <c r="V62" s="12">
        <v>0</v>
      </c>
      <c r="W62" s="11">
        <f t="shared" si="6"/>
        <v>0</v>
      </c>
      <c r="X62" s="12">
        <v>0</v>
      </c>
      <c r="Y62" s="11">
        <f t="shared" si="7"/>
        <v>120444.3</v>
      </c>
      <c r="Z62" s="12">
        <v>0</v>
      </c>
      <c r="AA62" s="11">
        <f t="shared" si="8"/>
        <v>0</v>
      </c>
      <c r="AB62" s="32"/>
      <c r="AC62" s="11">
        <f t="shared" si="33"/>
        <v>120444.3</v>
      </c>
      <c r="AD62" s="32"/>
      <c r="AE62" s="11">
        <f t="shared" si="34"/>
        <v>0</v>
      </c>
      <c r="AF62" s="1" t="s">
        <v>90</v>
      </c>
    </row>
    <row r="63" spans="1:33" ht="60" customHeight="1" x14ac:dyDescent="0.35">
      <c r="A63" s="5" t="s">
        <v>128</v>
      </c>
      <c r="B63" s="14" t="s">
        <v>95</v>
      </c>
      <c r="C63" s="14" t="s">
        <v>68</v>
      </c>
      <c r="D63" s="17">
        <v>36000</v>
      </c>
      <c r="E63" s="17">
        <v>0</v>
      </c>
      <c r="F63" s="11">
        <f t="shared" si="29"/>
        <v>36000</v>
      </c>
      <c r="G63" s="17">
        <v>0</v>
      </c>
      <c r="H63" s="11">
        <f t="shared" si="30"/>
        <v>36000</v>
      </c>
      <c r="I63" s="12">
        <v>0</v>
      </c>
      <c r="J63" s="12">
        <v>0</v>
      </c>
      <c r="K63" s="11">
        <f t="shared" si="31"/>
        <v>0</v>
      </c>
      <c r="L63" s="12">
        <v>0</v>
      </c>
      <c r="M63" s="11">
        <f t="shared" si="32"/>
        <v>0</v>
      </c>
      <c r="N63" s="12">
        <v>0</v>
      </c>
      <c r="O63" s="8">
        <f t="shared" si="3"/>
        <v>36000</v>
      </c>
      <c r="P63" s="12">
        <v>0</v>
      </c>
      <c r="Q63" s="8">
        <f t="shared" si="4"/>
        <v>0</v>
      </c>
      <c r="R63" s="12">
        <v>0</v>
      </c>
      <c r="S63" s="11">
        <f t="shared" si="13"/>
        <v>36000</v>
      </c>
      <c r="T63" s="12">
        <v>0</v>
      </c>
      <c r="U63" s="11">
        <f t="shared" si="5"/>
        <v>36000</v>
      </c>
      <c r="V63" s="12">
        <v>0</v>
      </c>
      <c r="W63" s="11">
        <f t="shared" si="6"/>
        <v>0</v>
      </c>
      <c r="X63" s="12">
        <v>0</v>
      </c>
      <c r="Y63" s="11">
        <f t="shared" si="7"/>
        <v>36000</v>
      </c>
      <c r="Z63" s="12">
        <v>0</v>
      </c>
      <c r="AA63" s="11">
        <f t="shared" si="8"/>
        <v>0</v>
      </c>
      <c r="AB63" s="32"/>
      <c r="AC63" s="11">
        <f t="shared" si="33"/>
        <v>36000</v>
      </c>
      <c r="AD63" s="32"/>
      <c r="AE63" s="11">
        <f t="shared" si="34"/>
        <v>0</v>
      </c>
      <c r="AF63" s="1" t="s">
        <v>96</v>
      </c>
    </row>
    <row r="64" spans="1:33" ht="57.75" customHeight="1" x14ac:dyDescent="0.35">
      <c r="A64" s="5" t="s">
        <v>129</v>
      </c>
      <c r="B64" s="14" t="s">
        <v>98</v>
      </c>
      <c r="C64" s="14" t="s">
        <v>68</v>
      </c>
      <c r="D64" s="17">
        <f>D66</f>
        <v>0</v>
      </c>
      <c r="E64" s="17">
        <f>E66</f>
        <v>0</v>
      </c>
      <c r="F64" s="11">
        <f t="shared" si="29"/>
        <v>0</v>
      </c>
      <c r="G64" s="17">
        <f>G66</f>
        <v>0</v>
      </c>
      <c r="H64" s="11">
        <f t="shared" si="30"/>
        <v>0</v>
      </c>
      <c r="I64" s="12">
        <f>I66+I67</f>
        <v>372375</v>
      </c>
      <c r="J64" s="12">
        <f>J66+J67</f>
        <v>0</v>
      </c>
      <c r="K64" s="11">
        <f t="shared" si="31"/>
        <v>372375</v>
      </c>
      <c r="L64" s="12">
        <f>L66+L67</f>
        <v>1790.1</v>
      </c>
      <c r="M64" s="11">
        <f t="shared" si="32"/>
        <v>374165.1</v>
      </c>
      <c r="N64" s="12">
        <f>N66+N67</f>
        <v>0</v>
      </c>
      <c r="O64" s="8">
        <f t="shared" si="3"/>
        <v>0</v>
      </c>
      <c r="P64" s="12">
        <f>P66+P67</f>
        <v>0</v>
      </c>
      <c r="Q64" s="8">
        <f t="shared" si="4"/>
        <v>374165.1</v>
      </c>
      <c r="R64" s="12">
        <f>R66+R67</f>
        <v>0</v>
      </c>
      <c r="S64" s="11">
        <f t="shared" si="13"/>
        <v>0</v>
      </c>
      <c r="T64" s="12">
        <f>T66+T67</f>
        <v>0</v>
      </c>
      <c r="U64" s="11">
        <f t="shared" si="5"/>
        <v>0</v>
      </c>
      <c r="V64" s="12">
        <f>V66+V67</f>
        <v>0</v>
      </c>
      <c r="W64" s="11">
        <f t="shared" si="6"/>
        <v>374165.1</v>
      </c>
      <c r="X64" s="12">
        <f>X66+X67</f>
        <v>0</v>
      </c>
      <c r="Y64" s="11">
        <f t="shared" si="7"/>
        <v>0</v>
      </c>
      <c r="Z64" s="12">
        <f>Z66+Z67</f>
        <v>0</v>
      </c>
      <c r="AA64" s="11">
        <f t="shared" si="8"/>
        <v>374165.1</v>
      </c>
      <c r="AB64" s="32">
        <f>AB66+AB67</f>
        <v>0</v>
      </c>
      <c r="AC64" s="11">
        <f t="shared" si="33"/>
        <v>0</v>
      </c>
      <c r="AD64" s="32">
        <f>AD66+AD67</f>
        <v>0</v>
      </c>
      <c r="AE64" s="11">
        <f t="shared" si="34"/>
        <v>374165.1</v>
      </c>
      <c r="AF64" s="1" t="s">
        <v>99</v>
      </c>
    </row>
    <row r="65" spans="1:33" x14ac:dyDescent="0.35">
      <c r="A65" s="5"/>
      <c r="B65" s="6" t="s">
        <v>77</v>
      </c>
      <c r="C65" s="14"/>
      <c r="D65" s="18"/>
      <c r="E65" s="18"/>
      <c r="F65" s="13"/>
      <c r="G65" s="18"/>
      <c r="H65" s="13"/>
      <c r="I65" s="13"/>
      <c r="J65" s="13"/>
      <c r="K65" s="18"/>
      <c r="L65" s="13"/>
      <c r="M65" s="18"/>
      <c r="N65" s="13"/>
      <c r="O65" s="8"/>
      <c r="P65" s="13"/>
      <c r="Q65" s="8"/>
      <c r="R65" s="13"/>
      <c r="S65" s="11"/>
      <c r="T65" s="13"/>
      <c r="U65" s="11"/>
      <c r="V65" s="12"/>
      <c r="W65" s="11">
        <f t="shared" si="6"/>
        <v>0</v>
      </c>
      <c r="X65" s="13"/>
      <c r="Y65" s="11"/>
      <c r="Z65" s="12"/>
      <c r="AA65" s="11"/>
      <c r="AB65" s="34"/>
      <c r="AC65" s="11"/>
      <c r="AD65" s="32"/>
      <c r="AE65" s="11"/>
    </row>
    <row r="66" spans="1:33" hidden="1" x14ac:dyDescent="0.35">
      <c r="A66" s="5"/>
      <c r="B66" s="10" t="s">
        <v>89</v>
      </c>
      <c r="C66" s="14"/>
      <c r="D66" s="17">
        <v>0</v>
      </c>
      <c r="E66" s="17">
        <v>0</v>
      </c>
      <c r="F66" s="11">
        <f t="shared" ref="F66:F70" si="35">D66+E66</f>
        <v>0</v>
      </c>
      <c r="G66" s="17">
        <v>0</v>
      </c>
      <c r="H66" s="11">
        <f t="shared" ref="H66:H70" si="36">F66+G66</f>
        <v>0</v>
      </c>
      <c r="I66" s="12">
        <v>90100</v>
      </c>
      <c r="J66" s="12"/>
      <c r="K66" s="11">
        <f t="shared" ref="K66:K70" si="37">I66+J66</f>
        <v>90100</v>
      </c>
      <c r="L66" s="12"/>
      <c r="M66" s="11">
        <f t="shared" ref="M66:M70" si="38">K66+L66</f>
        <v>90100</v>
      </c>
      <c r="N66" s="12"/>
      <c r="O66" s="8">
        <f t="shared" si="3"/>
        <v>0</v>
      </c>
      <c r="P66" s="12"/>
      <c r="Q66" s="8">
        <f t="shared" si="4"/>
        <v>90100</v>
      </c>
      <c r="R66" s="12"/>
      <c r="S66" s="11">
        <f t="shared" si="13"/>
        <v>0</v>
      </c>
      <c r="T66" s="24"/>
      <c r="U66" s="25">
        <f t="shared" si="5"/>
        <v>0</v>
      </c>
      <c r="V66" s="12"/>
      <c r="W66" s="11">
        <f t="shared" si="6"/>
        <v>90100</v>
      </c>
      <c r="X66" s="12"/>
      <c r="Y66" s="11">
        <f t="shared" si="7"/>
        <v>0</v>
      </c>
      <c r="Z66" s="12"/>
      <c r="AA66" s="25">
        <f t="shared" si="8"/>
        <v>90100</v>
      </c>
      <c r="AB66" s="32"/>
      <c r="AC66" s="11">
        <f t="shared" ref="AC66:AC68" si="39">AB66+Y66</f>
        <v>0</v>
      </c>
      <c r="AD66" s="32"/>
      <c r="AE66" s="25">
        <f t="shared" ref="AE66:AE67" si="40">AD66+AA66</f>
        <v>90100</v>
      </c>
      <c r="AG66" s="1">
        <v>0</v>
      </c>
    </row>
    <row r="67" spans="1:33" x14ac:dyDescent="0.35">
      <c r="A67" s="5"/>
      <c r="B67" s="39" t="s">
        <v>78</v>
      </c>
      <c r="C67" s="14"/>
      <c r="D67" s="17">
        <v>0</v>
      </c>
      <c r="E67" s="17">
        <v>0</v>
      </c>
      <c r="F67" s="11">
        <f t="shared" si="35"/>
        <v>0</v>
      </c>
      <c r="G67" s="17">
        <v>0</v>
      </c>
      <c r="H67" s="11">
        <f t="shared" si="36"/>
        <v>0</v>
      </c>
      <c r="I67" s="12">
        <v>282275</v>
      </c>
      <c r="J67" s="12"/>
      <c r="K67" s="11">
        <f t="shared" si="37"/>
        <v>282275</v>
      </c>
      <c r="L67" s="12">
        <v>1790.1</v>
      </c>
      <c r="M67" s="11">
        <f t="shared" si="38"/>
        <v>284065.09999999998</v>
      </c>
      <c r="N67" s="12">
        <v>0</v>
      </c>
      <c r="O67" s="8">
        <f t="shared" si="3"/>
        <v>0</v>
      </c>
      <c r="P67" s="12">
        <v>0</v>
      </c>
      <c r="Q67" s="8">
        <f t="shared" si="4"/>
        <v>284065.09999999998</v>
      </c>
      <c r="R67" s="12">
        <v>0</v>
      </c>
      <c r="S67" s="11">
        <f t="shared" si="13"/>
        <v>0</v>
      </c>
      <c r="T67" s="12">
        <v>0</v>
      </c>
      <c r="U67" s="11">
        <f t="shared" si="5"/>
        <v>0</v>
      </c>
      <c r="V67" s="12">
        <v>0</v>
      </c>
      <c r="W67" s="11">
        <f t="shared" si="6"/>
        <v>284065.09999999998</v>
      </c>
      <c r="X67" s="12">
        <v>0</v>
      </c>
      <c r="Y67" s="11">
        <f t="shared" si="7"/>
        <v>0</v>
      </c>
      <c r="Z67" s="12">
        <v>0</v>
      </c>
      <c r="AA67" s="11">
        <f t="shared" si="8"/>
        <v>284065.09999999998</v>
      </c>
      <c r="AB67" s="32"/>
      <c r="AC67" s="11">
        <f t="shared" si="39"/>
        <v>0</v>
      </c>
      <c r="AD67" s="32"/>
      <c r="AE67" s="11">
        <f t="shared" si="40"/>
        <v>284065.09999999998</v>
      </c>
      <c r="AF67" s="1" t="s">
        <v>100</v>
      </c>
    </row>
    <row r="68" spans="1:33" ht="54" hidden="1" x14ac:dyDescent="0.35">
      <c r="A68" s="5"/>
      <c r="B68" s="14" t="s">
        <v>92</v>
      </c>
      <c r="C68" s="14" t="s">
        <v>42</v>
      </c>
      <c r="D68" s="17"/>
      <c r="E68" s="17"/>
      <c r="F68" s="11"/>
      <c r="G68" s="17"/>
      <c r="H68" s="11"/>
      <c r="I68" s="12"/>
      <c r="J68" s="12"/>
      <c r="K68" s="11"/>
      <c r="L68" s="12"/>
      <c r="M68" s="11"/>
      <c r="N68" s="12"/>
      <c r="O68" s="8"/>
      <c r="P68" s="12"/>
      <c r="Q68" s="8"/>
      <c r="R68" s="12">
        <v>9499.9</v>
      </c>
      <c r="S68" s="11">
        <f>R68+O68</f>
        <v>9499.9</v>
      </c>
      <c r="T68" s="12"/>
      <c r="U68" s="11"/>
      <c r="V68" s="12"/>
      <c r="W68" s="11"/>
      <c r="X68" s="12"/>
      <c r="Y68" s="11">
        <f t="shared" si="7"/>
        <v>0</v>
      </c>
      <c r="Z68" s="12"/>
      <c r="AA68" s="11"/>
      <c r="AB68" s="32"/>
      <c r="AC68" s="11">
        <f t="shared" si="39"/>
        <v>0</v>
      </c>
      <c r="AD68" s="32"/>
      <c r="AE68" s="11"/>
      <c r="AG68" s="1">
        <v>0</v>
      </c>
    </row>
    <row r="69" spans="1:33" hidden="1" x14ac:dyDescent="0.35">
      <c r="A69" s="5"/>
      <c r="B69" s="23"/>
      <c r="C69" s="14"/>
      <c r="D69" s="17"/>
      <c r="E69" s="17"/>
      <c r="F69" s="11"/>
      <c r="G69" s="17"/>
      <c r="H69" s="11"/>
      <c r="I69" s="12"/>
      <c r="J69" s="12"/>
      <c r="K69" s="11"/>
      <c r="L69" s="12"/>
      <c r="M69" s="11"/>
      <c r="N69" s="12"/>
      <c r="O69" s="8"/>
      <c r="P69" s="12"/>
      <c r="Q69" s="8"/>
      <c r="R69" s="12"/>
      <c r="S69" s="11"/>
      <c r="T69" s="12"/>
      <c r="U69" s="11"/>
      <c r="V69" s="12"/>
      <c r="W69" s="11"/>
      <c r="X69" s="12"/>
      <c r="Y69" s="11"/>
      <c r="Z69" s="12"/>
      <c r="AA69" s="11"/>
      <c r="AB69" s="32"/>
      <c r="AC69" s="11"/>
      <c r="AD69" s="32"/>
      <c r="AE69" s="11"/>
      <c r="AG69" s="1">
        <v>0</v>
      </c>
    </row>
    <row r="70" spans="1:33" x14ac:dyDescent="0.35">
      <c r="A70" s="5"/>
      <c r="B70" s="20" t="s">
        <v>101</v>
      </c>
      <c r="C70" s="21"/>
      <c r="D70" s="8">
        <f>D71</f>
        <v>0</v>
      </c>
      <c r="E70" s="8">
        <f>E71</f>
        <v>100000</v>
      </c>
      <c r="F70" s="8">
        <f t="shared" si="35"/>
        <v>100000</v>
      </c>
      <c r="G70" s="8">
        <f>G71</f>
        <v>0</v>
      </c>
      <c r="H70" s="8">
        <f t="shared" si="36"/>
        <v>100000</v>
      </c>
      <c r="I70" s="8">
        <f>I71</f>
        <v>0</v>
      </c>
      <c r="J70" s="8">
        <f>J71</f>
        <v>125000</v>
      </c>
      <c r="K70" s="11">
        <f t="shared" si="37"/>
        <v>125000</v>
      </c>
      <c r="L70" s="8">
        <f>L71</f>
        <v>0</v>
      </c>
      <c r="M70" s="11">
        <f t="shared" si="38"/>
        <v>125000</v>
      </c>
      <c r="N70" s="8">
        <f>N71</f>
        <v>0</v>
      </c>
      <c r="O70" s="8">
        <f t="shared" si="3"/>
        <v>100000</v>
      </c>
      <c r="P70" s="8">
        <f>P71</f>
        <v>0</v>
      </c>
      <c r="Q70" s="8">
        <f t="shared" si="4"/>
        <v>125000</v>
      </c>
      <c r="R70" s="11">
        <f>R71</f>
        <v>0</v>
      </c>
      <c r="S70" s="11">
        <f t="shared" si="13"/>
        <v>100000</v>
      </c>
      <c r="T70" s="11">
        <f>T71</f>
        <v>0</v>
      </c>
      <c r="U70" s="11">
        <f t="shared" si="5"/>
        <v>100000</v>
      </c>
      <c r="V70" s="11">
        <f>V71</f>
        <v>0</v>
      </c>
      <c r="W70" s="11">
        <f t="shared" si="6"/>
        <v>125000</v>
      </c>
      <c r="X70" s="11">
        <f>X71</f>
        <v>0</v>
      </c>
      <c r="Y70" s="11">
        <f t="shared" si="7"/>
        <v>100000</v>
      </c>
      <c r="Z70" s="11">
        <f>Z71</f>
        <v>0</v>
      </c>
      <c r="AA70" s="11">
        <f t="shared" si="8"/>
        <v>125000</v>
      </c>
      <c r="AB70" s="33">
        <f>AB71</f>
        <v>0</v>
      </c>
      <c r="AC70" s="11">
        <f t="shared" ref="AC70:AC75" si="41">AB70+Y70</f>
        <v>100000</v>
      </c>
      <c r="AD70" s="33">
        <f>AD71</f>
        <v>0</v>
      </c>
      <c r="AE70" s="11">
        <f t="shared" ref="AE70:AE75" si="42">AD70+AA70</f>
        <v>125000</v>
      </c>
    </row>
    <row r="71" spans="1:33" ht="72" x14ac:dyDescent="0.35">
      <c r="A71" s="5" t="s">
        <v>130</v>
      </c>
      <c r="B71" s="39" t="s">
        <v>103</v>
      </c>
      <c r="C71" s="14" t="s">
        <v>104</v>
      </c>
      <c r="D71" s="11">
        <v>0</v>
      </c>
      <c r="E71" s="11">
        <v>100000</v>
      </c>
      <c r="F71" s="11">
        <f>D71+E71</f>
        <v>100000</v>
      </c>
      <c r="G71" s="11"/>
      <c r="H71" s="11">
        <f>F71+G71</f>
        <v>100000</v>
      </c>
      <c r="I71" s="11">
        <v>0</v>
      </c>
      <c r="J71" s="11">
        <v>125000</v>
      </c>
      <c r="K71" s="11">
        <f>I71+J71</f>
        <v>125000</v>
      </c>
      <c r="L71" s="11"/>
      <c r="M71" s="11">
        <f>K71+L71</f>
        <v>125000</v>
      </c>
      <c r="N71" s="11"/>
      <c r="O71" s="8">
        <f t="shared" si="3"/>
        <v>100000</v>
      </c>
      <c r="P71" s="11"/>
      <c r="Q71" s="8">
        <f t="shared" si="4"/>
        <v>125000</v>
      </c>
      <c r="R71" s="11"/>
      <c r="S71" s="11">
        <f t="shared" si="13"/>
        <v>100000</v>
      </c>
      <c r="T71" s="11"/>
      <c r="U71" s="11">
        <f t="shared" si="5"/>
        <v>100000</v>
      </c>
      <c r="V71" s="11"/>
      <c r="W71" s="11">
        <f t="shared" si="6"/>
        <v>125000</v>
      </c>
      <c r="X71" s="11"/>
      <c r="Y71" s="11">
        <f t="shared" si="7"/>
        <v>100000</v>
      </c>
      <c r="Z71" s="11"/>
      <c r="AA71" s="11">
        <f t="shared" si="8"/>
        <v>125000</v>
      </c>
      <c r="AB71" s="33"/>
      <c r="AC71" s="11">
        <f t="shared" si="41"/>
        <v>100000</v>
      </c>
      <c r="AD71" s="33"/>
      <c r="AE71" s="11">
        <f t="shared" si="42"/>
        <v>125000</v>
      </c>
      <c r="AF71" s="1" t="s">
        <v>105</v>
      </c>
    </row>
    <row r="72" spans="1:33" x14ac:dyDescent="0.35">
      <c r="A72" s="5"/>
      <c r="B72" s="39" t="s">
        <v>139</v>
      </c>
      <c r="C72" s="14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8"/>
      <c r="P72" s="11"/>
      <c r="Q72" s="8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33">
        <f>AB74</f>
        <v>14193.74</v>
      </c>
      <c r="AC72" s="11">
        <f t="shared" si="41"/>
        <v>14193.74</v>
      </c>
      <c r="AD72" s="33">
        <f t="shared" ref="AD72" si="43">AD74</f>
        <v>0</v>
      </c>
      <c r="AE72" s="11">
        <f t="shared" si="42"/>
        <v>0</v>
      </c>
    </row>
    <row r="73" spans="1:33" ht="54.6" hidden="1" thickBot="1" x14ac:dyDescent="0.4">
      <c r="A73" s="40" t="s">
        <v>140</v>
      </c>
      <c r="B73" s="47" t="s">
        <v>143</v>
      </c>
      <c r="C73" s="41" t="s">
        <v>13</v>
      </c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3"/>
      <c r="P73" s="42"/>
      <c r="Q73" s="43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>
        <f>14193.74-14193.74</f>
        <v>0</v>
      </c>
      <c r="AC73" s="42">
        <f t="shared" ref="AC73" si="44">AB73+Y73</f>
        <v>0</v>
      </c>
      <c r="AD73" s="42"/>
      <c r="AE73" s="42">
        <f t="shared" ref="AE73" si="45">AD73+AA73</f>
        <v>0</v>
      </c>
      <c r="AG73" s="44">
        <v>0</v>
      </c>
    </row>
    <row r="74" spans="1:33" ht="54" x14ac:dyDescent="0.35">
      <c r="A74" s="45" t="s">
        <v>140</v>
      </c>
      <c r="B74" s="14" t="s">
        <v>144</v>
      </c>
      <c r="C74" s="46" t="s">
        <v>13</v>
      </c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3"/>
      <c r="P74" s="42"/>
      <c r="Q74" s="43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>
        <v>14193.74</v>
      </c>
      <c r="AC74" s="11">
        <f t="shared" si="41"/>
        <v>14193.74</v>
      </c>
      <c r="AD74" s="42"/>
      <c r="AE74" s="11">
        <f t="shared" si="42"/>
        <v>0</v>
      </c>
    </row>
    <row r="75" spans="1:33" x14ac:dyDescent="0.35">
      <c r="A75" s="5"/>
      <c r="B75" s="58" t="s">
        <v>106</v>
      </c>
      <c r="C75" s="57"/>
      <c r="D75" s="8">
        <f>D18+D34+D46+D50+D70</f>
        <v>1622243.4999999998</v>
      </c>
      <c r="E75" s="8">
        <f>E18+E34+E46+E50+E70</f>
        <v>212515.3</v>
      </c>
      <c r="F75" s="8">
        <f>D75+E75</f>
        <v>1834758.7999999998</v>
      </c>
      <c r="G75" s="8">
        <f>G18+G34+G46+G50+G70</f>
        <v>0</v>
      </c>
      <c r="H75" s="8">
        <f>F75+G75</f>
        <v>1834758.7999999998</v>
      </c>
      <c r="I75" s="8">
        <f>I18+I34+I46+I50+I70</f>
        <v>2408495.6</v>
      </c>
      <c r="J75" s="8">
        <f>J18+J34+J46+J50+J70</f>
        <v>125000</v>
      </c>
      <c r="K75" s="11">
        <f>I75+J75</f>
        <v>2533495.6</v>
      </c>
      <c r="L75" s="8">
        <f>L18+L34+L46+L50+L70</f>
        <v>1790.1</v>
      </c>
      <c r="M75" s="11">
        <f>K75+L75</f>
        <v>2535285.7000000002</v>
      </c>
      <c r="N75" s="8">
        <f>N18+N34+N46+N50+N70</f>
        <v>739857.4</v>
      </c>
      <c r="O75" s="8">
        <f t="shared" si="3"/>
        <v>2574616.1999999997</v>
      </c>
      <c r="P75" s="8">
        <f>P18+P34+P46+P50+P70</f>
        <v>915348.9</v>
      </c>
      <c r="Q75" s="8">
        <f t="shared" si="4"/>
        <v>3450634.6</v>
      </c>
      <c r="R75" s="11">
        <f>R18+R34+R46+R50+R70</f>
        <v>149555.22700000001</v>
      </c>
      <c r="S75" s="11">
        <f t="shared" si="13"/>
        <v>2724171.4269999997</v>
      </c>
      <c r="T75" s="11">
        <f>T18+T34+T46+T50+T70</f>
        <v>0</v>
      </c>
      <c r="U75" s="11">
        <f t="shared" si="5"/>
        <v>2724171.4269999997</v>
      </c>
      <c r="V75" s="11">
        <f>V18+V34+V46+V50+V70</f>
        <v>0</v>
      </c>
      <c r="W75" s="11">
        <f t="shared" si="6"/>
        <v>3450634.6</v>
      </c>
      <c r="X75" s="11">
        <f>X18+X34+X46+X50+X70</f>
        <v>0</v>
      </c>
      <c r="Y75" s="11">
        <f t="shared" si="7"/>
        <v>2724171.4269999997</v>
      </c>
      <c r="Z75" s="11">
        <f>Z18+Z34+Z46+Z50+Z70</f>
        <v>0</v>
      </c>
      <c r="AA75" s="11">
        <f t="shared" si="8"/>
        <v>3450634.6</v>
      </c>
      <c r="AB75" s="33">
        <f>AB18+AB34+AB46+AB50+AB70+AB72</f>
        <v>14193.74</v>
      </c>
      <c r="AC75" s="11">
        <f t="shared" si="41"/>
        <v>2738365.1669999999</v>
      </c>
      <c r="AD75" s="33">
        <f>AD18+AD34+AD46+AD50+AD70</f>
        <v>0</v>
      </c>
      <c r="AE75" s="11">
        <f t="shared" si="42"/>
        <v>3450634.6</v>
      </c>
    </row>
    <row r="76" spans="1:33" x14ac:dyDescent="0.35">
      <c r="A76" s="5"/>
      <c r="B76" s="59" t="s">
        <v>77</v>
      </c>
      <c r="C76" s="60"/>
      <c r="D76" s="8"/>
      <c r="E76" s="8"/>
      <c r="F76" s="8"/>
      <c r="G76" s="8"/>
      <c r="H76" s="8"/>
      <c r="I76" s="8"/>
      <c r="J76" s="8"/>
      <c r="K76" s="11"/>
      <c r="L76" s="8"/>
      <c r="M76" s="11"/>
      <c r="N76" s="8"/>
      <c r="O76" s="8"/>
      <c r="P76" s="8"/>
      <c r="Q76" s="8"/>
      <c r="R76" s="11"/>
      <c r="S76" s="11">
        <f t="shared" si="13"/>
        <v>0</v>
      </c>
      <c r="T76" s="11"/>
      <c r="U76" s="11"/>
      <c r="V76" s="11"/>
      <c r="W76" s="11">
        <f t="shared" si="6"/>
        <v>0</v>
      </c>
      <c r="X76" s="11"/>
      <c r="Y76" s="11"/>
      <c r="Z76" s="11"/>
      <c r="AA76" s="11"/>
      <c r="AB76" s="33"/>
      <c r="AC76" s="11"/>
      <c r="AD76" s="33"/>
      <c r="AE76" s="11"/>
    </row>
    <row r="77" spans="1:33" x14ac:dyDescent="0.35">
      <c r="A77" s="5"/>
      <c r="B77" s="61" t="s">
        <v>78</v>
      </c>
      <c r="C77" s="62"/>
      <c r="D77" s="8">
        <f>D52</f>
        <v>247815.6</v>
      </c>
      <c r="E77" s="8">
        <f>E52</f>
        <v>0</v>
      </c>
      <c r="F77" s="8">
        <f t="shared" ref="F77:F85" si="46">D77+E77</f>
        <v>247815.6</v>
      </c>
      <c r="G77" s="8">
        <f>G52</f>
        <v>0</v>
      </c>
      <c r="H77" s="8">
        <f t="shared" ref="H77:H85" si="47">F77+G77</f>
        <v>247815.6</v>
      </c>
      <c r="I77" s="8">
        <f>I52</f>
        <v>282275</v>
      </c>
      <c r="J77" s="8">
        <f>J52</f>
        <v>0</v>
      </c>
      <c r="K77" s="11">
        <f t="shared" ref="K77:K85" si="48">I77+J77</f>
        <v>282275</v>
      </c>
      <c r="L77" s="8">
        <f>L52</f>
        <v>1790.1</v>
      </c>
      <c r="M77" s="11">
        <f t="shared" ref="M77:M85" si="49">K77+L77</f>
        <v>284065.09999999998</v>
      </c>
      <c r="N77" s="8">
        <f>N52</f>
        <v>0</v>
      </c>
      <c r="O77" s="8">
        <f t="shared" si="3"/>
        <v>247815.6</v>
      </c>
      <c r="P77" s="8">
        <f>P52</f>
        <v>0</v>
      </c>
      <c r="Q77" s="8">
        <f t="shared" si="4"/>
        <v>284065.09999999998</v>
      </c>
      <c r="R77" s="11">
        <f>R52</f>
        <v>0</v>
      </c>
      <c r="S77" s="11">
        <f t="shared" si="13"/>
        <v>247815.6</v>
      </c>
      <c r="T77" s="11">
        <f>T52</f>
        <v>0</v>
      </c>
      <c r="U77" s="11">
        <f t="shared" si="5"/>
        <v>247815.6</v>
      </c>
      <c r="V77" s="11">
        <f>V52</f>
        <v>0</v>
      </c>
      <c r="W77" s="11">
        <f t="shared" si="6"/>
        <v>284065.09999999998</v>
      </c>
      <c r="X77" s="11">
        <f>X52</f>
        <v>0</v>
      </c>
      <c r="Y77" s="11">
        <f t="shared" si="7"/>
        <v>247815.6</v>
      </c>
      <c r="Z77" s="11">
        <f>Z52</f>
        <v>0</v>
      </c>
      <c r="AA77" s="11">
        <f t="shared" si="8"/>
        <v>284065.09999999998</v>
      </c>
      <c r="AB77" s="33">
        <f>AB52</f>
        <v>0</v>
      </c>
      <c r="AC77" s="11">
        <f t="shared" ref="AC77" si="50">AB77+Y77</f>
        <v>247815.6</v>
      </c>
      <c r="AD77" s="33">
        <f>AD52</f>
        <v>0</v>
      </c>
      <c r="AE77" s="11">
        <f t="shared" ref="AE77" si="51">AD77+AA77</f>
        <v>284065.09999999998</v>
      </c>
    </row>
    <row r="78" spans="1:33" x14ac:dyDescent="0.35">
      <c r="A78" s="5"/>
      <c r="B78" s="57" t="s">
        <v>107</v>
      </c>
      <c r="C78" s="57"/>
      <c r="D78" s="8"/>
      <c r="E78" s="8"/>
      <c r="F78" s="8"/>
      <c r="G78" s="8"/>
      <c r="H78" s="8"/>
      <c r="I78" s="8"/>
      <c r="J78" s="8"/>
      <c r="K78" s="11"/>
      <c r="L78" s="8"/>
      <c r="M78" s="11"/>
      <c r="N78" s="8"/>
      <c r="O78" s="8"/>
      <c r="P78" s="8"/>
      <c r="Q78" s="8"/>
      <c r="R78" s="11"/>
      <c r="S78" s="11">
        <f t="shared" si="13"/>
        <v>0</v>
      </c>
      <c r="T78" s="11"/>
      <c r="U78" s="11"/>
      <c r="V78" s="11"/>
      <c r="W78" s="11">
        <f t="shared" si="6"/>
        <v>0</v>
      </c>
      <c r="X78" s="11"/>
      <c r="Y78" s="11"/>
      <c r="Z78" s="11"/>
      <c r="AA78" s="11"/>
      <c r="AB78" s="33"/>
      <c r="AC78" s="11"/>
      <c r="AD78" s="33"/>
      <c r="AE78" s="11"/>
    </row>
    <row r="79" spans="1:33" x14ac:dyDescent="0.35">
      <c r="A79" s="5"/>
      <c r="B79" s="57" t="s">
        <v>38</v>
      </c>
      <c r="C79" s="63"/>
      <c r="D79" s="8">
        <f>D35+D37+D38+D39+D40+D41+D42+D43</f>
        <v>175777.19999999995</v>
      </c>
      <c r="E79" s="8">
        <f>E35+E37+E38+E39+E40+E41+E42+E43</f>
        <v>0</v>
      </c>
      <c r="F79" s="8">
        <f t="shared" si="46"/>
        <v>175777.19999999995</v>
      </c>
      <c r="G79" s="8">
        <f>G35+G37+G38+G39+G40+G41+G42+G43</f>
        <v>0</v>
      </c>
      <c r="H79" s="8">
        <f t="shared" si="47"/>
        <v>175777.19999999995</v>
      </c>
      <c r="I79" s="8">
        <f>I35+I37+I38+I39+I40+I41+I42+I43</f>
        <v>233620.6</v>
      </c>
      <c r="J79" s="8">
        <f>J35+J37+J38+J39+J40+J41+J42+J43</f>
        <v>0</v>
      </c>
      <c r="K79" s="11">
        <f t="shared" si="48"/>
        <v>233620.6</v>
      </c>
      <c r="L79" s="8">
        <f>L35+L37+L38+L39+L40+L41+L42+L43</f>
        <v>0</v>
      </c>
      <c r="M79" s="11">
        <f t="shared" si="49"/>
        <v>233620.6</v>
      </c>
      <c r="N79" s="8">
        <f>N35+N37+N38+N39+N40+N41+N42+N43</f>
        <v>0</v>
      </c>
      <c r="O79" s="8">
        <f t="shared" si="3"/>
        <v>175777.19999999995</v>
      </c>
      <c r="P79" s="8">
        <f>P35+P37+P38+P39+P40+P41+P42+P43</f>
        <v>0</v>
      </c>
      <c r="Q79" s="8">
        <f t="shared" si="4"/>
        <v>233620.6</v>
      </c>
      <c r="R79" s="11">
        <f>R35+R37+R38+R39+R40+R41+R42+R43+R45</f>
        <v>163815.55900000001</v>
      </c>
      <c r="S79" s="11">
        <f t="shared" si="13"/>
        <v>339592.75899999996</v>
      </c>
      <c r="T79" s="11">
        <f>T35+T37+T38+T39+T40+T41+T42+T43+T45</f>
        <v>0</v>
      </c>
      <c r="U79" s="11">
        <f t="shared" si="5"/>
        <v>339592.75899999996</v>
      </c>
      <c r="V79" s="11">
        <f>V35+V37+V38+V39+V40+V41+V42+V43+V45</f>
        <v>0</v>
      </c>
      <c r="W79" s="11">
        <f t="shared" si="6"/>
        <v>233620.6</v>
      </c>
      <c r="X79" s="11">
        <f>X35+X37+X38+X39+X40+X41+X42+X43+X45</f>
        <v>0</v>
      </c>
      <c r="Y79" s="11">
        <f t="shared" si="7"/>
        <v>339592.75899999996</v>
      </c>
      <c r="Z79" s="11">
        <f>Z35+Z37+Z38+Z39+Z40+Z41+Z42+Z43+Z45</f>
        <v>0</v>
      </c>
      <c r="AA79" s="11">
        <f t="shared" si="8"/>
        <v>233620.6</v>
      </c>
      <c r="AB79" s="33">
        <f>AB35+AB37+AB38+AB39+AB40+AB41+AB42+AB43+AB45</f>
        <v>0</v>
      </c>
      <c r="AC79" s="11">
        <f t="shared" ref="AC79:AC85" si="52">AB79+Y79</f>
        <v>339592.75899999996</v>
      </c>
      <c r="AD79" s="33">
        <f>AD35+AD37+AD38+AD39+AD40+AD41+AD42+AD43+AD45</f>
        <v>0</v>
      </c>
      <c r="AE79" s="11">
        <f t="shared" ref="AE79:AE85" si="53">AD79+AA79</f>
        <v>233620.6</v>
      </c>
    </row>
    <row r="80" spans="1:33" x14ac:dyDescent="0.35">
      <c r="A80" s="5"/>
      <c r="B80" s="57" t="s">
        <v>68</v>
      </c>
      <c r="C80" s="63"/>
      <c r="D80" s="8">
        <f>D47+D48+D49+D55+D59+D63+D64</f>
        <v>553308.19999999995</v>
      </c>
      <c r="E80" s="8">
        <f>E47+E48+E49+E55+E59+E63+E64</f>
        <v>0</v>
      </c>
      <c r="F80" s="8">
        <f t="shared" si="46"/>
        <v>553308.19999999995</v>
      </c>
      <c r="G80" s="8">
        <f>G47+G48+G49+G55+G59+G63+G64</f>
        <v>0</v>
      </c>
      <c r="H80" s="8">
        <f t="shared" si="47"/>
        <v>553308.19999999995</v>
      </c>
      <c r="I80" s="8">
        <f>I47+I48+I49+I55+I59+I63+I64</f>
        <v>494875</v>
      </c>
      <c r="J80" s="8">
        <f>J47+J48+J49+J55+J59+J63+J64</f>
        <v>0</v>
      </c>
      <c r="K80" s="11">
        <f t="shared" si="48"/>
        <v>494875</v>
      </c>
      <c r="L80" s="8">
        <f>L47+L48+L49+L55+L59+L63+L64</f>
        <v>1790.1</v>
      </c>
      <c r="M80" s="11">
        <f t="shared" si="49"/>
        <v>496665.1</v>
      </c>
      <c r="N80" s="8">
        <f>N47+N48+N49+N55+N59+N63+N64</f>
        <v>0</v>
      </c>
      <c r="O80" s="8">
        <f t="shared" si="3"/>
        <v>553308.19999999995</v>
      </c>
      <c r="P80" s="8">
        <f>P47+P48+P49+P55+P59+P63+P64</f>
        <v>0</v>
      </c>
      <c r="Q80" s="8">
        <f t="shared" si="4"/>
        <v>496665.1</v>
      </c>
      <c r="R80" s="11">
        <f>R47+R48+R49+R55+R59+R63+R64</f>
        <v>-9499.9</v>
      </c>
      <c r="S80" s="11">
        <f t="shared" si="13"/>
        <v>543808.29999999993</v>
      </c>
      <c r="T80" s="11">
        <f>T47+T48+T49+T55+T59+T63+T64</f>
        <v>0</v>
      </c>
      <c r="U80" s="11">
        <f t="shared" si="5"/>
        <v>543808.29999999993</v>
      </c>
      <c r="V80" s="11">
        <f>V47+V48+V49+V55+V59+V63+V64</f>
        <v>0</v>
      </c>
      <c r="W80" s="11">
        <f t="shared" si="6"/>
        <v>496665.1</v>
      </c>
      <c r="X80" s="11">
        <f>X47+X48+X49+X55+X59+X63+X64</f>
        <v>0</v>
      </c>
      <c r="Y80" s="11">
        <f t="shared" si="7"/>
        <v>543808.29999999993</v>
      </c>
      <c r="Z80" s="11">
        <f>Z47+Z48+Z49+Z55+Z59+Z63+Z64</f>
        <v>0</v>
      </c>
      <c r="AA80" s="11">
        <f t="shared" si="8"/>
        <v>496665.1</v>
      </c>
      <c r="AB80" s="33">
        <f>AB47+AB48+AB49+AB55+AB59+AB63+AB64</f>
        <v>0</v>
      </c>
      <c r="AC80" s="11">
        <f t="shared" si="52"/>
        <v>543808.29999999993</v>
      </c>
      <c r="AD80" s="33">
        <f>AD47+AD48+AD49+AD55+AD59+AD63+AD64</f>
        <v>0</v>
      </c>
      <c r="AE80" s="11">
        <f t="shared" si="53"/>
        <v>496665.1</v>
      </c>
    </row>
    <row r="81" spans="1:31" x14ac:dyDescent="0.35">
      <c r="A81" s="5"/>
      <c r="B81" s="57" t="s">
        <v>108</v>
      </c>
      <c r="C81" s="63"/>
      <c r="D81" s="8">
        <f>D26+D27+D28+D29+D30+D31</f>
        <v>375159.8</v>
      </c>
      <c r="E81" s="8">
        <f>E26+E27+E28+E29+E30+E31+E32+E33</f>
        <v>112515.3</v>
      </c>
      <c r="F81" s="8">
        <f t="shared" si="46"/>
        <v>487675.1</v>
      </c>
      <c r="G81" s="8">
        <f>G26+G27+G28+G29+G30+G31+G32+G33</f>
        <v>0</v>
      </c>
      <c r="H81" s="8">
        <f t="shared" si="47"/>
        <v>487675.1</v>
      </c>
      <c r="I81" s="8">
        <f>I26+I27+I28+I29+I30+I31+I32+I33</f>
        <v>767000</v>
      </c>
      <c r="J81" s="8">
        <f>J26+J27+J28+J29+J30+J31+J32+J33</f>
        <v>0</v>
      </c>
      <c r="K81" s="11">
        <f t="shared" si="48"/>
        <v>767000</v>
      </c>
      <c r="L81" s="8">
        <f>L26+L27+L28+L29+L30+L31</f>
        <v>0</v>
      </c>
      <c r="M81" s="11">
        <f t="shared" si="49"/>
        <v>767000</v>
      </c>
      <c r="N81" s="8">
        <f>N26+N27+N28+N29+N30+N31</f>
        <v>0</v>
      </c>
      <c r="O81" s="8">
        <f t="shared" si="3"/>
        <v>487675.1</v>
      </c>
      <c r="P81" s="8">
        <f>P26+P27+P28+P29+P30+P31</f>
        <v>0</v>
      </c>
      <c r="Q81" s="8">
        <f t="shared" si="4"/>
        <v>767000</v>
      </c>
      <c r="R81" s="11">
        <f>R26+R27+R28+R29+R30+R31</f>
        <v>65739.668000000005</v>
      </c>
      <c r="S81" s="11">
        <f t="shared" si="13"/>
        <v>553414.76799999992</v>
      </c>
      <c r="T81" s="11">
        <f>T26+T27+T28+T29+T30+T31</f>
        <v>0</v>
      </c>
      <c r="U81" s="11">
        <f t="shared" si="5"/>
        <v>553414.76799999992</v>
      </c>
      <c r="V81" s="11">
        <f>V26+V27+V28+V29+V30+V31</f>
        <v>0</v>
      </c>
      <c r="W81" s="11">
        <f t="shared" si="6"/>
        <v>767000</v>
      </c>
      <c r="X81" s="11">
        <f>X26+X27+X28+X29+X30+X31</f>
        <v>0</v>
      </c>
      <c r="Y81" s="11">
        <f t="shared" si="7"/>
        <v>553414.76799999992</v>
      </c>
      <c r="Z81" s="11">
        <f>Z26+Z27+Z28+Z29+Z30+Z31</f>
        <v>0</v>
      </c>
      <c r="AA81" s="11">
        <f t="shared" si="8"/>
        <v>767000</v>
      </c>
      <c r="AB81" s="33">
        <f>AB26+AB27+AB28+AB29+AB30+AB31</f>
        <v>0</v>
      </c>
      <c r="AC81" s="11">
        <f t="shared" si="52"/>
        <v>553414.76799999992</v>
      </c>
      <c r="AD81" s="33">
        <f>AD26+AD27+AD28+AD29+AD30+AD31</f>
        <v>0</v>
      </c>
      <c r="AE81" s="11">
        <f t="shared" si="53"/>
        <v>767000</v>
      </c>
    </row>
    <row r="82" spans="1:31" x14ac:dyDescent="0.35">
      <c r="A82" s="5"/>
      <c r="B82" s="64" t="s">
        <v>104</v>
      </c>
      <c r="C82" s="63"/>
      <c r="D82" s="8">
        <f>D71</f>
        <v>0</v>
      </c>
      <c r="E82" s="8">
        <f>E71</f>
        <v>100000</v>
      </c>
      <c r="F82" s="8">
        <f t="shared" si="46"/>
        <v>100000</v>
      </c>
      <c r="G82" s="8">
        <f>G71</f>
        <v>0</v>
      </c>
      <c r="H82" s="8">
        <f t="shared" si="47"/>
        <v>100000</v>
      </c>
      <c r="I82" s="8">
        <f>I71</f>
        <v>0</v>
      </c>
      <c r="J82" s="8">
        <f>J71</f>
        <v>125000</v>
      </c>
      <c r="K82" s="11">
        <f t="shared" si="48"/>
        <v>125000</v>
      </c>
      <c r="L82" s="8">
        <f>L71</f>
        <v>0</v>
      </c>
      <c r="M82" s="11">
        <f t="shared" si="49"/>
        <v>125000</v>
      </c>
      <c r="N82" s="8">
        <f>N71</f>
        <v>0</v>
      </c>
      <c r="O82" s="8">
        <f t="shared" si="3"/>
        <v>100000</v>
      </c>
      <c r="P82" s="8">
        <f>P71</f>
        <v>0</v>
      </c>
      <c r="Q82" s="8">
        <f t="shared" si="4"/>
        <v>125000</v>
      </c>
      <c r="R82" s="11">
        <f>R71</f>
        <v>0</v>
      </c>
      <c r="S82" s="11">
        <f t="shared" si="13"/>
        <v>100000</v>
      </c>
      <c r="T82" s="11">
        <f>T71</f>
        <v>0</v>
      </c>
      <c r="U82" s="11">
        <f t="shared" si="5"/>
        <v>100000</v>
      </c>
      <c r="V82" s="11">
        <f>V71</f>
        <v>0</v>
      </c>
      <c r="W82" s="11">
        <f t="shared" si="6"/>
        <v>125000</v>
      </c>
      <c r="X82" s="11">
        <f>X71</f>
        <v>0</v>
      </c>
      <c r="Y82" s="11">
        <f t="shared" si="7"/>
        <v>100000</v>
      </c>
      <c r="Z82" s="11">
        <f>Z71</f>
        <v>0</v>
      </c>
      <c r="AA82" s="11">
        <f t="shared" si="8"/>
        <v>125000</v>
      </c>
      <c r="AB82" s="33">
        <f>AB71</f>
        <v>0</v>
      </c>
      <c r="AC82" s="11">
        <f t="shared" si="52"/>
        <v>100000</v>
      </c>
      <c r="AD82" s="33">
        <f>AD71</f>
        <v>0</v>
      </c>
      <c r="AE82" s="11">
        <f t="shared" si="53"/>
        <v>125000</v>
      </c>
    </row>
    <row r="83" spans="1:31" x14ac:dyDescent="0.35">
      <c r="A83" s="5"/>
      <c r="B83" s="65" t="s">
        <v>81</v>
      </c>
      <c r="C83" s="66"/>
      <c r="D83" s="8">
        <f>D53+D54</f>
        <v>8217.7000000000007</v>
      </c>
      <c r="E83" s="8">
        <f>E53+E54</f>
        <v>0</v>
      </c>
      <c r="F83" s="8">
        <f t="shared" si="46"/>
        <v>8217.7000000000007</v>
      </c>
      <c r="G83" s="8">
        <f>G53+G54</f>
        <v>0</v>
      </c>
      <c r="H83" s="8">
        <f t="shared" si="47"/>
        <v>8217.7000000000007</v>
      </c>
      <c r="I83" s="8">
        <f>I53+I54</f>
        <v>3000</v>
      </c>
      <c r="J83" s="8">
        <f>J53+J54</f>
        <v>0</v>
      </c>
      <c r="K83" s="11">
        <f t="shared" si="48"/>
        <v>3000</v>
      </c>
      <c r="L83" s="8">
        <f>L53+L54</f>
        <v>0</v>
      </c>
      <c r="M83" s="11">
        <f t="shared" si="49"/>
        <v>3000</v>
      </c>
      <c r="N83" s="8">
        <f>N53+N54</f>
        <v>0</v>
      </c>
      <c r="O83" s="8">
        <f t="shared" si="3"/>
        <v>8217.7000000000007</v>
      </c>
      <c r="P83" s="8">
        <f>P53+P54</f>
        <v>0</v>
      </c>
      <c r="Q83" s="8">
        <f t="shared" si="4"/>
        <v>3000</v>
      </c>
      <c r="R83" s="11">
        <f>R53+R54</f>
        <v>0</v>
      </c>
      <c r="S83" s="11">
        <f t="shared" si="13"/>
        <v>8217.7000000000007</v>
      </c>
      <c r="T83" s="11">
        <f>T53+T54</f>
        <v>0</v>
      </c>
      <c r="U83" s="11">
        <f t="shared" si="5"/>
        <v>8217.7000000000007</v>
      </c>
      <c r="V83" s="11">
        <f>V53+V54</f>
        <v>0</v>
      </c>
      <c r="W83" s="11">
        <f t="shared" si="6"/>
        <v>3000</v>
      </c>
      <c r="X83" s="11">
        <f>X53+X54</f>
        <v>0</v>
      </c>
      <c r="Y83" s="11">
        <f t="shared" si="7"/>
        <v>8217.7000000000007</v>
      </c>
      <c r="Z83" s="11">
        <f>Z53+Z54</f>
        <v>0</v>
      </c>
      <c r="AA83" s="11">
        <f t="shared" si="8"/>
        <v>3000</v>
      </c>
      <c r="AB83" s="33">
        <f>AB53+AB54</f>
        <v>0</v>
      </c>
      <c r="AC83" s="11">
        <f t="shared" si="52"/>
        <v>8217.7000000000007</v>
      </c>
      <c r="AD83" s="33">
        <f>AD53+AD54</f>
        <v>0</v>
      </c>
      <c r="AE83" s="11">
        <f t="shared" si="53"/>
        <v>3000</v>
      </c>
    </row>
    <row r="84" spans="1:31" x14ac:dyDescent="0.35">
      <c r="A84" s="5"/>
      <c r="B84" s="64" t="s">
        <v>42</v>
      </c>
      <c r="C84" s="63"/>
      <c r="D84" s="11">
        <f>D36</f>
        <v>9780.6</v>
      </c>
      <c r="E84" s="11">
        <f>E36</f>
        <v>0</v>
      </c>
      <c r="F84" s="8">
        <f t="shared" si="46"/>
        <v>9780.6</v>
      </c>
      <c r="G84" s="11">
        <f>G36</f>
        <v>0</v>
      </c>
      <c r="H84" s="8">
        <f t="shared" si="47"/>
        <v>9780.6</v>
      </c>
      <c r="I84" s="11">
        <f>I36</f>
        <v>0</v>
      </c>
      <c r="J84" s="11">
        <f>J36</f>
        <v>0</v>
      </c>
      <c r="K84" s="11">
        <f t="shared" si="48"/>
        <v>0</v>
      </c>
      <c r="L84" s="11">
        <f>L36</f>
        <v>0</v>
      </c>
      <c r="M84" s="11">
        <f t="shared" si="49"/>
        <v>0</v>
      </c>
      <c r="N84" s="11">
        <f>N36+N44</f>
        <v>739857.4</v>
      </c>
      <c r="O84" s="8">
        <f>N84+H84</f>
        <v>749638</v>
      </c>
      <c r="P84" s="11">
        <f>P36+P44</f>
        <v>915348.9</v>
      </c>
      <c r="Q84" s="8">
        <f t="shared" si="4"/>
        <v>915348.9</v>
      </c>
      <c r="R84" s="11">
        <f>R36+R44+R68</f>
        <v>9499.9</v>
      </c>
      <c r="S84" s="11">
        <f t="shared" si="13"/>
        <v>759137.9</v>
      </c>
      <c r="T84" s="11">
        <f>T36+T44+T68</f>
        <v>0</v>
      </c>
      <c r="U84" s="11">
        <f t="shared" si="5"/>
        <v>759137.9</v>
      </c>
      <c r="V84" s="11">
        <f>V36+V44</f>
        <v>0</v>
      </c>
      <c r="W84" s="11">
        <f t="shared" si="6"/>
        <v>915348.9</v>
      </c>
      <c r="X84" s="11">
        <f>X36+X44+X68</f>
        <v>0</v>
      </c>
      <c r="Y84" s="11">
        <f t="shared" si="7"/>
        <v>759137.9</v>
      </c>
      <c r="Z84" s="11">
        <f>Z36+Z44</f>
        <v>0</v>
      </c>
      <c r="AA84" s="11">
        <f t="shared" si="8"/>
        <v>915348.9</v>
      </c>
      <c r="AB84" s="33">
        <f>AB36+AB44+AB68</f>
        <v>0</v>
      </c>
      <c r="AC84" s="11">
        <f t="shared" si="52"/>
        <v>759137.9</v>
      </c>
      <c r="AD84" s="33">
        <f>AD36+AD44</f>
        <v>0</v>
      </c>
      <c r="AE84" s="11">
        <f t="shared" si="53"/>
        <v>915348.9</v>
      </c>
    </row>
    <row r="85" spans="1:31" x14ac:dyDescent="0.35">
      <c r="A85" s="22"/>
      <c r="B85" s="64" t="s">
        <v>13</v>
      </c>
      <c r="C85" s="63"/>
      <c r="D85" s="8">
        <f>D19</f>
        <v>500000</v>
      </c>
      <c r="E85" s="8">
        <f>E19</f>
        <v>0</v>
      </c>
      <c r="F85" s="8">
        <f t="shared" si="46"/>
        <v>500000</v>
      </c>
      <c r="G85" s="8">
        <f>G19</f>
        <v>0</v>
      </c>
      <c r="H85" s="8">
        <f t="shared" si="47"/>
        <v>500000</v>
      </c>
      <c r="I85" s="8">
        <f>I19</f>
        <v>910000</v>
      </c>
      <c r="J85" s="8">
        <f>J19</f>
        <v>0</v>
      </c>
      <c r="K85" s="11">
        <f t="shared" si="48"/>
        <v>910000</v>
      </c>
      <c r="L85" s="8">
        <f>L19</f>
        <v>0</v>
      </c>
      <c r="M85" s="11">
        <f t="shared" si="49"/>
        <v>910000</v>
      </c>
      <c r="N85" s="8">
        <f>N19</f>
        <v>0</v>
      </c>
      <c r="O85" s="8">
        <f t="shared" si="3"/>
        <v>500000</v>
      </c>
      <c r="P85" s="8">
        <f>P19</f>
        <v>0</v>
      </c>
      <c r="Q85" s="8">
        <f t="shared" si="4"/>
        <v>910000</v>
      </c>
      <c r="R85" s="11">
        <f>R19</f>
        <v>-80000</v>
      </c>
      <c r="S85" s="11">
        <f t="shared" si="13"/>
        <v>420000</v>
      </c>
      <c r="T85" s="11">
        <f>T19</f>
        <v>0</v>
      </c>
      <c r="U85" s="11">
        <f t="shared" si="5"/>
        <v>420000</v>
      </c>
      <c r="V85" s="11">
        <f>V19</f>
        <v>0</v>
      </c>
      <c r="W85" s="11">
        <f t="shared" si="6"/>
        <v>910000</v>
      </c>
      <c r="X85" s="11">
        <f>X19+X20+X21+X22+X23+X24+X25</f>
        <v>0</v>
      </c>
      <c r="Y85" s="11">
        <f t="shared" si="7"/>
        <v>420000</v>
      </c>
      <c r="Z85" s="11">
        <f>Z19+Z20+Z21+Z22+Z23+Z24+Z25</f>
        <v>0</v>
      </c>
      <c r="AA85" s="11">
        <f t="shared" si="8"/>
        <v>910000</v>
      </c>
      <c r="AB85" s="33">
        <f>AB19+AB20+AB21+AB22+AB23+AB24+AB25+AB74</f>
        <v>14193.74</v>
      </c>
      <c r="AC85" s="11">
        <f t="shared" si="52"/>
        <v>434193.74</v>
      </c>
      <c r="AD85" s="33">
        <f>AD19+AD20+AD21+AD22+AD23+AD24+AD25</f>
        <v>0</v>
      </c>
      <c r="AE85" s="11">
        <f t="shared" si="53"/>
        <v>910000</v>
      </c>
    </row>
  </sheetData>
  <autoFilter ref="A17:AH85">
    <filterColumn colId="32">
      <filters blank="1"/>
    </filterColumn>
  </autoFilter>
  <mergeCells count="43">
    <mergeCell ref="V16:V17"/>
    <mergeCell ref="W16:W17"/>
    <mergeCell ref="N16:N17"/>
    <mergeCell ref="P16:P17"/>
    <mergeCell ref="O16:O17"/>
    <mergeCell ref="Q16:Q17"/>
    <mergeCell ref="T16:T17"/>
    <mergeCell ref="U16:U17"/>
    <mergeCell ref="B85:C85"/>
    <mergeCell ref="B79:C79"/>
    <mergeCell ref="B80:C80"/>
    <mergeCell ref="B81:C81"/>
    <mergeCell ref="B82:C82"/>
    <mergeCell ref="B83:C83"/>
    <mergeCell ref="B84:C84"/>
    <mergeCell ref="B78:C78"/>
    <mergeCell ref="F16:F17"/>
    <mergeCell ref="G16:G17"/>
    <mergeCell ref="H16:H17"/>
    <mergeCell ref="I16:I17"/>
    <mergeCell ref="E16:E17"/>
    <mergeCell ref="B75:C75"/>
    <mergeCell ref="B76:C76"/>
    <mergeCell ref="B77:C77"/>
    <mergeCell ref="B16:B17"/>
    <mergeCell ref="C16:C17"/>
    <mergeCell ref="D16:D17"/>
    <mergeCell ref="A11:AE13"/>
    <mergeCell ref="AB16:AB17"/>
    <mergeCell ref="AC16:AC17"/>
    <mergeCell ref="AD16:AD17"/>
    <mergeCell ref="AE16:AE17"/>
    <mergeCell ref="L16:L17"/>
    <mergeCell ref="M16:M17"/>
    <mergeCell ref="J16:J17"/>
    <mergeCell ref="K16:K17"/>
    <mergeCell ref="A16:A17"/>
    <mergeCell ref="X16:X17"/>
    <mergeCell ref="Y16:Y17"/>
    <mergeCell ref="Z16:Z17"/>
    <mergeCell ref="AA16:AA17"/>
    <mergeCell ref="R16:R17"/>
    <mergeCell ref="S16:S17"/>
  </mergeCells>
  <pageMargins left="0.98425196850393704" right="0.39370078740157483" top="0.78740157480314965" bottom="0.78740157480314965" header="0.51181102362204722" footer="0.51181102362204722"/>
  <pageSetup paperSize="9" scale="61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2015-2016 год</vt:lpstr>
      <vt:lpstr>'2015-2016 год'!Заголовки_для_печати</vt:lpstr>
      <vt:lpstr>'2015-2016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2014-10-29T05:17:17Z</cp:lastPrinted>
  <dcterms:created xsi:type="dcterms:W3CDTF">2014-02-04T08:37:28Z</dcterms:created>
  <dcterms:modified xsi:type="dcterms:W3CDTF">2014-11-14T05:34:17Z</dcterms:modified>
</cp:coreProperties>
</file>