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Март 1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год'!$A$14:$L$127</definedName>
    <definedName name="_xlnm.Print_Titles" localSheetId="0">'2015 год'!$13:$14</definedName>
    <definedName name="_xlnm.Print_Area" localSheetId="0">'2015 год'!$A$1:$J$127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48" i="2"/>
  <c r="I98" i="2" l="1"/>
  <c r="I126" i="2" l="1"/>
  <c r="J126" i="2" s="1"/>
  <c r="I110" i="2"/>
  <c r="J110" i="2" s="1"/>
  <c r="J112" i="2"/>
  <c r="J111" i="2"/>
  <c r="I36" i="2"/>
  <c r="I118" i="2" l="1"/>
  <c r="J51" i="2"/>
  <c r="I122" i="2"/>
  <c r="I62" i="2"/>
  <c r="J92" i="2"/>
  <c r="J93" i="2"/>
  <c r="I52" i="2"/>
  <c r="J59" i="2"/>
  <c r="I120" i="2" l="1"/>
  <c r="J32" i="2"/>
  <c r="J33" i="2"/>
  <c r="J25" i="2" l="1"/>
  <c r="I127" i="2" l="1"/>
  <c r="J22" i="2"/>
  <c r="J20" i="2"/>
  <c r="J29" i="2"/>
  <c r="J27" i="2"/>
  <c r="J24" i="2"/>
  <c r="J127" i="2" l="1"/>
  <c r="I46" i="2"/>
  <c r="I34" i="2" s="1"/>
  <c r="I125" i="2" l="1"/>
  <c r="I123" i="2"/>
  <c r="I116" i="2"/>
  <c r="I115" i="2"/>
  <c r="I108" i="2"/>
  <c r="I104" i="2"/>
  <c r="I121" i="2"/>
  <c r="I97" i="2"/>
  <c r="I96" i="2"/>
  <c r="I85" i="2"/>
  <c r="I81" i="2"/>
  <c r="I77" i="2"/>
  <c r="I73" i="2"/>
  <c r="I69" i="2"/>
  <c r="I63" i="2"/>
  <c r="I37" i="2"/>
  <c r="I119" i="2" l="1"/>
  <c r="I60" i="2"/>
  <c r="I124" i="2"/>
  <c r="I94" i="2"/>
  <c r="G123" i="2"/>
  <c r="G104" i="2"/>
  <c r="H107" i="2"/>
  <c r="J107" i="2" s="1"/>
  <c r="D108" i="2"/>
  <c r="E108" i="2"/>
  <c r="G108" i="2"/>
  <c r="G125" i="2"/>
  <c r="G122" i="2"/>
  <c r="G120" i="2"/>
  <c r="G118" i="2"/>
  <c r="G116" i="2"/>
  <c r="G115" i="2"/>
  <c r="G98" i="2"/>
  <c r="G94" i="2" s="1"/>
  <c r="G97" i="2"/>
  <c r="G96" i="2"/>
  <c r="G85" i="2"/>
  <c r="G81" i="2"/>
  <c r="G77" i="2"/>
  <c r="G73" i="2"/>
  <c r="G69" i="2"/>
  <c r="G63" i="2"/>
  <c r="G62" i="2"/>
  <c r="G52" i="2"/>
  <c r="G46" i="2"/>
  <c r="G34" i="2" s="1"/>
  <c r="G37" i="2"/>
  <c r="G36" i="2"/>
  <c r="G15" i="2"/>
  <c r="I113" i="2" l="1"/>
  <c r="F108" i="2"/>
  <c r="H108" i="2" s="1"/>
  <c r="J108" i="2" s="1"/>
  <c r="G119" i="2"/>
  <c r="G124" i="2"/>
  <c r="G60" i="2"/>
  <c r="G121" i="2"/>
  <c r="E116" i="2"/>
  <c r="D116" i="2"/>
  <c r="E115" i="2"/>
  <c r="D115" i="2"/>
  <c r="E118" i="2"/>
  <c r="E63" i="2"/>
  <c r="E62" i="2"/>
  <c r="D63" i="2"/>
  <c r="D62" i="2"/>
  <c r="E52" i="2"/>
  <c r="D52" i="2"/>
  <c r="F58" i="2"/>
  <c r="H58" i="2" s="1"/>
  <c r="J58" i="2" s="1"/>
  <c r="F57" i="2"/>
  <c r="H57" i="2" s="1"/>
  <c r="J57" i="2" s="1"/>
  <c r="F91" i="2"/>
  <c r="H91" i="2" s="1"/>
  <c r="J91" i="2" s="1"/>
  <c r="F90" i="2"/>
  <c r="H90" i="2" s="1"/>
  <c r="J90" i="2" s="1"/>
  <c r="E120" i="2"/>
  <c r="D120" i="2"/>
  <c r="E15" i="2"/>
  <c r="F31" i="2"/>
  <c r="H31" i="2" s="1"/>
  <c r="J31" i="2" s="1"/>
  <c r="E123" i="2"/>
  <c r="D123" i="2"/>
  <c r="G113" i="2" l="1"/>
  <c r="E96" i="2"/>
  <c r="D96" i="2"/>
  <c r="F103" i="2"/>
  <c r="H103" i="2" s="1"/>
  <c r="J103" i="2" s="1"/>
  <c r="F109" i="2" l="1"/>
  <c r="H109" i="2" s="1"/>
  <c r="F106" i="2"/>
  <c r="H106" i="2" s="1"/>
  <c r="J106" i="2" s="1"/>
  <c r="F105" i="2"/>
  <c r="H105" i="2" s="1"/>
  <c r="J105" i="2" s="1"/>
  <c r="F102" i="2"/>
  <c r="H102" i="2" s="1"/>
  <c r="J102" i="2" s="1"/>
  <c r="F101" i="2"/>
  <c r="H101" i="2" s="1"/>
  <c r="J101" i="2" s="1"/>
  <c r="F100" i="2"/>
  <c r="H100" i="2" s="1"/>
  <c r="J100" i="2" s="1"/>
  <c r="F89" i="2"/>
  <c r="H89" i="2" s="1"/>
  <c r="J89" i="2" s="1"/>
  <c r="F88" i="2"/>
  <c r="F87" i="2"/>
  <c r="H87" i="2" s="1"/>
  <c r="J87" i="2" s="1"/>
  <c r="F84" i="2"/>
  <c r="H84" i="2" s="1"/>
  <c r="J84" i="2" s="1"/>
  <c r="F83" i="2"/>
  <c r="H83" i="2" s="1"/>
  <c r="J83" i="2" s="1"/>
  <c r="F80" i="2"/>
  <c r="H80" i="2" s="1"/>
  <c r="J80" i="2" s="1"/>
  <c r="F79" i="2"/>
  <c r="H79" i="2" s="1"/>
  <c r="J79" i="2" s="1"/>
  <c r="F76" i="2"/>
  <c r="H76" i="2" s="1"/>
  <c r="J76" i="2" s="1"/>
  <c r="F75" i="2"/>
  <c r="H75" i="2" s="1"/>
  <c r="J75" i="2" s="1"/>
  <c r="F72" i="2"/>
  <c r="H72" i="2" s="1"/>
  <c r="J72" i="2" s="1"/>
  <c r="F71" i="2"/>
  <c r="H71" i="2" s="1"/>
  <c r="J71" i="2" s="1"/>
  <c r="F65" i="2"/>
  <c r="H65" i="2" s="1"/>
  <c r="J65" i="2" s="1"/>
  <c r="F66" i="2"/>
  <c r="H66" i="2" s="1"/>
  <c r="J66" i="2" s="1"/>
  <c r="F67" i="2"/>
  <c r="H67" i="2" s="1"/>
  <c r="J67" i="2" s="1"/>
  <c r="F68" i="2"/>
  <c r="H68" i="2" s="1"/>
  <c r="J68" i="2" s="1"/>
  <c r="F64" i="2"/>
  <c r="H64" i="2" s="1"/>
  <c r="J64" i="2" s="1"/>
  <c r="E69" i="2"/>
  <c r="F54" i="2"/>
  <c r="H54" i="2" s="1"/>
  <c r="J54" i="2" s="1"/>
  <c r="F55" i="2"/>
  <c r="H55" i="2" s="1"/>
  <c r="J55" i="2" s="1"/>
  <c r="F56" i="2"/>
  <c r="H56" i="2" s="1"/>
  <c r="J56" i="2" s="1"/>
  <c r="F53" i="2"/>
  <c r="H53" i="2" s="1"/>
  <c r="J53" i="2" s="1"/>
  <c r="F49" i="2"/>
  <c r="F50" i="2"/>
  <c r="H50" i="2" s="1"/>
  <c r="J50" i="2" s="1"/>
  <c r="F39" i="2"/>
  <c r="H39" i="2" s="1"/>
  <c r="J39" i="2" s="1"/>
  <c r="F40" i="2"/>
  <c r="H40" i="2" s="1"/>
  <c r="J40" i="2" s="1"/>
  <c r="F41" i="2"/>
  <c r="H41" i="2" s="1"/>
  <c r="J41" i="2" s="1"/>
  <c r="F42" i="2"/>
  <c r="H42" i="2" s="1"/>
  <c r="J42" i="2" s="1"/>
  <c r="F43" i="2"/>
  <c r="H43" i="2" s="1"/>
  <c r="J43" i="2" s="1"/>
  <c r="F44" i="2"/>
  <c r="H44" i="2" s="1"/>
  <c r="J44" i="2" s="1"/>
  <c r="F45" i="2"/>
  <c r="H45" i="2" s="1"/>
  <c r="J45" i="2" s="1"/>
  <c r="F38" i="2"/>
  <c r="H38" i="2" s="1"/>
  <c r="J38" i="2" s="1"/>
  <c r="F17" i="2"/>
  <c r="H17" i="2" s="1"/>
  <c r="J17" i="2" s="1"/>
  <c r="F18" i="2"/>
  <c r="H18" i="2" s="1"/>
  <c r="J18" i="2" s="1"/>
  <c r="F19" i="2"/>
  <c r="H19" i="2" s="1"/>
  <c r="J19" i="2" s="1"/>
  <c r="F21" i="2"/>
  <c r="H21" i="2" s="1"/>
  <c r="J21" i="2" s="1"/>
  <c r="F23" i="2"/>
  <c r="H23" i="2" s="1"/>
  <c r="J23" i="2" s="1"/>
  <c r="F26" i="2"/>
  <c r="H26" i="2" s="1"/>
  <c r="J26" i="2" s="1"/>
  <c r="F28" i="2"/>
  <c r="H28" i="2" s="1"/>
  <c r="J28" i="2" s="1"/>
  <c r="F30" i="2"/>
  <c r="H30" i="2" s="1"/>
  <c r="J30" i="2" s="1"/>
  <c r="F16" i="2"/>
  <c r="H16" i="2" s="1"/>
  <c r="J16" i="2" s="1"/>
  <c r="E125" i="2"/>
  <c r="E122" i="2"/>
  <c r="E104" i="2"/>
  <c r="E98" i="2"/>
  <c r="E97" i="2"/>
  <c r="F96" i="2"/>
  <c r="H96" i="2" s="1"/>
  <c r="J96" i="2" s="1"/>
  <c r="E85" i="2"/>
  <c r="E81" i="2"/>
  <c r="E77" i="2"/>
  <c r="E73" i="2"/>
  <c r="E46" i="2"/>
  <c r="E34" i="2" s="1"/>
  <c r="E37" i="2"/>
  <c r="E36" i="2"/>
  <c r="J120" i="2" l="1"/>
  <c r="F125" i="2"/>
  <c r="J118" i="2"/>
  <c r="J122" i="2"/>
  <c r="J98" i="2"/>
  <c r="J73" i="2"/>
  <c r="J81" i="2"/>
  <c r="J123" i="2"/>
  <c r="J69" i="2"/>
  <c r="J77" i="2"/>
  <c r="H125" i="2"/>
  <c r="J109" i="2"/>
  <c r="J125" i="2" s="1"/>
  <c r="H123" i="2"/>
  <c r="F98" i="2"/>
  <c r="H73" i="2"/>
  <c r="H81" i="2"/>
  <c r="F116" i="2"/>
  <c r="H49" i="2"/>
  <c r="F85" i="2"/>
  <c r="H88" i="2"/>
  <c r="H120" i="2"/>
  <c r="H122" i="2"/>
  <c r="H118" i="2"/>
  <c r="H69" i="2"/>
  <c r="H77" i="2"/>
  <c r="H98" i="2"/>
  <c r="F69" i="2"/>
  <c r="F115" i="2"/>
  <c r="F118" i="2"/>
  <c r="E119" i="2"/>
  <c r="E60" i="2"/>
  <c r="F120" i="2"/>
  <c r="F123" i="2"/>
  <c r="F73" i="2"/>
  <c r="F81" i="2"/>
  <c r="E121" i="2"/>
  <c r="E94" i="2"/>
  <c r="F122" i="2"/>
  <c r="F77" i="2"/>
  <c r="E124" i="2"/>
  <c r="F62" i="2"/>
  <c r="H62" i="2" s="1"/>
  <c r="J62" i="2" s="1"/>
  <c r="D97" i="2"/>
  <c r="F97" i="2" s="1"/>
  <c r="H97" i="2" s="1"/>
  <c r="J97" i="2" s="1"/>
  <c r="D37" i="2"/>
  <c r="F37" i="2" s="1"/>
  <c r="H37" i="2" s="1"/>
  <c r="J37" i="2" s="1"/>
  <c r="D48" i="2"/>
  <c r="D36" i="2" s="1"/>
  <c r="F36" i="2" s="1"/>
  <c r="H36" i="2" s="1"/>
  <c r="J36" i="2" s="1"/>
  <c r="H115" i="2" l="1"/>
  <c r="J88" i="2"/>
  <c r="H116" i="2"/>
  <c r="J49" i="2"/>
  <c r="H85" i="2"/>
  <c r="H119" i="2" s="1"/>
  <c r="F119" i="2"/>
  <c r="D46" i="2"/>
  <c r="D124" i="2" s="1"/>
  <c r="F48" i="2"/>
  <c r="E113" i="2"/>
  <c r="J116" i="2" l="1"/>
  <c r="J85" i="2"/>
  <c r="J119" i="2" s="1"/>
  <c r="J115" i="2"/>
  <c r="F46" i="2"/>
  <c r="F124" i="2" s="1"/>
  <c r="H48" i="2"/>
  <c r="D34" i="2"/>
  <c r="F34" i="2" s="1"/>
  <c r="H34" i="2" s="1"/>
  <c r="J34" i="2" s="1"/>
  <c r="D122" i="2"/>
  <c r="H46" i="2" l="1"/>
  <c r="H124" i="2" s="1"/>
  <c r="J48" i="2"/>
  <c r="J46" i="2" s="1"/>
  <c r="D118" i="2"/>
  <c r="D104" i="2" l="1"/>
  <c r="F104" i="2" s="1"/>
  <c r="H104" i="2" s="1"/>
  <c r="J104" i="2" s="1"/>
  <c r="J124" i="2" l="1"/>
  <c r="F52" i="2"/>
  <c r="H52" i="2" s="1"/>
  <c r="J52" i="2" s="1"/>
  <c r="D15" i="2"/>
  <c r="F15" i="2" s="1"/>
  <c r="H15" i="2" s="1"/>
  <c r="J15" i="2" s="1"/>
  <c r="D125" i="2"/>
  <c r="F63" i="2"/>
  <c r="H63" i="2" s="1"/>
  <c r="J63" i="2" s="1"/>
  <c r="D73" i="2"/>
  <c r="D77" i="2"/>
  <c r="D69" i="2"/>
  <c r="D85" i="2"/>
  <c r="D81" i="2"/>
  <c r="D60" i="2" l="1"/>
  <c r="F60" i="2" s="1"/>
  <c r="H60" i="2" s="1"/>
  <c r="J60" i="2" s="1"/>
  <c r="D119" i="2"/>
  <c r="D98" i="2"/>
  <c r="D121" i="2" s="1"/>
  <c r="D94" i="2" l="1"/>
  <c r="F94" i="2" s="1"/>
  <c r="F121" i="2"/>
  <c r="H121" i="2" s="1"/>
  <c r="J121" i="2" s="1"/>
  <c r="F113" i="2" l="1"/>
  <c r="H94" i="2"/>
  <c r="D113" i="2"/>
  <c r="H113" i="2" l="1"/>
  <c r="J94" i="2"/>
  <c r="J113" i="2" s="1"/>
</calcChain>
</file>

<file path=xl/sharedStrings.xml><?xml version="1.0" encoding="utf-8"?>
<sst xmlns="http://schemas.openxmlformats.org/spreadsheetml/2006/main" count="309" uniqueCount="189">
  <si>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</si>
  <si>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</si>
  <si>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</si>
  <si>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</si>
  <si>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</si>
  <si>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</si>
  <si>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</si>
  <si>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</si>
  <si>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</si>
  <si>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</si>
  <si>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</si>
  <si>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</si>
  <si>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</si>
  <si>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</si>
  <si>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</si>
  <si>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</si>
  <si>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</si>
  <si>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</si>
  <si>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</si>
  <si>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</si>
  <si>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</si>
  <si>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</si>
  <si>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</si>
  <si>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</si>
  <si>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</si>
  <si>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</si>
  <si>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</si>
  <si>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</si>
  <si>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</si>
  <si>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</si>
  <si>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</si>
  <si>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</si>
  <si>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</si>
  <si>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</si>
  <si>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</si>
  <si>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</si>
  <si>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</si>
  <si>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</si>
  <si>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</si>
  <si>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</si>
  <si>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</si>
  <si>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</si>
  <si>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</si>
  <si>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</si>
  <si>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</si>
  <si>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</si>
  <si>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</si>
  <si>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</si>
  <si>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</si>
  <si>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</si>
  <si>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</si>
  <si>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</si>
  <si>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</si>
  <si>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</si>
  <si>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</si>
  <si>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</si>
  <si>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</si>
  <si>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</si>
  <si>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</si>
  <si>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</si>
  <si>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</si>
  <si>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</si>
  <si>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</si>
  <si>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</si>
  <si>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</si>
  <si>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</si>
  <si>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</si>
  <si>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</si>
  <si>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</si>
  <si>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</si>
  <si>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</si>
  <si>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</si>
  <si>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</si>
  <si>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</si>
  <si>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</si>
  <si>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</si>
  <si>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</si>
  <si>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</si>
  <si>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</si>
  <si>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</si>
  <si>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</si>
  <si>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</si>
  <si>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</si>
  <si>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</si>
  <si>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</si>
  <si>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</si>
  <si>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</si>
  <si>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</si>
  <si>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</si>
  <si>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</si>
  <si>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</si>
  <si>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</si>
  <si>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</si>
  <si>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</si>
  <si>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</si>
  <si>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</si>
  <si>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</si>
  <si>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</si>
  <si>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</si>
  <si>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</si>
  <si>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</si>
  <si>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</si>
  <si>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</si>
  <si>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</si>
  <si>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</si>
  <si>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</si>
  <si>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</si>
  <si>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</si>
  <si>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</si>
  <si>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</si>
  <si>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</si>
  <si>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</si>
  <si>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</si>
  <si>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</si>
  <si>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</si>
  <si>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</si>
  <si>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</si>
  <si>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</si>
  <si>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</si>
  <si>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</si>
  <si>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</si>
  <si>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</si>
  <si>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</si>
  <si>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</si>
  <si>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</si>
  <si>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</si>
  <si>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</si>
  <si>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</si>
  <si>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</si>
  <si>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</si>
  <si>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</si>
  <si>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</si>
  <si>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</si>
  <si>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</si>
  <si>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</si>
  <si>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</si>
  <si>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</si>
  <si>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</si>
  <si>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</si>
  <si>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</si>
  <si>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</si>
  <si>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</si>
  <si>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</si>
  <si>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</si>
  <si>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</si>
  <si>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</si>
  <si>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</si>
  <si>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</si>
  <si>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</si>
  <si>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</si>
  <si>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</si>
  <si>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</si>
  <si>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</si>
  <si>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</si>
  <si>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</si>
  <si>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</si>
  <si>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</si>
  <si>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</si>
  <si>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</si>
  <si>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</si>
  <si>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</si>
  <si>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</si>
  <si>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</si>
  <si>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</si>
  <si>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</si>
  <si>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</si>
  <si>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</si>
  <si>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</si>
  <si>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</si>
  <si>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</si>
  <si>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</si>
  <si>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</si>
  <si>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</si>
  <si>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</si>
  <si>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</si>
  <si>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</si>
  <si>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</si>
  <si>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</si>
  <si>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</si>
  <si>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</si>
  <si>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</si>
  <si>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</si>
  <si>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</si>
  <si>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</si>
  <si>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</si>
  <si>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</si>
  <si>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</si>
  <si>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52.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</si>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</sst>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27"/>
  <sheetViews>
    <sheetView tabSelected="1" topLeftCell="A94" zoomScale="70" zoomScaleNormal="70" workbookViewId="0">
      <selection activeCell="S105" sqref="S105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24" hidden="1" customWidth="1"/>
    <col min="10" max="10" width="17.5703125" style="5" customWidth="1"/>
    <col min="11" max="11" width="37.42578125" style="1" hidden="1" customWidth="1"/>
    <col min="12" max="12" width="16.140625" style="1" hidden="1" customWidth="1"/>
    <col min="13" max="14" width="9.140625" style="1" hidden="1" customWidth="1"/>
    <col min="15" max="16" width="9.140625" style="1" customWidth="1"/>
    <col min="17" max="16384" width="9.140625" style="1"/>
  </cols>
  <sheetData>
    <row r="1" spans="1:11" x14ac:dyDescent="0.3">
      <c r="H1" s="4"/>
      <c r="J1" s="4" t="s">
        <v>188</v>
      </c>
    </row>
    <row r="2" spans="1:11" x14ac:dyDescent="0.3">
      <c r="H2" s="4"/>
      <c r="J2" s="4" t="s">
        <v>47</v>
      </c>
    </row>
    <row r="3" spans="1:11" x14ac:dyDescent="0.3">
      <c r="H3" s="4"/>
      <c r="J3" s="4" t="s">
        <v>48</v>
      </c>
    </row>
    <row r="5" spans="1:11" x14ac:dyDescent="0.3">
      <c r="C5" s="5"/>
      <c r="D5" s="4"/>
      <c r="F5" s="4"/>
      <c r="H5" s="4"/>
      <c r="J5" s="4" t="s">
        <v>134</v>
      </c>
    </row>
    <row r="6" spans="1:11" x14ac:dyDescent="0.3">
      <c r="C6" s="5"/>
      <c r="D6" s="4"/>
      <c r="F6" s="4"/>
      <c r="H6" s="4"/>
      <c r="J6" s="4" t="s">
        <v>47</v>
      </c>
    </row>
    <row r="7" spans="1:11" x14ac:dyDescent="0.3">
      <c r="C7" s="5"/>
      <c r="D7" s="4"/>
      <c r="F7" s="4"/>
      <c r="H7" s="4"/>
      <c r="J7" s="4" t="s">
        <v>48</v>
      </c>
    </row>
    <row r="8" spans="1:11" x14ac:dyDescent="0.3">
      <c r="D8" s="1"/>
      <c r="E8" s="1"/>
      <c r="F8" s="1"/>
      <c r="G8" s="4"/>
      <c r="H8" s="4"/>
      <c r="I8" s="25"/>
      <c r="J8" s="4" t="s">
        <v>156</v>
      </c>
    </row>
    <row r="9" spans="1:11" ht="18.75" customHeight="1" x14ac:dyDescent="0.25">
      <c r="A9" s="61" t="s">
        <v>108</v>
      </c>
      <c r="B9" s="61"/>
      <c r="C9" s="61"/>
      <c r="D9" s="61"/>
      <c r="E9" s="18"/>
      <c r="F9" s="18"/>
      <c r="G9" s="31"/>
      <c r="H9" s="23"/>
      <c r="I9" s="26"/>
      <c r="J9" s="31"/>
    </row>
    <row r="10" spans="1:11" ht="15.75" customHeight="1" x14ac:dyDescent="0.25">
      <c r="A10" s="61"/>
      <c r="B10" s="61"/>
      <c r="C10" s="61"/>
      <c r="D10" s="61"/>
      <c r="E10" s="18"/>
      <c r="F10" s="18"/>
      <c r="G10" s="31"/>
      <c r="H10" s="23"/>
      <c r="I10" s="26"/>
      <c r="J10" s="31"/>
    </row>
    <row r="11" spans="1:11" ht="19.5" customHeight="1" x14ac:dyDescent="0.25">
      <c r="A11" s="61"/>
      <c r="B11" s="61"/>
      <c r="C11" s="61"/>
      <c r="D11" s="61"/>
      <c r="E11" s="18"/>
      <c r="F11" s="18"/>
      <c r="G11" s="31"/>
      <c r="H11" s="23"/>
      <c r="I11" s="26"/>
      <c r="J11" s="31"/>
    </row>
    <row r="12" spans="1:11" x14ac:dyDescent="0.3">
      <c r="A12" s="2"/>
      <c r="B12" s="3"/>
      <c r="C12" s="3"/>
      <c r="D12" s="4"/>
      <c r="E12" s="4"/>
      <c r="F12" s="4"/>
      <c r="G12" s="4"/>
      <c r="H12" s="4"/>
      <c r="I12" s="25"/>
      <c r="J12" s="4" t="s">
        <v>51</v>
      </c>
      <c r="K12" s="6"/>
    </row>
    <row r="13" spans="1:11" ht="18" customHeight="1" x14ac:dyDescent="0.25">
      <c r="A13" s="62" t="s">
        <v>0</v>
      </c>
      <c r="B13" s="62" t="s">
        <v>107</v>
      </c>
      <c r="C13" s="62" t="s">
        <v>46</v>
      </c>
      <c r="D13" s="50" t="s">
        <v>57</v>
      </c>
      <c r="E13" s="50" t="s">
        <v>135</v>
      </c>
      <c r="F13" s="50" t="s">
        <v>57</v>
      </c>
      <c r="G13" s="50" t="s">
        <v>160</v>
      </c>
      <c r="H13" s="50" t="s">
        <v>57</v>
      </c>
      <c r="I13" s="52" t="s">
        <v>160</v>
      </c>
      <c r="J13" s="50" t="s">
        <v>57</v>
      </c>
      <c r="K13" s="47"/>
    </row>
    <row r="14" spans="1:11" ht="18" customHeight="1" x14ac:dyDescent="0.25">
      <c r="A14" s="63"/>
      <c r="B14" s="49"/>
      <c r="C14" s="49"/>
      <c r="D14" s="51"/>
      <c r="E14" s="51"/>
      <c r="F14" s="51"/>
      <c r="G14" s="51"/>
      <c r="H14" s="51"/>
      <c r="I14" s="53"/>
      <c r="J14" s="51"/>
      <c r="K14" s="47"/>
    </row>
    <row r="15" spans="1:11" x14ac:dyDescent="0.3">
      <c r="A15" s="7"/>
      <c r="B15" s="8" t="s">
        <v>1</v>
      </c>
      <c r="C15" s="8"/>
      <c r="D15" s="9">
        <f>D16+D17+D18+D19+D21+D23+D26+D28+D30</f>
        <v>676471.9</v>
      </c>
      <c r="E15" s="9">
        <f>E16+E17+E18+E19+E21+E23+E26+E28+E30+E31</f>
        <v>2000</v>
      </c>
      <c r="F15" s="9">
        <f>D15+E15</f>
        <v>678471.9</v>
      </c>
      <c r="G15" s="9">
        <f>G16+G17+G18+G19+G21+G23+G26+G28+G30+G31</f>
        <v>-99426.94</v>
      </c>
      <c r="H15" s="9">
        <f>F15+G15</f>
        <v>579044.96</v>
      </c>
      <c r="I15" s="9">
        <f>I16+I17+I18+I19+I21+I23+I26+I28+I30+I31+I24+I27+I29+I20+I22+I25+I32+I33</f>
        <v>0</v>
      </c>
      <c r="J15" s="9">
        <f>H15+I15</f>
        <v>579044.96</v>
      </c>
      <c r="K15" s="6"/>
    </row>
    <row r="16" spans="1:11" ht="56.25" x14ac:dyDescent="0.3">
      <c r="A16" s="7" t="s">
        <v>4</v>
      </c>
      <c r="B16" s="10" t="s">
        <v>82</v>
      </c>
      <c r="C16" s="17" t="s">
        <v>55</v>
      </c>
      <c r="D16" s="9">
        <v>250000</v>
      </c>
      <c r="E16" s="9"/>
      <c r="F16" s="9">
        <f>D16+E16</f>
        <v>250000</v>
      </c>
      <c r="G16" s="9"/>
      <c r="H16" s="9">
        <f>F16+G16</f>
        <v>250000</v>
      </c>
      <c r="I16" s="27"/>
      <c r="J16" s="9">
        <f>H16+I16</f>
        <v>250000</v>
      </c>
      <c r="K16" s="1" t="s">
        <v>83</v>
      </c>
    </row>
    <row r="17" spans="1:12" ht="56.25" x14ac:dyDescent="0.3">
      <c r="A17" s="7" t="s">
        <v>111</v>
      </c>
      <c r="B17" s="10" t="s">
        <v>84</v>
      </c>
      <c r="C17" s="17" t="s">
        <v>55</v>
      </c>
      <c r="D17" s="9">
        <v>130000</v>
      </c>
      <c r="E17" s="9"/>
      <c r="F17" s="9">
        <f t="shared" ref="F17:F31" si="0">D17+E17</f>
        <v>130000</v>
      </c>
      <c r="G17" s="9">
        <v>-129999.948</v>
      </c>
      <c r="H17" s="9">
        <f t="shared" ref="H17:H31" si="1">F17+G17</f>
        <v>5.1999999996041879E-2</v>
      </c>
      <c r="I17" s="27"/>
      <c r="J17" s="9">
        <f t="shared" ref="J17:J33" si="2">H17+I17</f>
        <v>5.1999999996041879E-2</v>
      </c>
      <c r="K17" s="1" t="s">
        <v>85</v>
      </c>
    </row>
    <row r="18" spans="1:12" ht="37.5" x14ac:dyDescent="0.3">
      <c r="A18" s="7" t="s">
        <v>112</v>
      </c>
      <c r="B18" s="10" t="s">
        <v>23</v>
      </c>
      <c r="C18" s="17" t="s">
        <v>5</v>
      </c>
      <c r="D18" s="9">
        <v>33153.199999999997</v>
      </c>
      <c r="E18" s="9"/>
      <c r="F18" s="9">
        <f t="shared" si="0"/>
        <v>33153.199999999997</v>
      </c>
      <c r="G18" s="9"/>
      <c r="H18" s="9">
        <f t="shared" si="1"/>
        <v>33153.199999999997</v>
      </c>
      <c r="I18" s="27"/>
      <c r="J18" s="9">
        <f t="shared" si="2"/>
        <v>33153.199999999997</v>
      </c>
      <c r="K18" s="1" t="s">
        <v>86</v>
      </c>
    </row>
    <row r="19" spans="1:12" s="41" customFormat="1" ht="37.5" hidden="1" x14ac:dyDescent="0.3">
      <c r="A19" s="37"/>
      <c r="B19" s="38" t="s">
        <v>139</v>
      </c>
      <c r="C19" s="39" t="s">
        <v>5</v>
      </c>
      <c r="D19" s="40">
        <v>26500</v>
      </c>
      <c r="E19" s="40"/>
      <c r="F19" s="40">
        <f t="shared" si="0"/>
        <v>26500</v>
      </c>
      <c r="G19" s="40"/>
      <c r="H19" s="40">
        <f t="shared" si="1"/>
        <v>26500</v>
      </c>
      <c r="I19" s="40">
        <v>-26500</v>
      </c>
      <c r="J19" s="40">
        <f t="shared" si="2"/>
        <v>0</v>
      </c>
      <c r="K19" s="41" t="s">
        <v>87</v>
      </c>
      <c r="L19" s="41">
        <v>0</v>
      </c>
    </row>
    <row r="20" spans="1:12" ht="56.25" x14ac:dyDescent="0.3">
      <c r="A20" s="7" t="s">
        <v>113</v>
      </c>
      <c r="B20" s="10" t="s">
        <v>139</v>
      </c>
      <c r="C20" s="33" t="s">
        <v>164</v>
      </c>
      <c r="D20" s="9"/>
      <c r="E20" s="9"/>
      <c r="F20" s="9"/>
      <c r="G20" s="9"/>
      <c r="H20" s="9"/>
      <c r="I20" s="27">
        <v>26500</v>
      </c>
      <c r="J20" s="9">
        <f t="shared" si="2"/>
        <v>26500</v>
      </c>
      <c r="K20" s="1" t="s">
        <v>87</v>
      </c>
    </row>
    <row r="21" spans="1:12" s="41" customFormat="1" ht="37.5" hidden="1" x14ac:dyDescent="0.3">
      <c r="A21" s="37"/>
      <c r="B21" s="38" t="s">
        <v>140</v>
      </c>
      <c r="C21" s="39" t="s">
        <v>5</v>
      </c>
      <c r="D21" s="40">
        <v>26500</v>
      </c>
      <c r="E21" s="40"/>
      <c r="F21" s="40">
        <f t="shared" si="0"/>
        <v>26500</v>
      </c>
      <c r="G21" s="40"/>
      <c r="H21" s="40">
        <f t="shared" si="1"/>
        <v>26500</v>
      </c>
      <c r="I21" s="40">
        <v>-26500</v>
      </c>
      <c r="J21" s="40">
        <f t="shared" si="2"/>
        <v>0</v>
      </c>
      <c r="K21" s="41" t="s">
        <v>88</v>
      </c>
      <c r="L21" s="41">
        <v>0</v>
      </c>
    </row>
    <row r="22" spans="1:12" ht="56.25" x14ac:dyDescent="0.3">
      <c r="A22" s="7" t="s">
        <v>114</v>
      </c>
      <c r="B22" s="10" t="s">
        <v>140</v>
      </c>
      <c r="C22" s="33" t="s">
        <v>164</v>
      </c>
      <c r="D22" s="9"/>
      <c r="E22" s="9"/>
      <c r="F22" s="9"/>
      <c r="G22" s="9"/>
      <c r="H22" s="9"/>
      <c r="I22" s="27">
        <v>26500</v>
      </c>
      <c r="J22" s="9">
        <f t="shared" si="2"/>
        <v>26500</v>
      </c>
      <c r="K22" s="1" t="s">
        <v>88</v>
      </c>
    </row>
    <row r="23" spans="1:12" s="41" customFormat="1" ht="37.5" hidden="1" x14ac:dyDescent="0.3">
      <c r="A23" s="37"/>
      <c r="B23" s="38" t="s">
        <v>141</v>
      </c>
      <c r="C23" s="39" t="s">
        <v>5</v>
      </c>
      <c r="D23" s="40">
        <v>97057.1</v>
      </c>
      <c r="E23" s="40"/>
      <c r="F23" s="40">
        <f t="shared" si="0"/>
        <v>97057.1</v>
      </c>
      <c r="G23" s="40"/>
      <c r="H23" s="40">
        <f t="shared" si="1"/>
        <v>97057.1</v>
      </c>
      <c r="I23" s="40">
        <v>-97057.1</v>
      </c>
      <c r="J23" s="40">
        <f t="shared" si="2"/>
        <v>0</v>
      </c>
      <c r="K23" s="41" t="s">
        <v>89</v>
      </c>
      <c r="L23" s="41">
        <v>0</v>
      </c>
    </row>
    <row r="24" spans="1:12" ht="56.25" x14ac:dyDescent="0.3">
      <c r="A24" s="7" t="s">
        <v>115</v>
      </c>
      <c r="B24" s="10" t="s">
        <v>141</v>
      </c>
      <c r="C24" s="33" t="s">
        <v>164</v>
      </c>
      <c r="D24" s="9"/>
      <c r="E24" s="9"/>
      <c r="F24" s="9"/>
      <c r="G24" s="9"/>
      <c r="H24" s="9"/>
      <c r="I24" s="27">
        <v>97057.1</v>
      </c>
      <c r="J24" s="9">
        <f t="shared" si="2"/>
        <v>97057.1</v>
      </c>
      <c r="K24" s="1" t="s">
        <v>89</v>
      </c>
    </row>
    <row r="25" spans="1:12" s="41" customFormat="1" ht="37.5" hidden="1" x14ac:dyDescent="0.3">
      <c r="A25" s="37" t="s">
        <v>116</v>
      </c>
      <c r="B25" s="38" t="s">
        <v>141</v>
      </c>
      <c r="C25" s="39" t="s">
        <v>5</v>
      </c>
      <c r="D25" s="40"/>
      <c r="E25" s="40"/>
      <c r="F25" s="40"/>
      <c r="G25" s="40"/>
      <c r="H25" s="40"/>
      <c r="I25" s="40"/>
      <c r="J25" s="40">
        <f t="shared" si="2"/>
        <v>0</v>
      </c>
      <c r="K25" s="41" t="s">
        <v>89</v>
      </c>
      <c r="L25" s="41">
        <v>0</v>
      </c>
    </row>
    <row r="26" spans="1:12" s="41" customFormat="1" ht="37.5" hidden="1" x14ac:dyDescent="0.3">
      <c r="A26" s="37"/>
      <c r="B26" s="38" t="s">
        <v>142</v>
      </c>
      <c r="C26" s="39" t="s">
        <v>5</v>
      </c>
      <c r="D26" s="40">
        <v>15000</v>
      </c>
      <c r="E26" s="40"/>
      <c r="F26" s="40">
        <f t="shared" si="0"/>
        <v>15000</v>
      </c>
      <c r="G26" s="40"/>
      <c r="H26" s="40">
        <f t="shared" si="1"/>
        <v>15000</v>
      </c>
      <c r="I26" s="40">
        <v>-15000</v>
      </c>
      <c r="J26" s="40">
        <f t="shared" si="2"/>
        <v>0</v>
      </c>
      <c r="K26" s="41" t="s">
        <v>90</v>
      </c>
      <c r="L26" s="41">
        <v>0</v>
      </c>
    </row>
    <row r="27" spans="1:12" ht="56.25" x14ac:dyDescent="0.3">
      <c r="A27" s="7" t="s">
        <v>116</v>
      </c>
      <c r="B27" s="10" t="s">
        <v>142</v>
      </c>
      <c r="C27" s="33" t="s">
        <v>164</v>
      </c>
      <c r="D27" s="9"/>
      <c r="E27" s="9"/>
      <c r="F27" s="9"/>
      <c r="G27" s="9"/>
      <c r="H27" s="9"/>
      <c r="I27" s="27">
        <v>15000</v>
      </c>
      <c r="J27" s="9">
        <f t="shared" si="2"/>
        <v>15000</v>
      </c>
      <c r="K27" s="1" t="s">
        <v>90</v>
      </c>
    </row>
    <row r="28" spans="1:12" s="41" customFormat="1" ht="37.5" hidden="1" x14ac:dyDescent="0.3">
      <c r="A28" s="37"/>
      <c r="B28" s="38" t="s">
        <v>143</v>
      </c>
      <c r="C28" s="39" t="s">
        <v>5</v>
      </c>
      <c r="D28" s="40">
        <v>15000</v>
      </c>
      <c r="E28" s="40"/>
      <c r="F28" s="40">
        <f t="shared" si="0"/>
        <v>15000</v>
      </c>
      <c r="G28" s="40"/>
      <c r="H28" s="40">
        <f t="shared" si="1"/>
        <v>15000</v>
      </c>
      <c r="I28" s="40">
        <v>-15000</v>
      </c>
      <c r="J28" s="40">
        <f t="shared" si="2"/>
        <v>0</v>
      </c>
      <c r="K28" s="41" t="s">
        <v>91</v>
      </c>
      <c r="L28" s="41">
        <v>0</v>
      </c>
    </row>
    <row r="29" spans="1:12" ht="56.25" x14ac:dyDescent="0.3">
      <c r="A29" s="7" t="s">
        <v>8</v>
      </c>
      <c r="B29" s="10" t="s">
        <v>143</v>
      </c>
      <c r="C29" s="33" t="s">
        <v>164</v>
      </c>
      <c r="D29" s="9"/>
      <c r="E29" s="9"/>
      <c r="F29" s="9"/>
      <c r="G29" s="9"/>
      <c r="H29" s="9"/>
      <c r="I29" s="27">
        <v>15000</v>
      </c>
      <c r="J29" s="9">
        <f t="shared" si="2"/>
        <v>15000</v>
      </c>
      <c r="K29" s="1" t="s">
        <v>91</v>
      </c>
    </row>
    <row r="30" spans="1:12" ht="37.5" x14ac:dyDescent="0.3">
      <c r="A30" s="7" t="s">
        <v>9</v>
      </c>
      <c r="B30" s="17" t="s">
        <v>144</v>
      </c>
      <c r="C30" s="17" t="s">
        <v>5</v>
      </c>
      <c r="D30" s="9">
        <v>83261.600000000006</v>
      </c>
      <c r="E30" s="9"/>
      <c r="F30" s="9">
        <f t="shared" si="0"/>
        <v>83261.600000000006</v>
      </c>
      <c r="G30" s="9">
        <v>30573.008000000002</v>
      </c>
      <c r="H30" s="9">
        <f t="shared" si="1"/>
        <v>113834.60800000001</v>
      </c>
      <c r="I30" s="27"/>
      <c r="J30" s="9">
        <f t="shared" si="2"/>
        <v>113834.60800000001</v>
      </c>
      <c r="K30" s="1" t="s">
        <v>92</v>
      </c>
    </row>
    <row r="31" spans="1:12" ht="37.5" x14ac:dyDescent="0.3">
      <c r="A31" s="7" t="s">
        <v>10</v>
      </c>
      <c r="B31" s="17" t="s">
        <v>138</v>
      </c>
      <c r="C31" s="17" t="s">
        <v>5</v>
      </c>
      <c r="D31" s="9">
        <v>0</v>
      </c>
      <c r="E31" s="9">
        <v>2000</v>
      </c>
      <c r="F31" s="9">
        <f t="shared" si="0"/>
        <v>2000</v>
      </c>
      <c r="G31" s="9"/>
      <c r="H31" s="9">
        <f t="shared" si="1"/>
        <v>2000</v>
      </c>
      <c r="I31" s="27"/>
      <c r="J31" s="9">
        <f t="shared" si="2"/>
        <v>2000</v>
      </c>
      <c r="K31" s="1" t="s">
        <v>145</v>
      </c>
    </row>
    <row r="32" spans="1:12" ht="37.5" hidden="1" x14ac:dyDescent="0.3">
      <c r="A32" s="7" t="s">
        <v>117</v>
      </c>
      <c r="B32" s="34" t="s">
        <v>165</v>
      </c>
      <c r="C32" s="34" t="s">
        <v>5</v>
      </c>
      <c r="D32" s="9"/>
      <c r="E32" s="9"/>
      <c r="F32" s="9"/>
      <c r="G32" s="9"/>
      <c r="H32" s="9"/>
      <c r="I32" s="27"/>
      <c r="J32" s="45">
        <f t="shared" si="2"/>
        <v>0</v>
      </c>
      <c r="L32" s="1">
        <v>0</v>
      </c>
    </row>
    <row r="33" spans="1:12" ht="56.25" hidden="1" x14ac:dyDescent="0.3">
      <c r="A33" s="7" t="s">
        <v>12</v>
      </c>
      <c r="B33" s="34" t="s">
        <v>166</v>
      </c>
      <c r="C33" s="34" t="s">
        <v>5</v>
      </c>
      <c r="D33" s="9"/>
      <c r="E33" s="9"/>
      <c r="F33" s="9"/>
      <c r="G33" s="9"/>
      <c r="H33" s="9"/>
      <c r="I33" s="27"/>
      <c r="J33" s="45">
        <f t="shared" si="2"/>
        <v>0</v>
      </c>
      <c r="L33" s="1">
        <v>0</v>
      </c>
    </row>
    <row r="34" spans="1:12" x14ac:dyDescent="0.3">
      <c r="A34" s="7"/>
      <c r="B34" s="43" t="s">
        <v>6</v>
      </c>
      <c r="C34" s="43"/>
      <c r="D34" s="9">
        <f>D38+D39+D40+D41+D42+D43+D44+D45+D46+D50</f>
        <v>1372142.0999999999</v>
      </c>
      <c r="E34" s="9">
        <f>E38+E39+E40+E41+E42+E43+E44+E45+E46+E50</f>
        <v>-70361.785999999993</v>
      </c>
      <c r="F34" s="9">
        <f>D34+E34</f>
        <v>1301780.3139999998</v>
      </c>
      <c r="G34" s="9">
        <f>G38+G39+G40+G41+G42+G43+G44+G45+G46+G50</f>
        <v>0</v>
      </c>
      <c r="H34" s="9">
        <f>F34+G34</f>
        <v>1301780.3139999998</v>
      </c>
      <c r="I34" s="9">
        <f>I38+I39+I40+I41+I42+I43+I44+I45+I46+I50+I51</f>
        <v>-23581.27</v>
      </c>
      <c r="J34" s="9">
        <f>I34+H34</f>
        <v>1278199.0439999998</v>
      </c>
    </row>
    <row r="35" spans="1:12" x14ac:dyDescent="0.3">
      <c r="A35" s="7"/>
      <c r="B35" s="8" t="s">
        <v>2</v>
      </c>
      <c r="C35" s="17"/>
      <c r="D35" s="9"/>
      <c r="E35" s="9"/>
      <c r="F35" s="9"/>
      <c r="G35" s="9"/>
      <c r="H35" s="9"/>
      <c r="I35" s="27"/>
      <c r="J35" s="9"/>
    </row>
    <row r="36" spans="1:12" hidden="1" x14ac:dyDescent="0.3">
      <c r="A36" s="7"/>
      <c r="B36" s="17" t="s">
        <v>3</v>
      </c>
      <c r="C36" s="17"/>
      <c r="D36" s="9">
        <f>D38+D39+D40+D41+D42+D43+D44+D45+D48+D50</f>
        <v>1214745</v>
      </c>
      <c r="E36" s="9">
        <f>E38+E39+E40+E41+E42+E43+E44+E45+E48+E50</f>
        <v>-27507.385999999999</v>
      </c>
      <c r="F36" s="9">
        <f>D36+E36</f>
        <v>1187237.6140000001</v>
      </c>
      <c r="G36" s="9">
        <f>G38+G39+G40+G41+G42+G43+G44+G45+G48+G50</f>
        <v>0</v>
      </c>
      <c r="H36" s="9">
        <f>F36+G36</f>
        <v>1187237.6140000001</v>
      </c>
      <c r="I36" s="27">
        <f>I38+I39+I40+I41+I42+I43+I44+I45+I48+I50+I51</f>
        <v>-23581.27</v>
      </c>
      <c r="J36" s="9">
        <f>H36+I36</f>
        <v>1163656.344</v>
      </c>
      <c r="L36" s="1">
        <v>0</v>
      </c>
    </row>
    <row r="37" spans="1:12" x14ac:dyDescent="0.3">
      <c r="A37" s="7"/>
      <c r="B37" s="17" t="s">
        <v>59</v>
      </c>
      <c r="C37" s="17"/>
      <c r="D37" s="9">
        <f>D49</f>
        <v>157397.1</v>
      </c>
      <c r="E37" s="9">
        <f t="shared" ref="E37:G37" si="3">E49</f>
        <v>-42854.400000000001</v>
      </c>
      <c r="F37" s="9">
        <f>D37+E37</f>
        <v>114542.70000000001</v>
      </c>
      <c r="G37" s="9">
        <f t="shared" si="3"/>
        <v>0</v>
      </c>
      <c r="H37" s="9">
        <f>F37+G37</f>
        <v>114542.70000000001</v>
      </c>
      <c r="I37" s="27">
        <f t="shared" ref="I37" si="4">I49</f>
        <v>0</v>
      </c>
      <c r="J37" s="9">
        <f>H37+I37</f>
        <v>114542.70000000001</v>
      </c>
    </row>
    <row r="38" spans="1:12" s="41" customFormat="1" ht="75.75" hidden="1" customHeight="1" x14ac:dyDescent="0.3">
      <c r="A38" s="37"/>
      <c r="B38" s="42" t="s">
        <v>31</v>
      </c>
      <c r="C38" s="39" t="s">
        <v>7</v>
      </c>
      <c r="D38" s="40">
        <v>3903.5</v>
      </c>
      <c r="E38" s="40">
        <v>70</v>
      </c>
      <c r="F38" s="40">
        <f>D38+E38</f>
        <v>3973.5</v>
      </c>
      <c r="G38" s="40"/>
      <c r="H38" s="40">
        <f>F38+G38</f>
        <v>3973.5</v>
      </c>
      <c r="I38" s="40">
        <v>-3973.5</v>
      </c>
      <c r="J38" s="40">
        <f>H38+I38</f>
        <v>0</v>
      </c>
      <c r="K38" s="41" t="s">
        <v>32</v>
      </c>
      <c r="L38" s="41">
        <v>0</v>
      </c>
    </row>
    <row r="39" spans="1:12" ht="74.25" customHeight="1" x14ac:dyDescent="0.3">
      <c r="A39" s="7" t="s">
        <v>11</v>
      </c>
      <c r="B39" s="11" t="s">
        <v>49</v>
      </c>
      <c r="C39" s="17" t="s">
        <v>7</v>
      </c>
      <c r="D39" s="9">
        <v>97944.5</v>
      </c>
      <c r="E39" s="9"/>
      <c r="F39" s="9">
        <f t="shared" ref="F39:F45" si="5">D39+E39</f>
        <v>97944.5</v>
      </c>
      <c r="G39" s="9"/>
      <c r="H39" s="9">
        <f t="shared" ref="H39:H45" si="6">F39+G39</f>
        <v>97944.5</v>
      </c>
      <c r="I39" s="27"/>
      <c r="J39" s="9">
        <f t="shared" ref="J39:J45" si="7">H39+I39</f>
        <v>97944.5</v>
      </c>
      <c r="K39" s="1" t="s">
        <v>36</v>
      </c>
    </row>
    <row r="40" spans="1:12" ht="75" x14ac:dyDescent="0.3">
      <c r="A40" s="7" t="s">
        <v>117</v>
      </c>
      <c r="B40" s="17" t="s">
        <v>34</v>
      </c>
      <c r="C40" s="17" t="s">
        <v>7</v>
      </c>
      <c r="D40" s="9">
        <v>115096.8</v>
      </c>
      <c r="E40" s="9"/>
      <c r="F40" s="9">
        <f t="shared" si="5"/>
        <v>115096.8</v>
      </c>
      <c r="G40" s="9"/>
      <c r="H40" s="9">
        <f t="shared" si="6"/>
        <v>115096.8</v>
      </c>
      <c r="I40" s="27"/>
      <c r="J40" s="9">
        <f t="shared" si="7"/>
        <v>115096.8</v>
      </c>
      <c r="K40" s="1" t="s">
        <v>35</v>
      </c>
    </row>
    <row r="41" spans="1:12" ht="75" x14ac:dyDescent="0.3">
      <c r="A41" s="7" t="s">
        <v>12</v>
      </c>
      <c r="B41" s="17" t="s">
        <v>54</v>
      </c>
      <c r="C41" s="17" t="s">
        <v>7</v>
      </c>
      <c r="D41" s="9">
        <v>107731.9</v>
      </c>
      <c r="E41" s="9"/>
      <c r="F41" s="9">
        <f t="shared" si="5"/>
        <v>107731.9</v>
      </c>
      <c r="G41" s="9"/>
      <c r="H41" s="9">
        <f t="shared" si="6"/>
        <v>107731.9</v>
      </c>
      <c r="I41" s="27"/>
      <c r="J41" s="9">
        <f t="shared" si="7"/>
        <v>107731.9</v>
      </c>
      <c r="K41" s="1" t="s">
        <v>37</v>
      </c>
    </row>
    <row r="42" spans="1:12" ht="75" x14ac:dyDescent="0.3">
      <c r="A42" s="7" t="s">
        <v>118</v>
      </c>
      <c r="B42" s="17" t="s">
        <v>38</v>
      </c>
      <c r="C42" s="17" t="s">
        <v>7</v>
      </c>
      <c r="D42" s="9">
        <v>6363.6</v>
      </c>
      <c r="E42" s="9">
        <v>-2847.5859999999998</v>
      </c>
      <c r="F42" s="9">
        <f t="shared" si="5"/>
        <v>3516.0140000000006</v>
      </c>
      <c r="G42" s="9"/>
      <c r="H42" s="9">
        <f t="shared" si="6"/>
        <v>3516.0140000000006</v>
      </c>
      <c r="I42" s="27"/>
      <c r="J42" s="9">
        <f t="shared" si="7"/>
        <v>3516.0140000000006</v>
      </c>
      <c r="K42" s="1" t="s">
        <v>39</v>
      </c>
    </row>
    <row r="43" spans="1:12" ht="75" x14ac:dyDescent="0.3">
      <c r="A43" s="7" t="s">
        <v>14</v>
      </c>
      <c r="B43" s="17" t="s">
        <v>40</v>
      </c>
      <c r="C43" s="17" t="s">
        <v>7</v>
      </c>
      <c r="D43" s="12">
        <v>5406.6</v>
      </c>
      <c r="E43" s="12"/>
      <c r="F43" s="9">
        <f t="shared" si="5"/>
        <v>5406.6</v>
      </c>
      <c r="G43" s="12"/>
      <c r="H43" s="9">
        <f t="shared" si="6"/>
        <v>5406.6</v>
      </c>
      <c r="I43" s="28"/>
      <c r="J43" s="9">
        <f t="shared" si="7"/>
        <v>5406.6</v>
      </c>
      <c r="K43" s="1" t="s">
        <v>41</v>
      </c>
    </row>
    <row r="44" spans="1:12" ht="75" x14ac:dyDescent="0.3">
      <c r="A44" s="7" t="s">
        <v>119</v>
      </c>
      <c r="B44" s="17" t="s">
        <v>74</v>
      </c>
      <c r="C44" s="17" t="s">
        <v>7</v>
      </c>
      <c r="D44" s="12">
        <v>1638.9</v>
      </c>
      <c r="E44" s="12"/>
      <c r="F44" s="9">
        <f t="shared" si="5"/>
        <v>1638.9</v>
      </c>
      <c r="G44" s="12"/>
      <c r="H44" s="9">
        <f t="shared" si="6"/>
        <v>1638.9</v>
      </c>
      <c r="I44" s="28"/>
      <c r="J44" s="9">
        <f t="shared" si="7"/>
        <v>1638.9</v>
      </c>
      <c r="K44" s="1" t="s">
        <v>75</v>
      </c>
    </row>
    <row r="45" spans="1:12" ht="75" x14ac:dyDescent="0.3">
      <c r="A45" s="7" t="s">
        <v>120</v>
      </c>
      <c r="B45" s="17" t="s">
        <v>76</v>
      </c>
      <c r="C45" s="17" t="s">
        <v>7</v>
      </c>
      <c r="D45" s="12">
        <v>2021.2</v>
      </c>
      <c r="E45" s="12"/>
      <c r="F45" s="9">
        <f t="shared" si="5"/>
        <v>2021.2</v>
      </c>
      <c r="G45" s="12"/>
      <c r="H45" s="9">
        <f t="shared" si="6"/>
        <v>2021.2</v>
      </c>
      <c r="I45" s="28"/>
      <c r="J45" s="9">
        <f t="shared" si="7"/>
        <v>2021.2</v>
      </c>
      <c r="K45" s="1" t="s">
        <v>77</v>
      </c>
    </row>
    <row r="46" spans="1:12" ht="75" x14ac:dyDescent="0.3">
      <c r="A46" s="7" t="s">
        <v>121</v>
      </c>
      <c r="B46" s="17" t="s">
        <v>132</v>
      </c>
      <c r="C46" s="17" t="s">
        <v>33</v>
      </c>
      <c r="D46" s="12">
        <f t="shared" ref="D46:J46" si="8">D48+D49</f>
        <v>1022254.4999999999</v>
      </c>
      <c r="E46" s="12">
        <f t="shared" si="8"/>
        <v>-67584.2</v>
      </c>
      <c r="F46" s="12">
        <f t="shared" si="8"/>
        <v>954670.29999999981</v>
      </c>
      <c r="G46" s="12">
        <f t="shared" si="8"/>
        <v>0</v>
      </c>
      <c r="H46" s="12">
        <f t="shared" si="8"/>
        <v>954670.29999999981</v>
      </c>
      <c r="I46" s="28">
        <f t="shared" si="8"/>
        <v>-19607.77</v>
      </c>
      <c r="J46" s="12">
        <f t="shared" si="8"/>
        <v>935062.5299999998</v>
      </c>
    </row>
    <row r="47" spans="1:12" x14ac:dyDescent="0.3">
      <c r="A47" s="7"/>
      <c r="B47" s="8" t="s">
        <v>2</v>
      </c>
      <c r="C47" s="17"/>
      <c r="D47" s="12"/>
      <c r="E47" s="12"/>
      <c r="F47" s="12"/>
      <c r="G47" s="12"/>
      <c r="H47" s="12"/>
      <c r="I47" s="28"/>
      <c r="J47" s="12"/>
    </row>
    <row r="48" spans="1:12" hidden="1" x14ac:dyDescent="0.3">
      <c r="A48" s="7"/>
      <c r="B48" s="17" t="s">
        <v>3</v>
      </c>
      <c r="C48" s="17"/>
      <c r="D48" s="12">
        <f>230535.8+68937.5+565384.1</f>
        <v>864857.39999999991</v>
      </c>
      <c r="E48" s="12">
        <v>-24729.8</v>
      </c>
      <c r="F48" s="12">
        <f>D48+E48</f>
        <v>840127.59999999986</v>
      </c>
      <c r="G48" s="12"/>
      <c r="H48" s="12">
        <f>F48+G48</f>
        <v>840127.59999999986</v>
      </c>
      <c r="I48" s="28">
        <f>-19607.77</f>
        <v>-19607.77</v>
      </c>
      <c r="J48" s="12">
        <f t="shared" ref="J48:J53" si="9">H48+I48</f>
        <v>820519.82999999984</v>
      </c>
      <c r="K48" s="1" t="s">
        <v>137</v>
      </c>
      <c r="L48" s="1">
        <v>0</v>
      </c>
    </row>
    <row r="49" spans="1:12" x14ac:dyDescent="0.3">
      <c r="A49" s="7"/>
      <c r="B49" s="17" t="s">
        <v>59</v>
      </c>
      <c r="C49" s="17"/>
      <c r="D49" s="12">
        <v>157397.1</v>
      </c>
      <c r="E49" s="12">
        <v>-42854.400000000001</v>
      </c>
      <c r="F49" s="12">
        <f>D49+E49</f>
        <v>114542.70000000001</v>
      </c>
      <c r="G49" s="12"/>
      <c r="H49" s="12">
        <f>F49+G49</f>
        <v>114542.70000000001</v>
      </c>
      <c r="I49" s="28"/>
      <c r="J49" s="12">
        <f t="shared" si="9"/>
        <v>114542.70000000001</v>
      </c>
      <c r="K49" s="1" t="s">
        <v>106</v>
      </c>
    </row>
    <row r="50" spans="1:12" ht="56.25" x14ac:dyDescent="0.3">
      <c r="A50" s="7" t="s">
        <v>122</v>
      </c>
      <c r="B50" s="17" t="s">
        <v>109</v>
      </c>
      <c r="C50" s="17" t="s">
        <v>33</v>
      </c>
      <c r="D50" s="12">
        <v>9780.6</v>
      </c>
      <c r="E50" s="12"/>
      <c r="F50" s="12">
        <f>D50+E50</f>
        <v>9780.6</v>
      </c>
      <c r="G50" s="12"/>
      <c r="H50" s="12">
        <f>F50+G50</f>
        <v>9780.6</v>
      </c>
      <c r="I50" s="28"/>
      <c r="J50" s="12">
        <f t="shared" si="9"/>
        <v>9780.6</v>
      </c>
      <c r="K50" s="1" t="s">
        <v>110</v>
      </c>
    </row>
    <row r="51" spans="1:12" ht="75" hidden="1" x14ac:dyDescent="0.3">
      <c r="A51" s="7" t="s">
        <v>168</v>
      </c>
      <c r="B51" s="11" t="s">
        <v>182</v>
      </c>
      <c r="C51" s="36" t="s">
        <v>7</v>
      </c>
      <c r="D51" s="12"/>
      <c r="E51" s="12"/>
      <c r="F51" s="12"/>
      <c r="G51" s="12"/>
      <c r="H51" s="12"/>
      <c r="I51" s="28"/>
      <c r="J51" s="12">
        <f t="shared" si="9"/>
        <v>0</v>
      </c>
      <c r="K51" s="1" t="s">
        <v>183</v>
      </c>
      <c r="L51" s="1">
        <v>0</v>
      </c>
    </row>
    <row r="52" spans="1:12" x14ac:dyDescent="0.3">
      <c r="A52" s="7"/>
      <c r="B52" s="43" t="s">
        <v>13</v>
      </c>
      <c r="C52" s="43"/>
      <c r="D52" s="9">
        <f>D53+D54+D55+D56+D57+D58</f>
        <v>166862.29999999999</v>
      </c>
      <c r="E52" s="9">
        <f>E53+E54+E55+E56+E57+E58</f>
        <v>853.52800000000002</v>
      </c>
      <c r="F52" s="9">
        <f>D52+E52</f>
        <v>167715.82799999998</v>
      </c>
      <c r="G52" s="9">
        <f>G53+G54+G55+G56+G57+G58</f>
        <v>0</v>
      </c>
      <c r="H52" s="9">
        <f>F52+G52</f>
        <v>167715.82799999998</v>
      </c>
      <c r="I52" s="9">
        <f>I53+I54+I55+I56+I57+I58+I59</f>
        <v>0</v>
      </c>
      <c r="J52" s="9">
        <f t="shared" si="9"/>
        <v>167715.82799999998</v>
      </c>
    </row>
    <row r="53" spans="1:12" ht="75" x14ac:dyDescent="0.3">
      <c r="A53" s="7" t="s">
        <v>123</v>
      </c>
      <c r="B53" s="11" t="s">
        <v>24</v>
      </c>
      <c r="C53" s="11" t="s">
        <v>15</v>
      </c>
      <c r="D53" s="12">
        <v>56816.9</v>
      </c>
      <c r="E53" s="12"/>
      <c r="F53" s="12">
        <f>D53+E53</f>
        <v>56816.9</v>
      </c>
      <c r="G53" s="12"/>
      <c r="H53" s="12">
        <f>F53+G53</f>
        <v>56816.9</v>
      </c>
      <c r="I53" s="28"/>
      <c r="J53" s="12">
        <f t="shared" si="9"/>
        <v>56816.9</v>
      </c>
      <c r="K53" s="1" t="s">
        <v>25</v>
      </c>
    </row>
    <row r="54" spans="1:12" ht="75" x14ac:dyDescent="0.3">
      <c r="A54" s="7" t="s">
        <v>124</v>
      </c>
      <c r="B54" s="11" t="s">
        <v>102</v>
      </c>
      <c r="C54" s="11" t="s">
        <v>15</v>
      </c>
      <c r="D54" s="13">
        <v>105045.4</v>
      </c>
      <c r="E54" s="13"/>
      <c r="F54" s="12">
        <f t="shared" ref="F54:F58" si="10">D54+E54</f>
        <v>105045.4</v>
      </c>
      <c r="G54" s="13"/>
      <c r="H54" s="12">
        <f t="shared" ref="H54:H58" si="11">F54+G54</f>
        <v>105045.4</v>
      </c>
      <c r="I54" s="29"/>
      <c r="J54" s="12">
        <f t="shared" ref="J54:J59" si="12">H54+I54</f>
        <v>105045.4</v>
      </c>
      <c r="K54" s="1" t="s">
        <v>30</v>
      </c>
    </row>
    <row r="55" spans="1:12" ht="60" customHeight="1" x14ac:dyDescent="0.3">
      <c r="A55" s="7" t="s">
        <v>167</v>
      </c>
      <c r="B55" s="11" t="s">
        <v>45</v>
      </c>
      <c r="C55" s="11" t="s">
        <v>15</v>
      </c>
      <c r="D55" s="13">
        <v>3517</v>
      </c>
      <c r="E55" s="13"/>
      <c r="F55" s="12">
        <f t="shared" si="10"/>
        <v>3517</v>
      </c>
      <c r="G55" s="13"/>
      <c r="H55" s="12">
        <f t="shared" si="11"/>
        <v>3517</v>
      </c>
      <c r="I55" s="29"/>
      <c r="J55" s="12">
        <f t="shared" si="12"/>
        <v>3517</v>
      </c>
      <c r="K55" s="1" t="s">
        <v>44</v>
      </c>
    </row>
    <row r="56" spans="1:12" ht="60" customHeight="1" x14ac:dyDescent="0.3">
      <c r="A56" s="7" t="s">
        <v>168</v>
      </c>
      <c r="B56" s="11" t="s">
        <v>103</v>
      </c>
      <c r="C56" s="11" t="s">
        <v>15</v>
      </c>
      <c r="D56" s="13">
        <v>1483</v>
      </c>
      <c r="E56" s="13"/>
      <c r="F56" s="12">
        <f t="shared" si="10"/>
        <v>1483</v>
      </c>
      <c r="G56" s="13"/>
      <c r="H56" s="12">
        <f t="shared" si="11"/>
        <v>1483</v>
      </c>
      <c r="I56" s="29"/>
      <c r="J56" s="12">
        <f t="shared" si="12"/>
        <v>1483</v>
      </c>
      <c r="K56" s="1" t="s">
        <v>104</v>
      </c>
    </row>
    <row r="57" spans="1:12" ht="60" customHeight="1" x14ac:dyDescent="0.3">
      <c r="A57" s="7" t="s">
        <v>169</v>
      </c>
      <c r="B57" s="11" t="s">
        <v>162</v>
      </c>
      <c r="C57" s="11" t="s">
        <v>15</v>
      </c>
      <c r="D57" s="13">
        <v>0</v>
      </c>
      <c r="E57" s="13">
        <v>42.7</v>
      </c>
      <c r="F57" s="12">
        <f t="shared" si="10"/>
        <v>42.7</v>
      </c>
      <c r="G57" s="13"/>
      <c r="H57" s="12">
        <f t="shared" si="11"/>
        <v>42.7</v>
      </c>
      <c r="I57" s="29"/>
      <c r="J57" s="12">
        <f t="shared" si="12"/>
        <v>42.7</v>
      </c>
      <c r="K57" s="1" t="s">
        <v>149</v>
      </c>
    </row>
    <row r="58" spans="1:12" ht="60" customHeight="1" x14ac:dyDescent="0.3">
      <c r="A58" s="7" t="s">
        <v>170</v>
      </c>
      <c r="B58" s="11" t="s">
        <v>150</v>
      </c>
      <c r="C58" s="11" t="s">
        <v>15</v>
      </c>
      <c r="D58" s="13">
        <v>0</v>
      </c>
      <c r="E58" s="13">
        <v>810.82799999999997</v>
      </c>
      <c r="F58" s="12">
        <f t="shared" si="10"/>
        <v>810.82799999999997</v>
      </c>
      <c r="G58" s="13"/>
      <c r="H58" s="12">
        <f t="shared" si="11"/>
        <v>810.82799999999997</v>
      </c>
      <c r="I58" s="29"/>
      <c r="J58" s="12">
        <f t="shared" si="12"/>
        <v>810.82799999999997</v>
      </c>
      <c r="K58" s="1" t="s">
        <v>151</v>
      </c>
    </row>
    <row r="59" spans="1:12" ht="60" hidden="1" customHeight="1" x14ac:dyDescent="0.3">
      <c r="A59" s="7" t="s">
        <v>56</v>
      </c>
      <c r="B59" s="11" t="s">
        <v>176</v>
      </c>
      <c r="C59" s="11" t="s">
        <v>15</v>
      </c>
      <c r="D59" s="13"/>
      <c r="E59" s="13"/>
      <c r="F59" s="12"/>
      <c r="G59" s="13"/>
      <c r="H59" s="12"/>
      <c r="I59" s="29"/>
      <c r="J59" s="12">
        <f t="shared" si="12"/>
        <v>0</v>
      </c>
      <c r="K59" s="1" t="s">
        <v>177</v>
      </c>
      <c r="L59" s="1">
        <v>0</v>
      </c>
    </row>
    <row r="60" spans="1:12" x14ac:dyDescent="0.3">
      <c r="A60" s="7"/>
      <c r="B60" s="43" t="s">
        <v>16</v>
      </c>
      <c r="C60" s="43"/>
      <c r="D60" s="13">
        <f>D64+D65+D66+D67+D68+D69+D73+D77+D81+D85+D89+D90+D91</f>
        <v>479771.7</v>
      </c>
      <c r="E60" s="13">
        <f>E64+E65+E66+E67+E68+E69+E73+E77+E81+E85+E89+E90+E91</f>
        <v>2273.3000000000002</v>
      </c>
      <c r="F60" s="13">
        <f>D60+E60</f>
        <v>482045</v>
      </c>
      <c r="G60" s="13">
        <f>G64+G65+G66+G67+G68+G69+G73+G77+G81+G85+G89+G90+G91</f>
        <v>0</v>
      </c>
      <c r="H60" s="13">
        <f>F60+G60</f>
        <v>482045</v>
      </c>
      <c r="I60" s="13">
        <f>I64+I65+I66+I67+I68+I69+I73+I77+I81+I85+I89+I90+I91+I92+I93</f>
        <v>0</v>
      </c>
      <c r="J60" s="13">
        <f>H60+I60</f>
        <v>482045</v>
      </c>
    </row>
    <row r="61" spans="1:12" x14ac:dyDescent="0.3">
      <c r="A61" s="7"/>
      <c r="B61" s="8" t="s">
        <v>2</v>
      </c>
      <c r="C61" s="11"/>
      <c r="D61" s="12"/>
      <c r="E61" s="12"/>
      <c r="F61" s="12"/>
      <c r="G61" s="12"/>
      <c r="H61" s="12"/>
      <c r="I61" s="28"/>
      <c r="J61" s="12"/>
    </row>
    <row r="62" spans="1:12" hidden="1" x14ac:dyDescent="0.3">
      <c r="A62" s="7"/>
      <c r="B62" s="8" t="s">
        <v>3</v>
      </c>
      <c r="C62" s="11"/>
      <c r="D62" s="12">
        <f>D64+D65+D66+D67+D68+D71+D75+D79+D83+D87+D89+D90+D91</f>
        <v>133748.5</v>
      </c>
      <c r="E62" s="12">
        <f>E64+E65+E66+E67+E68+E71+E75+E79+E83+E87+E89+E90+E91</f>
        <v>2273.3000000000002</v>
      </c>
      <c r="F62" s="12">
        <f>D62+E62</f>
        <v>136021.79999999999</v>
      </c>
      <c r="G62" s="12">
        <f>G64+G65+G66+G67+G68+G71+G75+G79+G83+G87+G89+G90+G91</f>
        <v>0</v>
      </c>
      <c r="H62" s="12">
        <f>F62+G62</f>
        <v>136021.79999999999</v>
      </c>
      <c r="I62" s="28">
        <f>I64+I65+I66+I67+I68+I71+I75+I79+I83+I87+I89+I90+I91+I92+I93</f>
        <v>0</v>
      </c>
      <c r="J62" s="12">
        <f>H62+I62</f>
        <v>136021.79999999999</v>
      </c>
      <c r="L62" s="1">
        <v>0</v>
      </c>
    </row>
    <row r="63" spans="1:12" x14ac:dyDescent="0.3">
      <c r="A63" s="7"/>
      <c r="B63" s="17" t="s">
        <v>50</v>
      </c>
      <c r="C63" s="11"/>
      <c r="D63" s="12">
        <f>D72+D76+D80+D84+D88</f>
        <v>346023.19999999995</v>
      </c>
      <c r="E63" s="12">
        <f>E72+E76+E80+E84+E88</f>
        <v>0</v>
      </c>
      <c r="F63" s="12">
        <f>D63+E63</f>
        <v>346023.19999999995</v>
      </c>
      <c r="G63" s="12">
        <f>G72+G76+G80+G84+G88</f>
        <v>0</v>
      </c>
      <c r="H63" s="12">
        <f>F63+G63</f>
        <v>346023.19999999995</v>
      </c>
      <c r="I63" s="28">
        <f>I72+I76+I80+I84+I88</f>
        <v>0</v>
      </c>
      <c r="J63" s="12">
        <f>H63+I63</f>
        <v>346023.19999999995</v>
      </c>
    </row>
    <row r="64" spans="1:12" ht="56.25" x14ac:dyDescent="0.3">
      <c r="A64" s="7" t="s">
        <v>171</v>
      </c>
      <c r="B64" s="17" t="s">
        <v>68</v>
      </c>
      <c r="C64" s="11" t="s">
        <v>17</v>
      </c>
      <c r="D64" s="9">
        <v>3217.7</v>
      </c>
      <c r="E64" s="9"/>
      <c r="F64" s="9">
        <f>D64+E64</f>
        <v>3217.7</v>
      </c>
      <c r="G64" s="9"/>
      <c r="H64" s="9">
        <f>F64+G64</f>
        <v>3217.7</v>
      </c>
      <c r="I64" s="27"/>
      <c r="J64" s="9">
        <f>H64+I64</f>
        <v>3217.7</v>
      </c>
      <c r="K64" s="1" t="s">
        <v>69</v>
      </c>
    </row>
    <row r="65" spans="1:12" ht="56.25" x14ac:dyDescent="0.3">
      <c r="A65" s="7" t="s">
        <v>172</v>
      </c>
      <c r="B65" s="17" t="s">
        <v>70</v>
      </c>
      <c r="C65" s="11" t="s">
        <v>17</v>
      </c>
      <c r="D65" s="9">
        <v>3000</v>
      </c>
      <c r="E65" s="9"/>
      <c r="F65" s="9">
        <f t="shared" ref="F65:F68" si="13">D65+E65</f>
        <v>3000</v>
      </c>
      <c r="G65" s="9"/>
      <c r="H65" s="9">
        <f t="shared" ref="H65:H68" si="14">F65+G65</f>
        <v>3000</v>
      </c>
      <c r="I65" s="27"/>
      <c r="J65" s="9">
        <f t="shared" ref="J65:J68" si="15">H65+I65</f>
        <v>3000</v>
      </c>
      <c r="K65" s="1" t="s">
        <v>71</v>
      </c>
    </row>
    <row r="66" spans="1:12" ht="56.25" x14ac:dyDescent="0.3">
      <c r="A66" s="7" t="s">
        <v>173</v>
      </c>
      <c r="B66" s="17" t="s">
        <v>73</v>
      </c>
      <c r="C66" s="11" t="s">
        <v>17</v>
      </c>
      <c r="D66" s="9">
        <v>2000</v>
      </c>
      <c r="E66" s="9"/>
      <c r="F66" s="9">
        <f t="shared" si="13"/>
        <v>2000</v>
      </c>
      <c r="G66" s="9"/>
      <c r="H66" s="9">
        <f t="shared" si="14"/>
        <v>2000</v>
      </c>
      <c r="I66" s="27"/>
      <c r="J66" s="9">
        <f t="shared" si="15"/>
        <v>2000</v>
      </c>
      <c r="K66" s="1" t="s">
        <v>72</v>
      </c>
    </row>
    <row r="67" spans="1:12" ht="56.25" x14ac:dyDescent="0.3">
      <c r="A67" s="7" t="s">
        <v>174</v>
      </c>
      <c r="B67" s="17" t="s">
        <v>94</v>
      </c>
      <c r="C67" s="11" t="s">
        <v>17</v>
      </c>
      <c r="D67" s="9">
        <v>453.8</v>
      </c>
      <c r="E67" s="9"/>
      <c r="F67" s="9">
        <f t="shared" si="13"/>
        <v>453.8</v>
      </c>
      <c r="G67" s="9"/>
      <c r="H67" s="9">
        <f t="shared" si="14"/>
        <v>453.8</v>
      </c>
      <c r="I67" s="27"/>
      <c r="J67" s="9">
        <f t="shared" si="15"/>
        <v>453.8</v>
      </c>
      <c r="K67" s="1" t="s">
        <v>93</v>
      </c>
    </row>
    <row r="68" spans="1:12" ht="56.25" x14ac:dyDescent="0.3">
      <c r="A68" s="7" t="s">
        <v>56</v>
      </c>
      <c r="B68" s="17" t="s">
        <v>96</v>
      </c>
      <c r="C68" s="11" t="s">
        <v>17</v>
      </c>
      <c r="D68" s="14">
        <v>235.9</v>
      </c>
      <c r="E68" s="14"/>
      <c r="F68" s="9">
        <f t="shared" si="13"/>
        <v>235.9</v>
      </c>
      <c r="G68" s="14"/>
      <c r="H68" s="9">
        <f t="shared" si="14"/>
        <v>235.9</v>
      </c>
      <c r="I68" s="30"/>
      <c r="J68" s="9">
        <f t="shared" si="15"/>
        <v>235.9</v>
      </c>
      <c r="K68" s="1" t="s">
        <v>95</v>
      </c>
    </row>
    <row r="69" spans="1:12" ht="75" x14ac:dyDescent="0.3">
      <c r="A69" s="7" t="s">
        <v>64</v>
      </c>
      <c r="B69" s="17" t="s">
        <v>97</v>
      </c>
      <c r="C69" s="11" t="s">
        <v>15</v>
      </c>
      <c r="D69" s="14">
        <f>D71+D72</f>
        <v>125387.8</v>
      </c>
      <c r="E69" s="14">
        <f>E71+E72</f>
        <v>0</v>
      </c>
      <c r="F69" s="14">
        <f t="shared" ref="F69:H69" si="16">F71+F72</f>
        <v>125387.8</v>
      </c>
      <c r="G69" s="14">
        <f>G71+G72</f>
        <v>0</v>
      </c>
      <c r="H69" s="14">
        <f t="shared" si="16"/>
        <v>125387.8</v>
      </c>
      <c r="I69" s="30">
        <f>I71+I72</f>
        <v>4500</v>
      </c>
      <c r="J69" s="14">
        <f t="shared" ref="J69" si="17">J71+J72</f>
        <v>129887.8</v>
      </c>
      <c r="K69" s="1" t="s">
        <v>98</v>
      </c>
    </row>
    <row r="70" spans="1:12" x14ac:dyDescent="0.3">
      <c r="A70" s="7"/>
      <c r="B70" s="8" t="s">
        <v>2</v>
      </c>
      <c r="C70" s="11"/>
      <c r="D70" s="14"/>
      <c r="E70" s="14"/>
      <c r="F70" s="14"/>
      <c r="G70" s="14"/>
      <c r="H70" s="14"/>
      <c r="I70" s="30"/>
      <c r="J70" s="14"/>
    </row>
    <row r="71" spans="1:12" hidden="1" x14ac:dyDescent="0.3">
      <c r="A71" s="7"/>
      <c r="B71" s="17" t="s">
        <v>3</v>
      </c>
      <c r="C71" s="11"/>
      <c r="D71" s="14">
        <v>31347</v>
      </c>
      <c r="E71" s="14"/>
      <c r="F71" s="14">
        <f>D71+E71</f>
        <v>31347</v>
      </c>
      <c r="G71" s="14"/>
      <c r="H71" s="14">
        <f>F71+G71</f>
        <v>31347</v>
      </c>
      <c r="I71" s="30">
        <v>4500</v>
      </c>
      <c r="J71" s="14">
        <f>H71+I71</f>
        <v>35847</v>
      </c>
      <c r="L71" s="1">
        <v>0</v>
      </c>
    </row>
    <row r="72" spans="1:12" x14ac:dyDescent="0.3">
      <c r="A72" s="7"/>
      <c r="B72" s="17" t="s">
        <v>50</v>
      </c>
      <c r="C72" s="11"/>
      <c r="D72" s="14">
        <v>94040.8</v>
      </c>
      <c r="E72" s="14"/>
      <c r="F72" s="14">
        <f>D72+E72</f>
        <v>94040.8</v>
      </c>
      <c r="G72" s="14"/>
      <c r="H72" s="14">
        <f>F72+G72</f>
        <v>94040.8</v>
      </c>
      <c r="I72" s="30"/>
      <c r="J72" s="14">
        <f>H72+I72</f>
        <v>94040.8</v>
      </c>
      <c r="K72" s="1" t="s">
        <v>105</v>
      </c>
    </row>
    <row r="73" spans="1:12" ht="75" x14ac:dyDescent="0.3">
      <c r="A73" s="7" t="s">
        <v>65</v>
      </c>
      <c r="B73" s="17" t="s">
        <v>99</v>
      </c>
      <c r="C73" s="11" t="s">
        <v>15</v>
      </c>
      <c r="D73" s="14">
        <f>D75+D76</f>
        <v>22000</v>
      </c>
      <c r="E73" s="14">
        <f t="shared" ref="E73:F73" si="18">E75+E76</f>
        <v>0</v>
      </c>
      <c r="F73" s="14">
        <f t="shared" si="18"/>
        <v>22000</v>
      </c>
      <c r="G73" s="14">
        <f t="shared" ref="G73:H73" si="19">G75+G76</f>
        <v>0</v>
      </c>
      <c r="H73" s="14">
        <f t="shared" si="19"/>
        <v>22000</v>
      </c>
      <c r="I73" s="30">
        <f t="shared" ref="I73:J73" si="20">I75+I76</f>
        <v>0</v>
      </c>
      <c r="J73" s="14">
        <f t="shared" si="20"/>
        <v>22000</v>
      </c>
      <c r="K73" s="1" t="s">
        <v>43</v>
      </c>
    </row>
    <row r="74" spans="1:12" x14ac:dyDescent="0.3">
      <c r="A74" s="7"/>
      <c r="B74" s="8" t="s">
        <v>2</v>
      </c>
      <c r="C74" s="11"/>
      <c r="D74" s="14"/>
      <c r="E74" s="14"/>
      <c r="F74" s="14"/>
      <c r="G74" s="14"/>
      <c r="H74" s="14"/>
      <c r="I74" s="30"/>
      <c r="J74" s="14"/>
    </row>
    <row r="75" spans="1:12" hidden="1" x14ac:dyDescent="0.3">
      <c r="A75" s="7"/>
      <c r="B75" s="17" t="s">
        <v>3</v>
      </c>
      <c r="C75" s="11"/>
      <c r="D75" s="14">
        <v>5500</v>
      </c>
      <c r="E75" s="14"/>
      <c r="F75" s="14">
        <f>D75+E75</f>
        <v>5500</v>
      </c>
      <c r="G75" s="14"/>
      <c r="H75" s="14">
        <f>F75+G75</f>
        <v>5500</v>
      </c>
      <c r="I75" s="30"/>
      <c r="J75" s="14">
        <f>H75+I75</f>
        <v>5500</v>
      </c>
      <c r="L75" s="1">
        <v>0</v>
      </c>
    </row>
    <row r="76" spans="1:12" x14ac:dyDescent="0.3">
      <c r="A76" s="7"/>
      <c r="B76" s="17" t="s">
        <v>50</v>
      </c>
      <c r="C76" s="11"/>
      <c r="D76" s="14">
        <v>16500</v>
      </c>
      <c r="E76" s="14"/>
      <c r="F76" s="14">
        <f>D76+E76</f>
        <v>16500</v>
      </c>
      <c r="G76" s="14"/>
      <c r="H76" s="14">
        <f>F76+G76</f>
        <v>16500</v>
      </c>
      <c r="I76" s="30"/>
      <c r="J76" s="14">
        <f>H76+I76</f>
        <v>16500</v>
      </c>
      <c r="K76" s="1" t="s">
        <v>105</v>
      </c>
    </row>
    <row r="77" spans="1:12" ht="75" x14ac:dyDescent="0.3">
      <c r="A77" s="7" t="s">
        <v>125</v>
      </c>
      <c r="B77" s="17" t="s">
        <v>100</v>
      </c>
      <c r="C77" s="11" t="s">
        <v>15</v>
      </c>
      <c r="D77" s="14">
        <f>D79+D80</f>
        <v>36000</v>
      </c>
      <c r="E77" s="14">
        <f t="shared" ref="E77:G77" si="21">E79+E80</f>
        <v>0</v>
      </c>
      <c r="F77" s="14">
        <f>F79+F80</f>
        <v>36000</v>
      </c>
      <c r="G77" s="14">
        <f t="shared" si="21"/>
        <v>0</v>
      </c>
      <c r="H77" s="14">
        <f>H79+H80</f>
        <v>36000</v>
      </c>
      <c r="I77" s="30">
        <f t="shared" ref="I77" si="22">I79+I80</f>
        <v>-4500</v>
      </c>
      <c r="J77" s="14">
        <f>J79+J80</f>
        <v>31500</v>
      </c>
      <c r="K77" s="1" t="s">
        <v>101</v>
      </c>
    </row>
    <row r="78" spans="1:12" x14ac:dyDescent="0.3">
      <c r="A78" s="7"/>
      <c r="B78" s="8" t="s">
        <v>2</v>
      </c>
      <c r="C78" s="11"/>
      <c r="D78" s="14"/>
      <c r="E78" s="14"/>
      <c r="F78" s="14"/>
      <c r="G78" s="14"/>
      <c r="H78" s="14"/>
      <c r="I78" s="30"/>
      <c r="J78" s="14"/>
    </row>
    <row r="79" spans="1:12" hidden="1" x14ac:dyDescent="0.3">
      <c r="A79" s="7"/>
      <c r="B79" s="17" t="s">
        <v>3</v>
      </c>
      <c r="C79" s="11"/>
      <c r="D79" s="14">
        <v>9000</v>
      </c>
      <c r="E79" s="14"/>
      <c r="F79" s="14">
        <f>D79+E79</f>
        <v>9000</v>
      </c>
      <c r="G79" s="14"/>
      <c r="H79" s="14">
        <f>F79+G79</f>
        <v>9000</v>
      </c>
      <c r="I79" s="30">
        <v>-4500</v>
      </c>
      <c r="J79" s="14">
        <f>H79+I79</f>
        <v>4500</v>
      </c>
      <c r="L79" s="1">
        <v>0</v>
      </c>
    </row>
    <row r="80" spans="1:12" x14ac:dyDescent="0.3">
      <c r="A80" s="7"/>
      <c r="B80" s="17" t="s">
        <v>50</v>
      </c>
      <c r="C80" s="11"/>
      <c r="D80" s="14">
        <v>27000</v>
      </c>
      <c r="E80" s="14"/>
      <c r="F80" s="14">
        <f>D80+E80</f>
        <v>27000</v>
      </c>
      <c r="G80" s="14"/>
      <c r="H80" s="14">
        <f>F80+G80</f>
        <v>27000</v>
      </c>
      <c r="I80" s="30"/>
      <c r="J80" s="14">
        <f>H80+I80</f>
        <v>27000</v>
      </c>
      <c r="K80" s="1" t="s">
        <v>105</v>
      </c>
    </row>
    <row r="81" spans="1:12" ht="55.15" customHeight="1" x14ac:dyDescent="0.3">
      <c r="A81" s="7" t="s">
        <v>126</v>
      </c>
      <c r="B81" s="11" t="s">
        <v>26</v>
      </c>
      <c r="C81" s="11" t="s">
        <v>15</v>
      </c>
      <c r="D81" s="12">
        <f>D83+D84</f>
        <v>137976.59999999998</v>
      </c>
      <c r="E81" s="12">
        <f t="shared" ref="E81:F81" si="23">E83+E84</f>
        <v>0</v>
      </c>
      <c r="F81" s="12">
        <f t="shared" si="23"/>
        <v>137976.59999999998</v>
      </c>
      <c r="G81" s="12">
        <f t="shared" ref="G81:H81" si="24">G83+G84</f>
        <v>0</v>
      </c>
      <c r="H81" s="12">
        <f t="shared" si="24"/>
        <v>137976.59999999998</v>
      </c>
      <c r="I81" s="28">
        <f t="shared" ref="I81:J81" si="25">I83+I84</f>
        <v>0</v>
      </c>
      <c r="J81" s="12">
        <f t="shared" si="25"/>
        <v>137976.59999999998</v>
      </c>
      <c r="K81" s="1" t="s">
        <v>27</v>
      </c>
    </row>
    <row r="82" spans="1:12" ht="16.149999999999999" customHeight="1" x14ac:dyDescent="0.3">
      <c r="A82" s="7"/>
      <c r="B82" s="8" t="s">
        <v>2</v>
      </c>
      <c r="C82" s="11"/>
      <c r="D82" s="12"/>
      <c r="E82" s="12"/>
      <c r="F82" s="12"/>
      <c r="G82" s="12"/>
      <c r="H82" s="12"/>
      <c r="I82" s="28"/>
      <c r="J82" s="12"/>
    </row>
    <row r="83" spans="1:12" ht="18.600000000000001" hidden="1" customHeight="1" x14ac:dyDescent="0.3">
      <c r="A83" s="7"/>
      <c r="B83" s="17" t="s">
        <v>3</v>
      </c>
      <c r="C83" s="11"/>
      <c r="D83" s="12">
        <v>34494.199999999997</v>
      </c>
      <c r="E83" s="12"/>
      <c r="F83" s="12">
        <f>D83+E83</f>
        <v>34494.199999999997</v>
      </c>
      <c r="G83" s="12"/>
      <c r="H83" s="12">
        <f>F83+G83</f>
        <v>34494.199999999997</v>
      </c>
      <c r="I83" s="28"/>
      <c r="J83" s="12">
        <f>H83+I83</f>
        <v>34494.199999999997</v>
      </c>
      <c r="L83" s="1">
        <v>0</v>
      </c>
    </row>
    <row r="84" spans="1:12" ht="19.899999999999999" customHeight="1" x14ac:dyDescent="0.3">
      <c r="A84" s="7"/>
      <c r="B84" s="17" t="s">
        <v>50</v>
      </c>
      <c r="C84" s="11"/>
      <c r="D84" s="12">
        <v>103482.4</v>
      </c>
      <c r="E84" s="12"/>
      <c r="F84" s="12">
        <f>D84+E84</f>
        <v>103482.4</v>
      </c>
      <c r="G84" s="12"/>
      <c r="H84" s="12">
        <f>F84+G84</f>
        <v>103482.4</v>
      </c>
      <c r="I84" s="28"/>
      <c r="J84" s="12">
        <f>H84+I84</f>
        <v>103482.4</v>
      </c>
      <c r="K84" s="1" t="s">
        <v>105</v>
      </c>
    </row>
    <row r="85" spans="1:12" ht="59.25" customHeight="1" x14ac:dyDescent="0.3">
      <c r="A85" s="7" t="s">
        <v>127</v>
      </c>
      <c r="B85" s="11" t="s">
        <v>28</v>
      </c>
      <c r="C85" s="11" t="s">
        <v>15</v>
      </c>
      <c r="D85" s="12">
        <f>D87+D88</f>
        <v>140000</v>
      </c>
      <c r="E85" s="12">
        <f t="shared" ref="E85:F85" si="26">E87+E88</f>
        <v>0</v>
      </c>
      <c r="F85" s="12">
        <f t="shared" si="26"/>
        <v>140000</v>
      </c>
      <c r="G85" s="12">
        <f t="shared" ref="G85:H85" si="27">G87+G88</f>
        <v>0</v>
      </c>
      <c r="H85" s="12">
        <f t="shared" si="27"/>
        <v>140000</v>
      </c>
      <c r="I85" s="28">
        <f t="shared" ref="I85:J85" si="28">I87+I88</f>
        <v>0</v>
      </c>
      <c r="J85" s="12">
        <f t="shared" si="28"/>
        <v>140000</v>
      </c>
      <c r="K85" s="1" t="s">
        <v>29</v>
      </c>
    </row>
    <row r="86" spans="1:12" ht="21" customHeight="1" x14ac:dyDescent="0.3">
      <c r="A86" s="7"/>
      <c r="B86" s="8" t="s">
        <v>2</v>
      </c>
      <c r="C86" s="11"/>
      <c r="D86" s="13"/>
      <c r="E86" s="13"/>
      <c r="F86" s="13"/>
      <c r="G86" s="13"/>
      <c r="H86" s="13"/>
      <c r="I86" s="29"/>
      <c r="J86" s="13"/>
    </row>
    <row r="87" spans="1:12" hidden="1" x14ac:dyDescent="0.3">
      <c r="A87" s="7"/>
      <c r="B87" s="17" t="s">
        <v>3</v>
      </c>
      <c r="C87" s="11"/>
      <c r="D87" s="13">
        <v>35000</v>
      </c>
      <c r="E87" s="13"/>
      <c r="F87" s="13">
        <f t="shared" ref="F87:F94" si="29">D87+E87</f>
        <v>35000</v>
      </c>
      <c r="G87" s="13"/>
      <c r="H87" s="13">
        <f t="shared" ref="H87:H94" si="30">F87+G87</f>
        <v>35000</v>
      </c>
      <c r="I87" s="29"/>
      <c r="J87" s="13">
        <f t="shared" ref="J87:J94" si="31">H87+I87</f>
        <v>35000</v>
      </c>
      <c r="L87" s="1">
        <v>0</v>
      </c>
    </row>
    <row r="88" spans="1:12" x14ac:dyDescent="0.3">
      <c r="A88" s="7"/>
      <c r="B88" s="17" t="s">
        <v>50</v>
      </c>
      <c r="C88" s="11"/>
      <c r="D88" s="13">
        <v>105000</v>
      </c>
      <c r="E88" s="13"/>
      <c r="F88" s="13">
        <f t="shared" si="29"/>
        <v>105000</v>
      </c>
      <c r="G88" s="13"/>
      <c r="H88" s="13">
        <f t="shared" si="30"/>
        <v>105000</v>
      </c>
      <c r="I88" s="29"/>
      <c r="J88" s="13">
        <f t="shared" si="31"/>
        <v>105000</v>
      </c>
      <c r="K88" s="1" t="s">
        <v>105</v>
      </c>
    </row>
    <row r="89" spans="1:12" ht="56.25" x14ac:dyDescent="0.3">
      <c r="A89" s="7" t="s">
        <v>128</v>
      </c>
      <c r="B89" s="11" t="s">
        <v>28</v>
      </c>
      <c r="C89" s="17" t="s">
        <v>33</v>
      </c>
      <c r="D89" s="13">
        <v>9499.9</v>
      </c>
      <c r="E89" s="13"/>
      <c r="F89" s="13">
        <f t="shared" si="29"/>
        <v>9499.9</v>
      </c>
      <c r="G89" s="13"/>
      <c r="H89" s="13">
        <f t="shared" si="30"/>
        <v>9499.9</v>
      </c>
      <c r="I89" s="29"/>
      <c r="J89" s="13">
        <f t="shared" si="31"/>
        <v>9499.9</v>
      </c>
      <c r="K89" s="1" t="s">
        <v>29</v>
      </c>
    </row>
    <row r="90" spans="1:12" ht="75" x14ac:dyDescent="0.3">
      <c r="A90" s="7" t="s">
        <v>129</v>
      </c>
      <c r="B90" s="11" t="s">
        <v>163</v>
      </c>
      <c r="C90" s="11" t="s">
        <v>15</v>
      </c>
      <c r="D90" s="13">
        <v>0</v>
      </c>
      <c r="E90" s="13">
        <v>653</v>
      </c>
      <c r="F90" s="13">
        <f t="shared" si="29"/>
        <v>653</v>
      </c>
      <c r="G90" s="13"/>
      <c r="H90" s="13">
        <f t="shared" si="30"/>
        <v>653</v>
      </c>
      <c r="I90" s="29"/>
      <c r="J90" s="13">
        <f t="shared" si="31"/>
        <v>653</v>
      </c>
      <c r="K90" s="1" t="s">
        <v>146</v>
      </c>
    </row>
    <row r="91" spans="1:12" ht="75" x14ac:dyDescent="0.3">
      <c r="A91" s="7" t="s">
        <v>130</v>
      </c>
      <c r="B91" s="11" t="s">
        <v>148</v>
      </c>
      <c r="C91" s="11" t="s">
        <v>15</v>
      </c>
      <c r="D91" s="13">
        <v>0</v>
      </c>
      <c r="E91" s="13">
        <v>1620.3</v>
      </c>
      <c r="F91" s="13">
        <f t="shared" si="29"/>
        <v>1620.3</v>
      </c>
      <c r="G91" s="13"/>
      <c r="H91" s="13">
        <f t="shared" si="30"/>
        <v>1620.3</v>
      </c>
      <c r="I91" s="29"/>
      <c r="J91" s="13">
        <f t="shared" si="31"/>
        <v>1620.3</v>
      </c>
      <c r="K91" s="1" t="s">
        <v>147</v>
      </c>
    </row>
    <row r="92" spans="1:12" ht="56.25" hidden="1" x14ac:dyDescent="0.3">
      <c r="A92" s="7" t="s">
        <v>159</v>
      </c>
      <c r="B92" s="11" t="s">
        <v>178</v>
      </c>
      <c r="C92" s="11" t="s">
        <v>17</v>
      </c>
      <c r="D92" s="13"/>
      <c r="E92" s="13"/>
      <c r="F92" s="13"/>
      <c r="G92" s="13"/>
      <c r="H92" s="13"/>
      <c r="I92" s="29"/>
      <c r="J92" s="13">
        <f t="shared" si="31"/>
        <v>0</v>
      </c>
      <c r="K92" s="1" t="s">
        <v>180</v>
      </c>
      <c r="L92" s="1">
        <v>0</v>
      </c>
    </row>
    <row r="93" spans="1:12" ht="75" hidden="1" x14ac:dyDescent="0.3">
      <c r="A93" s="7" t="s">
        <v>175</v>
      </c>
      <c r="B93" s="11" t="s">
        <v>179</v>
      </c>
      <c r="C93" s="11" t="s">
        <v>15</v>
      </c>
      <c r="D93" s="13"/>
      <c r="E93" s="13"/>
      <c r="F93" s="13"/>
      <c r="G93" s="13"/>
      <c r="H93" s="13"/>
      <c r="I93" s="29"/>
      <c r="J93" s="13">
        <f t="shared" si="31"/>
        <v>0</v>
      </c>
      <c r="K93" s="1" t="s">
        <v>181</v>
      </c>
      <c r="L93" s="1">
        <v>0</v>
      </c>
    </row>
    <row r="94" spans="1:12" x14ac:dyDescent="0.3">
      <c r="A94" s="7"/>
      <c r="B94" s="44" t="s">
        <v>18</v>
      </c>
      <c r="C94" s="15"/>
      <c r="D94" s="9">
        <f>D98+D102</f>
        <v>190910.9</v>
      </c>
      <c r="E94" s="9">
        <f>E98+E102+E103</f>
        <v>0</v>
      </c>
      <c r="F94" s="9">
        <f t="shared" si="29"/>
        <v>190910.9</v>
      </c>
      <c r="G94" s="9">
        <f>G98+G102+G103</f>
        <v>0</v>
      </c>
      <c r="H94" s="9">
        <f t="shared" si="30"/>
        <v>190910.9</v>
      </c>
      <c r="I94" s="9">
        <f>I98+I102+I103</f>
        <v>0</v>
      </c>
      <c r="J94" s="9">
        <f t="shared" si="31"/>
        <v>190910.9</v>
      </c>
    </row>
    <row r="95" spans="1:12" x14ac:dyDescent="0.3">
      <c r="A95" s="7"/>
      <c r="B95" s="8" t="s">
        <v>2</v>
      </c>
      <c r="C95" s="15"/>
      <c r="D95" s="9"/>
      <c r="E95" s="9"/>
      <c r="F95" s="9"/>
      <c r="G95" s="9"/>
      <c r="H95" s="9"/>
      <c r="I95" s="27"/>
      <c r="J95" s="9"/>
    </row>
    <row r="96" spans="1:12" hidden="1" x14ac:dyDescent="0.3">
      <c r="A96" s="7"/>
      <c r="B96" s="17" t="s">
        <v>3</v>
      </c>
      <c r="C96" s="15"/>
      <c r="D96" s="9">
        <f>D100+D102+D103</f>
        <v>127234.8</v>
      </c>
      <c r="E96" s="9">
        <f>E100+E102+E103</f>
        <v>0</v>
      </c>
      <c r="F96" s="9">
        <f>D96+E96</f>
        <v>127234.8</v>
      </c>
      <c r="G96" s="9">
        <f>G100+G102+G103</f>
        <v>0</v>
      </c>
      <c r="H96" s="9">
        <f>F96+G96</f>
        <v>127234.8</v>
      </c>
      <c r="I96" s="27">
        <f>I100+I102+I103</f>
        <v>0</v>
      </c>
      <c r="J96" s="9">
        <f>H96+I96</f>
        <v>127234.8</v>
      </c>
      <c r="L96" s="1">
        <v>0</v>
      </c>
    </row>
    <row r="97" spans="1:12" x14ac:dyDescent="0.3">
      <c r="A97" s="7"/>
      <c r="B97" s="17" t="s">
        <v>59</v>
      </c>
      <c r="C97" s="15"/>
      <c r="D97" s="9">
        <f>D101</f>
        <v>63676.1</v>
      </c>
      <c r="E97" s="9">
        <f t="shared" ref="E97:G97" si="32">E101</f>
        <v>0</v>
      </c>
      <c r="F97" s="9">
        <f>D97+E97</f>
        <v>63676.1</v>
      </c>
      <c r="G97" s="9">
        <f t="shared" si="32"/>
        <v>0</v>
      </c>
      <c r="H97" s="9">
        <f>F97+G97</f>
        <v>63676.1</v>
      </c>
      <c r="I97" s="27">
        <f t="shared" ref="I97" si="33">I101</f>
        <v>0</v>
      </c>
      <c r="J97" s="9">
        <f>H97+I97</f>
        <v>63676.1</v>
      </c>
    </row>
    <row r="98" spans="1:12" ht="75" x14ac:dyDescent="0.3">
      <c r="A98" s="7" t="s">
        <v>131</v>
      </c>
      <c r="B98" s="16" t="s">
        <v>133</v>
      </c>
      <c r="C98" s="11" t="s">
        <v>19</v>
      </c>
      <c r="D98" s="9">
        <f>D100+D101</f>
        <v>90910.9</v>
      </c>
      <c r="E98" s="9">
        <f t="shared" ref="E98:F98" si="34">E100+E101</f>
        <v>0</v>
      </c>
      <c r="F98" s="9">
        <f t="shared" si="34"/>
        <v>90910.9</v>
      </c>
      <c r="G98" s="9">
        <f t="shared" ref="G98:H98" si="35">G100+G101</f>
        <v>0</v>
      </c>
      <c r="H98" s="9">
        <f t="shared" si="35"/>
        <v>90910.9</v>
      </c>
      <c r="I98" s="27">
        <f>I100+I101</f>
        <v>0</v>
      </c>
      <c r="J98" s="9">
        <f t="shared" ref="J98" si="36">J100+J101</f>
        <v>90910.9</v>
      </c>
      <c r="K98" s="1" t="s">
        <v>42</v>
      </c>
    </row>
    <row r="99" spans="1:12" x14ac:dyDescent="0.3">
      <c r="A99" s="7"/>
      <c r="B99" s="8" t="s">
        <v>2</v>
      </c>
      <c r="C99" s="11"/>
      <c r="D99" s="9"/>
      <c r="E99" s="9"/>
      <c r="F99" s="9"/>
      <c r="G99" s="9"/>
      <c r="H99" s="9"/>
      <c r="I99" s="27"/>
      <c r="J99" s="9"/>
    </row>
    <row r="100" spans="1:12" hidden="1" x14ac:dyDescent="0.3">
      <c r="A100" s="7"/>
      <c r="B100" s="17" t="s">
        <v>3</v>
      </c>
      <c r="C100" s="11"/>
      <c r="D100" s="9">
        <v>27234.799999999999</v>
      </c>
      <c r="E100" s="9"/>
      <c r="F100" s="9">
        <f t="shared" ref="F100:F109" si="37">D100+E100</f>
        <v>27234.799999999999</v>
      </c>
      <c r="G100" s="9"/>
      <c r="H100" s="9">
        <f t="shared" ref="H100:H102" si="38">F100+G100</f>
        <v>27234.799999999999</v>
      </c>
      <c r="I100" s="27"/>
      <c r="J100" s="9">
        <f t="shared" ref="J100:J102" si="39">H100+I100</f>
        <v>27234.799999999999</v>
      </c>
      <c r="L100" s="1">
        <v>0</v>
      </c>
    </row>
    <row r="101" spans="1:12" x14ac:dyDescent="0.3">
      <c r="A101" s="7"/>
      <c r="B101" s="17" t="s">
        <v>59</v>
      </c>
      <c r="C101" s="11"/>
      <c r="D101" s="9">
        <v>63676.1</v>
      </c>
      <c r="E101" s="9"/>
      <c r="F101" s="9">
        <f t="shared" si="37"/>
        <v>63676.1</v>
      </c>
      <c r="G101" s="9"/>
      <c r="H101" s="9">
        <f t="shared" si="38"/>
        <v>63676.1</v>
      </c>
      <c r="I101" s="27"/>
      <c r="J101" s="9">
        <f t="shared" si="39"/>
        <v>63676.1</v>
      </c>
      <c r="K101" s="1" t="s">
        <v>60</v>
      </c>
    </row>
    <row r="102" spans="1:12" s="41" customFormat="1" ht="75" hidden="1" x14ac:dyDescent="0.3">
      <c r="A102" s="37"/>
      <c r="B102" s="39" t="s">
        <v>58</v>
      </c>
      <c r="C102" s="42" t="s">
        <v>19</v>
      </c>
      <c r="D102" s="40">
        <v>100000</v>
      </c>
      <c r="E102" s="40">
        <v>-100000</v>
      </c>
      <c r="F102" s="40">
        <f t="shared" si="37"/>
        <v>0</v>
      </c>
      <c r="G102" s="40"/>
      <c r="H102" s="40">
        <f t="shared" si="38"/>
        <v>0</v>
      </c>
      <c r="I102" s="40"/>
      <c r="J102" s="40">
        <f t="shared" si="39"/>
        <v>0</v>
      </c>
      <c r="K102" s="41" t="s">
        <v>53</v>
      </c>
      <c r="L102" s="41">
        <v>0</v>
      </c>
    </row>
    <row r="103" spans="1:12" ht="56.25" x14ac:dyDescent="0.3">
      <c r="A103" s="7" t="s">
        <v>152</v>
      </c>
      <c r="B103" s="17" t="s">
        <v>136</v>
      </c>
      <c r="C103" s="17" t="s">
        <v>55</v>
      </c>
      <c r="D103" s="9">
        <v>0</v>
      </c>
      <c r="E103" s="9">
        <v>100000</v>
      </c>
      <c r="F103" s="9">
        <f>D103+E103</f>
        <v>100000</v>
      </c>
      <c r="G103" s="9"/>
      <c r="H103" s="9">
        <f>F103+G103</f>
        <v>100000</v>
      </c>
      <c r="I103" s="27"/>
      <c r="J103" s="9">
        <f>H103+I103</f>
        <v>100000</v>
      </c>
      <c r="K103" s="1" t="s">
        <v>53</v>
      </c>
    </row>
    <row r="104" spans="1:12" x14ac:dyDescent="0.3">
      <c r="A104" s="7"/>
      <c r="B104" s="43" t="s">
        <v>61</v>
      </c>
      <c r="C104" s="11"/>
      <c r="D104" s="9">
        <f>D105+D106</f>
        <v>86502</v>
      </c>
      <c r="E104" s="9">
        <f t="shared" ref="E104" si="40">E105+E106</f>
        <v>0</v>
      </c>
      <c r="F104" s="9">
        <f t="shared" si="37"/>
        <v>86502</v>
      </c>
      <c r="G104" s="9">
        <f>G105+G106+G107</f>
        <v>0</v>
      </c>
      <c r="H104" s="9">
        <f t="shared" ref="H104:H109" si="41">F104+G104</f>
        <v>86502</v>
      </c>
      <c r="I104" s="9">
        <f>I105+I106+I107</f>
        <v>0</v>
      </c>
      <c r="J104" s="9">
        <f t="shared" ref="J104:J109" si="42">H104+I104</f>
        <v>86502</v>
      </c>
    </row>
    <row r="105" spans="1:12" ht="56.25" x14ac:dyDescent="0.3">
      <c r="A105" s="7" t="s">
        <v>153</v>
      </c>
      <c r="B105" s="17" t="s">
        <v>62</v>
      </c>
      <c r="C105" s="17" t="s">
        <v>55</v>
      </c>
      <c r="D105" s="9">
        <v>62002</v>
      </c>
      <c r="E105" s="9"/>
      <c r="F105" s="9">
        <f t="shared" si="37"/>
        <v>62002</v>
      </c>
      <c r="G105" s="9">
        <v>-14193.74</v>
      </c>
      <c r="H105" s="9">
        <f t="shared" si="41"/>
        <v>47808.26</v>
      </c>
      <c r="I105" s="27"/>
      <c r="J105" s="9">
        <f t="shared" si="42"/>
        <v>47808.26</v>
      </c>
      <c r="K105" s="1" t="s">
        <v>63</v>
      </c>
    </row>
    <row r="106" spans="1:12" ht="56.25" x14ac:dyDescent="0.3">
      <c r="A106" s="7" t="s">
        <v>154</v>
      </c>
      <c r="B106" s="17" t="s">
        <v>66</v>
      </c>
      <c r="C106" s="17" t="s">
        <v>55</v>
      </c>
      <c r="D106" s="9">
        <v>24500</v>
      </c>
      <c r="E106" s="9"/>
      <c r="F106" s="9">
        <f t="shared" si="37"/>
        <v>24500</v>
      </c>
      <c r="G106" s="9"/>
      <c r="H106" s="9">
        <f t="shared" si="41"/>
        <v>24500</v>
      </c>
      <c r="I106" s="27"/>
      <c r="J106" s="9">
        <f t="shared" si="42"/>
        <v>24500</v>
      </c>
      <c r="K106" s="1" t="s">
        <v>67</v>
      </c>
    </row>
    <row r="107" spans="1:12" ht="56.25" x14ac:dyDescent="0.3">
      <c r="A107" s="7" t="s">
        <v>155</v>
      </c>
      <c r="B107" s="22" t="s">
        <v>157</v>
      </c>
      <c r="C107" s="22" t="s">
        <v>55</v>
      </c>
      <c r="D107" s="9"/>
      <c r="E107" s="9"/>
      <c r="F107" s="9"/>
      <c r="G107" s="9">
        <v>14193.74</v>
      </c>
      <c r="H107" s="9">
        <f t="shared" si="41"/>
        <v>14193.74</v>
      </c>
      <c r="I107" s="27"/>
      <c r="J107" s="9">
        <f t="shared" si="42"/>
        <v>14193.74</v>
      </c>
      <c r="K107" s="1" t="s">
        <v>158</v>
      </c>
    </row>
    <row r="108" spans="1:12" hidden="1" x14ac:dyDescent="0.3">
      <c r="A108" s="7"/>
      <c r="B108" s="43" t="s">
        <v>78</v>
      </c>
      <c r="C108" s="43"/>
      <c r="D108" s="9">
        <f>D109</f>
        <v>50000</v>
      </c>
      <c r="E108" s="9">
        <f t="shared" ref="E108:I108" si="43">E109</f>
        <v>-50000</v>
      </c>
      <c r="F108" s="9">
        <f t="shared" si="37"/>
        <v>0</v>
      </c>
      <c r="G108" s="9">
        <f t="shared" si="43"/>
        <v>0</v>
      </c>
      <c r="H108" s="9">
        <f t="shared" si="41"/>
        <v>0</v>
      </c>
      <c r="I108" s="9">
        <f t="shared" si="43"/>
        <v>0</v>
      </c>
      <c r="J108" s="9">
        <f t="shared" si="42"/>
        <v>0</v>
      </c>
      <c r="L108" s="1">
        <v>0</v>
      </c>
    </row>
    <row r="109" spans="1:12" s="41" customFormat="1" ht="75" hidden="1" x14ac:dyDescent="0.3">
      <c r="A109" s="37"/>
      <c r="B109" s="39" t="s">
        <v>79</v>
      </c>
      <c r="C109" s="42" t="s">
        <v>80</v>
      </c>
      <c r="D109" s="40">
        <v>50000</v>
      </c>
      <c r="E109" s="40">
        <v>-50000</v>
      </c>
      <c r="F109" s="40">
        <f t="shared" si="37"/>
        <v>0</v>
      </c>
      <c r="G109" s="40"/>
      <c r="H109" s="40">
        <f t="shared" si="41"/>
        <v>0</v>
      </c>
      <c r="I109" s="40"/>
      <c r="J109" s="40">
        <f t="shared" si="42"/>
        <v>0</v>
      </c>
      <c r="K109" s="41" t="s">
        <v>81</v>
      </c>
      <c r="L109" s="41">
        <v>0</v>
      </c>
    </row>
    <row r="110" spans="1:12" x14ac:dyDescent="0.3">
      <c r="A110" s="7"/>
      <c r="B110" s="43" t="s">
        <v>184</v>
      </c>
      <c r="C110" s="43"/>
      <c r="D110" s="9"/>
      <c r="E110" s="9"/>
      <c r="F110" s="9"/>
      <c r="G110" s="9"/>
      <c r="H110" s="9"/>
      <c r="I110" s="9">
        <f>I111+I112</f>
        <v>3973.5</v>
      </c>
      <c r="J110" s="9">
        <f>I110+H110</f>
        <v>3973.5</v>
      </c>
    </row>
    <row r="111" spans="1:12" ht="56.25" x14ac:dyDescent="0.3">
      <c r="A111" s="7" t="s">
        <v>159</v>
      </c>
      <c r="B111" s="36" t="s">
        <v>31</v>
      </c>
      <c r="C111" s="36" t="s">
        <v>161</v>
      </c>
      <c r="D111" s="9"/>
      <c r="E111" s="9"/>
      <c r="F111" s="9"/>
      <c r="G111" s="9"/>
      <c r="H111" s="9"/>
      <c r="I111" s="28">
        <v>3973.5</v>
      </c>
      <c r="J111" s="9">
        <f>I111+H111</f>
        <v>3973.5</v>
      </c>
      <c r="K111" s="1" t="s">
        <v>32</v>
      </c>
    </row>
    <row r="112" spans="1:12" ht="56.25" hidden="1" x14ac:dyDescent="0.3">
      <c r="A112" s="7" t="s">
        <v>187</v>
      </c>
      <c r="B112" s="36" t="s">
        <v>185</v>
      </c>
      <c r="C112" s="36" t="s">
        <v>161</v>
      </c>
      <c r="D112" s="9"/>
      <c r="E112" s="9"/>
      <c r="F112" s="9"/>
      <c r="G112" s="9"/>
      <c r="H112" s="9"/>
      <c r="I112" s="27"/>
      <c r="J112" s="9">
        <f>I112+H112</f>
        <v>0</v>
      </c>
      <c r="K112" s="1" t="s">
        <v>186</v>
      </c>
      <c r="L112" s="1">
        <v>0</v>
      </c>
    </row>
    <row r="113" spans="1:12" x14ac:dyDescent="0.3">
      <c r="A113" s="7"/>
      <c r="B113" s="36" t="s">
        <v>20</v>
      </c>
      <c r="C113" s="36"/>
      <c r="D113" s="9">
        <f>D15+D34+D52+D60+D94+D104+D108</f>
        <v>3022660.9</v>
      </c>
      <c r="E113" s="9">
        <f>E15+E34+E52+E60+E94+E104+E108</f>
        <v>-115234.95799999998</v>
      </c>
      <c r="F113" s="9">
        <f>F15+F34+F52+F60+F94+F104+F108</f>
        <v>2907425.9419999993</v>
      </c>
      <c r="G113" s="9">
        <f>G15+G34+G52+G60+G94+G104+G108</f>
        <v>-99426.94</v>
      </c>
      <c r="H113" s="9">
        <f>H15+H34+H52+H60+H94+H104+H108</f>
        <v>2807999.0019999999</v>
      </c>
      <c r="I113" s="27">
        <f>I15+I34+I52+I60+I94+I104+I108+I110</f>
        <v>-19607.77</v>
      </c>
      <c r="J113" s="9">
        <f>J15+J34+J52+J60+J94+J104+J108+J110</f>
        <v>2788391.2319999994</v>
      </c>
    </row>
    <row r="114" spans="1:12" x14ac:dyDescent="0.3">
      <c r="A114" s="7"/>
      <c r="B114" s="56" t="s">
        <v>21</v>
      </c>
      <c r="C114" s="57"/>
      <c r="D114" s="9"/>
      <c r="E114" s="9"/>
      <c r="F114" s="9"/>
      <c r="G114" s="9"/>
      <c r="H114" s="9"/>
      <c r="I114" s="27"/>
      <c r="J114" s="9"/>
    </row>
    <row r="115" spans="1:12" x14ac:dyDescent="0.3">
      <c r="A115" s="7"/>
      <c r="B115" s="58" t="s">
        <v>50</v>
      </c>
      <c r="C115" s="59"/>
      <c r="D115" s="9">
        <f t="shared" ref="D115:J115" si="44">D72+D76+D80+D84+D88</f>
        <v>346023.19999999995</v>
      </c>
      <c r="E115" s="9">
        <f t="shared" si="44"/>
        <v>0</v>
      </c>
      <c r="F115" s="9">
        <f t="shared" si="44"/>
        <v>346023.19999999995</v>
      </c>
      <c r="G115" s="9">
        <f t="shared" si="44"/>
        <v>0</v>
      </c>
      <c r="H115" s="9">
        <f t="shared" si="44"/>
        <v>346023.19999999995</v>
      </c>
      <c r="I115" s="27">
        <f t="shared" si="44"/>
        <v>0</v>
      </c>
      <c r="J115" s="9">
        <f t="shared" si="44"/>
        <v>346023.19999999995</v>
      </c>
    </row>
    <row r="116" spans="1:12" x14ac:dyDescent="0.3">
      <c r="A116" s="7"/>
      <c r="B116" s="19" t="s">
        <v>59</v>
      </c>
      <c r="C116" s="20"/>
      <c r="D116" s="9">
        <f t="shared" ref="D116:J116" si="45">D49+D101</f>
        <v>221073.2</v>
      </c>
      <c r="E116" s="9">
        <f t="shared" si="45"/>
        <v>-42854.400000000001</v>
      </c>
      <c r="F116" s="9">
        <f t="shared" si="45"/>
        <v>178218.80000000002</v>
      </c>
      <c r="G116" s="9">
        <f t="shared" si="45"/>
        <v>0</v>
      </c>
      <c r="H116" s="9">
        <f t="shared" si="45"/>
        <v>178218.80000000002</v>
      </c>
      <c r="I116" s="27">
        <f t="shared" si="45"/>
        <v>0</v>
      </c>
      <c r="J116" s="9">
        <f t="shared" si="45"/>
        <v>178218.80000000002</v>
      </c>
    </row>
    <row r="117" spans="1:12" x14ac:dyDescent="0.3">
      <c r="A117" s="7"/>
      <c r="B117" s="48" t="s">
        <v>52</v>
      </c>
      <c r="C117" s="48"/>
      <c r="D117" s="9"/>
      <c r="E117" s="9"/>
      <c r="F117" s="9"/>
      <c r="G117" s="9"/>
      <c r="H117" s="9"/>
      <c r="I117" s="27"/>
      <c r="J117" s="9"/>
    </row>
    <row r="118" spans="1:12" x14ac:dyDescent="0.3">
      <c r="A118" s="7"/>
      <c r="B118" s="48" t="s">
        <v>7</v>
      </c>
      <c r="C118" s="49"/>
      <c r="D118" s="9">
        <f>D38+D39+D40+D41+D42+D43+D44+D45</f>
        <v>340106.99999999994</v>
      </c>
      <c r="E118" s="9">
        <f>E38+E39+E40+E41+E42+E43+E44+E45</f>
        <v>-2777.5859999999998</v>
      </c>
      <c r="F118" s="9">
        <f>F38+F39+F40+F41+F42+F43+F44+F45</f>
        <v>337329.41399999999</v>
      </c>
      <c r="G118" s="9">
        <f>G38+G39+G40+G41+G42+G43+G44+G45</f>
        <v>0</v>
      </c>
      <c r="H118" s="9">
        <f>H38+H39+H40+H41+H42+H43+H44+H45</f>
        <v>337329.41399999999</v>
      </c>
      <c r="I118" s="27">
        <f>I38+I39+I40+I41+I42+I43+I44+I45+I51</f>
        <v>-3973.5</v>
      </c>
      <c r="J118" s="9">
        <f>J38+J39+J40+J41+J42+J43+J44+J45+J51</f>
        <v>333355.91399999999</v>
      </c>
    </row>
    <row r="119" spans="1:12" x14ac:dyDescent="0.3">
      <c r="A119" s="7"/>
      <c r="B119" s="48" t="s">
        <v>15</v>
      </c>
      <c r="C119" s="49"/>
      <c r="D119" s="9">
        <f>D53+D54+D55+D56+D57+D58+D69+D73+D77+D81+D85+D90+D91</f>
        <v>628226.69999999995</v>
      </c>
      <c r="E119" s="9">
        <f>E53+E54+E55+E56+E57+E58+E69+E73+E77+E81+E85+E90+E91</f>
        <v>3126.828</v>
      </c>
      <c r="F119" s="9">
        <f>F53+F54+F55+F56+F57+F58+F69+F73+F77+F81+F85+F90+F91</f>
        <v>631353.52800000005</v>
      </c>
      <c r="G119" s="9">
        <f>G53+G54+G55+G56+G57+G58+G69+G73+G77+G81+G85+G90+G91</f>
        <v>0</v>
      </c>
      <c r="H119" s="9">
        <f>H53+H54+H55+H56+H57+H58+H69+H73+H77+H81+H85+H90+H91</f>
        <v>631353.52800000005</v>
      </c>
      <c r="I119" s="27">
        <f>I53+I54+I55+I56+I57+I58+I69+I73+I77+I81+I85+I90+I91+I59+I93</f>
        <v>0</v>
      </c>
      <c r="J119" s="9">
        <f>J53+J54+J55+J56+J57+J58+J69+J73+J77+J81+J85+J90+J91+J59+J93</f>
        <v>631353.52800000005</v>
      </c>
    </row>
    <row r="120" spans="1:12" x14ac:dyDescent="0.3">
      <c r="A120" s="7"/>
      <c r="B120" s="48" t="s">
        <v>22</v>
      </c>
      <c r="C120" s="49"/>
      <c r="D120" s="9">
        <f>D18+D19+D21+D23+D26+D28+D30+D31</f>
        <v>296471.90000000002</v>
      </c>
      <c r="E120" s="9">
        <f>E18+E19+E21+E23+E26+E28+E30+E31</f>
        <v>2000</v>
      </c>
      <c r="F120" s="9">
        <f>F18+F19+F21+F23+F26+F28+F30+F31</f>
        <v>298471.90000000002</v>
      </c>
      <c r="G120" s="9">
        <f>G18+G19+G21+G23+G26+G28+G30+G31</f>
        <v>30573.008000000002</v>
      </c>
      <c r="H120" s="9">
        <f>H18+H19+H21+H23+H26+H28+H30+H31</f>
        <v>329044.908</v>
      </c>
      <c r="I120" s="27">
        <f>I18+I19+I21+I23+I26+I28+I30+I31+I32+I33+I25</f>
        <v>-180057.1</v>
      </c>
      <c r="J120" s="9">
        <f>J18+J19+J21+J23+J26+J28+J30+J31+J32+J33+J25</f>
        <v>148987.80800000002</v>
      </c>
    </row>
    <row r="121" spans="1:12" x14ac:dyDescent="0.3">
      <c r="A121" s="7"/>
      <c r="B121" s="60" t="s">
        <v>19</v>
      </c>
      <c r="C121" s="49"/>
      <c r="D121" s="9">
        <f>D98+D102</f>
        <v>190910.9</v>
      </c>
      <c r="E121" s="9">
        <f>E98+E102</f>
        <v>-100000</v>
      </c>
      <c r="F121" s="9">
        <f>D121+E121</f>
        <v>90910.9</v>
      </c>
      <c r="G121" s="9">
        <f>G98+G102</f>
        <v>0</v>
      </c>
      <c r="H121" s="9">
        <f>F121+G121</f>
        <v>90910.9</v>
      </c>
      <c r="I121" s="27">
        <f>I98+I102</f>
        <v>0</v>
      </c>
      <c r="J121" s="9">
        <f>H121+I121</f>
        <v>90910.9</v>
      </c>
    </row>
    <row r="122" spans="1:12" x14ac:dyDescent="0.3">
      <c r="A122" s="7"/>
      <c r="B122" s="54" t="s">
        <v>17</v>
      </c>
      <c r="C122" s="55"/>
      <c r="D122" s="9">
        <f t="shared" ref="D122:H122" si="46">D64+D65+D66+D67+D68</f>
        <v>8907.4</v>
      </c>
      <c r="E122" s="9">
        <f t="shared" si="46"/>
        <v>0</v>
      </c>
      <c r="F122" s="9">
        <f t="shared" si="46"/>
        <v>8907.4</v>
      </c>
      <c r="G122" s="9">
        <f t="shared" si="46"/>
        <v>0</v>
      </c>
      <c r="H122" s="9">
        <f t="shared" si="46"/>
        <v>8907.4</v>
      </c>
      <c r="I122" s="27">
        <f>I64+I65+I66+I67+I68+I92</f>
        <v>0</v>
      </c>
      <c r="J122" s="9">
        <f>J64+J65+J66+J67+J68+J92</f>
        <v>8907.4</v>
      </c>
    </row>
    <row r="123" spans="1:12" x14ac:dyDescent="0.3">
      <c r="A123" s="21"/>
      <c r="B123" s="54" t="s">
        <v>55</v>
      </c>
      <c r="C123" s="55"/>
      <c r="D123" s="9">
        <f>D16+D17+D103+D105+D106</f>
        <v>466502</v>
      </c>
      <c r="E123" s="9">
        <f>E16+E17+E103+E105+E106</f>
        <v>100000</v>
      </c>
      <c r="F123" s="9">
        <f>F16+F17+F103+F105+F106</f>
        <v>566502</v>
      </c>
      <c r="G123" s="9">
        <f>G16+G17+G103+G105+G106+G107</f>
        <v>-129999.94799999999</v>
      </c>
      <c r="H123" s="9">
        <f>H16+H17+H103+H105+H106+H107</f>
        <v>436502.05200000003</v>
      </c>
      <c r="I123" s="27">
        <f>I16+I17+I103+I105+I106+I107</f>
        <v>0</v>
      </c>
      <c r="J123" s="9">
        <f>J16+J17+J103+J105+J106+J107</f>
        <v>436502.05200000003</v>
      </c>
    </row>
    <row r="124" spans="1:12" x14ac:dyDescent="0.3">
      <c r="A124" s="21"/>
      <c r="B124" s="54" t="s">
        <v>33</v>
      </c>
      <c r="C124" s="55"/>
      <c r="D124" s="9">
        <f t="shared" ref="D124:J124" si="47">D46+D50+D89</f>
        <v>1041534.9999999999</v>
      </c>
      <c r="E124" s="9">
        <f t="shared" si="47"/>
        <v>-67584.2</v>
      </c>
      <c r="F124" s="9">
        <f t="shared" si="47"/>
        <v>973950.79999999981</v>
      </c>
      <c r="G124" s="9">
        <f t="shared" si="47"/>
        <v>0</v>
      </c>
      <c r="H124" s="9">
        <f t="shared" si="47"/>
        <v>973950.79999999981</v>
      </c>
      <c r="I124" s="27">
        <f t="shared" si="47"/>
        <v>-19607.77</v>
      </c>
      <c r="J124" s="9">
        <f t="shared" si="47"/>
        <v>954343.0299999998</v>
      </c>
    </row>
    <row r="125" spans="1:12" hidden="1" x14ac:dyDescent="0.3">
      <c r="A125" s="21"/>
      <c r="B125" s="54" t="s">
        <v>80</v>
      </c>
      <c r="C125" s="55"/>
      <c r="D125" s="9">
        <f>D109</f>
        <v>50000</v>
      </c>
      <c r="E125" s="9">
        <f t="shared" ref="E125:F125" si="48">E109</f>
        <v>-50000</v>
      </c>
      <c r="F125" s="9">
        <f t="shared" si="48"/>
        <v>0</v>
      </c>
      <c r="G125" s="9">
        <f t="shared" ref="G125:H125" si="49">G109</f>
        <v>0</v>
      </c>
      <c r="H125" s="9">
        <f t="shared" si="49"/>
        <v>0</v>
      </c>
      <c r="I125" s="27">
        <f t="shared" ref="I125:J125" si="50">I109</f>
        <v>0</v>
      </c>
      <c r="J125" s="9">
        <f t="shared" si="50"/>
        <v>0</v>
      </c>
      <c r="L125" s="1">
        <v>0</v>
      </c>
    </row>
    <row r="126" spans="1:12" x14ac:dyDescent="0.3">
      <c r="A126" s="21"/>
      <c r="B126" s="46" t="s">
        <v>161</v>
      </c>
      <c r="C126" s="46"/>
      <c r="D126" s="32"/>
      <c r="E126" s="32"/>
      <c r="F126" s="32"/>
      <c r="G126" s="32"/>
      <c r="H126" s="32"/>
      <c r="I126" s="27">
        <f>I111+I112</f>
        <v>3973.5</v>
      </c>
      <c r="J126" s="9">
        <f>I126+H126</f>
        <v>3973.5</v>
      </c>
    </row>
    <row r="127" spans="1:12" hidden="1" x14ac:dyDescent="0.3">
      <c r="A127" s="21"/>
      <c r="B127" s="46" t="s">
        <v>164</v>
      </c>
      <c r="C127" s="46"/>
      <c r="D127" s="32"/>
      <c r="E127" s="32"/>
      <c r="F127" s="32"/>
      <c r="G127" s="32"/>
      <c r="H127" s="32"/>
      <c r="I127" s="27">
        <f>I20+I22+I24+I27+I29</f>
        <v>180057.1</v>
      </c>
      <c r="J127" s="35">
        <f>J20+J22+J24+J27+J29</f>
        <v>180057.1</v>
      </c>
      <c r="L127" s="1">
        <v>0</v>
      </c>
    </row>
  </sheetData>
  <autoFilter ref="A14:L127">
    <filterColumn colId="11">
      <filters blank="1"/>
    </filterColumn>
  </autoFilter>
  <mergeCells count="25">
    <mergeCell ref="B115:C115"/>
    <mergeCell ref="B117:C117"/>
    <mergeCell ref="B121:C121"/>
    <mergeCell ref="B122:C122"/>
    <mergeCell ref="A9:D11"/>
    <mergeCell ref="A13:A14"/>
    <mergeCell ref="B13:B14"/>
    <mergeCell ref="C13:C14"/>
    <mergeCell ref="D13:D14"/>
    <mergeCell ref="B127:C127"/>
    <mergeCell ref="K13:K14"/>
    <mergeCell ref="B119:C119"/>
    <mergeCell ref="B120:C120"/>
    <mergeCell ref="B118:C118"/>
    <mergeCell ref="E13:E14"/>
    <mergeCell ref="F13:F14"/>
    <mergeCell ref="G13:G14"/>
    <mergeCell ref="H13:H14"/>
    <mergeCell ref="I13:I14"/>
    <mergeCell ref="J13:J14"/>
    <mergeCell ref="B126:C126"/>
    <mergeCell ref="B125:C125"/>
    <mergeCell ref="B123:C123"/>
    <mergeCell ref="B124:C124"/>
    <mergeCell ref="B114:C114"/>
  </mergeCells>
  <pageMargins left="0.7" right="0.7" top="0.75" bottom="0.75" header="0.3" footer="0.3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2015-03-11T12:30:57Z</cp:lastPrinted>
  <dcterms:created xsi:type="dcterms:W3CDTF">2013-10-12T06:09:22Z</dcterms:created>
  <dcterms:modified xsi:type="dcterms:W3CDTF">2015-03-11T12:37:39Z</dcterms:modified>
</cp:coreProperties>
</file>