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2016 год\январь\"/>
    </mc:Choice>
  </mc:AlternateContent>
  <bookViews>
    <workbookView xWindow="0" yWindow="0" windowWidth="28800" windowHeight="11835"/>
  </bookViews>
  <sheets>
    <sheet name="2017-2018 год" sheetId="1" r:id="rId1"/>
  </sheets>
  <definedNames>
    <definedName name="_xlnm._FilterDatabase" localSheetId="0" hidden="1">'2017-2018 год'!$A$15:$O$120</definedName>
    <definedName name="_xlnm.Print_Titles" localSheetId="0">'2017-2018 год'!$14:$15</definedName>
    <definedName name="_xlnm.Print_Area" localSheetId="0">'2017-2018 год'!$A:$D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6" i="1" l="1"/>
  <c r="J106" i="1" s="1"/>
  <c r="J116" i="1"/>
  <c r="M65" i="1" l="1"/>
  <c r="M66" i="1"/>
  <c r="M92" i="1"/>
  <c r="K92" i="1"/>
  <c r="J67" i="1" l="1"/>
  <c r="J63" i="1"/>
  <c r="J20" i="1"/>
  <c r="E36" i="1" l="1"/>
  <c r="E20" i="1"/>
  <c r="E67" i="1"/>
  <c r="F65" i="1"/>
  <c r="K65" i="1" s="1"/>
  <c r="F66" i="1"/>
  <c r="K66" i="1" s="1"/>
  <c r="E63" i="1"/>
  <c r="F63" i="1" s="1"/>
  <c r="K63" i="1" s="1"/>
  <c r="I22" i="1"/>
  <c r="M22" i="1" s="1"/>
  <c r="I23" i="1"/>
  <c r="M23" i="1" s="1"/>
  <c r="I24" i="1"/>
  <c r="M24" i="1" s="1"/>
  <c r="I25" i="1"/>
  <c r="M25" i="1" s="1"/>
  <c r="I26" i="1"/>
  <c r="M26" i="1" s="1"/>
  <c r="I29" i="1"/>
  <c r="M29" i="1" s="1"/>
  <c r="I30" i="1"/>
  <c r="M30" i="1" s="1"/>
  <c r="I31" i="1"/>
  <c r="M31" i="1" s="1"/>
  <c r="I32" i="1"/>
  <c r="M32" i="1" s="1"/>
  <c r="I33" i="1"/>
  <c r="M33" i="1" s="1"/>
  <c r="I34" i="1"/>
  <c r="M34" i="1" s="1"/>
  <c r="I35" i="1"/>
  <c r="M35" i="1" s="1"/>
  <c r="I36" i="1"/>
  <c r="M36" i="1" s="1"/>
  <c r="I41" i="1"/>
  <c r="M41" i="1" s="1"/>
  <c r="I42" i="1"/>
  <c r="M42" i="1" s="1"/>
  <c r="I43" i="1"/>
  <c r="M43" i="1" s="1"/>
  <c r="I44" i="1"/>
  <c r="M44" i="1" s="1"/>
  <c r="I45" i="1"/>
  <c r="M45" i="1" s="1"/>
  <c r="I46" i="1"/>
  <c r="M46" i="1" s="1"/>
  <c r="I49" i="1"/>
  <c r="M49" i="1" s="1"/>
  <c r="I50" i="1"/>
  <c r="M50" i="1" s="1"/>
  <c r="I51" i="1"/>
  <c r="M51" i="1" s="1"/>
  <c r="I52" i="1"/>
  <c r="M52" i="1" s="1"/>
  <c r="I57" i="1"/>
  <c r="M57" i="1" s="1"/>
  <c r="I60" i="1"/>
  <c r="M60" i="1" s="1"/>
  <c r="I61" i="1"/>
  <c r="M61" i="1" s="1"/>
  <c r="I62" i="1"/>
  <c r="M62" i="1" s="1"/>
  <c r="I63" i="1"/>
  <c r="M63" i="1" s="1"/>
  <c r="I69" i="1"/>
  <c r="M69" i="1" s="1"/>
  <c r="I70" i="1"/>
  <c r="M70" i="1" s="1"/>
  <c r="I71" i="1"/>
  <c r="M71" i="1" s="1"/>
  <c r="I77" i="1"/>
  <c r="M77" i="1" s="1"/>
  <c r="I78" i="1"/>
  <c r="M78" i="1" s="1"/>
  <c r="I79" i="1"/>
  <c r="M79" i="1" s="1"/>
  <c r="I80" i="1"/>
  <c r="M80" i="1" s="1"/>
  <c r="I81" i="1"/>
  <c r="M81" i="1" s="1"/>
  <c r="I84" i="1"/>
  <c r="M84" i="1" s="1"/>
  <c r="I85" i="1"/>
  <c r="M85" i="1" s="1"/>
  <c r="I86" i="1"/>
  <c r="M86" i="1" s="1"/>
  <c r="I87" i="1"/>
  <c r="M87" i="1" s="1"/>
  <c r="I88" i="1"/>
  <c r="M88" i="1" s="1"/>
  <c r="I89" i="1"/>
  <c r="M89" i="1" s="1"/>
  <c r="I90" i="1"/>
  <c r="M90" i="1" s="1"/>
  <c r="I93" i="1"/>
  <c r="M93" i="1" s="1"/>
  <c r="I94" i="1"/>
  <c r="M94" i="1" s="1"/>
  <c r="I95" i="1"/>
  <c r="M95" i="1" s="1"/>
  <c r="I97" i="1"/>
  <c r="M97" i="1" s="1"/>
  <c r="I99" i="1"/>
  <c r="M99" i="1" s="1"/>
  <c r="I101" i="1"/>
  <c r="M101" i="1" s="1"/>
  <c r="I102" i="1"/>
  <c r="M102" i="1" s="1"/>
  <c r="I103" i="1"/>
  <c r="M103" i="1" s="1"/>
  <c r="I105" i="1"/>
  <c r="M105" i="1" s="1"/>
  <c r="I114" i="1"/>
  <c r="M114" i="1" s="1"/>
  <c r="F22" i="1"/>
  <c r="K22" i="1" s="1"/>
  <c r="F23" i="1"/>
  <c r="K23" i="1" s="1"/>
  <c r="F24" i="1"/>
  <c r="K24" i="1" s="1"/>
  <c r="F25" i="1"/>
  <c r="K25" i="1" s="1"/>
  <c r="F26" i="1"/>
  <c r="K26" i="1" s="1"/>
  <c r="F29" i="1"/>
  <c r="K29" i="1" s="1"/>
  <c r="F30" i="1"/>
  <c r="K30" i="1" s="1"/>
  <c r="F31" i="1"/>
  <c r="K31" i="1" s="1"/>
  <c r="F32" i="1"/>
  <c r="K32" i="1" s="1"/>
  <c r="F33" i="1"/>
  <c r="K33" i="1" s="1"/>
  <c r="F34" i="1"/>
  <c r="K34" i="1" s="1"/>
  <c r="F35" i="1"/>
  <c r="K35" i="1" s="1"/>
  <c r="F36" i="1"/>
  <c r="K36" i="1" s="1"/>
  <c r="F41" i="1"/>
  <c r="K41" i="1" s="1"/>
  <c r="F42" i="1"/>
  <c r="K42" i="1" s="1"/>
  <c r="F43" i="1"/>
  <c r="K43" i="1" s="1"/>
  <c r="F44" i="1"/>
  <c r="K44" i="1" s="1"/>
  <c r="F45" i="1"/>
  <c r="K45" i="1" s="1"/>
  <c r="F46" i="1"/>
  <c r="K46" i="1" s="1"/>
  <c r="F49" i="1"/>
  <c r="K49" i="1" s="1"/>
  <c r="F50" i="1"/>
  <c r="K50" i="1" s="1"/>
  <c r="F51" i="1"/>
  <c r="K51" i="1" s="1"/>
  <c r="F52" i="1"/>
  <c r="K52" i="1" s="1"/>
  <c r="F57" i="1"/>
  <c r="K57" i="1" s="1"/>
  <c r="F60" i="1"/>
  <c r="K60" i="1" s="1"/>
  <c r="F61" i="1"/>
  <c r="K61" i="1" s="1"/>
  <c r="F62" i="1"/>
  <c r="K62" i="1" s="1"/>
  <c r="F69" i="1"/>
  <c r="K69" i="1" s="1"/>
  <c r="F70" i="1"/>
  <c r="K70" i="1" s="1"/>
  <c r="F71" i="1"/>
  <c r="K71" i="1" s="1"/>
  <c r="F77" i="1"/>
  <c r="K77" i="1" s="1"/>
  <c r="F78" i="1"/>
  <c r="K78" i="1" s="1"/>
  <c r="F79" i="1"/>
  <c r="K79" i="1" s="1"/>
  <c r="F80" i="1"/>
  <c r="K80" i="1" s="1"/>
  <c r="F81" i="1"/>
  <c r="K81" i="1" s="1"/>
  <c r="F84" i="1"/>
  <c r="K84" i="1" s="1"/>
  <c r="F85" i="1"/>
  <c r="K85" i="1" s="1"/>
  <c r="F86" i="1"/>
  <c r="K86" i="1" s="1"/>
  <c r="F87" i="1"/>
  <c r="K87" i="1" s="1"/>
  <c r="F88" i="1"/>
  <c r="K88" i="1" s="1"/>
  <c r="F89" i="1"/>
  <c r="K89" i="1" s="1"/>
  <c r="F90" i="1"/>
  <c r="K90" i="1" s="1"/>
  <c r="F93" i="1"/>
  <c r="K93" i="1" s="1"/>
  <c r="F94" i="1"/>
  <c r="K94" i="1" s="1"/>
  <c r="F95" i="1"/>
  <c r="K95" i="1" s="1"/>
  <c r="F97" i="1"/>
  <c r="K97" i="1" s="1"/>
  <c r="F99" i="1"/>
  <c r="K99" i="1" s="1"/>
  <c r="F101" i="1"/>
  <c r="K101" i="1" s="1"/>
  <c r="F102" i="1"/>
  <c r="K102" i="1" s="1"/>
  <c r="F103" i="1"/>
  <c r="K103" i="1" s="1"/>
  <c r="F105" i="1"/>
  <c r="K105" i="1" s="1"/>
  <c r="F114" i="1"/>
  <c r="K114" i="1" s="1"/>
  <c r="G119" i="1"/>
  <c r="I119" i="1" s="1"/>
  <c r="M119" i="1" s="1"/>
  <c r="G118" i="1"/>
  <c r="I118" i="1" s="1"/>
  <c r="M118" i="1" s="1"/>
  <c r="G113" i="1"/>
  <c r="I113" i="1" s="1"/>
  <c r="M113" i="1" s="1"/>
  <c r="G111" i="1"/>
  <c r="I111" i="1" s="1"/>
  <c r="M111" i="1" s="1"/>
  <c r="G104" i="1"/>
  <c r="I104" i="1" s="1"/>
  <c r="M104" i="1" s="1"/>
  <c r="G100" i="1"/>
  <c r="I100" i="1" s="1"/>
  <c r="M100" i="1" s="1"/>
  <c r="G98" i="1"/>
  <c r="I98" i="1" s="1"/>
  <c r="M98" i="1" s="1"/>
  <c r="G96" i="1"/>
  <c r="I96" i="1" s="1"/>
  <c r="M96" i="1" s="1"/>
  <c r="G91" i="1"/>
  <c r="G115" i="1" s="1"/>
  <c r="I115" i="1" s="1"/>
  <c r="M115" i="1" s="1"/>
  <c r="G82" i="1"/>
  <c r="I82" i="1" s="1"/>
  <c r="M82" i="1" s="1"/>
  <c r="G76" i="1"/>
  <c r="G108" i="1" s="1"/>
  <c r="I108" i="1" s="1"/>
  <c r="M108" i="1" s="1"/>
  <c r="G75" i="1"/>
  <c r="I75" i="1" s="1"/>
  <c r="M75" i="1" s="1"/>
  <c r="G74" i="1"/>
  <c r="I74" i="1" s="1"/>
  <c r="M74" i="1" s="1"/>
  <c r="G67" i="1"/>
  <c r="I67" i="1" s="1"/>
  <c r="M67" i="1" s="1"/>
  <c r="G58" i="1"/>
  <c r="I58" i="1" s="1"/>
  <c r="M58" i="1" s="1"/>
  <c r="G56" i="1"/>
  <c r="I56" i="1" s="1"/>
  <c r="M56" i="1" s="1"/>
  <c r="G55" i="1"/>
  <c r="I55" i="1" s="1"/>
  <c r="M55" i="1" s="1"/>
  <c r="G47" i="1"/>
  <c r="G37" i="1" s="1"/>
  <c r="I37" i="1" s="1"/>
  <c r="M37" i="1" s="1"/>
  <c r="G40" i="1"/>
  <c r="I40" i="1" s="1"/>
  <c r="M40" i="1" s="1"/>
  <c r="G39" i="1"/>
  <c r="I39" i="1" s="1"/>
  <c r="M39" i="1" s="1"/>
  <c r="G27" i="1"/>
  <c r="G116" i="1" s="1"/>
  <c r="I116" i="1" s="1"/>
  <c r="M116" i="1" s="1"/>
  <c r="G20" i="1"/>
  <c r="G120" i="1" s="1"/>
  <c r="I120" i="1" s="1"/>
  <c r="M120" i="1" s="1"/>
  <c r="G19" i="1"/>
  <c r="I19" i="1" s="1"/>
  <c r="M19" i="1" s="1"/>
  <c r="G18" i="1"/>
  <c r="I18" i="1" s="1"/>
  <c r="M18" i="1" s="1"/>
  <c r="I91" i="1" l="1"/>
  <c r="M91" i="1" s="1"/>
  <c r="I47" i="1"/>
  <c r="M47" i="1" s="1"/>
  <c r="I27" i="1"/>
  <c r="M27" i="1" s="1"/>
  <c r="I20" i="1"/>
  <c r="M20" i="1" s="1"/>
  <c r="G16" i="1"/>
  <c r="I16" i="1" s="1"/>
  <c r="M16" i="1" s="1"/>
  <c r="G53" i="1"/>
  <c r="I53" i="1" s="1"/>
  <c r="M53" i="1" s="1"/>
  <c r="I76" i="1"/>
  <c r="M76" i="1" s="1"/>
  <c r="G109" i="1"/>
  <c r="I109" i="1" s="1"/>
  <c r="M109" i="1" s="1"/>
  <c r="G112" i="1"/>
  <c r="I112" i="1" s="1"/>
  <c r="M112" i="1" s="1"/>
  <c r="G72" i="1"/>
  <c r="G117" i="1"/>
  <c r="I117" i="1" s="1"/>
  <c r="M117" i="1" s="1"/>
  <c r="G106" i="1" l="1"/>
  <c r="I106" i="1" s="1"/>
  <c r="M106" i="1" s="1"/>
  <c r="I72" i="1"/>
  <c r="M72" i="1" s="1"/>
  <c r="D39" i="1" l="1"/>
  <c r="F39" i="1" s="1"/>
  <c r="K39" i="1" s="1"/>
  <c r="D18" i="1"/>
  <c r="F18" i="1" s="1"/>
  <c r="K18" i="1" s="1"/>
  <c r="D75" i="1" l="1"/>
  <c r="F75" i="1" s="1"/>
  <c r="K75" i="1" s="1"/>
  <c r="D100" i="1" l="1"/>
  <c r="F100" i="1" s="1"/>
  <c r="K100" i="1" s="1"/>
  <c r="D67" i="1" l="1"/>
  <c r="F67" i="1" s="1"/>
  <c r="K67" i="1" s="1"/>
  <c r="D119" i="1"/>
  <c r="F119" i="1" s="1"/>
  <c r="K119" i="1" s="1"/>
  <c r="D113" i="1"/>
  <c r="F113" i="1" s="1"/>
  <c r="K113" i="1" s="1"/>
  <c r="D111" i="1"/>
  <c r="F111" i="1" s="1"/>
  <c r="K111" i="1" s="1"/>
  <c r="D118" i="1"/>
  <c r="F118" i="1" s="1"/>
  <c r="K118" i="1" s="1"/>
  <c r="D96" i="1" l="1"/>
  <c r="F96" i="1" s="1"/>
  <c r="K96" i="1" s="1"/>
  <c r="D76" i="1"/>
  <c r="D74" i="1"/>
  <c r="F74" i="1" s="1"/>
  <c r="K74" i="1" s="1"/>
  <c r="D19" i="1"/>
  <c r="F19" i="1" l="1"/>
  <c r="K19" i="1" s="1"/>
  <c r="D108" i="1"/>
  <c r="F108" i="1" s="1"/>
  <c r="K108" i="1" s="1"/>
  <c r="F76" i="1"/>
  <c r="K76" i="1" s="1"/>
  <c r="D82" i="1"/>
  <c r="F82" i="1" s="1"/>
  <c r="K82" i="1" s="1"/>
  <c r="D91" i="1"/>
  <c r="D115" i="1" l="1"/>
  <c r="F115" i="1" s="1"/>
  <c r="K115" i="1" s="1"/>
  <c r="F91" i="1"/>
  <c r="K91" i="1" s="1"/>
  <c r="D72" i="1"/>
  <c r="F72" i="1" s="1"/>
  <c r="K72" i="1" s="1"/>
  <c r="D27" i="1"/>
  <c r="D20" i="1"/>
  <c r="F20" i="1" s="1"/>
  <c r="K20" i="1" s="1"/>
  <c r="D116" i="1" l="1"/>
  <c r="F116" i="1" s="1"/>
  <c r="K116" i="1" s="1"/>
  <c r="F27" i="1"/>
  <c r="K27" i="1" s="1"/>
  <c r="D120" i="1"/>
  <c r="F120" i="1" s="1"/>
  <c r="K120" i="1" s="1"/>
  <c r="D16" i="1"/>
  <c r="D55" i="1"/>
  <c r="F55" i="1" s="1"/>
  <c r="K55" i="1" s="1"/>
  <c r="F16" i="1" l="1"/>
  <c r="K16" i="1" s="1"/>
  <c r="D56" i="1"/>
  <c r="F56" i="1" s="1"/>
  <c r="K56" i="1" s="1"/>
  <c r="D40" i="1"/>
  <c r="F40" i="1" l="1"/>
  <c r="K40" i="1" s="1"/>
  <c r="D109" i="1"/>
  <c r="F109" i="1" s="1"/>
  <c r="K109" i="1" s="1"/>
  <c r="D104" i="1" l="1"/>
  <c r="F104" i="1" s="1"/>
  <c r="K104" i="1" s="1"/>
  <c r="D47" i="1" l="1"/>
  <c r="D58" i="1"/>
  <c r="D98" i="1"/>
  <c r="F98" i="1" s="1"/>
  <c r="K98" i="1" s="1"/>
  <c r="D112" i="1" l="1"/>
  <c r="F112" i="1" s="1"/>
  <c r="K112" i="1" s="1"/>
  <c r="F58" i="1"/>
  <c r="K58" i="1" s="1"/>
  <c r="D37" i="1"/>
  <c r="F47" i="1"/>
  <c r="K47" i="1" s="1"/>
  <c r="D53" i="1"/>
  <c r="F53" i="1" s="1"/>
  <c r="K53" i="1" s="1"/>
  <c r="D117" i="1"/>
  <c r="F117" i="1" s="1"/>
  <c r="K117" i="1" s="1"/>
  <c r="F37" i="1" l="1"/>
  <c r="K37" i="1" s="1"/>
  <c r="D106" i="1"/>
  <c r="F106" i="1" s="1"/>
  <c r="K106" i="1" s="1"/>
</calcChain>
</file>

<file path=xl/sharedStrings.xml><?xml version="1.0" encoding="utf-8"?>
<sst xmlns="http://schemas.openxmlformats.org/spreadsheetml/2006/main" count="217" uniqueCount="121">
  <si>
    <t>№ п/п</t>
  </si>
  <si>
    <t>Исполнитель</t>
  </si>
  <si>
    <t>Образование</t>
  </si>
  <si>
    <t>Департамент имущественных отношений</t>
  </si>
  <si>
    <t xml:space="preserve">Департамент образования </t>
  </si>
  <si>
    <t>Жилищно-коммунальное хозяйство</t>
  </si>
  <si>
    <t>10.</t>
  </si>
  <si>
    <t>Строительство источников противопожарного водоснабжения</t>
  </si>
  <si>
    <t>Департамент жилищно-коммунального хозяйства</t>
  </si>
  <si>
    <t>Управление жилищных отношений</t>
  </si>
  <si>
    <t>Внешнее благоустройство</t>
  </si>
  <si>
    <t>Управление внешнего благоустройства</t>
  </si>
  <si>
    <t>Дорожное хозяйство</t>
  </si>
  <si>
    <t>в том числе:</t>
  </si>
  <si>
    <t>средства дорожного фонда</t>
  </si>
  <si>
    <t>Департамент дорог и транспорта</t>
  </si>
  <si>
    <t>местный бюджет</t>
  </si>
  <si>
    <t>26.</t>
  </si>
  <si>
    <t>27.</t>
  </si>
  <si>
    <t>Физическая культура и спорт</t>
  </si>
  <si>
    <t xml:space="preserve">Комитет по физической культуре и спорту </t>
  </si>
  <si>
    <t>Всего:</t>
  </si>
  <si>
    <t>Департамент образования</t>
  </si>
  <si>
    <t>2017 год</t>
  </si>
  <si>
    <t>Прочие объекты</t>
  </si>
  <si>
    <t>Приобретение в муниципальную собственность здания для размещения муниципального архива</t>
  </si>
  <si>
    <t>Строительство светофорных объектов</t>
  </si>
  <si>
    <t>Реконструкция светофорных объектов</t>
  </si>
  <si>
    <t>Культура</t>
  </si>
  <si>
    <t>Проведение комплекса мероприятий, связанных со строительством зоопарка</t>
  </si>
  <si>
    <t>Департамент культуры и молодежной политики</t>
  </si>
  <si>
    <t>Приобретение в собственность муниципального образования здания для размещения дошкольного образовательного учреждения по ул. Машинистов,43</t>
  </si>
  <si>
    <t>Приобретение в собственность муниципального образования здания для размещения дошкольного образовательного учреждения по ул. Холмогорской,2з</t>
  </si>
  <si>
    <t>краевой бюджет</t>
  </si>
  <si>
    <t>Организация противооползневых мероприятий в районе жилого дома по ул. Куфонина, 32</t>
  </si>
  <si>
    <t>Реконструкция пересечения ул. Героев Хасана и Транссибирской магистрали (включая тоннель)</t>
  </si>
  <si>
    <t>Строительство транспортной инфраструктуры на земельных участках, предоставляемых на бесплатной основе многодетным семьям</t>
  </si>
  <si>
    <t>Строительство очистных сооружений и водоотвода ливневых стоков набережной реки Камы</t>
  </si>
  <si>
    <t>Объект</t>
  </si>
  <si>
    <t>1.</t>
  </si>
  <si>
    <t>2.</t>
  </si>
  <si>
    <t>5.</t>
  </si>
  <si>
    <t>8.</t>
  </si>
  <si>
    <t>21.</t>
  </si>
  <si>
    <t>22.</t>
  </si>
  <si>
    <t>23.</t>
  </si>
  <si>
    <t>24.</t>
  </si>
  <si>
    <t>25.</t>
  </si>
  <si>
    <t>37.</t>
  </si>
  <si>
    <t>43.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</si>
  <si>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</si>
  <si>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Приобретение в собственность муниципального образования спортивного комплекса в Дзержинском районе (проспект Парковый, 58а)</t>
  </si>
  <si>
    <t>Строительство пешеходного перехода из микрорайона Владимирский в микрорайон Юбилейный</t>
  </si>
  <si>
    <t>Департамент общественной безопасности</t>
  </si>
  <si>
    <t xml:space="preserve">Управление капитального строительства </t>
  </si>
  <si>
    <t>4.</t>
  </si>
  <si>
    <t>19.</t>
  </si>
  <si>
    <t>30.</t>
  </si>
  <si>
    <t>31.</t>
  </si>
  <si>
    <t>Общественная безопасность</t>
  </si>
  <si>
    <t>Обследование оползневого склона по ул. Мезенская, 166</t>
  </si>
  <si>
    <t>29.</t>
  </si>
  <si>
    <t>Реконструкция системы очистки сточных вод в микрорайоне Крым Кировского района города Перми</t>
  </si>
  <si>
    <t>2018 год</t>
  </si>
  <si>
    <t>Приобретение в собственность муниципального образования здания для размещения общеобразовательного учреждения по ул.Костычева</t>
  </si>
  <si>
    <t>Управление капитального строительства</t>
  </si>
  <si>
    <t>Модернизация комплекса технических средств видеонаблюдения и управления дорожным движением на территории города Перми</t>
  </si>
  <si>
    <t>Реконструкция светофорных объектов в части устройства голосового и звукового сопровождения</t>
  </si>
  <si>
    <t>Реконструкция светофорных объектов в части устройства звукового сопровождения</t>
  </si>
  <si>
    <t>Строительство разворотных колец</t>
  </si>
  <si>
    <t>Реконструкция ул. Революции от площади центрального колхозного рынка до ул. Сибирской (проектно-изыскательские работы)</t>
  </si>
  <si>
    <t>Реконструкция ул. Карпинского от ул. Свиязева до ул. Советской Армии (проектно-изыскательские работы)</t>
  </si>
  <si>
    <t>Реконструкция ул. Карпинского от ул. Мира до шоссе Космонавтов (проектно-изыскательские работы)</t>
  </si>
  <si>
    <t>Строительство (реконструкция) сетей наружного освещения</t>
  </si>
  <si>
    <t>Строительство многоквартирного жилого дома по адресу: ул. Баранчинская, 10 для обеспечения жильем граждан</t>
  </si>
  <si>
    <t>Расширение и реконструкция (3 очередь) канализации города Перми</t>
  </si>
  <si>
    <t>Строительство газопроводов в микрорайоне индивидуальной застройки города Перми</t>
  </si>
  <si>
    <t>Перечень объектов капитального строительства муниципальной собственности и объектов недвижимого имущества, приобретаемых в муниципальную собственность, на плановый период 2017 и 2018 годов</t>
  </si>
  <si>
    <t>3.</t>
  </si>
  <si>
    <t>6.</t>
  </si>
  <si>
    <t>7.</t>
  </si>
  <si>
    <t>9.</t>
  </si>
  <si>
    <t>11.</t>
  </si>
  <si>
    <t>12.</t>
  </si>
  <si>
    <t>13.</t>
  </si>
  <si>
    <t>14.</t>
  </si>
  <si>
    <t>15.</t>
  </si>
  <si>
    <t>16.</t>
  </si>
  <si>
    <t>17.</t>
  </si>
  <si>
    <t>18.</t>
  </si>
  <si>
    <t>20.</t>
  </si>
  <si>
    <t>28.</t>
  </si>
  <si>
    <t>тыс. руб.</t>
  </si>
  <si>
    <t>к решению</t>
  </si>
  <si>
    <t>Пермской городской Думы</t>
  </si>
  <si>
    <t>Реконструкция здания МАОУ "СОШ № 32 имени Г.А.Сборщикова" г. Перми (пристройка спортивного зала)</t>
  </si>
  <si>
    <t>Изменение ко 2 чтению</t>
  </si>
  <si>
    <t>10201SР050</t>
  </si>
  <si>
    <t>102012Р050</t>
  </si>
  <si>
    <t>38.</t>
  </si>
  <si>
    <t>42.</t>
  </si>
  <si>
    <t>в разрезе исполнителей:</t>
  </si>
  <si>
    <t>Изменение</t>
  </si>
  <si>
    <t>0 510142110</t>
  </si>
  <si>
    <t>Строительство спортивного зала в МБОУ "СОШ № 45" г. Перми</t>
  </si>
  <si>
    <t xml:space="preserve">Реконструкция кладбища Банная гора (новое) </t>
  </si>
  <si>
    <t>Реконструкция кладбища "Северное"</t>
  </si>
  <si>
    <t>Строительство сквера на ул. Краснополянской, 12</t>
  </si>
  <si>
    <t>Строительство спортивного зала в МАОУ "СОШ № 50 с углубленным изучением английского языка" г. Перми</t>
  </si>
  <si>
    <t>Строительство межшкольного стадиона в МАОУ "Гимназия № 7" г. Перми</t>
  </si>
  <si>
    <t>Строительство спортивной площадки на территории МАОУ "СОШ №140" г. Перми</t>
  </si>
  <si>
    <t>Строительство сетей водоснабжения и водоотведения микрорайона "Заозерье" для земельных участков многодетных семей</t>
  </si>
  <si>
    <t>Строительство канализационной сети в микрорайоне "Кислотные дачи" Орджоникидзевского района города Перми</t>
  </si>
  <si>
    <t>Строительство водопроводных сетей в микрорайоне "Висим" Мотовилихинского района города Перми</t>
  </si>
  <si>
    <t>Строительство водопроводных сетей в микрорайоне "Вышка-1" Мотовилихинского района города Перми</t>
  </si>
  <si>
    <t xml:space="preserve">Строительство кладбища "Восточное" с крематорием </t>
  </si>
  <si>
    <t>от 22.12.2015 № 275</t>
  </si>
  <si>
    <t>ПРИЛОЖЕНИЕ 14</t>
  </si>
  <si>
    <t>Строительство нового корпуса МАОУ "СОШ № 59" г.Перми</t>
  </si>
  <si>
    <t>Строительство нового корпуса МБОУ "СОШ № 42" г.Перми</t>
  </si>
  <si>
    <t>Реконструкция здания МАУ ДО "ЦДОД "Мотовилиха" г.Перми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</si>
</sst>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Fill="1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164" fontId="1" fillId="2" borderId="5" xfId="0" applyNumberFormat="1" applyFont="1" applyFill="1" applyBorder="1" applyAlignment="1">
      <alignment horizontal="right"/>
    </xf>
    <xf numFmtId="0" fontId="1" fillId="2" borderId="0" xfId="0" applyFont="1" applyFill="1"/>
    <xf numFmtId="164" fontId="1" fillId="2" borderId="1" xfId="0" applyNumberFormat="1" applyFont="1" applyFill="1" applyBorder="1"/>
    <xf numFmtId="164" fontId="1" fillId="2" borderId="5" xfId="0" applyNumberFormat="1" applyFont="1" applyFill="1" applyBorder="1"/>
    <xf numFmtId="164" fontId="1" fillId="2" borderId="1" xfId="0" applyNumberFormat="1" applyFont="1" applyFill="1" applyBorder="1" applyAlignment="1">
      <alignment vertical="top"/>
    </xf>
    <xf numFmtId="0" fontId="1" fillId="2" borderId="1" xfId="0" applyFont="1" applyFill="1" applyBorder="1"/>
    <xf numFmtId="164" fontId="1" fillId="2" borderId="4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vertical="top" wrapText="1"/>
    </xf>
    <xf numFmtId="164" fontId="1" fillId="2" borderId="6" xfId="0" applyNumberFormat="1" applyFont="1" applyFill="1" applyBorder="1" applyAlignment="1">
      <alignment horizontal="left" vertical="top" wrapText="1"/>
    </xf>
    <xf numFmtId="164" fontId="1" fillId="2" borderId="7" xfId="0" applyNumberFormat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0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vertical="top" wrapText="1"/>
    </xf>
    <xf numFmtId="0" fontId="1" fillId="3" borderId="0" xfId="0" applyFont="1" applyFill="1"/>
    <xf numFmtId="164" fontId="1" fillId="2" borderId="1" xfId="0" applyNumberFormat="1" applyFont="1" applyFill="1" applyBorder="1" applyAlignment="1">
      <alignment vertical="top" wrapText="1"/>
    </xf>
    <xf numFmtId="0" fontId="1" fillId="3" borderId="0" xfId="0" applyFont="1" applyFill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164" fontId="1" fillId="3" borderId="1" xfId="0" applyNumberFormat="1" applyFont="1" applyFill="1" applyBorder="1"/>
    <xf numFmtId="0" fontId="1" fillId="2" borderId="0" xfId="0" applyFont="1" applyFill="1" applyAlignment="1">
      <alignment horizontal="left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164" fontId="1" fillId="2" borderId="1" xfId="0" applyNumberFormat="1" applyFont="1" applyFill="1" applyBorder="1" applyAlignment="1">
      <alignment vertical="top" wrapText="1"/>
    </xf>
    <xf numFmtId="0" fontId="1" fillId="2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64" fontId="1" fillId="3" borderId="2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vertical="top" wrapText="1"/>
    </xf>
    <xf numFmtId="164" fontId="1" fillId="2" borderId="6" xfId="0" applyNumberFormat="1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164" fontId="1" fillId="2" borderId="6" xfId="0" applyNumberFormat="1" applyFont="1" applyFill="1" applyBorder="1" applyAlignment="1">
      <alignment horizontal="left" vertical="top" wrapText="1"/>
    </xf>
    <xf numFmtId="164" fontId="1" fillId="2" borderId="7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P121"/>
  <sheetViews>
    <sheetView tabSelected="1" topLeftCell="A86" zoomScale="70" zoomScaleNormal="70" workbookViewId="0">
      <selection sqref="A1:M121"/>
    </sheetView>
  </sheetViews>
  <sheetFormatPr defaultColWidth="9.140625" defaultRowHeight="18.75" x14ac:dyDescent="0.3"/>
  <cols>
    <col min="1" max="1" width="5.5703125" style="1" customWidth="1"/>
    <col min="2" max="2" width="82.7109375" style="1" customWidth="1"/>
    <col min="3" max="3" width="22.85546875" style="1" customWidth="1"/>
    <col min="4" max="8" width="17.5703125" style="5" hidden="1" customWidth="1"/>
    <col min="9" max="9" width="17.5703125" style="1" hidden="1" customWidth="1"/>
    <col min="10" max="10" width="17.5703125" style="22" hidden="1" customWidth="1"/>
    <col min="11" max="11" width="17.5703125" style="1" customWidth="1"/>
    <col min="12" max="12" width="17.5703125" style="22" hidden="1" customWidth="1"/>
    <col min="13" max="13" width="17.5703125" style="1" customWidth="1"/>
    <col min="14" max="14" width="19.85546875" style="30" hidden="1" customWidth="1"/>
    <col min="15" max="15" width="19.85546875" style="33" hidden="1" customWidth="1"/>
    <col min="16" max="16" width="9.140625" style="1" hidden="1" customWidth="1"/>
    <col min="17" max="17" width="9.140625" style="1" customWidth="1"/>
    <col min="18" max="16384" width="9.140625" style="1"/>
  </cols>
  <sheetData>
    <row r="1" spans="1:15" s="5" customFormat="1" x14ac:dyDescent="0.3">
      <c r="E1" s="16"/>
      <c r="F1" s="16"/>
      <c r="G1" s="16"/>
      <c r="H1" s="16"/>
      <c r="I1" s="16"/>
      <c r="J1" s="24"/>
      <c r="K1" s="16"/>
      <c r="L1" s="24"/>
      <c r="M1" s="16" t="s">
        <v>117</v>
      </c>
      <c r="N1" s="27"/>
      <c r="O1" s="32"/>
    </row>
    <row r="2" spans="1:15" s="5" customFormat="1" x14ac:dyDescent="0.3">
      <c r="E2" s="16"/>
      <c r="F2" s="16"/>
      <c r="G2" s="16"/>
      <c r="H2" s="16"/>
      <c r="I2" s="16"/>
      <c r="J2" s="24"/>
      <c r="K2" s="16"/>
      <c r="L2" s="24"/>
      <c r="M2" s="16" t="s">
        <v>93</v>
      </c>
      <c r="N2" s="27"/>
      <c r="O2" s="32"/>
    </row>
    <row r="3" spans="1:15" s="5" customFormat="1" x14ac:dyDescent="0.3">
      <c r="E3" s="16"/>
      <c r="F3" s="16"/>
      <c r="G3" s="16"/>
      <c r="H3" s="16"/>
      <c r="I3" s="16"/>
      <c r="J3" s="24"/>
      <c r="K3" s="16"/>
      <c r="L3" s="24"/>
      <c r="M3" s="16" t="s">
        <v>94</v>
      </c>
      <c r="N3" s="27"/>
      <c r="O3" s="32"/>
    </row>
    <row r="4" spans="1:15" s="5" customFormat="1" x14ac:dyDescent="0.3">
      <c r="E4" s="16"/>
      <c r="F4" s="16"/>
      <c r="G4" s="16"/>
      <c r="H4" s="16"/>
      <c r="I4" s="16"/>
      <c r="J4" s="24"/>
      <c r="K4" s="16"/>
      <c r="L4" s="24"/>
      <c r="M4" s="16"/>
      <c r="N4" s="27"/>
      <c r="O4" s="32"/>
    </row>
    <row r="5" spans="1:15" s="5" customFormat="1" x14ac:dyDescent="0.3">
      <c r="E5" s="16"/>
      <c r="F5" s="16"/>
      <c r="G5" s="16"/>
      <c r="H5" s="16"/>
      <c r="I5" s="16"/>
      <c r="J5" s="24"/>
      <c r="K5" s="16"/>
      <c r="L5" s="24"/>
      <c r="M5" s="16" t="s">
        <v>117</v>
      </c>
      <c r="N5" s="27"/>
      <c r="O5" s="32"/>
    </row>
    <row r="6" spans="1:15" s="5" customFormat="1" x14ac:dyDescent="0.3">
      <c r="E6" s="16"/>
      <c r="F6" s="16"/>
      <c r="G6" s="16"/>
      <c r="H6" s="16"/>
      <c r="I6" s="16"/>
      <c r="J6" s="24"/>
      <c r="K6" s="16"/>
      <c r="L6" s="24"/>
      <c r="M6" s="16" t="s">
        <v>93</v>
      </c>
      <c r="N6" s="27"/>
      <c r="O6" s="32"/>
    </row>
    <row r="7" spans="1:15" s="5" customFormat="1" x14ac:dyDescent="0.3">
      <c r="E7" s="16"/>
      <c r="F7" s="16"/>
      <c r="G7" s="16"/>
      <c r="H7" s="16"/>
      <c r="I7" s="16"/>
      <c r="J7" s="24"/>
      <c r="K7" s="16"/>
      <c r="L7" s="24"/>
      <c r="M7" s="16" t="s">
        <v>94</v>
      </c>
      <c r="N7" s="27"/>
      <c r="O7" s="32"/>
    </row>
    <row r="8" spans="1:15" s="5" customFormat="1" x14ac:dyDescent="0.3">
      <c r="J8" s="22"/>
      <c r="L8" s="22"/>
      <c r="M8" s="16" t="s">
        <v>116</v>
      </c>
      <c r="N8" s="27"/>
      <c r="O8" s="32"/>
    </row>
    <row r="9" spans="1:15" s="5" customFormat="1" x14ac:dyDescent="0.3">
      <c r="J9" s="22"/>
      <c r="L9" s="22"/>
      <c r="M9" s="16"/>
      <c r="N9" s="27"/>
      <c r="O9" s="32"/>
    </row>
    <row r="10" spans="1:15" s="5" customFormat="1" ht="15.75" customHeight="1" x14ac:dyDescent="0.3">
      <c r="A10" s="40" t="s">
        <v>77</v>
      </c>
      <c r="B10" s="40"/>
      <c r="C10" s="40"/>
      <c r="D10" s="40"/>
      <c r="E10" s="54"/>
      <c r="F10" s="54"/>
      <c r="G10" s="54"/>
      <c r="H10" s="54"/>
      <c r="I10" s="54"/>
      <c r="J10" s="54"/>
      <c r="K10" s="54"/>
      <c r="L10" s="54"/>
      <c r="M10" s="54"/>
      <c r="N10" s="27"/>
      <c r="O10" s="32"/>
    </row>
    <row r="11" spans="1:15" s="5" customFormat="1" ht="19.5" customHeight="1" x14ac:dyDescent="0.3">
      <c r="A11" s="40"/>
      <c r="B11" s="40"/>
      <c r="C11" s="40"/>
      <c r="D11" s="40"/>
      <c r="E11" s="54"/>
      <c r="F11" s="54"/>
      <c r="G11" s="54"/>
      <c r="H11" s="54"/>
      <c r="I11" s="54"/>
      <c r="J11" s="54"/>
      <c r="K11" s="54"/>
      <c r="L11" s="54"/>
      <c r="M11" s="54"/>
      <c r="N11" s="27"/>
      <c r="O11" s="32"/>
    </row>
    <row r="12" spans="1:15" s="5" customFormat="1" x14ac:dyDescent="0.3">
      <c r="A12" s="40"/>
      <c r="B12" s="40"/>
      <c r="C12" s="40"/>
      <c r="D12" s="40"/>
      <c r="E12" s="54"/>
      <c r="F12" s="54"/>
      <c r="G12" s="54"/>
      <c r="H12" s="54"/>
      <c r="I12" s="54"/>
      <c r="J12" s="54"/>
      <c r="K12" s="54"/>
      <c r="L12" s="54"/>
      <c r="M12" s="54"/>
      <c r="N12" s="27"/>
      <c r="O12" s="32"/>
    </row>
    <row r="13" spans="1:15" s="5" customFormat="1" x14ac:dyDescent="0.3">
      <c r="A13" s="17"/>
      <c r="B13" s="18"/>
      <c r="C13" s="18"/>
      <c r="E13" s="16"/>
      <c r="F13" s="16"/>
      <c r="G13" s="16"/>
      <c r="H13" s="16"/>
      <c r="I13" s="16"/>
      <c r="J13" s="24"/>
      <c r="K13" s="16"/>
      <c r="L13" s="24"/>
      <c r="M13" s="16" t="s">
        <v>92</v>
      </c>
      <c r="N13" s="27"/>
      <c r="O13" s="32"/>
    </row>
    <row r="14" spans="1:15" s="5" customFormat="1" ht="18.75" customHeight="1" x14ac:dyDescent="0.3">
      <c r="A14" s="46" t="s">
        <v>0</v>
      </c>
      <c r="B14" s="46" t="s">
        <v>38</v>
      </c>
      <c r="C14" s="46" t="s">
        <v>1</v>
      </c>
      <c r="D14" s="36" t="s">
        <v>23</v>
      </c>
      <c r="E14" s="36" t="s">
        <v>96</v>
      </c>
      <c r="F14" s="36" t="s">
        <v>23</v>
      </c>
      <c r="G14" s="38" t="s">
        <v>63</v>
      </c>
      <c r="H14" s="36" t="s">
        <v>96</v>
      </c>
      <c r="I14" s="38" t="s">
        <v>63</v>
      </c>
      <c r="J14" s="34" t="s">
        <v>102</v>
      </c>
      <c r="K14" s="36" t="s">
        <v>23</v>
      </c>
      <c r="L14" s="34" t="s">
        <v>102</v>
      </c>
      <c r="M14" s="38" t="s">
        <v>63</v>
      </c>
      <c r="N14" s="27"/>
      <c r="O14" s="32"/>
    </row>
    <row r="15" spans="1:15" s="5" customFormat="1" x14ac:dyDescent="0.3">
      <c r="A15" s="47"/>
      <c r="B15" s="48"/>
      <c r="C15" s="48"/>
      <c r="D15" s="37"/>
      <c r="E15" s="37"/>
      <c r="F15" s="37"/>
      <c r="G15" s="39"/>
      <c r="H15" s="37"/>
      <c r="I15" s="39"/>
      <c r="J15" s="35"/>
      <c r="K15" s="37"/>
      <c r="L15" s="35"/>
      <c r="M15" s="39"/>
      <c r="N15" s="27"/>
      <c r="O15" s="32"/>
    </row>
    <row r="16" spans="1:15" s="5" customFormat="1" x14ac:dyDescent="0.3">
      <c r="A16" s="2"/>
      <c r="B16" s="8" t="s">
        <v>2</v>
      </c>
      <c r="C16" s="8"/>
      <c r="D16" s="4">
        <f>D31+D32+D33+D34+D20+D24+D27+D35+D36</f>
        <v>1057643.2</v>
      </c>
      <c r="E16" s="12"/>
      <c r="F16" s="12">
        <f>D16+E16</f>
        <v>1057643.2</v>
      </c>
      <c r="G16" s="4">
        <f>G31+G32+G33+G34+G20+G24+G27+G35+G36</f>
        <v>975754.39999999991</v>
      </c>
      <c r="H16" s="12"/>
      <c r="I16" s="12">
        <f>G16+H16</f>
        <v>975754.39999999991</v>
      </c>
      <c r="J16" s="25"/>
      <c r="K16" s="12">
        <f>F16+J16</f>
        <v>1057643.2</v>
      </c>
      <c r="L16" s="25"/>
      <c r="M16" s="12">
        <f>I16+L16</f>
        <v>975754.39999999991</v>
      </c>
      <c r="N16" s="27"/>
      <c r="O16" s="18"/>
    </row>
    <row r="17" spans="1:15" s="5" customFormat="1" x14ac:dyDescent="0.3">
      <c r="A17" s="2"/>
      <c r="B17" s="8" t="s">
        <v>13</v>
      </c>
      <c r="C17" s="8"/>
      <c r="D17" s="4"/>
      <c r="E17" s="12"/>
      <c r="F17" s="12"/>
      <c r="G17" s="4"/>
      <c r="H17" s="12"/>
      <c r="I17" s="12"/>
      <c r="J17" s="25"/>
      <c r="K17" s="12"/>
      <c r="L17" s="25"/>
      <c r="M17" s="12"/>
      <c r="N17" s="27"/>
      <c r="O17" s="18"/>
    </row>
    <row r="18" spans="1:15" s="5" customFormat="1" hidden="1" x14ac:dyDescent="0.3">
      <c r="A18" s="2"/>
      <c r="B18" s="13" t="s">
        <v>16</v>
      </c>
      <c r="C18" s="8"/>
      <c r="D18" s="4">
        <f>D31+D32+D33+D34+D22+D24+D25+D26+D29+D36</f>
        <v>831870.89999999991</v>
      </c>
      <c r="E18" s="12"/>
      <c r="F18" s="12">
        <f t="shared" ref="F18:F82" si="0">D18+E18</f>
        <v>831870.89999999991</v>
      </c>
      <c r="G18" s="4">
        <f>G31+G32+G33+G34+G22+G24+G25+G26+G29+G36</f>
        <v>717614.39999999991</v>
      </c>
      <c r="H18" s="12"/>
      <c r="I18" s="12">
        <f t="shared" ref="I18:I82" si="1">G18+H18</f>
        <v>717614.39999999991</v>
      </c>
      <c r="J18" s="25"/>
      <c r="K18" s="12">
        <f t="shared" ref="K18:K80" si="2">F18+J18</f>
        <v>831870.89999999991</v>
      </c>
      <c r="L18" s="25"/>
      <c r="M18" s="12">
        <f t="shared" ref="M18:M80" si="3">I18+L18</f>
        <v>717614.39999999991</v>
      </c>
      <c r="N18" s="27"/>
      <c r="O18" s="18">
        <v>0</v>
      </c>
    </row>
    <row r="19" spans="1:15" s="5" customFormat="1" x14ac:dyDescent="0.3">
      <c r="A19" s="2"/>
      <c r="B19" s="13" t="s">
        <v>33</v>
      </c>
      <c r="C19" s="8"/>
      <c r="D19" s="4">
        <f>D23+D30</f>
        <v>225772.3</v>
      </c>
      <c r="E19" s="12"/>
      <c r="F19" s="12">
        <f t="shared" si="0"/>
        <v>225772.3</v>
      </c>
      <c r="G19" s="4">
        <f>G23+G30</f>
        <v>258140</v>
      </c>
      <c r="H19" s="12"/>
      <c r="I19" s="12">
        <f t="shared" si="1"/>
        <v>258140</v>
      </c>
      <c r="J19" s="25"/>
      <c r="K19" s="12">
        <f t="shared" si="2"/>
        <v>225772.3</v>
      </c>
      <c r="L19" s="25"/>
      <c r="M19" s="12">
        <f t="shared" si="3"/>
        <v>258140</v>
      </c>
      <c r="N19" s="27"/>
      <c r="O19" s="18"/>
    </row>
    <row r="20" spans="1:15" s="5" customFormat="1" ht="56.25" x14ac:dyDescent="0.3">
      <c r="A20" s="2" t="s">
        <v>39</v>
      </c>
      <c r="B20" s="10" t="s">
        <v>118</v>
      </c>
      <c r="C20" s="13" t="s">
        <v>54</v>
      </c>
      <c r="D20" s="4">
        <f>D22+D23</f>
        <v>104336.7</v>
      </c>
      <c r="E20" s="12">
        <f>E22+E23</f>
        <v>-8687.5</v>
      </c>
      <c r="F20" s="12">
        <f>D20+E20</f>
        <v>95649.2</v>
      </c>
      <c r="G20" s="4">
        <f>G22+G23</f>
        <v>458002.3</v>
      </c>
      <c r="H20" s="12"/>
      <c r="I20" s="12">
        <f t="shared" si="1"/>
        <v>458002.3</v>
      </c>
      <c r="J20" s="25">
        <f>J22+J23</f>
        <v>0</v>
      </c>
      <c r="K20" s="12">
        <f t="shared" si="2"/>
        <v>95649.2</v>
      </c>
      <c r="L20" s="25"/>
      <c r="M20" s="12">
        <f t="shared" si="3"/>
        <v>458002.3</v>
      </c>
      <c r="N20" s="27">
        <v>2420141170</v>
      </c>
      <c r="O20" s="18"/>
    </row>
    <row r="21" spans="1:15" s="5" customFormat="1" x14ac:dyDescent="0.3">
      <c r="A21" s="2"/>
      <c r="B21" s="8" t="s">
        <v>13</v>
      </c>
      <c r="C21" s="13"/>
      <c r="D21" s="4"/>
      <c r="E21" s="12"/>
      <c r="F21" s="12"/>
      <c r="G21" s="4"/>
      <c r="H21" s="12"/>
      <c r="I21" s="12"/>
      <c r="J21" s="25"/>
      <c r="K21" s="12"/>
      <c r="L21" s="25"/>
      <c r="M21" s="12"/>
      <c r="N21" s="27"/>
      <c r="O21" s="18"/>
    </row>
    <row r="22" spans="1:15" s="5" customFormat="1" hidden="1" x14ac:dyDescent="0.3">
      <c r="A22" s="2"/>
      <c r="B22" s="13" t="s">
        <v>16</v>
      </c>
      <c r="C22" s="13"/>
      <c r="D22" s="4">
        <v>104336.7</v>
      </c>
      <c r="E22" s="12">
        <v>-8687.5</v>
      </c>
      <c r="F22" s="12">
        <f t="shared" si="0"/>
        <v>95649.2</v>
      </c>
      <c r="G22" s="4">
        <v>199862.3</v>
      </c>
      <c r="H22" s="12"/>
      <c r="I22" s="12">
        <f t="shared" si="1"/>
        <v>199862.3</v>
      </c>
      <c r="J22" s="25"/>
      <c r="K22" s="12">
        <f t="shared" si="2"/>
        <v>95649.2</v>
      </c>
      <c r="L22" s="25"/>
      <c r="M22" s="12">
        <f t="shared" si="3"/>
        <v>199862.3</v>
      </c>
      <c r="N22" s="27"/>
      <c r="O22" s="18">
        <v>0</v>
      </c>
    </row>
    <row r="23" spans="1:15" s="5" customFormat="1" x14ac:dyDescent="0.3">
      <c r="A23" s="2"/>
      <c r="B23" s="13" t="s">
        <v>33</v>
      </c>
      <c r="C23" s="13"/>
      <c r="D23" s="4">
        <v>0</v>
      </c>
      <c r="E23" s="12"/>
      <c r="F23" s="12">
        <f t="shared" si="0"/>
        <v>0</v>
      </c>
      <c r="G23" s="4">
        <v>258140</v>
      </c>
      <c r="H23" s="12"/>
      <c r="I23" s="12">
        <f t="shared" si="1"/>
        <v>258140</v>
      </c>
      <c r="J23" s="25"/>
      <c r="K23" s="12">
        <f t="shared" si="2"/>
        <v>0</v>
      </c>
      <c r="L23" s="25"/>
      <c r="M23" s="12">
        <f t="shared" si="3"/>
        <v>258140</v>
      </c>
      <c r="N23" s="27"/>
      <c r="O23" s="18"/>
    </row>
    <row r="24" spans="1:15" s="5" customFormat="1" ht="56.25" x14ac:dyDescent="0.3">
      <c r="A24" s="2" t="s">
        <v>40</v>
      </c>
      <c r="B24" s="10" t="s">
        <v>119</v>
      </c>
      <c r="C24" s="13" t="s">
        <v>54</v>
      </c>
      <c r="D24" s="4">
        <v>123647.9</v>
      </c>
      <c r="E24" s="12">
        <v>-7947.7</v>
      </c>
      <c r="F24" s="12">
        <f t="shared" si="0"/>
        <v>115700.2</v>
      </c>
      <c r="G24" s="4">
        <v>517752.1</v>
      </c>
      <c r="H24" s="12"/>
      <c r="I24" s="12">
        <f t="shared" si="1"/>
        <v>517752.1</v>
      </c>
      <c r="J24" s="25"/>
      <c r="K24" s="12">
        <f t="shared" si="2"/>
        <v>115700.2</v>
      </c>
      <c r="L24" s="25"/>
      <c r="M24" s="12">
        <f t="shared" si="3"/>
        <v>517752.1</v>
      </c>
      <c r="N24" s="27">
        <v>2420141180</v>
      </c>
      <c r="O24" s="18"/>
    </row>
    <row r="25" spans="1:15" s="5" customFormat="1" ht="56.25" hidden="1" x14ac:dyDescent="0.3">
      <c r="A25" s="2" t="s">
        <v>78</v>
      </c>
      <c r="B25" s="10" t="s">
        <v>108</v>
      </c>
      <c r="C25" s="13" t="s">
        <v>54</v>
      </c>
      <c r="D25" s="4">
        <v>0</v>
      </c>
      <c r="E25" s="12"/>
      <c r="F25" s="12">
        <f t="shared" si="0"/>
        <v>0</v>
      </c>
      <c r="G25" s="4">
        <v>0</v>
      </c>
      <c r="H25" s="12"/>
      <c r="I25" s="12">
        <f t="shared" si="1"/>
        <v>0</v>
      </c>
      <c r="J25" s="25"/>
      <c r="K25" s="12">
        <f t="shared" si="2"/>
        <v>0</v>
      </c>
      <c r="L25" s="25"/>
      <c r="M25" s="12">
        <f t="shared" si="3"/>
        <v>0</v>
      </c>
      <c r="N25" s="27"/>
      <c r="O25" s="18">
        <v>0</v>
      </c>
    </row>
    <row r="26" spans="1:15" s="5" customFormat="1" ht="56.25" hidden="1" x14ac:dyDescent="0.3">
      <c r="A26" s="2" t="s">
        <v>55</v>
      </c>
      <c r="B26" s="10" t="s">
        <v>104</v>
      </c>
      <c r="C26" s="13" t="s">
        <v>54</v>
      </c>
      <c r="D26" s="4">
        <v>0</v>
      </c>
      <c r="E26" s="12"/>
      <c r="F26" s="12">
        <f t="shared" si="0"/>
        <v>0</v>
      </c>
      <c r="G26" s="4">
        <v>0</v>
      </c>
      <c r="H26" s="12"/>
      <c r="I26" s="12">
        <f t="shared" si="1"/>
        <v>0</v>
      </c>
      <c r="J26" s="25"/>
      <c r="K26" s="12">
        <f t="shared" si="2"/>
        <v>0</v>
      </c>
      <c r="L26" s="25"/>
      <c r="M26" s="12">
        <f t="shared" si="3"/>
        <v>0</v>
      </c>
      <c r="N26" s="27"/>
      <c r="O26" s="18">
        <v>0</v>
      </c>
    </row>
    <row r="27" spans="1:15" s="5" customFormat="1" ht="56.25" x14ac:dyDescent="0.3">
      <c r="A27" s="2" t="s">
        <v>78</v>
      </c>
      <c r="B27" s="13" t="s">
        <v>64</v>
      </c>
      <c r="C27" s="13" t="s">
        <v>3</v>
      </c>
      <c r="D27" s="4">
        <f>D29+D30</f>
        <v>398819.1</v>
      </c>
      <c r="E27" s="12"/>
      <c r="F27" s="12">
        <f t="shared" si="0"/>
        <v>398819.1</v>
      </c>
      <c r="G27" s="4">
        <f>G29+G30</f>
        <v>0</v>
      </c>
      <c r="H27" s="12"/>
      <c r="I27" s="12">
        <f t="shared" si="1"/>
        <v>0</v>
      </c>
      <c r="J27" s="25"/>
      <c r="K27" s="12">
        <f t="shared" si="2"/>
        <v>398819.1</v>
      </c>
      <c r="L27" s="25"/>
      <c r="M27" s="12">
        <f t="shared" si="3"/>
        <v>0</v>
      </c>
      <c r="N27" s="27"/>
      <c r="O27" s="32"/>
    </row>
    <row r="28" spans="1:15" s="5" customFormat="1" x14ac:dyDescent="0.3">
      <c r="A28" s="2"/>
      <c r="B28" s="13" t="s">
        <v>13</v>
      </c>
      <c r="C28" s="13"/>
      <c r="D28" s="4"/>
      <c r="E28" s="12"/>
      <c r="F28" s="12"/>
      <c r="G28" s="4"/>
      <c r="H28" s="12"/>
      <c r="I28" s="12"/>
      <c r="J28" s="25"/>
      <c r="K28" s="12"/>
      <c r="L28" s="25"/>
      <c r="M28" s="12"/>
      <c r="N28" s="27"/>
      <c r="O28" s="18"/>
    </row>
    <row r="29" spans="1:15" s="5" customFormat="1" hidden="1" x14ac:dyDescent="0.3">
      <c r="A29" s="2"/>
      <c r="B29" s="13" t="s">
        <v>16</v>
      </c>
      <c r="C29" s="13"/>
      <c r="D29" s="4">
        <v>173046.8</v>
      </c>
      <c r="E29" s="12"/>
      <c r="F29" s="12">
        <f t="shared" si="0"/>
        <v>173046.8</v>
      </c>
      <c r="G29" s="4">
        <v>0</v>
      </c>
      <c r="H29" s="12"/>
      <c r="I29" s="12">
        <f t="shared" si="1"/>
        <v>0</v>
      </c>
      <c r="J29" s="25"/>
      <c r="K29" s="12">
        <f t="shared" si="2"/>
        <v>173046.8</v>
      </c>
      <c r="L29" s="25"/>
      <c r="M29" s="12">
        <f t="shared" si="3"/>
        <v>0</v>
      </c>
      <c r="N29" s="27"/>
      <c r="O29" s="18">
        <v>0</v>
      </c>
    </row>
    <row r="30" spans="1:15" s="5" customFormat="1" x14ac:dyDescent="0.3">
      <c r="A30" s="2"/>
      <c r="B30" s="13" t="s">
        <v>33</v>
      </c>
      <c r="C30" s="13"/>
      <c r="D30" s="4">
        <v>225772.3</v>
      </c>
      <c r="E30" s="12"/>
      <c r="F30" s="12">
        <f t="shared" si="0"/>
        <v>225772.3</v>
      </c>
      <c r="G30" s="4">
        <v>0</v>
      </c>
      <c r="H30" s="12"/>
      <c r="I30" s="12">
        <f t="shared" si="1"/>
        <v>0</v>
      </c>
      <c r="J30" s="25"/>
      <c r="K30" s="12">
        <f t="shared" si="2"/>
        <v>225772.3</v>
      </c>
      <c r="L30" s="25"/>
      <c r="M30" s="12">
        <f t="shared" si="3"/>
        <v>0</v>
      </c>
      <c r="N30" s="27"/>
      <c r="O30" s="18"/>
    </row>
    <row r="31" spans="1:15" s="5" customFormat="1" ht="56.25" x14ac:dyDescent="0.3">
      <c r="A31" s="2" t="s">
        <v>55</v>
      </c>
      <c r="B31" s="13" t="s">
        <v>31</v>
      </c>
      <c r="C31" s="13" t="s">
        <v>3</v>
      </c>
      <c r="D31" s="4">
        <v>301800</v>
      </c>
      <c r="E31" s="12"/>
      <c r="F31" s="12">
        <f t="shared" si="0"/>
        <v>301800</v>
      </c>
      <c r="G31" s="4">
        <v>0</v>
      </c>
      <c r="H31" s="12"/>
      <c r="I31" s="12">
        <f t="shared" si="1"/>
        <v>0</v>
      </c>
      <c r="J31" s="25"/>
      <c r="K31" s="12">
        <f t="shared" si="2"/>
        <v>301800</v>
      </c>
      <c r="L31" s="25"/>
      <c r="M31" s="12">
        <f t="shared" si="3"/>
        <v>0</v>
      </c>
      <c r="N31" s="27"/>
      <c r="O31" s="32"/>
    </row>
    <row r="32" spans="1:15" s="5" customFormat="1" ht="56.25" hidden="1" x14ac:dyDescent="0.3">
      <c r="A32" s="2" t="s">
        <v>80</v>
      </c>
      <c r="B32" s="13" t="s">
        <v>32</v>
      </c>
      <c r="C32" s="13" t="s">
        <v>3</v>
      </c>
      <c r="D32" s="4"/>
      <c r="E32" s="12"/>
      <c r="F32" s="12">
        <f t="shared" si="0"/>
        <v>0</v>
      </c>
      <c r="G32" s="4"/>
      <c r="H32" s="12"/>
      <c r="I32" s="12">
        <f t="shared" si="1"/>
        <v>0</v>
      </c>
      <c r="J32" s="25"/>
      <c r="K32" s="12">
        <f t="shared" si="2"/>
        <v>0</v>
      </c>
      <c r="L32" s="25"/>
      <c r="M32" s="12">
        <f t="shared" si="3"/>
        <v>0</v>
      </c>
      <c r="N32" s="27"/>
      <c r="O32" s="32">
        <v>0</v>
      </c>
    </row>
    <row r="33" spans="1:15" s="5" customFormat="1" ht="56.25" x14ac:dyDescent="0.3">
      <c r="A33" s="2" t="s">
        <v>41</v>
      </c>
      <c r="B33" s="13" t="s">
        <v>95</v>
      </c>
      <c r="C33" s="13" t="s">
        <v>65</v>
      </c>
      <c r="D33" s="4">
        <v>87039.5</v>
      </c>
      <c r="E33" s="12">
        <v>-1886.5</v>
      </c>
      <c r="F33" s="12">
        <f t="shared" si="0"/>
        <v>85153</v>
      </c>
      <c r="G33" s="4">
        <v>0</v>
      </c>
      <c r="H33" s="12"/>
      <c r="I33" s="12">
        <f t="shared" si="1"/>
        <v>0</v>
      </c>
      <c r="J33" s="25"/>
      <c r="K33" s="12">
        <f t="shared" si="2"/>
        <v>85153</v>
      </c>
      <c r="L33" s="25"/>
      <c r="M33" s="12">
        <f t="shared" si="3"/>
        <v>0</v>
      </c>
      <c r="N33" s="27">
        <v>2420141300</v>
      </c>
      <c r="O33" s="18"/>
    </row>
    <row r="34" spans="1:15" s="5" customFormat="1" ht="37.5" hidden="1" x14ac:dyDescent="0.3">
      <c r="A34" s="2" t="s">
        <v>81</v>
      </c>
      <c r="B34" s="13" t="s">
        <v>109</v>
      </c>
      <c r="C34" s="13" t="s">
        <v>4</v>
      </c>
      <c r="D34" s="4">
        <v>0</v>
      </c>
      <c r="E34" s="12"/>
      <c r="F34" s="12">
        <f t="shared" si="0"/>
        <v>0</v>
      </c>
      <c r="G34" s="4">
        <v>0</v>
      </c>
      <c r="H34" s="12"/>
      <c r="I34" s="12">
        <f t="shared" si="1"/>
        <v>0</v>
      </c>
      <c r="J34" s="25"/>
      <c r="K34" s="12">
        <f t="shared" si="2"/>
        <v>0</v>
      </c>
      <c r="L34" s="25"/>
      <c r="M34" s="12">
        <f t="shared" si="3"/>
        <v>0</v>
      </c>
      <c r="N34" s="27"/>
      <c r="O34" s="18">
        <v>0</v>
      </c>
    </row>
    <row r="35" spans="1:15" s="5" customFormat="1" ht="56.25" hidden="1" x14ac:dyDescent="0.3">
      <c r="A35" s="2" t="s">
        <v>6</v>
      </c>
      <c r="B35" s="13" t="s">
        <v>110</v>
      </c>
      <c r="C35" s="13" t="s">
        <v>54</v>
      </c>
      <c r="D35" s="4">
        <v>0</v>
      </c>
      <c r="E35" s="12"/>
      <c r="F35" s="12">
        <f t="shared" si="0"/>
        <v>0</v>
      </c>
      <c r="G35" s="4">
        <v>0</v>
      </c>
      <c r="H35" s="12"/>
      <c r="I35" s="12">
        <f t="shared" si="1"/>
        <v>0</v>
      </c>
      <c r="J35" s="25"/>
      <c r="K35" s="12">
        <f t="shared" si="2"/>
        <v>0</v>
      </c>
      <c r="L35" s="25"/>
      <c r="M35" s="12">
        <f t="shared" si="3"/>
        <v>0</v>
      </c>
      <c r="N35" s="27"/>
      <c r="O35" s="18">
        <v>0</v>
      </c>
    </row>
    <row r="36" spans="1:15" s="5" customFormat="1" ht="56.25" x14ac:dyDescent="0.3">
      <c r="A36" s="2" t="s">
        <v>79</v>
      </c>
      <c r="B36" s="13" t="s">
        <v>120</v>
      </c>
      <c r="C36" s="13" t="s">
        <v>54</v>
      </c>
      <c r="D36" s="6">
        <v>42000</v>
      </c>
      <c r="E36" s="6">
        <f>-42000+60521.7</f>
        <v>18521.699999999997</v>
      </c>
      <c r="F36" s="12">
        <f t="shared" si="0"/>
        <v>60521.7</v>
      </c>
      <c r="G36" s="7">
        <v>0</v>
      </c>
      <c r="H36" s="6"/>
      <c r="I36" s="12">
        <f t="shared" si="1"/>
        <v>0</v>
      </c>
      <c r="J36" s="26"/>
      <c r="K36" s="12">
        <f t="shared" si="2"/>
        <v>60521.7</v>
      </c>
      <c r="L36" s="26"/>
      <c r="M36" s="12">
        <f t="shared" si="3"/>
        <v>0</v>
      </c>
      <c r="N36" s="27">
        <v>2420141390</v>
      </c>
      <c r="O36" s="18"/>
    </row>
    <row r="37" spans="1:15" s="5" customFormat="1" x14ac:dyDescent="0.3">
      <c r="A37" s="2"/>
      <c r="B37" s="13" t="s">
        <v>5</v>
      </c>
      <c r="C37" s="13"/>
      <c r="D37" s="6">
        <f>D41+D42+D43+D44+D45+D46+D47+D51</f>
        <v>1172580.1000000001</v>
      </c>
      <c r="E37" s="6"/>
      <c r="F37" s="12">
        <f t="shared" si="0"/>
        <v>1172580.1000000001</v>
      </c>
      <c r="G37" s="7">
        <f>G41+G42+G43+G44+G45+G46+G47+G51</f>
        <v>1028727.7</v>
      </c>
      <c r="H37" s="6"/>
      <c r="I37" s="12">
        <f t="shared" si="1"/>
        <v>1028727.7</v>
      </c>
      <c r="J37" s="26"/>
      <c r="K37" s="12">
        <f t="shared" si="2"/>
        <v>1172580.1000000001</v>
      </c>
      <c r="L37" s="26"/>
      <c r="M37" s="12">
        <f t="shared" si="3"/>
        <v>1028727.7</v>
      </c>
      <c r="N37" s="27"/>
      <c r="O37" s="18"/>
    </row>
    <row r="38" spans="1:15" s="5" customFormat="1" hidden="1" x14ac:dyDescent="0.3">
      <c r="A38" s="2"/>
      <c r="B38" s="8" t="s">
        <v>13</v>
      </c>
      <c r="C38" s="13"/>
      <c r="D38" s="6"/>
      <c r="E38" s="6"/>
      <c r="F38" s="12"/>
      <c r="G38" s="7"/>
      <c r="H38" s="6"/>
      <c r="I38" s="12"/>
      <c r="J38" s="26"/>
      <c r="K38" s="12"/>
      <c r="L38" s="26"/>
      <c r="M38" s="12"/>
      <c r="N38" s="27"/>
      <c r="O38" s="18">
        <v>0</v>
      </c>
    </row>
    <row r="39" spans="1:15" s="5" customFormat="1" hidden="1" x14ac:dyDescent="0.3">
      <c r="A39" s="2"/>
      <c r="B39" s="13" t="s">
        <v>16</v>
      </c>
      <c r="C39" s="13"/>
      <c r="D39" s="6">
        <f>D41+D42+D43+D44+D45+D46+D49</f>
        <v>829780.1</v>
      </c>
      <c r="E39" s="6"/>
      <c r="F39" s="12">
        <f t="shared" si="0"/>
        <v>829780.1</v>
      </c>
      <c r="G39" s="7">
        <f>G41+G42+G43+G44+G45+G46+G49</f>
        <v>1028727.7</v>
      </c>
      <c r="H39" s="6"/>
      <c r="I39" s="12">
        <f t="shared" si="1"/>
        <v>1028727.7</v>
      </c>
      <c r="J39" s="26"/>
      <c r="K39" s="12">
        <f t="shared" si="2"/>
        <v>829780.1</v>
      </c>
      <c r="L39" s="26"/>
      <c r="M39" s="12">
        <f t="shared" si="3"/>
        <v>1028727.7</v>
      </c>
      <c r="N39" s="27"/>
      <c r="O39" s="18">
        <v>0</v>
      </c>
    </row>
    <row r="40" spans="1:15" s="5" customFormat="1" hidden="1" x14ac:dyDescent="0.3">
      <c r="A40" s="2"/>
      <c r="B40" s="13" t="s">
        <v>33</v>
      </c>
      <c r="C40" s="13"/>
      <c r="D40" s="6">
        <f>D50</f>
        <v>0</v>
      </c>
      <c r="E40" s="6"/>
      <c r="F40" s="12">
        <f t="shared" si="0"/>
        <v>0</v>
      </c>
      <c r="G40" s="7">
        <f>G50</f>
        <v>0</v>
      </c>
      <c r="H40" s="6"/>
      <c r="I40" s="12">
        <f t="shared" si="1"/>
        <v>0</v>
      </c>
      <c r="J40" s="26"/>
      <c r="K40" s="12">
        <f t="shared" si="2"/>
        <v>0</v>
      </c>
      <c r="L40" s="26"/>
      <c r="M40" s="12">
        <f t="shared" si="3"/>
        <v>0</v>
      </c>
      <c r="N40" s="27"/>
      <c r="O40" s="18">
        <v>0</v>
      </c>
    </row>
    <row r="41" spans="1:15" s="5" customFormat="1" ht="75" x14ac:dyDescent="0.3">
      <c r="A41" s="2" t="s">
        <v>80</v>
      </c>
      <c r="B41" s="13" t="s">
        <v>76</v>
      </c>
      <c r="C41" s="13" t="s">
        <v>8</v>
      </c>
      <c r="D41" s="6">
        <v>47031.9</v>
      </c>
      <c r="E41" s="6"/>
      <c r="F41" s="12">
        <f t="shared" si="0"/>
        <v>47031.9</v>
      </c>
      <c r="G41" s="7">
        <v>66773.3</v>
      </c>
      <c r="H41" s="6"/>
      <c r="I41" s="12">
        <f t="shared" si="1"/>
        <v>66773.3</v>
      </c>
      <c r="J41" s="26"/>
      <c r="K41" s="12">
        <f t="shared" si="2"/>
        <v>47031.9</v>
      </c>
      <c r="L41" s="26"/>
      <c r="M41" s="12">
        <f t="shared" si="3"/>
        <v>66773.3</v>
      </c>
      <c r="N41" s="27"/>
      <c r="O41" s="18"/>
    </row>
    <row r="42" spans="1:15" s="5" customFormat="1" ht="75" x14ac:dyDescent="0.3">
      <c r="A42" s="2" t="s">
        <v>42</v>
      </c>
      <c r="B42" s="3" t="s">
        <v>75</v>
      </c>
      <c r="C42" s="13" t="s">
        <v>8</v>
      </c>
      <c r="D42" s="6">
        <v>188986.4</v>
      </c>
      <c r="E42" s="6"/>
      <c r="F42" s="12">
        <f t="shared" si="0"/>
        <v>188986.4</v>
      </c>
      <c r="G42" s="7">
        <v>100502.5</v>
      </c>
      <c r="H42" s="6"/>
      <c r="I42" s="12">
        <f t="shared" si="1"/>
        <v>100502.5</v>
      </c>
      <c r="J42" s="26"/>
      <c r="K42" s="12">
        <f t="shared" si="2"/>
        <v>188986.4</v>
      </c>
      <c r="L42" s="26"/>
      <c r="M42" s="12">
        <f t="shared" si="3"/>
        <v>100502.5</v>
      </c>
      <c r="N42" s="27"/>
      <c r="O42" s="18"/>
    </row>
    <row r="43" spans="1:15" s="5" customFormat="1" ht="75" x14ac:dyDescent="0.3">
      <c r="A43" s="2" t="s">
        <v>81</v>
      </c>
      <c r="B43" s="13" t="s">
        <v>111</v>
      </c>
      <c r="C43" s="13" t="s">
        <v>8</v>
      </c>
      <c r="D43" s="6">
        <v>46857</v>
      </c>
      <c r="E43" s="6"/>
      <c r="F43" s="12">
        <f t="shared" si="0"/>
        <v>46857</v>
      </c>
      <c r="G43" s="7">
        <v>54913.3</v>
      </c>
      <c r="H43" s="6"/>
      <c r="I43" s="12">
        <f t="shared" si="1"/>
        <v>54913.3</v>
      </c>
      <c r="J43" s="26"/>
      <c r="K43" s="12">
        <f t="shared" si="2"/>
        <v>46857</v>
      </c>
      <c r="L43" s="26"/>
      <c r="M43" s="12">
        <f t="shared" si="3"/>
        <v>54913.3</v>
      </c>
      <c r="N43" s="27"/>
      <c r="O43" s="18"/>
    </row>
    <row r="44" spans="1:15" s="5" customFormat="1" ht="75" x14ac:dyDescent="0.3">
      <c r="A44" s="2" t="s">
        <v>6</v>
      </c>
      <c r="B44" s="13" t="s">
        <v>112</v>
      </c>
      <c r="C44" s="13" t="s">
        <v>8</v>
      </c>
      <c r="D44" s="4">
        <v>25000</v>
      </c>
      <c r="E44" s="12"/>
      <c r="F44" s="12">
        <f t="shared" si="0"/>
        <v>25000</v>
      </c>
      <c r="G44" s="4">
        <v>0</v>
      </c>
      <c r="H44" s="12"/>
      <c r="I44" s="12">
        <f t="shared" si="1"/>
        <v>0</v>
      </c>
      <c r="J44" s="25"/>
      <c r="K44" s="12">
        <f t="shared" si="2"/>
        <v>25000</v>
      </c>
      <c r="L44" s="25"/>
      <c r="M44" s="12">
        <f t="shared" si="3"/>
        <v>0</v>
      </c>
      <c r="N44" s="27"/>
      <c r="O44" s="18"/>
    </row>
    <row r="45" spans="1:15" s="5" customFormat="1" ht="75" x14ac:dyDescent="0.3">
      <c r="A45" s="2" t="s">
        <v>82</v>
      </c>
      <c r="B45" s="11" t="s">
        <v>113</v>
      </c>
      <c r="C45" s="13" t="s">
        <v>8</v>
      </c>
      <c r="D45" s="4">
        <v>34238.1</v>
      </c>
      <c r="E45" s="12"/>
      <c r="F45" s="12">
        <f t="shared" si="0"/>
        <v>34238.1</v>
      </c>
      <c r="G45" s="4">
        <v>0</v>
      </c>
      <c r="H45" s="12"/>
      <c r="I45" s="12">
        <f t="shared" si="1"/>
        <v>0</v>
      </c>
      <c r="J45" s="25"/>
      <c r="K45" s="12">
        <f t="shared" si="2"/>
        <v>34238.1</v>
      </c>
      <c r="L45" s="25"/>
      <c r="M45" s="12">
        <f t="shared" si="3"/>
        <v>0</v>
      </c>
      <c r="N45" s="27"/>
      <c r="O45" s="18"/>
    </row>
    <row r="46" spans="1:15" s="5" customFormat="1" ht="75" x14ac:dyDescent="0.3">
      <c r="A46" s="2" t="s">
        <v>83</v>
      </c>
      <c r="B46" s="11" t="s">
        <v>114</v>
      </c>
      <c r="C46" s="13" t="s">
        <v>8</v>
      </c>
      <c r="D46" s="4">
        <v>15381.9</v>
      </c>
      <c r="E46" s="12"/>
      <c r="F46" s="12">
        <f t="shared" si="0"/>
        <v>15381.9</v>
      </c>
      <c r="G46" s="4">
        <v>0</v>
      </c>
      <c r="H46" s="12"/>
      <c r="I46" s="12">
        <f t="shared" si="1"/>
        <v>0</v>
      </c>
      <c r="J46" s="25"/>
      <c r="K46" s="12">
        <f t="shared" si="2"/>
        <v>15381.9</v>
      </c>
      <c r="L46" s="25"/>
      <c r="M46" s="12">
        <f t="shared" si="3"/>
        <v>0</v>
      </c>
      <c r="N46" s="27"/>
      <c r="O46" s="18"/>
    </row>
    <row r="47" spans="1:15" s="5" customFormat="1" ht="56.25" x14ac:dyDescent="0.3">
      <c r="A47" s="2" t="s">
        <v>84</v>
      </c>
      <c r="B47" s="13" t="s">
        <v>50</v>
      </c>
      <c r="C47" s="13" t="s">
        <v>9</v>
      </c>
      <c r="D47" s="4">
        <f>D49+D50</f>
        <v>472284.8</v>
      </c>
      <c r="E47" s="12"/>
      <c r="F47" s="12">
        <f t="shared" si="0"/>
        <v>472284.8</v>
      </c>
      <c r="G47" s="4">
        <f>G49+G50</f>
        <v>806538.6</v>
      </c>
      <c r="H47" s="12"/>
      <c r="I47" s="12">
        <f t="shared" si="1"/>
        <v>806538.6</v>
      </c>
      <c r="J47" s="25"/>
      <c r="K47" s="12">
        <f t="shared" si="2"/>
        <v>472284.8</v>
      </c>
      <c r="L47" s="25"/>
      <c r="M47" s="12">
        <f t="shared" si="3"/>
        <v>806538.6</v>
      </c>
      <c r="N47" s="27"/>
      <c r="O47" s="18"/>
    </row>
    <row r="48" spans="1:15" s="5" customFormat="1" hidden="1" x14ac:dyDescent="0.3">
      <c r="A48" s="2"/>
      <c r="B48" s="8" t="s">
        <v>13</v>
      </c>
      <c r="C48" s="13"/>
      <c r="D48" s="4"/>
      <c r="E48" s="12"/>
      <c r="F48" s="12"/>
      <c r="G48" s="4"/>
      <c r="H48" s="12"/>
      <c r="I48" s="12"/>
      <c r="J48" s="25"/>
      <c r="K48" s="12"/>
      <c r="L48" s="25"/>
      <c r="M48" s="12"/>
      <c r="N48" s="27"/>
      <c r="O48" s="18">
        <v>0</v>
      </c>
    </row>
    <row r="49" spans="1:15" s="5" customFormat="1" hidden="1" x14ac:dyDescent="0.3">
      <c r="A49" s="2"/>
      <c r="B49" s="13" t="s">
        <v>16</v>
      </c>
      <c r="C49" s="13"/>
      <c r="D49" s="4">
        <v>472284.8</v>
      </c>
      <c r="E49" s="12"/>
      <c r="F49" s="12">
        <f t="shared" si="0"/>
        <v>472284.8</v>
      </c>
      <c r="G49" s="4">
        <v>806538.6</v>
      </c>
      <c r="H49" s="12"/>
      <c r="I49" s="12">
        <f t="shared" si="1"/>
        <v>806538.6</v>
      </c>
      <c r="J49" s="25"/>
      <c r="K49" s="12">
        <f t="shared" si="2"/>
        <v>472284.8</v>
      </c>
      <c r="L49" s="25"/>
      <c r="M49" s="12">
        <f t="shared" si="3"/>
        <v>806538.6</v>
      </c>
      <c r="N49" s="27"/>
      <c r="O49" s="18">
        <v>0</v>
      </c>
    </row>
    <row r="50" spans="1:15" s="5" customFormat="1" hidden="1" x14ac:dyDescent="0.3">
      <c r="A50" s="2"/>
      <c r="B50" s="13" t="s">
        <v>33</v>
      </c>
      <c r="C50" s="13"/>
      <c r="D50" s="4"/>
      <c r="E50" s="12"/>
      <c r="F50" s="12">
        <f t="shared" si="0"/>
        <v>0</v>
      </c>
      <c r="G50" s="4"/>
      <c r="H50" s="12"/>
      <c r="I50" s="12">
        <f t="shared" si="1"/>
        <v>0</v>
      </c>
      <c r="J50" s="25"/>
      <c r="K50" s="12">
        <f t="shared" si="2"/>
        <v>0</v>
      </c>
      <c r="L50" s="25"/>
      <c r="M50" s="12">
        <f t="shared" si="3"/>
        <v>0</v>
      </c>
      <c r="N50" s="27"/>
      <c r="O50" s="18">
        <v>0</v>
      </c>
    </row>
    <row r="51" spans="1:15" s="5" customFormat="1" ht="56.25" x14ac:dyDescent="0.3">
      <c r="A51" s="2" t="s">
        <v>85</v>
      </c>
      <c r="B51" s="13" t="s">
        <v>74</v>
      </c>
      <c r="C51" s="13" t="s">
        <v>9</v>
      </c>
      <c r="D51" s="4">
        <v>342800</v>
      </c>
      <c r="E51" s="12"/>
      <c r="F51" s="12">
        <f t="shared" si="0"/>
        <v>342800</v>
      </c>
      <c r="G51" s="4">
        <v>0</v>
      </c>
      <c r="H51" s="12"/>
      <c r="I51" s="12">
        <f t="shared" si="1"/>
        <v>0</v>
      </c>
      <c r="J51" s="25"/>
      <c r="K51" s="12">
        <f t="shared" si="2"/>
        <v>342800</v>
      </c>
      <c r="L51" s="25"/>
      <c r="M51" s="12">
        <f t="shared" si="3"/>
        <v>0</v>
      </c>
      <c r="N51" s="27"/>
      <c r="O51" s="18"/>
    </row>
    <row r="52" spans="1:15" s="5" customFormat="1" ht="75" hidden="1" x14ac:dyDescent="0.3">
      <c r="A52" s="2" t="s">
        <v>86</v>
      </c>
      <c r="B52" s="13" t="s">
        <v>62</v>
      </c>
      <c r="C52" s="13" t="s">
        <v>8</v>
      </c>
      <c r="D52" s="4">
        <v>0</v>
      </c>
      <c r="E52" s="12"/>
      <c r="F52" s="12">
        <f t="shared" si="0"/>
        <v>0</v>
      </c>
      <c r="G52" s="4">
        <v>0</v>
      </c>
      <c r="H52" s="12"/>
      <c r="I52" s="12">
        <f t="shared" si="1"/>
        <v>0</v>
      </c>
      <c r="J52" s="25"/>
      <c r="K52" s="12">
        <f t="shared" si="2"/>
        <v>0</v>
      </c>
      <c r="L52" s="25"/>
      <c r="M52" s="12">
        <f t="shared" si="3"/>
        <v>0</v>
      </c>
      <c r="N52" s="27"/>
      <c r="O52" s="18">
        <v>0</v>
      </c>
    </row>
    <row r="53" spans="1:15" s="5" customFormat="1" x14ac:dyDescent="0.3">
      <c r="A53" s="2"/>
      <c r="B53" s="13" t="s">
        <v>10</v>
      </c>
      <c r="C53" s="13"/>
      <c r="D53" s="6">
        <f>D57+D58+D62+D63+D67+D71</f>
        <v>168788.3</v>
      </c>
      <c r="E53" s="6"/>
      <c r="F53" s="12">
        <f t="shared" si="0"/>
        <v>168788.3</v>
      </c>
      <c r="G53" s="7">
        <f>G57+G58+G62+G63+G67+G71</f>
        <v>35500</v>
      </c>
      <c r="H53" s="6"/>
      <c r="I53" s="12">
        <f t="shared" si="1"/>
        <v>35500</v>
      </c>
      <c r="J53" s="26"/>
      <c r="K53" s="12">
        <f t="shared" si="2"/>
        <v>168788.3</v>
      </c>
      <c r="L53" s="26"/>
      <c r="M53" s="12">
        <f t="shared" si="3"/>
        <v>35500</v>
      </c>
      <c r="N53" s="27"/>
      <c r="O53" s="18"/>
    </row>
    <row r="54" spans="1:15" s="5" customFormat="1" x14ac:dyDescent="0.3">
      <c r="A54" s="2"/>
      <c r="B54" s="8" t="s">
        <v>13</v>
      </c>
      <c r="C54" s="13"/>
      <c r="D54" s="7"/>
      <c r="E54" s="6"/>
      <c r="F54" s="12"/>
      <c r="G54" s="7"/>
      <c r="H54" s="6"/>
      <c r="I54" s="12"/>
      <c r="J54" s="26"/>
      <c r="K54" s="12"/>
      <c r="L54" s="26"/>
      <c r="M54" s="12"/>
      <c r="N54" s="27"/>
      <c r="O54" s="18"/>
    </row>
    <row r="55" spans="1:15" s="5" customFormat="1" hidden="1" x14ac:dyDescent="0.3">
      <c r="A55" s="2"/>
      <c r="B55" s="13" t="s">
        <v>16</v>
      </c>
      <c r="C55" s="13"/>
      <c r="D55" s="7">
        <f>D57+D60+D62+D63+D69+D71</f>
        <v>139638.30000000002</v>
      </c>
      <c r="E55" s="6"/>
      <c r="F55" s="12">
        <f t="shared" si="0"/>
        <v>139638.30000000002</v>
      </c>
      <c r="G55" s="7">
        <f>G57+G60+G62+G63+G69+G71</f>
        <v>35500</v>
      </c>
      <c r="H55" s="6"/>
      <c r="I55" s="12">
        <f t="shared" si="1"/>
        <v>35500</v>
      </c>
      <c r="J55" s="26"/>
      <c r="K55" s="12">
        <f t="shared" si="2"/>
        <v>139638.30000000002</v>
      </c>
      <c r="L55" s="26"/>
      <c r="M55" s="12">
        <f t="shared" si="3"/>
        <v>35500</v>
      </c>
      <c r="N55" s="27"/>
      <c r="O55" s="18">
        <v>0</v>
      </c>
    </row>
    <row r="56" spans="1:15" s="5" customFormat="1" x14ac:dyDescent="0.3">
      <c r="A56" s="2"/>
      <c r="B56" s="13" t="s">
        <v>33</v>
      </c>
      <c r="C56" s="13"/>
      <c r="D56" s="7">
        <f>D61+D70</f>
        <v>29150</v>
      </c>
      <c r="E56" s="6"/>
      <c r="F56" s="12">
        <f t="shared" si="0"/>
        <v>29150</v>
      </c>
      <c r="G56" s="7">
        <f>G61+G70</f>
        <v>0</v>
      </c>
      <c r="H56" s="6"/>
      <c r="I56" s="12">
        <f t="shared" si="1"/>
        <v>0</v>
      </c>
      <c r="J56" s="26"/>
      <c r="K56" s="12">
        <f t="shared" si="2"/>
        <v>29150</v>
      </c>
      <c r="L56" s="26"/>
      <c r="M56" s="12">
        <f t="shared" si="3"/>
        <v>0</v>
      </c>
      <c r="N56" s="27"/>
      <c r="O56" s="18"/>
    </row>
    <row r="57" spans="1:15" s="5" customFormat="1" ht="60" customHeight="1" x14ac:dyDescent="0.3">
      <c r="A57" s="2" t="s">
        <v>86</v>
      </c>
      <c r="B57" s="3" t="s">
        <v>73</v>
      </c>
      <c r="C57" s="3" t="s">
        <v>11</v>
      </c>
      <c r="D57" s="4">
        <v>49935.1</v>
      </c>
      <c r="E57" s="12"/>
      <c r="F57" s="12">
        <f t="shared" si="0"/>
        <v>49935.1</v>
      </c>
      <c r="G57" s="4">
        <v>35500</v>
      </c>
      <c r="H57" s="12"/>
      <c r="I57" s="12">
        <f t="shared" si="1"/>
        <v>35500</v>
      </c>
      <c r="J57" s="25"/>
      <c r="K57" s="12">
        <f t="shared" si="2"/>
        <v>49935.1</v>
      </c>
      <c r="L57" s="25"/>
      <c r="M57" s="12">
        <f t="shared" si="3"/>
        <v>35500</v>
      </c>
      <c r="N57" s="27"/>
      <c r="O57" s="18"/>
    </row>
    <row r="58" spans="1:15" s="5" customFormat="1" ht="56.25" hidden="1" x14ac:dyDescent="0.3">
      <c r="A58" s="2" t="s">
        <v>44</v>
      </c>
      <c r="B58" s="3" t="s">
        <v>105</v>
      </c>
      <c r="C58" s="3" t="s">
        <v>11</v>
      </c>
      <c r="D58" s="12">
        <f>D60+D61</f>
        <v>0</v>
      </c>
      <c r="E58" s="12"/>
      <c r="F58" s="12">
        <f t="shared" si="0"/>
        <v>0</v>
      </c>
      <c r="G58" s="4">
        <f>G60+G61</f>
        <v>0</v>
      </c>
      <c r="H58" s="12"/>
      <c r="I58" s="12">
        <f t="shared" si="1"/>
        <v>0</v>
      </c>
      <c r="J58" s="25"/>
      <c r="K58" s="12">
        <f t="shared" si="2"/>
        <v>0</v>
      </c>
      <c r="L58" s="25"/>
      <c r="M58" s="12">
        <f t="shared" si="3"/>
        <v>0</v>
      </c>
      <c r="N58" s="27">
        <v>1120441070</v>
      </c>
      <c r="O58" s="18">
        <v>0</v>
      </c>
    </row>
    <row r="59" spans="1:15" s="5" customFormat="1" hidden="1" x14ac:dyDescent="0.3">
      <c r="A59" s="2"/>
      <c r="B59" s="8" t="s">
        <v>13</v>
      </c>
      <c r="C59" s="3"/>
      <c r="D59" s="12"/>
      <c r="E59" s="12"/>
      <c r="F59" s="12"/>
      <c r="G59" s="4"/>
      <c r="H59" s="12"/>
      <c r="I59" s="12"/>
      <c r="J59" s="25"/>
      <c r="K59" s="12"/>
      <c r="L59" s="25"/>
      <c r="M59" s="12"/>
      <c r="N59" s="27"/>
      <c r="O59" s="18">
        <v>0</v>
      </c>
    </row>
    <row r="60" spans="1:15" s="5" customFormat="1" hidden="1" x14ac:dyDescent="0.3">
      <c r="A60" s="2"/>
      <c r="B60" s="13" t="s">
        <v>16</v>
      </c>
      <c r="C60" s="3"/>
      <c r="D60" s="12"/>
      <c r="E60" s="12"/>
      <c r="F60" s="12">
        <f t="shared" si="0"/>
        <v>0</v>
      </c>
      <c r="G60" s="4"/>
      <c r="H60" s="12"/>
      <c r="I60" s="12">
        <f t="shared" si="1"/>
        <v>0</v>
      </c>
      <c r="J60" s="25"/>
      <c r="K60" s="12">
        <f t="shared" si="2"/>
        <v>0</v>
      </c>
      <c r="L60" s="25"/>
      <c r="M60" s="12">
        <f t="shared" si="3"/>
        <v>0</v>
      </c>
      <c r="N60" s="27"/>
      <c r="O60" s="18">
        <v>0</v>
      </c>
    </row>
    <row r="61" spans="1:15" s="5" customFormat="1" hidden="1" x14ac:dyDescent="0.3">
      <c r="A61" s="2"/>
      <c r="B61" s="13" t="s">
        <v>33</v>
      </c>
      <c r="C61" s="3"/>
      <c r="D61" s="12"/>
      <c r="E61" s="12"/>
      <c r="F61" s="12">
        <f t="shared" si="0"/>
        <v>0</v>
      </c>
      <c r="G61" s="4"/>
      <c r="H61" s="12"/>
      <c r="I61" s="12">
        <f t="shared" si="1"/>
        <v>0</v>
      </c>
      <c r="J61" s="25"/>
      <c r="K61" s="12">
        <f t="shared" si="2"/>
        <v>0</v>
      </c>
      <c r="L61" s="25"/>
      <c r="M61" s="12">
        <f t="shared" si="3"/>
        <v>0</v>
      </c>
      <c r="N61" s="27"/>
      <c r="O61" s="18">
        <v>0</v>
      </c>
    </row>
    <row r="62" spans="1:15" s="5" customFormat="1" ht="56.25" x14ac:dyDescent="0.3">
      <c r="A62" s="2" t="s">
        <v>87</v>
      </c>
      <c r="B62" s="3" t="s">
        <v>106</v>
      </c>
      <c r="C62" s="3" t="s">
        <v>11</v>
      </c>
      <c r="D62" s="12">
        <v>0</v>
      </c>
      <c r="E62" s="12">
        <v>8430.9</v>
      </c>
      <c r="F62" s="12">
        <f t="shared" si="0"/>
        <v>8430.9</v>
      </c>
      <c r="G62" s="4">
        <v>0</v>
      </c>
      <c r="H62" s="12"/>
      <c r="I62" s="12">
        <f t="shared" si="1"/>
        <v>0</v>
      </c>
      <c r="J62" s="25"/>
      <c r="K62" s="12">
        <f t="shared" si="2"/>
        <v>8430.9</v>
      </c>
      <c r="L62" s="25"/>
      <c r="M62" s="12">
        <f t="shared" si="3"/>
        <v>0</v>
      </c>
      <c r="N62" s="27">
        <v>1120441540</v>
      </c>
      <c r="O62" s="18"/>
    </row>
    <row r="63" spans="1:15" s="5" customFormat="1" ht="60" customHeight="1" x14ac:dyDescent="0.3">
      <c r="A63" s="2" t="s">
        <v>88</v>
      </c>
      <c r="B63" s="3" t="s">
        <v>37</v>
      </c>
      <c r="C63" s="3" t="s">
        <v>11</v>
      </c>
      <c r="D63" s="12">
        <v>67007</v>
      </c>
      <c r="E63" s="12">
        <f>E65+E66</f>
        <v>-25444.6</v>
      </c>
      <c r="F63" s="12">
        <f t="shared" si="0"/>
        <v>41562.400000000001</v>
      </c>
      <c r="G63" s="4">
        <v>0</v>
      </c>
      <c r="H63" s="12"/>
      <c r="I63" s="12">
        <f t="shared" si="1"/>
        <v>0</v>
      </c>
      <c r="J63" s="25">
        <f>J65+J66</f>
        <v>0</v>
      </c>
      <c r="K63" s="12">
        <f t="shared" si="2"/>
        <v>41562.400000000001</v>
      </c>
      <c r="L63" s="25"/>
      <c r="M63" s="12">
        <f t="shared" si="3"/>
        <v>0</v>
      </c>
      <c r="N63" s="27"/>
      <c r="O63" s="18"/>
    </row>
    <row r="64" spans="1:15" s="5" customFormat="1" x14ac:dyDescent="0.3">
      <c r="A64" s="2"/>
      <c r="B64" s="8" t="s">
        <v>13</v>
      </c>
      <c r="C64" s="3"/>
      <c r="D64" s="12"/>
      <c r="E64" s="12"/>
      <c r="F64" s="12"/>
      <c r="G64" s="4"/>
      <c r="H64" s="12"/>
      <c r="I64" s="12"/>
      <c r="J64" s="25"/>
      <c r="K64" s="12"/>
      <c r="L64" s="25"/>
      <c r="M64" s="12"/>
      <c r="N64" s="27"/>
      <c r="O64" s="18"/>
    </row>
    <row r="65" spans="1:15" s="5" customFormat="1" hidden="1" x14ac:dyDescent="0.3">
      <c r="A65" s="2"/>
      <c r="B65" s="23" t="s">
        <v>16</v>
      </c>
      <c r="C65" s="3"/>
      <c r="D65" s="12">
        <v>67007</v>
      </c>
      <c r="E65" s="12">
        <v>-54594.6</v>
      </c>
      <c r="F65" s="12">
        <f t="shared" si="0"/>
        <v>12412.400000000001</v>
      </c>
      <c r="G65" s="4"/>
      <c r="H65" s="12"/>
      <c r="I65" s="12">
        <v>0</v>
      </c>
      <c r="J65" s="25"/>
      <c r="K65" s="12">
        <f t="shared" si="2"/>
        <v>12412.400000000001</v>
      </c>
      <c r="L65" s="25"/>
      <c r="M65" s="12">
        <f t="shared" si="3"/>
        <v>0</v>
      </c>
      <c r="N65" s="27" t="s">
        <v>97</v>
      </c>
      <c r="O65" s="18">
        <v>0</v>
      </c>
    </row>
    <row r="66" spans="1:15" s="5" customFormat="1" x14ac:dyDescent="0.3">
      <c r="A66" s="2"/>
      <c r="B66" s="23" t="s">
        <v>33</v>
      </c>
      <c r="C66" s="3"/>
      <c r="D66" s="12"/>
      <c r="E66" s="12">
        <v>29150</v>
      </c>
      <c r="F66" s="12">
        <f t="shared" si="0"/>
        <v>29150</v>
      </c>
      <c r="G66" s="4"/>
      <c r="H66" s="12"/>
      <c r="I66" s="12">
        <v>0</v>
      </c>
      <c r="J66" s="25"/>
      <c r="K66" s="12">
        <f t="shared" si="2"/>
        <v>29150</v>
      </c>
      <c r="L66" s="25"/>
      <c r="M66" s="12">
        <f t="shared" si="3"/>
        <v>0</v>
      </c>
      <c r="N66" s="27" t="s">
        <v>98</v>
      </c>
      <c r="O66" s="18"/>
    </row>
    <row r="67" spans="1:15" s="5" customFormat="1" ht="60" customHeight="1" x14ac:dyDescent="0.3">
      <c r="A67" s="2" t="s">
        <v>89</v>
      </c>
      <c r="B67" s="3" t="s">
        <v>115</v>
      </c>
      <c r="C67" s="3" t="s">
        <v>11</v>
      </c>
      <c r="D67" s="12">
        <f>D69+D70</f>
        <v>51846.2</v>
      </c>
      <c r="E67" s="12">
        <f>E69+E70</f>
        <v>17013.699999999997</v>
      </c>
      <c r="F67" s="12">
        <f>D67+E67</f>
        <v>68859.899999999994</v>
      </c>
      <c r="G67" s="4">
        <f>G69+G70</f>
        <v>0</v>
      </c>
      <c r="H67" s="12"/>
      <c r="I67" s="12">
        <f t="shared" si="1"/>
        <v>0</v>
      </c>
      <c r="J67" s="25">
        <f>J69+J70</f>
        <v>0</v>
      </c>
      <c r="K67" s="12">
        <f t="shared" si="2"/>
        <v>68859.899999999994</v>
      </c>
      <c r="L67" s="25"/>
      <c r="M67" s="12">
        <f t="shared" si="3"/>
        <v>0</v>
      </c>
      <c r="N67" s="27">
        <v>1120441060</v>
      </c>
      <c r="O67" s="18"/>
    </row>
    <row r="68" spans="1:15" s="5" customFormat="1" ht="22.15" hidden="1" customHeight="1" x14ac:dyDescent="0.3">
      <c r="A68" s="2"/>
      <c r="B68" s="8" t="s">
        <v>13</v>
      </c>
      <c r="C68" s="3"/>
      <c r="D68" s="12"/>
      <c r="E68" s="12"/>
      <c r="F68" s="12"/>
      <c r="G68" s="4"/>
      <c r="H68" s="12"/>
      <c r="I68" s="12"/>
      <c r="J68" s="25"/>
      <c r="K68" s="12"/>
      <c r="L68" s="25"/>
      <c r="M68" s="12"/>
      <c r="N68" s="27"/>
      <c r="O68" s="18">
        <v>0</v>
      </c>
    </row>
    <row r="69" spans="1:15" s="5" customFormat="1" ht="20.45" hidden="1" customHeight="1" x14ac:dyDescent="0.3">
      <c r="A69" s="2"/>
      <c r="B69" s="13" t="s">
        <v>16</v>
      </c>
      <c r="C69" s="3"/>
      <c r="D69" s="12">
        <v>22696.2</v>
      </c>
      <c r="E69" s="12">
        <v>46163.7</v>
      </c>
      <c r="F69" s="12">
        <f t="shared" si="0"/>
        <v>68859.899999999994</v>
      </c>
      <c r="G69" s="4">
        <v>0</v>
      </c>
      <c r="H69" s="12"/>
      <c r="I69" s="12">
        <f t="shared" si="1"/>
        <v>0</v>
      </c>
      <c r="J69" s="25"/>
      <c r="K69" s="12">
        <f t="shared" si="2"/>
        <v>68859.899999999994</v>
      </c>
      <c r="L69" s="25"/>
      <c r="M69" s="12">
        <f t="shared" si="3"/>
        <v>0</v>
      </c>
      <c r="N69" s="27"/>
      <c r="O69" s="18">
        <v>0</v>
      </c>
    </row>
    <row r="70" spans="1:15" s="5" customFormat="1" ht="21.6" hidden="1" customHeight="1" x14ac:dyDescent="0.3">
      <c r="A70" s="2"/>
      <c r="B70" s="13" t="s">
        <v>33</v>
      </c>
      <c r="C70" s="3"/>
      <c r="D70" s="12">
        <v>29150</v>
      </c>
      <c r="E70" s="12">
        <v>-29150</v>
      </c>
      <c r="F70" s="12">
        <f t="shared" si="0"/>
        <v>0</v>
      </c>
      <c r="G70" s="4">
        <v>0</v>
      </c>
      <c r="H70" s="12"/>
      <c r="I70" s="12">
        <f t="shared" si="1"/>
        <v>0</v>
      </c>
      <c r="J70" s="25"/>
      <c r="K70" s="12">
        <f t="shared" si="2"/>
        <v>0</v>
      </c>
      <c r="L70" s="25"/>
      <c r="M70" s="12">
        <f t="shared" si="3"/>
        <v>0</v>
      </c>
      <c r="N70" s="27"/>
      <c r="O70" s="18">
        <v>0</v>
      </c>
    </row>
    <row r="71" spans="1:15" s="5" customFormat="1" ht="66.599999999999994" hidden="1" customHeight="1" x14ac:dyDescent="0.3">
      <c r="A71" s="2" t="s">
        <v>17</v>
      </c>
      <c r="B71" s="13" t="s">
        <v>107</v>
      </c>
      <c r="C71" s="3" t="s">
        <v>11</v>
      </c>
      <c r="D71" s="12">
        <v>0</v>
      </c>
      <c r="E71" s="12"/>
      <c r="F71" s="12">
        <f t="shared" si="0"/>
        <v>0</v>
      </c>
      <c r="G71" s="4">
        <v>0</v>
      </c>
      <c r="H71" s="12"/>
      <c r="I71" s="12">
        <f t="shared" si="1"/>
        <v>0</v>
      </c>
      <c r="J71" s="25"/>
      <c r="K71" s="12">
        <f t="shared" si="2"/>
        <v>0</v>
      </c>
      <c r="L71" s="25"/>
      <c r="M71" s="12">
        <f t="shared" si="3"/>
        <v>0</v>
      </c>
      <c r="N71" s="27"/>
      <c r="O71" s="18">
        <v>0</v>
      </c>
    </row>
    <row r="72" spans="1:15" s="5" customFormat="1" x14ac:dyDescent="0.3">
      <c r="A72" s="2"/>
      <c r="B72" s="13" t="s">
        <v>12</v>
      </c>
      <c r="C72" s="13"/>
      <c r="D72" s="12">
        <f>D77+D78+D79+D80+D81+D82+D86+D87+D88+D89+D90+D91</f>
        <v>600546.19999999995</v>
      </c>
      <c r="E72" s="12"/>
      <c r="F72" s="12">
        <f t="shared" si="0"/>
        <v>600546.19999999995</v>
      </c>
      <c r="G72" s="4">
        <f>G77+G78+G79+G80+G81+G82+G86+G87+G88+G89+G90+G91</f>
        <v>553913.4</v>
      </c>
      <c r="H72" s="12"/>
      <c r="I72" s="12">
        <f t="shared" si="1"/>
        <v>553913.4</v>
      </c>
      <c r="J72" s="25"/>
      <c r="K72" s="12">
        <f t="shared" si="2"/>
        <v>600546.19999999995</v>
      </c>
      <c r="L72" s="25"/>
      <c r="M72" s="12">
        <f t="shared" si="3"/>
        <v>553913.4</v>
      </c>
      <c r="N72" s="27"/>
      <c r="O72" s="18"/>
    </row>
    <row r="73" spans="1:15" s="5" customFormat="1" x14ac:dyDescent="0.3">
      <c r="A73" s="2"/>
      <c r="B73" s="8" t="s">
        <v>13</v>
      </c>
      <c r="C73" s="3"/>
      <c r="D73" s="4"/>
      <c r="E73" s="12"/>
      <c r="F73" s="12"/>
      <c r="G73" s="4"/>
      <c r="H73" s="12"/>
      <c r="I73" s="12"/>
      <c r="J73" s="25"/>
      <c r="K73" s="12"/>
      <c r="L73" s="25"/>
      <c r="M73" s="12"/>
      <c r="N73" s="27"/>
      <c r="O73" s="18"/>
    </row>
    <row r="74" spans="1:15" s="5" customFormat="1" hidden="1" x14ac:dyDescent="0.3">
      <c r="A74" s="2"/>
      <c r="B74" s="13" t="s">
        <v>16</v>
      </c>
      <c r="C74" s="3"/>
      <c r="D74" s="4">
        <f>D77+D78+D79+D80+D81+D84+D86+D87+D88+D89+D90</f>
        <v>248320.40000000002</v>
      </c>
      <c r="E74" s="12"/>
      <c r="F74" s="12">
        <f t="shared" si="0"/>
        <v>248320.40000000002</v>
      </c>
      <c r="G74" s="4">
        <f>G77+G78+G79+G80+G81+G84+G86+G87+G88+G89+G90</f>
        <v>201003.6</v>
      </c>
      <c r="H74" s="12"/>
      <c r="I74" s="12">
        <f t="shared" si="1"/>
        <v>201003.6</v>
      </c>
      <c r="J74" s="25"/>
      <c r="K74" s="12">
        <f t="shared" si="2"/>
        <v>248320.40000000002</v>
      </c>
      <c r="L74" s="25"/>
      <c r="M74" s="12">
        <f t="shared" si="3"/>
        <v>201003.6</v>
      </c>
      <c r="N74" s="27"/>
      <c r="O74" s="18">
        <v>0</v>
      </c>
    </row>
    <row r="75" spans="1:15" s="5" customFormat="1" hidden="1" x14ac:dyDescent="0.3">
      <c r="A75" s="2"/>
      <c r="B75" s="13" t="s">
        <v>33</v>
      </c>
      <c r="C75" s="3"/>
      <c r="D75" s="4">
        <f>D94</f>
        <v>0</v>
      </c>
      <c r="E75" s="12"/>
      <c r="F75" s="12">
        <f t="shared" si="0"/>
        <v>0</v>
      </c>
      <c r="G75" s="4">
        <f>G94</f>
        <v>0</v>
      </c>
      <c r="H75" s="12"/>
      <c r="I75" s="12">
        <f t="shared" si="1"/>
        <v>0</v>
      </c>
      <c r="J75" s="25"/>
      <c r="K75" s="12">
        <f t="shared" si="2"/>
        <v>0</v>
      </c>
      <c r="L75" s="25"/>
      <c r="M75" s="12">
        <f t="shared" si="3"/>
        <v>0</v>
      </c>
      <c r="N75" s="27"/>
      <c r="O75" s="18">
        <v>0</v>
      </c>
    </row>
    <row r="76" spans="1:15" s="5" customFormat="1" x14ac:dyDescent="0.3">
      <c r="A76" s="2"/>
      <c r="B76" s="13" t="s">
        <v>14</v>
      </c>
      <c r="C76" s="3"/>
      <c r="D76" s="4">
        <f>D85</f>
        <v>352225.8</v>
      </c>
      <c r="E76" s="12"/>
      <c r="F76" s="12">
        <f t="shared" si="0"/>
        <v>352225.8</v>
      </c>
      <c r="G76" s="4">
        <f>G85</f>
        <v>352909.8</v>
      </c>
      <c r="H76" s="12"/>
      <c r="I76" s="12">
        <f t="shared" si="1"/>
        <v>352909.8</v>
      </c>
      <c r="J76" s="25"/>
      <c r="K76" s="12">
        <f t="shared" si="2"/>
        <v>352225.8</v>
      </c>
      <c r="L76" s="25"/>
      <c r="M76" s="12">
        <f t="shared" si="3"/>
        <v>352909.8</v>
      </c>
      <c r="N76" s="27"/>
      <c r="O76" s="18"/>
    </row>
    <row r="77" spans="1:15" s="5" customFormat="1" ht="56.25" x14ac:dyDescent="0.3">
      <c r="A77" s="2" t="s">
        <v>56</v>
      </c>
      <c r="B77" s="13" t="s">
        <v>26</v>
      </c>
      <c r="C77" s="3" t="s">
        <v>15</v>
      </c>
      <c r="D77" s="6">
        <v>4332.8</v>
      </c>
      <c r="E77" s="6"/>
      <c r="F77" s="12">
        <f t="shared" si="0"/>
        <v>4332.8</v>
      </c>
      <c r="G77" s="7">
        <v>0</v>
      </c>
      <c r="H77" s="6"/>
      <c r="I77" s="12">
        <f t="shared" si="1"/>
        <v>0</v>
      </c>
      <c r="J77" s="26"/>
      <c r="K77" s="12">
        <f t="shared" si="2"/>
        <v>4332.8</v>
      </c>
      <c r="L77" s="26"/>
      <c r="M77" s="12">
        <f t="shared" si="3"/>
        <v>0</v>
      </c>
      <c r="N77" s="27"/>
      <c r="O77" s="18"/>
    </row>
    <row r="78" spans="1:15" s="5" customFormat="1" ht="56.25" x14ac:dyDescent="0.3">
      <c r="A78" s="2" t="s">
        <v>90</v>
      </c>
      <c r="B78" s="13" t="s">
        <v>27</v>
      </c>
      <c r="C78" s="3" t="s">
        <v>15</v>
      </c>
      <c r="D78" s="6">
        <v>3000</v>
      </c>
      <c r="E78" s="6"/>
      <c r="F78" s="12">
        <f t="shared" si="0"/>
        <v>3000</v>
      </c>
      <c r="G78" s="7">
        <v>3000</v>
      </c>
      <c r="H78" s="6"/>
      <c r="I78" s="12">
        <f t="shared" si="1"/>
        <v>3000</v>
      </c>
      <c r="J78" s="26"/>
      <c r="K78" s="12">
        <f t="shared" si="2"/>
        <v>3000</v>
      </c>
      <c r="L78" s="26"/>
      <c r="M78" s="12">
        <f t="shared" si="3"/>
        <v>3000</v>
      </c>
      <c r="N78" s="27"/>
      <c r="O78" s="18"/>
    </row>
    <row r="79" spans="1:15" s="5" customFormat="1" ht="56.25" x14ac:dyDescent="0.3">
      <c r="A79" s="2" t="s">
        <v>43</v>
      </c>
      <c r="B79" s="13" t="s">
        <v>69</v>
      </c>
      <c r="C79" s="3" t="s">
        <v>11</v>
      </c>
      <c r="D79" s="6">
        <v>5500</v>
      </c>
      <c r="E79" s="6"/>
      <c r="F79" s="12">
        <f t="shared" si="0"/>
        <v>5500</v>
      </c>
      <c r="G79" s="7">
        <v>0</v>
      </c>
      <c r="H79" s="6"/>
      <c r="I79" s="12">
        <f t="shared" si="1"/>
        <v>0</v>
      </c>
      <c r="J79" s="26"/>
      <c r="K79" s="12">
        <f t="shared" si="2"/>
        <v>5500</v>
      </c>
      <c r="L79" s="26"/>
      <c r="M79" s="12">
        <f t="shared" si="3"/>
        <v>0</v>
      </c>
      <c r="N79" s="27"/>
      <c r="O79" s="18"/>
    </row>
    <row r="80" spans="1:15" s="5" customFormat="1" ht="56.25" x14ac:dyDescent="0.3">
      <c r="A80" s="2" t="s">
        <v>44</v>
      </c>
      <c r="B80" s="13" t="s">
        <v>67</v>
      </c>
      <c r="C80" s="3" t="s">
        <v>15</v>
      </c>
      <c r="D80" s="6">
        <v>151.30000000000001</v>
      </c>
      <c r="E80" s="6"/>
      <c r="F80" s="12">
        <f t="shared" si="0"/>
        <v>151.30000000000001</v>
      </c>
      <c r="G80" s="7">
        <v>0</v>
      </c>
      <c r="H80" s="6"/>
      <c r="I80" s="12">
        <f t="shared" si="1"/>
        <v>0</v>
      </c>
      <c r="J80" s="26"/>
      <c r="K80" s="12">
        <f t="shared" si="2"/>
        <v>151.30000000000001</v>
      </c>
      <c r="L80" s="26"/>
      <c r="M80" s="12">
        <f t="shared" si="3"/>
        <v>0</v>
      </c>
      <c r="N80" s="27"/>
      <c r="O80" s="18"/>
    </row>
    <row r="81" spans="1:15" s="5" customFormat="1" ht="56.25" x14ac:dyDescent="0.3">
      <c r="A81" s="2" t="s">
        <v>45</v>
      </c>
      <c r="B81" s="13" t="s">
        <v>68</v>
      </c>
      <c r="C81" s="3" t="s">
        <v>15</v>
      </c>
      <c r="D81" s="7">
        <v>321.7</v>
      </c>
      <c r="E81" s="6"/>
      <c r="F81" s="12">
        <f t="shared" si="0"/>
        <v>321.7</v>
      </c>
      <c r="G81" s="7">
        <v>0</v>
      </c>
      <c r="H81" s="6"/>
      <c r="I81" s="12">
        <f t="shared" si="1"/>
        <v>0</v>
      </c>
      <c r="J81" s="26"/>
      <c r="K81" s="12">
        <f t="shared" ref="K81:K120" si="4">F81+J81</f>
        <v>321.7</v>
      </c>
      <c r="L81" s="26"/>
      <c r="M81" s="12">
        <f t="shared" ref="M81:M120" si="5">I81+L81</f>
        <v>0</v>
      </c>
      <c r="N81" s="27"/>
      <c r="O81" s="18"/>
    </row>
    <row r="82" spans="1:15" s="5" customFormat="1" ht="56.25" x14ac:dyDescent="0.3">
      <c r="A82" s="2" t="s">
        <v>46</v>
      </c>
      <c r="B82" s="13" t="s">
        <v>35</v>
      </c>
      <c r="C82" s="3" t="s">
        <v>11</v>
      </c>
      <c r="D82" s="4">
        <f>D84+D85</f>
        <v>469634.4</v>
      </c>
      <c r="E82" s="12"/>
      <c r="F82" s="12">
        <f t="shared" si="0"/>
        <v>469634.4</v>
      </c>
      <c r="G82" s="4">
        <f>G84+G85</f>
        <v>470546.4</v>
      </c>
      <c r="H82" s="12"/>
      <c r="I82" s="12">
        <f t="shared" si="1"/>
        <v>470546.4</v>
      </c>
      <c r="J82" s="25"/>
      <c r="K82" s="12">
        <f t="shared" si="4"/>
        <v>469634.4</v>
      </c>
      <c r="L82" s="25"/>
      <c r="M82" s="12">
        <f t="shared" si="5"/>
        <v>470546.4</v>
      </c>
      <c r="N82" s="27"/>
      <c r="O82" s="18"/>
    </row>
    <row r="83" spans="1:15" s="5" customFormat="1" x14ac:dyDescent="0.3">
      <c r="A83" s="2"/>
      <c r="B83" s="8" t="s">
        <v>13</v>
      </c>
      <c r="C83" s="3"/>
      <c r="D83" s="4"/>
      <c r="E83" s="12"/>
      <c r="F83" s="12"/>
      <c r="G83" s="4"/>
      <c r="H83" s="12"/>
      <c r="I83" s="12"/>
      <c r="J83" s="25"/>
      <c r="K83" s="12"/>
      <c r="L83" s="25"/>
      <c r="M83" s="12"/>
      <c r="N83" s="27"/>
      <c r="O83" s="18"/>
    </row>
    <row r="84" spans="1:15" s="5" customFormat="1" hidden="1" x14ac:dyDescent="0.3">
      <c r="A84" s="2"/>
      <c r="B84" s="13" t="s">
        <v>16</v>
      </c>
      <c r="C84" s="3"/>
      <c r="D84" s="4">
        <v>117408.6</v>
      </c>
      <c r="E84" s="12"/>
      <c r="F84" s="12">
        <f t="shared" ref="F84:F120" si="6">D84+E84</f>
        <v>117408.6</v>
      </c>
      <c r="G84" s="4">
        <v>117636.6</v>
      </c>
      <c r="H84" s="12"/>
      <c r="I84" s="12">
        <f t="shared" ref="I84:I120" si="7">G84+H84</f>
        <v>117636.6</v>
      </c>
      <c r="J84" s="25"/>
      <c r="K84" s="12">
        <f t="shared" si="4"/>
        <v>117408.6</v>
      </c>
      <c r="L84" s="25"/>
      <c r="M84" s="12">
        <f t="shared" si="5"/>
        <v>117636.6</v>
      </c>
      <c r="N84" s="27"/>
      <c r="O84" s="18">
        <v>0</v>
      </c>
    </row>
    <row r="85" spans="1:15" s="5" customFormat="1" x14ac:dyDescent="0.3">
      <c r="A85" s="2"/>
      <c r="B85" s="13" t="s">
        <v>14</v>
      </c>
      <c r="C85" s="3"/>
      <c r="D85" s="4">
        <v>352225.8</v>
      </c>
      <c r="E85" s="12"/>
      <c r="F85" s="12">
        <f t="shared" si="6"/>
        <v>352225.8</v>
      </c>
      <c r="G85" s="4">
        <v>352909.8</v>
      </c>
      <c r="H85" s="12"/>
      <c r="I85" s="12">
        <f t="shared" si="7"/>
        <v>352909.8</v>
      </c>
      <c r="J85" s="25"/>
      <c r="K85" s="12">
        <f t="shared" si="4"/>
        <v>352225.8</v>
      </c>
      <c r="L85" s="25"/>
      <c r="M85" s="12">
        <f t="shared" si="5"/>
        <v>352909.8</v>
      </c>
      <c r="N85" s="27"/>
      <c r="O85" s="18"/>
    </row>
    <row r="86" spans="1:15" s="5" customFormat="1" ht="56.25" x14ac:dyDescent="0.3">
      <c r="A86" s="2" t="s">
        <v>47</v>
      </c>
      <c r="B86" s="3" t="s">
        <v>36</v>
      </c>
      <c r="C86" s="3" t="s">
        <v>11</v>
      </c>
      <c r="D86" s="4">
        <v>70367</v>
      </c>
      <c r="E86" s="12"/>
      <c r="F86" s="12">
        <f t="shared" si="6"/>
        <v>70367</v>
      </c>
      <c r="G86" s="4">
        <v>80367</v>
      </c>
      <c r="H86" s="12"/>
      <c r="I86" s="12">
        <f t="shared" si="7"/>
        <v>80367</v>
      </c>
      <c r="J86" s="25"/>
      <c r="K86" s="12">
        <f t="shared" si="4"/>
        <v>70367</v>
      </c>
      <c r="L86" s="25"/>
      <c r="M86" s="12">
        <f t="shared" si="5"/>
        <v>80367</v>
      </c>
      <c r="N86" s="27"/>
      <c r="O86" s="18"/>
    </row>
    <row r="87" spans="1:15" s="5" customFormat="1" ht="56.25" x14ac:dyDescent="0.3">
      <c r="A87" s="2" t="s">
        <v>17</v>
      </c>
      <c r="B87" s="10" t="s">
        <v>70</v>
      </c>
      <c r="C87" s="3" t="s">
        <v>11</v>
      </c>
      <c r="D87" s="4">
        <v>13950.3</v>
      </c>
      <c r="E87" s="12"/>
      <c r="F87" s="12">
        <f t="shared" si="6"/>
        <v>13950.3</v>
      </c>
      <c r="G87" s="4">
        <v>0</v>
      </c>
      <c r="H87" s="12"/>
      <c r="I87" s="12">
        <f t="shared" si="7"/>
        <v>0</v>
      </c>
      <c r="J87" s="25"/>
      <c r="K87" s="12">
        <f t="shared" si="4"/>
        <v>13950.3</v>
      </c>
      <c r="L87" s="25"/>
      <c r="M87" s="12">
        <f t="shared" si="5"/>
        <v>0</v>
      </c>
      <c r="N87" s="27"/>
      <c r="O87" s="18"/>
    </row>
    <row r="88" spans="1:15" s="5" customFormat="1" ht="56.25" x14ac:dyDescent="0.3">
      <c r="A88" s="2" t="s">
        <v>18</v>
      </c>
      <c r="B88" s="31" t="s">
        <v>71</v>
      </c>
      <c r="C88" s="3" t="s">
        <v>11</v>
      </c>
      <c r="D88" s="4">
        <v>14850</v>
      </c>
      <c r="E88" s="12"/>
      <c r="F88" s="12">
        <f t="shared" si="6"/>
        <v>14850</v>
      </c>
      <c r="G88" s="4">
        <v>0</v>
      </c>
      <c r="H88" s="12"/>
      <c r="I88" s="12">
        <f t="shared" si="7"/>
        <v>0</v>
      </c>
      <c r="J88" s="25"/>
      <c r="K88" s="12">
        <f t="shared" si="4"/>
        <v>14850</v>
      </c>
      <c r="L88" s="25"/>
      <c r="M88" s="12">
        <f t="shared" si="5"/>
        <v>0</v>
      </c>
      <c r="N88" s="27"/>
      <c r="O88" s="18"/>
    </row>
    <row r="89" spans="1:15" s="5" customFormat="1" ht="56.25" x14ac:dyDescent="0.3">
      <c r="A89" s="2" t="s">
        <v>91</v>
      </c>
      <c r="B89" s="13" t="s">
        <v>72</v>
      </c>
      <c r="C89" s="3" t="s">
        <v>11</v>
      </c>
      <c r="D89" s="4">
        <v>18438.7</v>
      </c>
      <c r="E89" s="12"/>
      <c r="F89" s="12">
        <f t="shared" si="6"/>
        <v>18438.7</v>
      </c>
      <c r="G89" s="4">
        <v>0</v>
      </c>
      <c r="H89" s="12"/>
      <c r="I89" s="12">
        <f t="shared" si="7"/>
        <v>0</v>
      </c>
      <c r="J89" s="25"/>
      <c r="K89" s="12">
        <f t="shared" si="4"/>
        <v>18438.7</v>
      </c>
      <c r="L89" s="25"/>
      <c r="M89" s="12">
        <f t="shared" si="5"/>
        <v>0</v>
      </c>
      <c r="N89" s="27"/>
      <c r="O89" s="18"/>
    </row>
    <row r="90" spans="1:15" s="5" customFormat="1" ht="56.25" hidden="1" x14ac:dyDescent="0.3">
      <c r="A90" s="2" t="s">
        <v>48</v>
      </c>
      <c r="B90" s="13" t="s">
        <v>52</v>
      </c>
      <c r="C90" s="3" t="s">
        <v>11</v>
      </c>
      <c r="D90" s="4">
        <v>0</v>
      </c>
      <c r="E90" s="12"/>
      <c r="F90" s="12">
        <f t="shared" si="6"/>
        <v>0</v>
      </c>
      <c r="G90" s="4">
        <v>0</v>
      </c>
      <c r="H90" s="12"/>
      <c r="I90" s="12">
        <f t="shared" si="7"/>
        <v>0</v>
      </c>
      <c r="J90" s="25"/>
      <c r="K90" s="12">
        <f t="shared" si="4"/>
        <v>0</v>
      </c>
      <c r="L90" s="25"/>
      <c r="M90" s="12">
        <f t="shared" si="5"/>
        <v>0</v>
      </c>
      <c r="N90" s="27"/>
      <c r="O90" s="18">
        <v>0</v>
      </c>
    </row>
    <row r="91" spans="1:15" s="5" customFormat="1" ht="56.25" hidden="1" x14ac:dyDescent="0.3">
      <c r="A91" s="2" t="s">
        <v>99</v>
      </c>
      <c r="B91" s="13" t="s">
        <v>66</v>
      </c>
      <c r="C91" s="3" t="s">
        <v>15</v>
      </c>
      <c r="D91" s="4">
        <f>D93+D94</f>
        <v>0</v>
      </c>
      <c r="E91" s="12"/>
      <c r="F91" s="12">
        <f t="shared" si="6"/>
        <v>0</v>
      </c>
      <c r="G91" s="4">
        <f>G93+G94</f>
        <v>0</v>
      </c>
      <c r="H91" s="12"/>
      <c r="I91" s="12">
        <f t="shared" si="7"/>
        <v>0</v>
      </c>
      <c r="J91" s="25"/>
      <c r="K91" s="12">
        <f t="shared" si="4"/>
        <v>0</v>
      </c>
      <c r="L91" s="25"/>
      <c r="M91" s="12">
        <f t="shared" si="5"/>
        <v>0</v>
      </c>
      <c r="N91" s="27"/>
      <c r="O91" s="18">
        <v>0</v>
      </c>
    </row>
    <row r="92" spans="1:15" s="5" customFormat="1" hidden="1" x14ac:dyDescent="0.3">
      <c r="A92" s="2"/>
      <c r="B92" s="13" t="s">
        <v>13</v>
      </c>
      <c r="C92" s="3"/>
      <c r="D92" s="4"/>
      <c r="E92" s="12"/>
      <c r="F92" s="12"/>
      <c r="G92" s="4"/>
      <c r="H92" s="12"/>
      <c r="I92" s="12"/>
      <c r="J92" s="25"/>
      <c r="K92" s="12">
        <f t="shared" si="4"/>
        <v>0</v>
      </c>
      <c r="L92" s="25"/>
      <c r="M92" s="12">
        <f t="shared" si="5"/>
        <v>0</v>
      </c>
      <c r="N92" s="27"/>
      <c r="O92" s="18">
        <v>0</v>
      </c>
    </row>
    <row r="93" spans="1:15" s="5" customFormat="1" hidden="1" x14ac:dyDescent="0.3">
      <c r="A93" s="2"/>
      <c r="B93" s="13" t="s">
        <v>16</v>
      </c>
      <c r="C93" s="3"/>
      <c r="D93" s="4"/>
      <c r="E93" s="12"/>
      <c r="F93" s="12">
        <f t="shared" si="6"/>
        <v>0</v>
      </c>
      <c r="G93" s="4"/>
      <c r="H93" s="12"/>
      <c r="I93" s="12">
        <f t="shared" si="7"/>
        <v>0</v>
      </c>
      <c r="J93" s="25"/>
      <c r="K93" s="12">
        <f t="shared" si="4"/>
        <v>0</v>
      </c>
      <c r="L93" s="25"/>
      <c r="M93" s="12">
        <f t="shared" si="5"/>
        <v>0</v>
      </c>
      <c r="N93" s="27"/>
      <c r="O93" s="18">
        <v>0</v>
      </c>
    </row>
    <row r="94" spans="1:15" s="5" customFormat="1" hidden="1" x14ac:dyDescent="0.3">
      <c r="A94" s="2"/>
      <c r="B94" s="13" t="s">
        <v>33</v>
      </c>
      <c r="C94" s="3"/>
      <c r="D94" s="4">
        <v>0</v>
      </c>
      <c r="E94" s="12"/>
      <c r="F94" s="12">
        <f t="shared" si="6"/>
        <v>0</v>
      </c>
      <c r="G94" s="4">
        <v>0</v>
      </c>
      <c r="H94" s="12"/>
      <c r="I94" s="12">
        <f t="shared" si="7"/>
        <v>0</v>
      </c>
      <c r="J94" s="25"/>
      <c r="K94" s="12">
        <f t="shared" si="4"/>
        <v>0</v>
      </c>
      <c r="L94" s="25"/>
      <c r="M94" s="12">
        <f t="shared" si="5"/>
        <v>0</v>
      </c>
      <c r="N94" s="27"/>
      <c r="O94" s="18">
        <v>0</v>
      </c>
    </row>
    <row r="95" spans="1:15" s="5" customFormat="1" hidden="1" x14ac:dyDescent="0.3">
      <c r="A95" s="2"/>
      <c r="B95" s="13"/>
      <c r="C95" s="3"/>
      <c r="D95" s="4"/>
      <c r="E95" s="12"/>
      <c r="F95" s="12">
        <f t="shared" si="6"/>
        <v>0</v>
      </c>
      <c r="G95" s="4"/>
      <c r="H95" s="12"/>
      <c r="I95" s="12">
        <f t="shared" si="7"/>
        <v>0</v>
      </c>
      <c r="J95" s="25"/>
      <c r="K95" s="12">
        <f t="shared" si="4"/>
        <v>0</v>
      </c>
      <c r="L95" s="25"/>
      <c r="M95" s="12">
        <f t="shared" si="5"/>
        <v>0</v>
      </c>
      <c r="N95" s="27"/>
      <c r="O95" s="18">
        <v>0</v>
      </c>
    </row>
    <row r="96" spans="1:15" s="5" customFormat="1" hidden="1" x14ac:dyDescent="0.3">
      <c r="A96" s="2"/>
      <c r="B96" s="19" t="s">
        <v>19</v>
      </c>
      <c r="C96" s="20"/>
      <c r="D96" s="6">
        <f>D97</f>
        <v>125000</v>
      </c>
      <c r="E96" s="6"/>
      <c r="F96" s="12">
        <f t="shared" si="6"/>
        <v>125000</v>
      </c>
      <c r="G96" s="7">
        <f>G97</f>
        <v>0</v>
      </c>
      <c r="H96" s="6"/>
      <c r="I96" s="12">
        <f t="shared" si="7"/>
        <v>0</v>
      </c>
      <c r="J96" s="26">
        <f>J97</f>
        <v>-125000</v>
      </c>
      <c r="K96" s="12">
        <f t="shared" si="4"/>
        <v>0</v>
      </c>
      <c r="L96" s="26"/>
      <c r="M96" s="12">
        <f t="shared" si="5"/>
        <v>0</v>
      </c>
      <c r="N96" s="27"/>
      <c r="O96" s="18">
        <v>0</v>
      </c>
    </row>
    <row r="97" spans="1:15" s="5" customFormat="1" ht="56.25" hidden="1" x14ac:dyDescent="0.3">
      <c r="A97" s="2" t="s">
        <v>61</v>
      </c>
      <c r="B97" s="13" t="s">
        <v>51</v>
      </c>
      <c r="C97" s="13" t="s">
        <v>3</v>
      </c>
      <c r="D97" s="6">
        <v>125000</v>
      </c>
      <c r="E97" s="6"/>
      <c r="F97" s="12">
        <f t="shared" si="6"/>
        <v>125000</v>
      </c>
      <c r="G97" s="7">
        <v>0</v>
      </c>
      <c r="H97" s="6"/>
      <c r="I97" s="12">
        <f t="shared" si="7"/>
        <v>0</v>
      </c>
      <c r="J97" s="26">
        <v>-125000</v>
      </c>
      <c r="K97" s="12">
        <f>F97+J97</f>
        <v>0</v>
      </c>
      <c r="L97" s="26"/>
      <c r="M97" s="12">
        <f t="shared" si="5"/>
        <v>0</v>
      </c>
      <c r="N97" s="27" t="s">
        <v>103</v>
      </c>
      <c r="O97" s="32">
        <v>0</v>
      </c>
    </row>
    <row r="98" spans="1:15" s="5" customFormat="1" x14ac:dyDescent="0.3">
      <c r="A98" s="2"/>
      <c r="B98" s="13" t="s">
        <v>28</v>
      </c>
      <c r="C98" s="3"/>
      <c r="D98" s="6">
        <f>D99</f>
        <v>50000</v>
      </c>
      <c r="E98" s="6"/>
      <c r="F98" s="12">
        <f t="shared" si="6"/>
        <v>50000</v>
      </c>
      <c r="G98" s="7">
        <f>G99</f>
        <v>50000</v>
      </c>
      <c r="H98" s="6"/>
      <c r="I98" s="12">
        <f t="shared" si="7"/>
        <v>50000</v>
      </c>
      <c r="J98" s="26"/>
      <c r="K98" s="12">
        <f t="shared" si="4"/>
        <v>50000</v>
      </c>
      <c r="L98" s="26"/>
      <c r="M98" s="12">
        <f t="shared" si="5"/>
        <v>50000</v>
      </c>
      <c r="N98" s="27"/>
      <c r="O98" s="18"/>
    </row>
    <row r="99" spans="1:15" s="5" customFormat="1" ht="75" x14ac:dyDescent="0.3">
      <c r="A99" s="2" t="s">
        <v>61</v>
      </c>
      <c r="B99" s="21" t="s">
        <v>29</v>
      </c>
      <c r="C99" s="3" t="s">
        <v>30</v>
      </c>
      <c r="D99" s="6">
        <v>50000</v>
      </c>
      <c r="E99" s="6"/>
      <c r="F99" s="12">
        <f t="shared" si="6"/>
        <v>50000</v>
      </c>
      <c r="G99" s="7">
        <v>50000</v>
      </c>
      <c r="H99" s="6"/>
      <c r="I99" s="12">
        <f t="shared" si="7"/>
        <v>50000</v>
      </c>
      <c r="J99" s="26"/>
      <c r="K99" s="12">
        <f t="shared" si="4"/>
        <v>50000</v>
      </c>
      <c r="L99" s="26"/>
      <c r="M99" s="12">
        <f t="shared" si="5"/>
        <v>50000</v>
      </c>
      <c r="N99" s="29"/>
      <c r="O99" s="28"/>
    </row>
    <row r="100" spans="1:15" s="5" customFormat="1" x14ac:dyDescent="0.3">
      <c r="A100" s="2"/>
      <c r="B100" s="13" t="s">
        <v>59</v>
      </c>
      <c r="C100" s="3"/>
      <c r="D100" s="6">
        <f>D101+D102+D103</f>
        <v>3973.5</v>
      </c>
      <c r="E100" s="6"/>
      <c r="F100" s="12">
        <f t="shared" si="6"/>
        <v>3973.5</v>
      </c>
      <c r="G100" s="7">
        <f>G101+G102+G103</f>
        <v>3973.5</v>
      </c>
      <c r="H100" s="6"/>
      <c r="I100" s="12">
        <f t="shared" si="7"/>
        <v>3973.5</v>
      </c>
      <c r="J100" s="26"/>
      <c r="K100" s="12">
        <f t="shared" si="4"/>
        <v>3973.5</v>
      </c>
      <c r="L100" s="26"/>
      <c r="M100" s="12">
        <f t="shared" si="5"/>
        <v>3973.5</v>
      </c>
      <c r="N100" s="27"/>
      <c r="O100" s="18"/>
    </row>
    <row r="101" spans="1:15" s="5" customFormat="1" ht="56.25" x14ac:dyDescent="0.3">
      <c r="A101" s="2" t="s">
        <v>57</v>
      </c>
      <c r="B101" s="3" t="s">
        <v>7</v>
      </c>
      <c r="C101" s="13" t="s">
        <v>53</v>
      </c>
      <c r="D101" s="6">
        <v>3973.5</v>
      </c>
      <c r="E101" s="6"/>
      <c r="F101" s="12">
        <f t="shared" si="6"/>
        <v>3973.5</v>
      </c>
      <c r="G101" s="7">
        <v>3973.5</v>
      </c>
      <c r="H101" s="6"/>
      <c r="I101" s="12">
        <f t="shared" si="7"/>
        <v>3973.5</v>
      </c>
      <c r="J101" s="26"/>
      <c r="K101" s="12">
        <f t="shared" si="4"/>
        <v>3973.5</v>
      </c>
      <c r="L101" s="26"/>
      <c r="M101" s="12">
        <f t="shared" si="5"/>
        <v>3973.5</v>
      </c>
      <c r="N101" s="27"/>
      <c r="O101" s="18"/>
    </row>
    <row r="102" spans="1:15" s="5" customFormat="1" ht="56.25" hidden="1" x14ac:dyDescent="0.3">
      <c r="A102" s="2" t="s">
        <v>100</v>
      </c>
      <c r="B102" s="13" t="s">
        <v>60</v>
      </c>
      <c r="C102" s="3" t="s">
        <v>53</v>
      </c>
      <c r="D102" s="6"/>
      <c r="E102" s="6"/>
      <c r="F102" s="12">
        <f t="shared" si="6"/>
        <v>0</v>
      </c>
      <c r="G102" s="7"/>
      <c r="H102" s="6"/>
      <c r="I102" s="12">
        <f t="shared" si="7"/>
        <v>0</v>
      </c>
      <c r="J102" s="26"/>
      <c r="K102" s="12">
        <f t="shared" si="4"/>
        <v>0</v>
      </c>
      <c r="L102" s="26"/>
      <c r="M102" s="12">
        <f t="shared" si="5"/>
        <v>0</v>
      </c>
      <c r="N102" s="27"/>
      <c r="O102" s="18">
        <v>0</v>
      </c>
    </row>
    <row r="103" spans="1:15" s="5" customFormat="1" ht="56.25" hidden="1" x14ac:dyDescent="0.3">
      <c r="A103" s="2" t="s">
        <v>49</v>
      </c>
      <c r="B103" s="3" t="s">
        <v>34</v>
      </c>
      <c r="C103" s="13" t="s">
        <v>53</v>
      </c>
      <c r="D103" s="6"/>
      <c r="E103" s="6"/>
      <c r="F103" s="12">
        <f t="shared" si="6"/>
        <v>0</v>
      </c>
      <c r="G103" s="7"/>
      <c r="H103" s="6"/>
      <c r="I103" s="12">
        <f t="shared" si="7"/>
        <v>0</v>
      </c>
      <c r="J103" s="26"/>
      <c r="K103" s="12">
        <f t="shared" si="4"/>
        <v>0</v>
      </c>
      <c r="L103" s="26"/>
      <c r="M103" s="12">
        <f t="shared" si="5"/>
        <v>0</v>
      </c>
      <c r="N103" s="27"/>
      <c r="O103" s="18">
        <v>0</v>
      </c>
    </row>
    <row r="104" spans="1:15" s="5" customFormat="1" x14ac:dyDescent="0.3">
      <c r="A104" s="2"/>
      <c r="B104" s="13" t="s">
        <v>24</v>
      </c>
      <c r="C104" s="3"/>
      <c r="D104" s="6">
        <f>D105</f>
        <v>49000</v>
      </c>
      <c r="E104" s="6"/>
      <c r="F104" s="12">
        <f t="shared" si="6"/>
        <v>49000</v>
      </c>
      <c r="G104" s="7">
        <f>G105</f>
        <v>0</v>
      </c>
      <c r="H104" s="6"/>
      <c r="I104" s="12">
        <f t="shared" si="7"/>
        <v>0</v>
      </c>
      <c r="J104" s="26"/>
      <c r="K104" s="12">
        <f t="shared" si="4"/>
        <v>49000</v>
      </c>
      <c r="L104" s="26"/>
      <c r="M104" s="12">
        <f t="shared" si="5"/>
        <v>0</v>
      </c>
      <c r="N104" s="27"/>
      <c r="O104" s="18"/>
    </row>
    <row r="105" spans="1:15" s="5" customFormat="1" ht="56.25" x14ac:dyDescent="0.3">
      <c r="A105" s="2" t="s">
        <v>58</v>
      </c>
      <c r="B105" s="13" t="s">
        <v>25</v>
      </c>
      <c r="C105" s="13" t="s">
        <v>3</v>
      </c>
      <c r="D105" s="6">
        <v>49000</v>
      </c>
      <c r="E105" s="6"/>
      <c r="F105" s="12">
        <f t="shared" si="6"/>
        <v>49000</v>
      </c>
      <c r="G105" s="7">
        <v>0</v>
      </c>
      <c r="H105" s="6"/>
      <c r="I105" s="12">
        <f t="shared" si="7"/>
        <v>0</v>
      </c>
      <c r="J105" s="26"/>
      <c r="K105" s="12">
        <f t="shared" si="4"/>
        <v>49000</v>
      </c>
      <c r="L105" s="26"/>
      <c r="M105" s="12">
        <f t="shared" si="5"/>
        <v>0</v>
      </c>
      <c r="N105" s="27"/>
      <c r="O105" s="32"/>
    </row>
    <row r="106" spans="1:15" s="5" customFormat="1" x14ac:dyDescent="0.3">
      <c r="A106" s="2"/>
      <c r="B106" s="41" t="s">
        <v>21</v>
      </c>
      <c r="C106" s="41"/>
      <c r="D106" s="6">
        <f>D16+D37+D53+D72+D96+D104+D98+D100</f>
        <v>3227531.3</v>
      </c>
      <c r="E106" s="6"/>
      <c r="F106" s="12">
        <f t="shared" si="6"/>
        <v>3227531.3</v>
      </c>
      <c r="G106" s="7">
        <f>G16+G37+G53+G72+G96+G104+G98+G100</f>
        <v>2647869</v>
      </c>
      <c r="H106" s="6"/>
      <c r="I106" s="12">
        <f t="shared" si="7"/>
        <v>2647869</v>
      </c>
      <c r="J106" s="26">
        <f>J16+J37+J53+J72+J96+J98+J104</f>
        <v>-125000</v>
      </c>
      <c r="K106" s="12">
        <f>F106+J106</f>
        <v>3102531.3</v>
      </c>
      <c r="L106" s="26"/>
      <c r="M106" s="12">
        <f>I106+L106</f>
        <v>2647869</v>
      </c>
      <c r="N106" s="27"/>
      <c r="O106" s="18"/>
    </row>
    <row r="107" spans="1:15" s="5" customFormat="1" x14ac:dyDescent="0.3">
      <c r="A107" s="2"/>
      <c r="B107" s="42" t="s">
        <v>13</v>
      </c>
      <c r="C107" s="43"/>
      <c r="D107" s="6"/>
      <c r="E107" s="6"/>
      <c r="F107" s="12"/>
      <c r="G107" s="7"/>
      <c r="H107" s="6"/>
      <c r="I107" s="12"/>
      <c r="J107" s="26"/>
      <c r="K107" s="12"/>
      <c r="L107" s="26"/>
      <c r="M107" s="12"/>
      <c r="N107" s="27"/>
      <c r="O107" s="18"/>
    </row>
    <row r="108" spans="1:15" s="5" customFormat="1" x14ac:dyDescent="0.3">
      <c r="A108" s="2"/>
      <c r="B108" s="44" t="s">
        <v>14</v>
      </c>
      <c r="C108" s="45"/>
      <c r="D108" s="6">
        <f>D76</f>
        <v>352225.8</v>
      </c>
      <c r="E108" s="6"/>
      <c r="F108" s="12">
        <f t="shared" si="6"/>
        <v>352225.8</v>
      </c>
      <c r="G108" s="7">
        <f>G76</f>
        <v>352909.8</v>
      </c>
      <c r="H108" s="6"/>
      <c r="I108" s="12">
        <f t="shared" si="7"/>
        <v>352909.8</v>
      </c>
      <c r="J108" s="26"/>
      <c r="K108" s="12">
        <f t="shared" si="4"/>
        <v>352225.8</v>
      </c>
      <c r="L108" s="26"/>
      <c r="M108" s="12">
        <f t="shared" si="5"/>
        <v>352909.8</v>
      </c>
      <c r="N108" s="27"/>
      <c r="O108" s="18"/>
    </row>
    <row r="109" spans="1:15" s="5" customFormat="1" x14ac:dyDescent="0.3">
      <c r="A109" s="2"/>
      <c r="B109" s="14" t="s">
        <v>33</v>
      </c>
      <c r="C109" s="15"/>
      <c r="D109" s="6">
        <f>D19+D40+D56+D75</f>
        <v>254922.3</v>
      </c>
      <c r="E109" s="6"/>
      <c r="F109" s="12">
        <f t="shared" si="6"/>
        <v>254922.3</v>
      </c>
      <c r="G109" s="7">
        <f>G19+G40+G56+G75</f>
        <v>258140</v>
      </c>
      <c r="H109" s="6"/>
      <c r="I109" s="12">
        <f t="shared" si="7"/>
        <v>258140</v>
      </c>
      <c r="J109" s="26"/>
      <c r="K109" s="12">
        <f t="shared" si="4"/>
        <v>254922.3</v>
      </c>
      <c r="L109" s="26"/>
      <c r="M109" s="12">
        <f t="shared" si="5"/>
        <v>258140</v>
      </c>
      <c r="N109" s="27"/>
      <c r="O109" s="18"/>
    </row>
    <row r="110" spans="1:15" s="5" customFormat="1" x14ac:dyDescent="0.3">
      <c r="A110" s="2"/>
      <c r="B110" s="41" t="s">
        <v>101</v>
      </c>
      <c r="C110" s="41"/>
      <c r="D110" s="6"/>
      <c r="E110" s="6"/>
      <c r="F110" s="12"/>
      <c r="G110" s="7"/>
      <c r="H110" s="6"/>
      <c r="I110" s="12"/>
      <c r="J110" s="26"/>
      <c r="K110" s="12"/>
      <c r="L110" s="26"/>
      <c r="M110" s="12"/>
      <c r="N110" s="27"/>
      <c r="O110" s="18"/>
    </row>
    <row r="111" spans="1:15" s="5" customFormat="1" x14ac:dyDescent="0.3">
      <c r="A111" s="2"/>
      <c r="B111" s="41" t="s">
        <v>8</v>
      </c>
      <c r="C111" s="48"/>
      <c r="D111" s="6">
        <f>D41+D42+D43+D44+D45+D46</f>
        <v>357495.3</v>
      </c>
      <c r="E111" s="6"/>
      <c r="F111" s="12">
        <f t="shared" si="6"/>
        <v>357495.3</v>
      </c>
      <c r="G111" s="7">
        <f>G41+G42+G43+G44+G45+G46</f>
        <v>222189.09999999998</v>
      </c>
      <c r="H111" s="6"/>
      <c r="I111" s="12">
        <f t="shared" si="7"/>
        <v>222189.09999999998</v>
      </c>
      <c r="J111" s="26"/>
      <c r="K111" s="12">
        <f t="shared" si="4"/>
        <v>357495.3</v>
      </c>
      <c r="L111" s="26"/>
      <c r="M111" s="12">
        <f t="shared" si="5"/>
        <v>222189.09999999998</v>
      </c>
      <c r="N111" s="27"/>
      <c r="O111" s="18"/>
    </row>
    <row r="112" spans="1:15" s="5" customFormat="1" x14ac:dyDescent="0.3">
      <c r="A112" s="2"/>
      <c r="B112" s="41" t="s">
        <v>11</v>
      </c>
      <c r="C112" s="48"/>
      <c r="D112" s="6">
        <f>D57+D58+D62+D63+D67+D82+D86+D87+D88+D89+D71+D90+D79</f>
        <v>761528.7</v>
      </c>
      <c r="E112" s="6"/>
      <c r="F112" s="12">
        <f t="shared" si="6"/>
        <v>761528.7</v>
      </c>
      <c r="G112" s="7">
        <f>G57+G58+G62+G63+G67+G82+G86+G87+G88+G89+G71+G90+G79</f>
        <v>586413.4</v>
      </c>
      <c r="H112" s="6"/>
      <c r="I112" s="12">
        <f t="shared" si="7"/>
        <v>586413.4</v>
      </c>
      <c r="J112" s="26"/>
      <c r="K112" s="12">
        <f t="shared" si="4"/>
        <v>761528.7</v>
      </c>
      <c r="L112" s="26"/>
      <c r="M112" s="12">
        <f t="shared" si="5"/>
        <v>586413.4</v>
      </c>
      <c r="N112" s="27"/>
      <c r="O112" s="18"/>
    </row>
    <row r="113" spans="1:15" s="5" customFormat="1" hidden="1" x14ac:dyDescent="0.3">
      <c r="A113" s="2"/>
      <c r="B113" s="41" t="s">
        <v>22</v>
      </c>
      <c r="C113" s="48"/>
      <c r="D113" s="6">
        <f>D34</f>
        <v>0</v>
      </c>
      <c r="E113" s="6"/>
      <c r="F113" s="12">
        <f t="shared" si="6"/>
        <v>0</v>
      </c>
      <c r="G113" s="7">
        <f>G34</f>
        <v>0</v>
      </c>
      <c r="H113" s="6"/>
      <c r="I113" s="12">
        <f t="shared" si="7"/>
        <v>0</v>
      </c>
      <c r="J113" s="26"/>
      <c r="K113" s="12">
        <f t="shared" si="4"/>
        <v>0</v>
      </c>
      <c r="L113" s="26"/>
      <c r="M113" s="12">
        <f t="shared" si="5"/>
        <v>0</v>
      </c>
      <c r="N113" s="27"/>
      <c r="O113" s="18">
        <v>0</v>
      </c>
    </row>
    <row r="114" spans="1:15" s="5" customFormat="1" hidden="1" x14ac:dyDescent="0.3">
      <c r="A114" s="2"/>
      <c r="B114" s="52" t="s">
        <v>20</v>
      </c>
      <c r="C114" s="48"/>
      <c r="D114" s="6"/>
      <c r="E114" s="6"/>
      <c r="F114" s="12">
        <f t="shared" si="6"/>
        <v>0</v>
      </c>
      <c r="G114" s="7"/>
      <c r="H114" s="6"/>
      <c r="I114" s="12">
        <f t="shared" si="7"/>
        <v>0</v>
      </c>
      <c r="J114" s="26"/>
      <c r="K114" s="12">
        <f t="shared" si="4"/>
        <v>0</v>
      </c>
      <c r="L114" s="26"/>
      <c r="M114" s="12">
        <f t="shared" si="5"/>
        <v>0</v>
      </c>
      <c r="N114" s="27"/>
      <c r="O114" s="18">
        <v>0</v>
      </c>
    </row>
    <row r="115" spans="1:15" s="5" customFormat="1" x14ac:dyDescent="0.3">
      <c r="A115" s="2"/>
      <c r="B115" s="53" t="s">
        <v>15</v>
      </c>
      <c r="C115" s="53"/>
      <c r="D115" s="6">
        <f>D77+D78+D91+D80+D81</f>
        <v>7805.8</v>
      </c>
      <c r="E115" s="6"/>
      <c r="F115" s="12">
        <f t="shared" si="6"/>
        <v>7805.8</v>
      </c>
      <c r="G115" s="7">
        <f>G77+G78+G91+G80+G81</f>
        <v>3000</v>
      </c>
      <c r="H115" s="6"/>
      <c r="I115" s="12">
        <f t="shared" si="7"/>
        <v>3000</v>
      </c>
      <c r="J115" s="26"/>
      <c r="K115" s="12">
        <f t="shared" si="4"/>
        <v>7805.8</v>
      </c>
      <c r="L115" s="26"/>
      <c r="M115" s="12">
        <f t="shared" si="5"/>
        <v>3000</v>
      </c>
      <c r="N115" s="27"/>
      <c r="O115" s="18"/>
    </row>
    <row r="116" spans="1:15" s="5" customFormat="1" x14ac:dyDescent="0.3">
      <c r="A116" s="9"/>
      <c r="B116" s="52" t="s">
        <v>3</v>
      </c>
      <c r="C116" s="48"/>
      <c r="D116" s="6">
        <f>D27+D31+D32+D105+D97</f>
        <v>874619.1</v>
      </c>
      <c r="E116" s="6"/>
      <c r="F116" s="12">
        <f t="shared" si="6"/>
        <v>874619.1</v>
      </c>
      <c r="G116" s="7">
        <f>G27+G31+G32+G105+G97</f>
        <v>0</v>
      </c>
      <c r="H116" s="6"/>
      <c r="I116" s="12">
        <f t="shared" si="7"/>
        <v>0</v>
      </c>
      <c r="J116" s="26">
        <f>J97+J27+J31+J32</f>
        <v>-125000</v>
      </c>
      <c r="K116" s="12">
        <f>F116+J116</f>
        <v>749619.1</v>
      </c>
      <c r="L116" s="26"/>
      <c r="M116" s="12">
        <f t="shared" si="5"/>
        <v>0</v>
      </c>
      <c r="N116" s="27"/>
      <c r="O116" s="18"/>
    </row>
    <row r="117" spans="1:15" s="5" customFormat="1" x14ac:dyDescent="0.3">
      <c r="A117" s="2"/>
      <c r="B117" s="52" t="s">
        <v>9</v>
      </c>
      <c r="C117" s="48"/>
      <c r="D117" s="6">
        <f>D47+D51</f>
        <v>815084.8</v>
      </c>
      <c r="E117" s="6"/>
      <c r="F117" s="12">
        <f t="shared" si="6"/>
        <v>815084.8</v>
      </c>
      <c r="G117" s="7">
        <f t="shared" ref="G117" si="8">G47</f>
        <v>806538.6</v>
      </c>
      <c r="H117" s="6"/>
      <c r="I117" s="12">
        <f t="shared" si="7"/>
        <v>806538.6</v>
      </c>
      <c r="J117" s="26"/>
      <c r="K117" s="12">
        <f t="shared" si="4"/>
        <v>815084.8</v>
      </c>
      <c r="L117" s="26"/>
      <c r="M117" s="12">
        <f t="shared" si="5"/>
        <v>806538.6</v>
      </c>
      <c r="N117" s="27"/>
      <c r="O117" s="18"/>
    </row>
    <row r="118" spans="1:15" s="5" customFormat="1" x14ac:dyDescent="0.3">
      <c r="A118" s="9"/>
      <c r="B118" s="50" t="s">
        <v>30</v>
      </c>
      <c r="C118" s="51"/>
      <c r="D118" s="6">
        <f>D99</f>
        <v>50000</v>
      </c>
      <c r="E118" s="6"/>
      <c r="F118" s="12">
        <f t="shared" si="6"/>
        <v>50000</v>
      </c>
      <c r="G118" s="7">
        <f>G99</f>
        <v>50000</v>
      </c>
      <c r="H118" s="6"/>
      <c r="I118" s="12">
        <f t="shared" si="7"/>
        <v>50000</v>
      </c>
      <c r="J118" s="26"/>
      <c r="K118" s="12">
        <f t="shared" si="4"/>
        <v>50000</v>
      </c>
      <c r="L118" s="26"/>
      <c r="M118" s="12">
        <f t="shared" si="5"/>
        <v>50000</v>
      </c>
      <c r="N118" s="27"/>
      <c r="O118" s="18"/>
    </row>
    <row r="119" spans="1:15" s="5" customFormat="1" x14ac:dyDescent="0.3">
      <c r="A119" s="9"/>
      <c r="B119" s="49" t="s">
        <v>53</v>
      </c>
      <c r="C119" s="49"/>
      <c r="D119" s="6">
        <f>D101+D102+D103</f>
        <v>3973.5</v>
      </c>
      <c r="E119" s="6"/>
      <c r="F119" s="12">
        <f t="shared" si="6"/>
        <v>3973.5</v>
      </c>
      <c r="G119" s="7">
        <f>G101+G102+G103</f>
        <v>3973.5</v>
      </c>
      <c r="H119" s="6"/>
      <c r="I119" s="12">
        <f t="shared" si="7"/>
        <v>3973.5</v>
      </c>
      <c r="J119" s="26"/>
      <c r="K119" s="12">
        <f t="shared" si="4"/>
        <v>3973.5</v>
      </c>
      <c r="L119" s="26"/>
      <c r="M119" s="12">
        <f t="shared" si="5"/>
        <v>3973.5</v>
      </c>
      <c r="N119" s="27"/>
      <c r="O119" s="18"/>
    </row>
    <row r="120" spans="1:15" s="5" customFormat="1" x14ac:dyDescent="0.3">
      <c r="A120" s="9"/>
      <c r="B120" s="49" t="s">
        <v>54</v>
      </c>
      <c r="C120" s="49"/>
      <c r="D120" s="6">
        <f>D20+D24+D25+D26+D33+D35+D36</f>
        <v>357024.1</v>
      </c>
      <c r="E120" s="6"/>
      <c r="F120" s="12">
        <f t="shared" si="6"/>
        <v>357024.1</v>
      </c>
      <c r="G120" s="7">
        <f>G20+G24+G25+G26+G33+G35+G36</f>
        <v>975754.39999999991</v>
      </c>
      <c r="H120" s="6"/>
      <c r="I120" s="12">
        <f t="shared" si="7"/>
        <v>975754.39999999991</v>
      </c>
      <c r="J120" s="26"/>
      <c r="K120" s="12">
        <f t="shared" si="4"/>
        <v>357024.1</v>
      </c>
      <c r="L120" s="26"/>
      <c r="M120" s="12">
        <f t="shared" si="5"/>
        <v>975754.39999999991</v>
      </c>
      <c r="N120" s="27"/>
      <c r="O120" s="18"/>
    </row>
    <row r="121" spans="1:15" s="5" customFormat="1" x14ac:dyDescent="0.3">
      <c r="J121" s="22"/>
      <c r="L121" s="22"/>
      <c r="N121" s="27"/>
      <c r="O121" s="32"/>
    </row>
  </sheetData>
  <autoFilter ref="A15:O120">
    <filterColumn colId="14">
      <filters blank="1"/>
    </filterColumn>
  </autoFilter>
  <mergeCells count="28">
    <mergeCell ref="A10:M12"/>
    <mergeCell ref="B120:C120"/>
    <mergeCell ref="B119:C119"/>
    <mergeCell ref="B118:C118"/>
    <mergeCell ref="B116:C116"/>
    <mergeCell ref="B111:C111"/>
    <mergeCell ref="B112:C112"/>
    <mergeCell ref="B113:C113"/>
    <mergeCell ref="B114:C114"/>
    <mergeCell ref="B115:C115"/>
    <mergeCell ref="B117:C117"/>
    <mergeCell ref="B110:C110"/>
    <mergeCell ref="B106:C106"/>
    <mergeCell ref="B107:C107"/>
    <mergeCell ref="B108:C108"/>
    <mergeCell ref="A14:A15"/>
    <mergeCell ref="B14:B15"/>
    <mergeCell ref="C14:C15"/>
    <mergeCell ref="E14:E15"/>
    <mergeCell ref="F14:F15"/>
    <mergeCell ref="H14:H15"/>
    <mergeCell ref="I14:I15"/>
    <mergeCell ref="D14:D15"/>
    <mergeCell ref="J14:J15"/>
    <mergeCell ref="K14:K15"/>
    <mergeCell ref="L14:L15"/>
    <mergeCell ref="M14:M15"/>
    <mergeCell ref="G14:G15"/>
  </mergeCells>
  <pageMargins left="0.98425196850393704" right="0.39370078740157483" top="0.78740157480314965" bottom="0.78740157480314965" header="0.51181102362204722" footer="0.51181102362204722"/>
  <pageSetup paperSize="9" scale="80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2017-2018 год</vt:lpstr>
      <vt:lpstr>'2017-2018 год'!Заголовки_для_печати</vt:lpstr>
      <vt:lpstr>'2017-2018 год'!Область_печати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2015-12-30T04:52:28Z</cp:lastPrinted>
  <dcterms:created xsi:type="dcterms:W3CDTF">2014-02-04T08:37:28Z</dcterms:created>
  <dcterms:modified xsi:type="dcterms:W3CDTF">2015-12-30T04:53:28Z</dcterms:modified>
</cp:coreProperties>
</file>