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10" windowWidth="14810" windowHeight="7710"/>
  </bookViews>
  <sheets>
    <sheet name="Прил.2" sheetId="1" r:id="rId1"/>
  </sheets>
  <definedNames>
    <definedName name="_xlnm.Print_Titles" localSheetId="0">Прил.2!$8:$8</definedName>
    <definedName name="_xlnm.Print_Area" localSheetId="0">Прил.2!$A$1:$E$53</definedName>
  </definedNames>
  <calcPr calcId="152511"/>
</workbook>
</file>

<file path=xl/calcChain.xml><?xml version="1.0" encoding="utf-8"?>
<calcChain xmlns="http://schemas.openxmlformats.org/spreadsheetml/2006/main">
  <c r="D36" i="1" l="1"/>
  <c r="D24" i="1"/>
  <c r="E13" i="1"/>
  <c r="E15" i="1"/>
  <c r="E16" i="1"/>
  <c r="E17" i="1"/>
  <c r="E19" i="1"/>
  <c r="E20" i="1"/>
  <c r="E22" i="1"/>
  <c r="E25" i="1"/>
  <c r="E31" i="1"/>
  <c r="E34" i="1"/>
  <c r="E35" i="1"/>
  <c r="E39" i="1"/>
  <c r="E41" i="1"/>
  <c r="E44" i="1"/>
  <c r="E50" i="1"/>
  <c r="E51" i="1"/>
  <c r="D30" i="1"/>
  <c r="E30" i="1" s="1"/>
  <c r="C30" i="1"/>
  <c r="D42" i="1"/>
  <c r="E42" i="1" s="1"/>
  <c r="C42" i="1"/>
  <c r="D18" i="1"/>
  <c r="D46" i="1"/>
  <c r="D45" i="1" s="1"/>
  <c r="D33" i="1"/>
  <c r="D14" i="1"/>
  <c r="D12" i="1"/>
  <c r="D10" i="1"/>
  <c r="C26" i="1"/>
  <c r="C24" i="1" s="1"/>
  <c r="C28" i="1"/>
  <c r="E28" i="1" s="1"/>
  <c r="C29" i="1"/>
  <c r="E29" i="1" s="1"/>
  <c r="C38" i="1"/>
  <c r="E38" i="1" s="1"/>
  <c r="C47" i="1"/>
  <c r="E47" i="1" s="1"/>
  <c r="C48" i="1"/>
  <c r="E48" i="1" s="1"/>
  <c r="C49" i="1"/>
  <c r="E49" i="1" s="1"/>
  <c r="C36" i="1" l="1"/>
  <c r="E36" i="1" s="1"/>
  <c r="E24" i="1"/>
  <c r="D9" i="1"/>
  <c r="D53" i="1" s="1"/>
  <c r="E26" i="1"/>
  <c r="C33" i="1" l="1"/>
  <c r="E33" i="1" s="1"/>
  <c r="C21" i="1"/>
  <c r="C14" i="1"/>
  <c r="E14" i="1" s="1"/>
  <c r="C12" i="1"/>
  <c r="E12" i="1" s="1"/>
  <c r="C11" i="1"/>
  <c r="C18" i="1" l="1"/>
  <c r="E18" i="1" s="1"/>
  <c r="E21" i="1"/>
  <c r="C10" i="1"/>
  <c r="E11" i="1"/>
  <c r="C46" i="1"/>
  <c r="C9" i="1" l="1"/>
  <c r="E10" i="1"/>
  <c r="C45" i="1"/>
  <c r="E45" i="1" s="1"/>
  <c r="E46" i="1"/>
  <c r="C53" i="1" l="1"/>
  <c r="E53" i="1" s="1"/>
  <c r="E9" i="1"/>
</calcChain>
</file>

<file path=xl/sharedStrings.xml><?xml version="1.0" encoding="utf-8"?>
<sst xmlns="http://schemas.openxmlformats.org/spreadsheetml/2006/main" count="102" uniqueCount="102">
  <si>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</si>
  <si>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</si>
  <si>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</si>
  <si>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</si>
  <si>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</si>
  <si>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</si>
  <si>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</si>
  <si>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</si>
  <si>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</si>
  <si>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</si>
  <si>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</si>
  <si>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</si>
  <si>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</si>
  <si>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</si>
  <si>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</si>
  <si>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</si>
  <si>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</si>
  <si>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</si>
  <si>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</si>
  <si>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</si>
  <si>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</si>
  <si>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</si>
  <si>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</si>
  <si>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</si>
  <si>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</si>
  <si>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</si>
  <si>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</si>
  <si>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</si>
  <si>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</si>
  <si>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</si>
  <si>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</si>
  <si>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</si>
  <si>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</si>
  <si>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</si>
  <si>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</si>
  <si>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</si>
  <si>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</si>
  <si>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</si>
  <si>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</si>
  <si>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</si>
  <si>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</si>
  <si>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</si>
  <si>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</si>
  <si>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</si>
  <si>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</si>
  <si>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1 14 01 00 0 00 0 000 410</t>
  </si>
  <si>
    <t>Доходы от продажи квартир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</si>
  <si>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</si>
  <si>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</si>
  <si>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</si>
  <si>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</si>
  <si>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</si>
  <si>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</si>
  <si>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</si>
  <si>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</si>
  <si>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</si>
  <si>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</si>
  <si>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</si>
  <si>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</si>
  <si>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</si>
  <si>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</si>
  <si>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</si>
  <si>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Приложение № 2</t>
  </si>
  <si>
    <t>к решению Пермской городской Думы</t>
  </si>
  <si>
    <t>от                       №</t>
  </si>
  <si>
    <t xml:space="preserve">Отчет об исполнении доходов бюджета города Перми </t>
  </si>
  <si>
    <t xml:space="preserve">по кодам видов доходов, подвидов доходов, классификации операций сектора муниципального управления, </t>
  </si>
  <si>
    <t>% исполнения</t>
  </si>
  <si>
    <t>1 09 00 00 0 00 0 000 000</t>
  </si>
  <si>
    <t>ЗАДОЛЖЕННОСТЬ И ПЕРЕРАСЧЕТЫ ПО ОТМЕНЕННЫМ НАЛОГАМ, СБОРАМ И ИНЫМ ОБЯЗАТЕЛЬНЫМ ПЛАТЕЖАМ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</si>
  <si>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</si>
  <si>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</si>
  <si>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</si>
  <si>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</si>
  <si>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</si>
  <si>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</si>
  <si>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ИТОГО ДОХОДОВ</t>
  </si>
  <si>
    <t>2 18 00 00 0 00 0 000 000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</si>
  <si>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</si>
  <si>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</si>
  <si>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</si>
  <si>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</si>
  <si>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</si>
  <si>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от продажи земельных участков, находящихся в государственной и муниципальной собственности</t>
  </si>
  <si>
    <t>1 17 05 00 0 00 0 000 180</t>
  </si>
  <si>
    <t>Прочие неналоговые доходы</t>
  </si>
  <si>
    <t>Исполнено на 01.01.2016 г.</t>
  </si>
  <si>
    <t>Уточненный план по решению ПГД от 16.12.2014 № 270 (ред. от 22.12.2015)</t>
  </si>
  <si>
    <t>2 19 00 00 0 00 0 000 000</t>
  </si>
  <si>
    <t>Плата за использование лесов</t>
  </si>
  <si>
    <t>1 17 01 00 0 00 0 000 180</t>
  </si>
  <si>
    <t>Невыясненные поступления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</si>
  <si>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</si>
  <si>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</si>
  <si>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662,410</t>
  </si>
  <si>
    <r>
      <t>1 14 06 30 0 00 0 000</t>
    </r>
    <r>
      <rPr>
        <sz val="14"/>
        <rFont val="Times New Roman CYR"/>
        <charset val="204"/>
      </rPr>
      <t xml:space="preserve"> 430</t>
    </r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</si>
  <si>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</si>
  <si>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1 12 04 00 0 00 0 000 120</t>
  </si>
  <si>
    <t>2 02 02 00 0 00 0 000 151</t>
  </si>
  <si>
    <t>2 02 03 00 0 00 0 000 151</t>
  </si>
  <si>
    <t>2 02 04 00 0 00 0 000 151</t>
  </si>
  <si>
    <t>относящимся к доходам бюджета,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</si>
</sst>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?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Times New Roman CYR"/>
      <charset val="204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2" fillId="0" borderId="0"/>
  </cellStyleXfs>
  <cellXfs count="30">
    <xf numFmtId="0" fontId="0" fillId="0" borderId="0" xfId="0"/>
    <xf numFmtId="0" fontId="2" fillId="0" borderId="0" xfId="0" applyFont="1" applyFill="1"/>
    <xf numFmtId="165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166" fontId="6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49" fontId="6" fillId="0" borderId="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right" shrinkToFit="1"/>
    </xf>
    <xf numFmtId="165" fontId="11" fillId="0" borderId="2" xfId="0" applyNumberFormat="1" applyFont="1" applyFill="1" applyBorder="1" applyAlignment="1">
      <alignment horizontal="right" shrinkToFit="1"/>
    </xf>
    <xf numFmtId="49" fontId="11" fillId="0" borderId="2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center" vertical="top" wrapText="1"/>
    </xf>
    <xf numFmtId="166" fontId="10" fillId="0" borderId="2" xfId="1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left" wrapText="1"/>
    </xf>
    <xf numFmtId="49" fontId="10" fillId="0" borderId="2" xfId="0" applyNumberFormat="1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shrinkToFit="1"/>
    </xf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0" fontId="2" fillId="0" borderId="0" xfId="0" applyFont="1" applyFill="1" applyAlignment="1"/>
  </cellXfs>
  <cellStyles count="5">
    <cellStyle name="Normal" xfId="4"/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80" zoomScaleNormal="80" workbookViewId="0">
      <selection activeCell="B16" sqref="B16"/>
    </sheetView>
  </sheetViews>
  <sheetFormatPr defaultColWidth="8.81640625" defaultRowHeight="15.5" x14ac:dyDescent="0.35"/>
  <cols>
    <col min="1" max="1" width="31.7265625" style="14" customWidth="1"/>
    <col min="2" max="2" width="74" style="14" customWidth="1"/>
    <col min="3" max="3" width="24.26953125" style="13" customWidth="1"/>
    <col min="4" max="4" width="23.54296875" style="13" customWidth="1"/>
    <col min="5" max="5" width="16.81640625" style="13" customWidth="1"/>
    <col min="6" max="16384" width="8.81640625" style="13"/>
  </cols>
  <sheetData>
    <row r="1" spans="1:5" s="1" customFormat="1" x14ac:dyDescent="0.35">
      <c r="A1" s="9"/>
      <c r="B1" s="3"/>
      <c r="C1" s="10"/>
      <c r="D1" s="28" t="s">
        <v>62</v>
      </c>
      <c r="E1" s="28"/>
    </row>
    <row r="2" spans="1:5" s="1" customFormat="1" x14ac:dyDescent="0.35">
      <c r="A2" s="9"/>
      <c r="B2" s="3"/>
      <c r="C2" s="11"/>
      <c r="D2" s="28" t="s">
        <v>63</v>
      </c>
      <c r="E2" s="28"/>
    </row>
    <row r="3" spans="1:5" s="1" customFormat="1" x14ac:dyDescent="0.35">
      <c r="A3" s="9"/>
      <c r="B3" s="3"/>
      <c r="C3" s="12"/>
      <c r="D3" s="29" t="s">
        <v>64</v>
      </c>
      <c r="E3" s="29"/>
    </row>
    <row r="4" spans="1:5" s="1" customFormat="1" ht="18" x14ac:dyDescent="0.4">
      <c r="A4" s="27" t="s">
        <v>65</v>
      </c>
      <c r="B4" s="27"/>
      <c r="C4" s="27"/>
      <c r="D4" s="27"/>
      <c r="E4" s="27"/>
    </row>
    <row r="5" spans="1:5" s="1" customFormat="1" ht="18" x14ac:dyDescent="0.4">
      <c r="A5" s="27" t="s">
        <v>66</v>
      </c>
      <c r="B5" s="27"/>
      <c r="C5" s="27"/>
      <c r="D5" s="27"/>
      <c r="E5" s="27"/>
    </row>
    <row r="6" spans="1:5" s="1" customFormat="1" ht="18" x14ac:dyDescent="0.4">
      <c r="A6" s="27" t="s">
        <v>101</v>
      </c>
      <c r="B6" s="27"/>
      <c r="C6" s="27"/>
      <c r="D6" s="27"/>
      <c r="E6" s="27"/>
    </row>
    <row r="7" spans="1:5" x14ac:dyDescent="0.35">
      <c r="A7" s="4"/>
      <c r="B7" s="4"/>
      <c r="D7" s="2"/>
      <c r="E7" s="2" t="s">
        <v>0</v>
      </c>
    </row>
    <row r="8" spans="1:5" ht="62" x14ac:dyDescent="0.35">
      <c r="A8" s="5" t="s">
        <v>1</v>
      </c>
      <c r="B8" s="5" t="s">
        <v>2</v>
      </c>
      <c r="C8" s="6" t="s">
        <v>87</v>
      </c>
      <c r="D8" s="7" t="s">
        <v>86</v>
      </c>
      <c r="E8" s="8" t="s">
        <v>67</v>
      </c>
    </row>
    <row r="9" spans="1:5" ht="18" x14ac:dyDescent="0.4">
      <c r="A9" s="16" t="s">
        <v>3</v>
      </c>
      <c r="B9" s="17" t="s">
        <v>4</v>
      </c>
      <c r="C9" s="18">
        <f>C10+C12+C14+C18+C22+C24+C30+C33+C41+C42+C36+C23</f>
        <v>14179142.709999999</v>
      </c>
      <c r="D9" s="18">
        <f>D10+D12+D14+D18+D22+D24+D30+D33+D41+D42+D36+D23</f>
        <v>13625391.394000001</v>
      </c>
      <c r="E9" s="26">
        <f t="shared" ref="E9:E53" si="0">D9/C9*100</f>
        <v>96.094606512356634</v>
      </c>
    </row>
    <row r="10" spans="1:5" ht="18" x14ac:dyDescent="0.4">
      <c r="A10" s="16" t="s">
        <v>5</v>
      </c>
      <c r="B10" s="17" t="s">
        <v>6</v>
      </c>
      <c r="C10" s="19">
        <f t="shared" ref="C10:D10" si="1">C11</f>
        <v>6748120.8999999994</v>
      </c>
      <c r="D10" s="19">
        <f t="shared" si="1"/>
        <v>6845330.9730000002</v>
      </c>
      <c r="E10" s="26">
        <f t="shared" si="0"/>
        <v>101.44055025747984</v>
      </c>
    </row>
    <row r="11" spans="1:5" ht="18" x14ac:dyDescent="0.4">
      <c r="A11" s="16" t="s">
        <v>7</v>
      </c>
      <c r="B11" s="20" t="s">
        <v>8</v>
      </c>
      <c r="C11" s="19">
        <f>7272825.1-524704.2</f>
        <v>6748120.8999999994</v>
      </c>
      <c r="D11" s="19">
        <v>6845330.9730000002</v>
      </c>
      <c r="E11" s="26">
        <f t="shared" si="0"/>
        <v>101.44055025747984</v>
      </c>
    </row>
    <row r="12" spans="1:5" ht="36" x14ac:dyDescent="0.4">
      <c r="A12" s="21" t="s">
        <v>70</v>
      </c>
      <c r="B12" s="17" t="s">
        <v>71</v>
      </c>
      <c r="C12" s="19">
        <f t="shared" ref="C12:D12" si="2">C13</f>
        <v>18868.099999999999</v>
      </c>
      <c r="D12" s="19">
        <f t="shared" si="2"/>
        <v>25162.137999999999</v>
      </c>
      <c r="E12" s="26">
        <f t="shared" si="0"/>
        <v>133.35809116975213</v>
      </c>
    </row>
    <row r="13" spans="1:5" ht="36" x14ac:dyDescent="0.4">
      <c r="A13" s="16" t="s">
        <v>72</v>
      </c>
      <c r="B13" s="20" t="s">
        <v>73</v>
      </c>
      <c r="C13" s="19">
        <v>18868.099999999999</v>
      </c>
      <c r="D13" s="19">
        <v>25162.137999999999</v>
      </c>
      <c r="E13" s="26">
        <f t="shared" si="0"/>
        <v>133.35809116975213</v>
      </c>
    </row>
    <row r="14" spans="1:5" ht="18" x14ac:dyDescent="0.4">
      <c r="A14" s="16" t="s">
        <v>9</v>
      </c>
      <c r="B14" s="17" t="s">
        <v>10</v>
      </c>
      <c r="C14" s="18">
        <f t="shared" ref="C14:D14" si="3">SUM(C15:C17)</f>
        <v>595793.1</v>
      </c>
      <c r="D14" s="18">
        <f t="shared" si="3"/>
        <v>591438.71600000001</v>
      </c>
      <c r="E14" s="26">
        <f t="shared" si="0"/>
        <v>99.269144943101892</v>
      </c>
    </row>
    <row r="15" spans="1:5" ht="36" x14ac:dyDescent="0.4">
      <c r="A15" s="16" t="s">
        <v>11</v>
      </c>
      <c r="B15" s="20" t="s">
        <v>12</v>
      </c>
      <c r="C15" s="19">
        <v>573972</v>
      </c>
      <c r="D15" s="19">
        <v>567615.76300000004</v>
      </c>
      <c r="E15" s="26">
        <f t="shared" si="0"/>
        <v>98.892587617514451</v>
      </c>
    </row>
    <row r="16" spans="1:5" ht="18" x14ac:dyDescent="0.4">
      <c r="A16" s="16" t="s">
        <v>13</v>
      </c>
      <c r="B16" s="20" t="s">
        <v>14</v>
      </c>
      <c r="C16" s="19">
        <v>2077.4</v>
      </c>
      <c r="D16" s="19">
        <v>1732.6379999999999</v>
      </c>
      <c r="E16" s="26">
        <f t="shared" si="0"/>
        <v>83.404159044960039</v>
      </c>
    </row>
    <row r="17" spans="1:5" ht="36" x14ac:dyDescent="0.4">
      <c r="A17" s="16" t="s">
        <v>15</v>
      </c>
      <c r="B17" s="20" t="s">
        <v>16</v>
      </c>
      <c r="C17" s="19">
        <v>19743.7</v>
      </c>
      <c r="D17" s="19">
        <v>22090.314999999999</v>
      </c>
      <c r="E17" s="26">
        <f t="shared" si="0"/>
        <v>111.88538622446653</v>
      </c>
    </row>
    <row r="18" spans="1:5" ht="18" x14ac:dyDescent="0.4">
      <c r="A18" s="16" t="s">
        <v>17</v>
      </c>
      <c r="B18" s="17" t="s">
        <v>18</v>
      </c>
      <c r="C18" s="18">
        <f t="shared" ref="C18:D18" si="4">C19+C20+C21</f>
        <v>4460119.5</v>
      </c>
      <c r="D18" s="18">
        <f t="shared" si="4"/>
        <v>4178991.645</v>
      </c>
      <c r="E18" s="26">
        <f t="shared" si="0"/>
        <v>93.69685375021902</v>
      </c>
    </row>
    <row r="19" spans="1:5" ht="18" x14ac:dyDescent="0.4">
      <c r="A19" s="16" t="s">
        <v>19</v>
      </c>
      <c r="B19" s="20" t="s">
        <v>20</v>
      </c>
      <c r="C19" s="19">
        <v>287537.09999999998</v>
      </c>
      <c r="D19" s="19">
        <v>248504.65599999999</v>
      </c>
      <c r="E19" s="26">
        <f t="shared" si="0"/>
        <v>86.425249472155073</v>
      </c>
    </row>
    <row r="20" spans="1:5" ht="18" x14ac:dyDescent="0.4">
      <c r="A20" s="16" t="s">
        <v>21</v>
      </c>
      <c r="B20" s="20" t="s">
        <v>22</v>
      </c>
      <c r="C20" s="19">
        <v>1107599.7</v>
      </c>
      <c r="D20" s="19">
        <v>1171057.29</v>
      </c>
      <c r="E20" s="26">
        <f t="shared" si="0"/>
        <v>105.72928920078257</v>
      </c>
    </row>
    <row r="21" spans="1:5" ht="18" x14ac:dyDescent="0.4">
      <c r="A21" s="16" t="s">
        <v>23</v>
      </c>
      <c r="B21" s="20" t="s">
        <v>24</v>
      </c>
      <c r="C21" s="19">
        <f>3340670.3-275687.6</f>
        <v>3064982.6999999997</v>
      </c>
      <c r="D21" s="19">
        <v>2759429.699</v>
      </c>
      <c r="E21" s="26">
        <f t="shared" si="0"/>
        <v>90.030840924485489</v>
      </c>
    </row>
    <row r="22" spans="1:5" ht="18" x14ac:dyDescent="0.4">
      <c r="A22" s="16" t="s">
        <v>25</v>
      </c>
      <c r="B22" s="17" t="s">
        <v>26</v>
      </c>
      <c r="C22" s="18">
        <v>179338.4</v>
      </c>
      <c r="D22" s="18">
        <v>211729.02799999999</v>
      </c>
      <c r="E22" s="26">
        <f t="shared" si="0"/>
        <v>118.0611781971959</v>
      </c>
    </row>
    <row r="23" spans="1:5" ht="36" x14ac:dyDescent="0.4">
      <c r="A23" s="16" t="s">
        <v>68</v>
      </c>
      <c r="B23" s="17" t="s">
        <v>69</v>
      </c>
      <c r="C23" s="18"/>
      <c r="D23" s="18">
        <v>-0.221</v>
      </c>
      <c r="E23" s="26"/>
    </row>
    <row r="24" spans="1:5" ht="54" x14ac:dyDescent="0.4">
      <c r="A24" s="16" t="s">
        <v>27</v>
      </c>
      <c r="B24" s="17" t="s">
        <v>28</v>
      </c>
      <c r="C24" s="18">
        <f>C25+C26+C28+C29+C27</f>
        <v>1220960.1100000003</v>
      </c>
      <c r="D24" s="18">
        <f>D25+D26+D28+D29+D27</f>
        <v>852717.52300000004</v>
      </c>
      <c r="E24" s="26">
        <f t="shared" si="0"/>
        <v>69.839916637407569</v>
      </c>
    </row>
    <row r="25" spans="1:5" ht="90" x14ac:dyDescent="0.4">
      <c r="A25" s="16" t="s">
        <v>29</v>
      </c>
      <c r="B25" s="20" t="s">
        <v>30</v>
      </c>
      <c r="C25" s="19">
        <v>1585.6</v>
      </c>
      <c r="D25" s="19">
        <v>2341.2130000000002</v>
      </c>
      <c r="E25" s="26">
        <f t="shared" si="0"/>
        <v>147.65470484359236</v>
      </c>
    </row>
    <row r="26" spans="1:5" ht="108" x14ac:dyDescent="0.4">
      <c r="A26" s="16" t="s">
        <v>31</v>
      </c>
      <c r="B26" s="20" t="s">
        <v>32</v>
      </c>
      <c r="C26" s="19">
        <f>1113115.8-162008.69+100000</f>
        <v>1051107.1100000001</v>
      </c>
      <c r="D26" s="19">
        <v>685767.929</v>
      </c>
      <c r="E26" s="26">
        <f t="shared" si="0"/>
        <v>65.242440325610573</v>
      </c>
    </row>
    <row r="27" spans="1:5" ht="54" x14ac:dyDescent="0.4">
      <c r="A27" s="16" t="s">
        <v>92</v>
      </c>
      <c r="B27" s="20" t="s">
        <v>93</v>
      </c>
      <c r="C27" s="20"/>
      <c r="D27" s="19" t="s">
        <v>94</v>
      </c>
      <c r="E27" s="26"/>
    </row>
    <row r="28" spans="1:5" ht="36" x14ac:dyDescent="0.4">
      <c r="A28" s="16" t="s">
        <v>33</v>
      </c>
      <c r="B28" s="20" t="s">
        <v>34</v>
      </c>
      <c r="C28" s="19">
        <f>10217+32093.3</f>
        <v>42310.3</v>
      </c>
      <c r="D28" s="19">
        <v>42310.201000000001</v>
      </c>
      <c r="E28" s="26">
        <f t="shared" si="0"/>
        <v>99.999766014422022</v>
      </c>
    </row>
    <row r="29" spans="1:5" ht="90" x14ac:dyDescent="0.4">
      <c r="A29" s="16" t="s">
        <v>35</v>
      </c>
      <c r="B29" s="20" t="s">
        <v>74</v>
      </c>
      <c r="C29" s="19">
        <f>156741.5-30784.4</f>
        <v>125957.1</v>
      </c>
      <c r="D29" s="19">
        <v>121635.77</v>
      </c>
      <c r="E29" s="26">
        <f t="shared" si="0"/>
        <v>96.569204911831079</v>
      </c>
    </row>
    <row r="30" spans="1:5" ht="36" x14ac:dyDescent="0.4">
      <c r="A30" s="16" t="s">
        <v>36</v>
      </c>
      <c r="B30" s="17" t="s">
        <v>37</v>
      </c>
      <c r="C30" s="18">
        <f>C31+C32</f>
        <v>8042.3</v>
      </c>
      <c r="D30" s="18">
        <f>D31+D32</f>
        <v>21765.117000000002</v>
      </c>
      <c r="E30" s="26">
        <f t="shared" si="0"/>
        <v>270.63299056240135</v>
      </c>
    </row>
    <row r="31" spans="1:5" ht="18" x14ac:dyDescent="0.4">
      <c r="A31" s="16" t="s">
        <v>38</v>
      </c>
      <c r="B31" s="20" t="s">
        <v>39</v>
      </c>
      <c r="C31" s="19">
        <v>8042.3</v>
      </c>
      <c r="D31" s="19">
        <v>21663.828000000001</v>
      </c>
      <c r="E31" s="26">
        <f t="shared" si="0"/>
        <v>269.37353742088709</v>
      </c>
    </row>
    <row r="32" spans="1:5" ht="18" x14ac:dyDescent="0.4">
      <c r="A32" s="16" t="s">
        <v>97</v>
      </c>
      <c r="B32" s="20" t="s">
        <v>89</v>
      </c>
      <c r="C32" s="19"/>
      <c r="D32" s="19">
        <v>101.289</v>
      </c>
      <c r="E32" s="26"/>
    </row>
    <row r="33" spans="1:5" ht="36" x14ac:dyDescent="0.4">
      <c r="A33" s="16" t="s">
        <v>40</v>
      </c>
      <c r="B33" s="22" t="s">
        <v>41</v>
      </c>
      <c r="C33" s="18">
        <f>C34+C35</f>
        <v>93636.400000000009</v>
      </c>
      <c r="D33" s="18">
        <f>D34+D35</f>
        <v>104836.973</v>
      </c>
      <c r="E33" s="26">
        <f t="shared" si="0"/>
        <v>111.96177234494276</v>
      </c>
    </row>
    <row r="34" spans="1:5" ht="18" x14ac:dyDescent="0.4">
      <c r="A34" s="16" t="s">
        <v>80</v>
      </c>
      <c r="B34" s="20" t="s">
        <v>75</v>
      </c>
      <c r="C34" s="19">
        <v>5250.8</v>
      </c>
      <c r="D34" s="19">
        <v>7123.1769999999997</v>
      </c>
      <c r="E34" s="26">
        <f t="shared" si="0"/>
        <v>135.6588900738935</v>
      </c>
    </row>
    <row r="35" spans="1:5" ht="18" x14ac:dyDescent="0.4">
      <c r="A35" s="16" t="s">
        <v>81</v>
      </c>
      <c r="B35" s="20" t="s">
        <v>42</v>
      </c>
      <c r="C35" s="19">
        <v>88385.600000000006</v>
      </c>
      <c r="D35" s="19">
        <v>97713.796000000002</v>
      </c>
      <c r="E35" s="26">
        <f t="shared" si="0"/>
        <v>110.55397711844464</v>
      </c>
    </row>
    <row r="36" spans="1:5" ht="36" x14ac:dyDescent="0.4">
      <c r="A36" s="21" t="s">
        <v>43</v>
      </c>
      <c r="B36" s="20" t="s">
        <v>44</v>
      </c>
      <c r="C36" s="19">
        <f>C38+C39+C37+C40</f>
        <v>632477.5</v>
      </c>
      <c r="D36" s="19">
        <f>D38+D39+D37+D40</f>
        <v>536278.38400000008</v>
      </c>
      <c r="E36" s="26">
        <f t="shared" si="0"/>
        <v>84.790112533647459</v>
      </c>
    </row>
    <row r="37" spans="1:5" ht="18" x14ac:dyDescent="0.4">
      <c r="A37" s="16" t="s">
        <v>45</v>
      </c>
      <c r="B37" s="20" t="s">
        <v>46</v>
      </c>
      <c r="C37" s="19"/>
      <c r="D37" s="19">
        <v>711.83199999999999</v>
      </c>
      <c r="E37" s="26"/>
    </row>
    <row r="38" spans="1:5" ht="100.5" customHeight="1" x14ac:dyDescent="0.4">
      <c r="A38" s="16" t="s">
        <v>47</v>
      </c>
      <c r="B38" s="20" t="s">
        <v>48</v>
      </c>
      <c r="C38" s="19">
        <f>349035.4+90470.5+50000</f>
        <v>489505.9</v>
      </c>
      <c r="D38" s="19">
        <v>239920.43799999999</v>
      </c>
      <c r="E38" s="26">
        <f t="shared" si="0"/>
        <v>49.012777578370347</v>
      </c>
    </row>
    <row r="39" spans="1:5" ht="36" x14ac:dyDescent="0.4">
      <c r="A39" s="16" t="s">
        <v>82</v>
      </c>
      <c r="B39" s="20" t="s">
        <v>83</v>
      </c>
      <c r="C39" s="19">
        <v>142971.6</v>
      </c>
      <c r="D39" s="19">
        <v>280724.13900000002</v>
      </c>
      <c r="E39" s="26">
        <f t="shared" si="0"/>
        <v>196.34958201488968</v>
      </c>
    </row>
    <row r="40" spans="1:5" ht="90" x14ac:dyDescent="0.4">
      <c r="A40" s="16" t="s">
        <v>95</v>
      </c>
      <c r="B40" s="20" t="s">
        <v>96</v>
      </c>
      <c r="C40" s="20"/>
      <c r="D40" s="19">
        <v>14921.975</v>
      </c>
      <c r="E40" s="26"/>
    </row>
    <row r="41" spans="1:5" ht="18" x14ac:dyDescent="0.4">
      <c r="A41" s="21" t="s">
        <v>49</v>
      </c>
      <c r="B41" s="20" t="s">
        <v>50</v>
      </c>
      <c r="C41" s="18">
        <v>145794.70000000001</v>
      </c>
      <c r="D41" s="18">
        <v>207313.67199999999</v>
      </c>
      <c r="E41" s="26">
        <f t="shared" si="0"/>
        <v>142.1956161643736</v>
      </c>
    </row>
    <row r="42" spans="1:5" ht="18" x14ac:dyDescent="0.4">
      <c r="A42" s="21" t="s">
        <v>51</v>
      </c>
      <c r="B42" s="20" t="s">
        <v>52</v>
      </c>
      <c r="C42" s="19">
        <f>C44+C43</f>
        <v>75991.7</v>
      </c>
      <c r="D42" s="19">
        <f>D44+D43</f>
        <v>49827.446000000004</v>
      </c>
      <c r="E42" s="26">
        <f t="shared" si="0"/>
        <v>65.569589836784814</v>
      </c>
    </row>
    <row r="43" spans="1:5" ht="18" x14ac:dyDescent="0.4">
      <c r="A43" s="16" t="s">
        <v>90</v>
      </c>
      <c r="B43" s="20" t="s">
        <v>91</v>
      </c>
      <c r="C43" s="19"/>
      <c r="D43" s="19">
        <v>-82.596000000000004</v>
      </c>
      <c r="E43" s="26"/>
    </row>
    <row r="44" spans="1:5" ht="18" x14ac:dyDescent="0.4">
      <c r="A44" s="16" t="s">
        <v>84</v>
      </c>
      <c r="B44" s="20" t="s">
        <v>85</v>
      </c>
      <c r="C44" s="19">
        <v>75991.7</v>
      </c>
      <c r="D44" s="19">
        <v>49910.042000000001</v>
      </c>
      <c r="E44" s="26">
        <f t="shared" si="0"/>
        <v>65.678280654334614</v>
      </c>
    </row>
    <row r="45" spans="1:5" ht="18" x14ac:dyDescent="0.4">
      <c r="A45" s="23" t="s">
        <v>53</v>
      </c>
      <c r="B45" s="24" t="s">
        <v>54</v>
      </c>
      <c r="C45" s="19">
        <f>C46+C51+C52</f>
        <v>8183320.0750000002</v>
      </c>
      <c r="D45" s="19">
        <f>D46+D51+D52</f>
        <v>8650310.2709999997</v>
      </c>
      <c r="E45" s="26">
        <f t="shared" si="0"/>
        <v>105.70661041875475</v>
      </c>
    </row>
    <row r="46" spans="1:5" ht="36" x14ac:dyDescent="0.4">
      <c r="A46" s="21" t="s">
        <v>55</v>
      </c>
      <c r="B46" s="20" t="s">
        <v>56</v>
      </c>
      <c r="C46" s="19">
        <f>C47+C48+C49+C50</f>
        <v>8104819.1630000006</v>
      </c>
      <c r="D46" s="19">
        <f>D47+D48+D49+D50</f>
        <v>8611807.688000001</v>
      </c>
      <c r="E46" s="26">
        <f t="shared" si="0"/>
        <v>106.25539589229204</v>
      </c>
    </row>
    <row r="47" spans="1:5" ht="36" x14ac:dyDescent="0.4">
      <c r="A47" s="16" t="s">
        <v>57</v>
      </c>
      <c r="B47" s="20" t="s">
        <v>58</v>
      </c>
      <c r="C47" s="19">
        <f>249866-89000-16086.6</f>
        <v>144779.4</v>
      </c>
      <c r="D47" s="19">
        <v>144779.4</v>
      </c>
      <c r="E47" s="26">
        <f t="shared" si="0"/>
        <v>100</v>
      </c>
    </row>
    <row r="48" spans="1:5" ht="36" x14ac:dyDescent="0.4">
      <c r="A48" s="16" t="s">
        <v>98</v>
      </c>
      <c r="B48" s="20" t="s">
        <v>59</v>
      </c>
      <c r="C48" s="19">
        <f>623524.9+143103.263</f>
        <v>766628.16300000006</v>
      </c>
      <c r="D48" s="19">
        <v>1007426.177</v>
      </c>
      <c r="E48" s="26">
        <f t="shared" si="0"/>
        <v>131.41001408788577</v>
      </c>
    </row>
    <row r="49" spans="1:5" ht="36" x14ac:dyDescent="0.4">
      <c r="A49" s="16" t="s">
        <v>99</v>
      </c>
      <c r="B49" s="20" t="s">
        <v>60</v>
      </c>
      <c r="C49" s="19">
        <f>7403885.4-212350.2</f>
        <v>7191535.2000000002</v>
      </c>
      <c r="D49" s="19">
        <v>7347790.108</v>
      </c>
      <c r="E49" s="26">
        <f t="shared" si="0"/>
        <v>102.17276149882433</v>
      </c>
    </row>
    <row r="50" spans="1:5" ht="18" x14ac:dyDescent="0.4">
      <c r="A50" s="16" t="s">
        <v>100</v>
      </c>
      <c r="B50" s="20" t="s">
        <v>61</v>
      </c>
      <c r="C50" s="19">
        <v>1876.4</v>
      </c>
      <c r="D50" s="19">
        <v>111812.003</v>
      </c>
      <c r="E50" s="26">
        <f t="shared" si="0"/>
        <v>5958.8575463653806</v>
      </c>
    </row>
    <row r="51" spans="1:5" ht="108" x14ac:dyDescent="0.4">
      <c r="A51" s="16" t="s">
        <v>77</v>
      </c>
      <c r="B51" s="20" t="s">
        <v>78</v>
      </c>
      <c r="C51" s="19">
        <v>78500.911999999997</v>
      </c>
      <c r="D51" s="19">
        <v>108008.85799999999</v>
      </c>
      <c r="E51" s="26">
        <f t="shared" si="0"/>
        <v>137.58930342108638</v>
      </c>
    </row>
    <row r="52" spans="1:5" ht="46.5" x14ac:dyDescent="0.4">
      <c r="A52" s="16" t="s">
        <v>88</v>
      </c>
      <c r="B52" s="15" t="s">
        <v>79</v>
      </c>
      <c r="C52" s="19"/>
      <c r="D52" s="19">
        <v>-69506.274999999994</v>
      </c>
      <c r="E52" s="26"/>
    </row>
    <row r="53" spans="1:5" ht="18" x14ac:dyDescent="0.4">
      <c r="A53" s="16"/>
      <c r="B53" s="25" t="s">
        <v>76</v>
      </c>
      <c r="C53" s="19">
        <f>C9+C45</f>
        <v>22362462.785</v>
      </c>
      <c r="D53" s="19">
        <f>D9+D45</f>
        <v>22275701.664999999</v>
      </c>
      <c r="E53" s="26">
        <f t="shared" si="0"/>
        <v>99.612023412474059</v>
      </c>
    </row>
  </sheetData>
  <mergeCells count="6">
    <mergeCell ref="A6:E6"/>
    <mergeCell ref="D1:E1"/>
    <mergeCell ref="D2:E2"/>
    <mergeCell ref="D3:E3"/>
    <mergeCell ref="A4:E4"/>
    <mergeCell ref="A5:E5"/>
  </mergeCells>
  <pageMargins left="0.59055118110236227" right="0.31496062992125984" top="0.5" bottom="0.19685039370078741" header="0.39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2016-03-31T10:08:58Z</dcterms:modified>
</cp:coreProperties>
</file>