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Приложение № 13" sheetId="2" r:id="rId1"/>
  </sheets>
  <definedNames>
    <definedName name="_xlnm._FilterDatabase" localSheetId="0" hidden="1">'Приложение № 13'!$A$12:$H$107</definedName>
    <definedName name="_xlnm.Print_Titles" localSheetId="0">'Приложение № 13'!$11:$12</definedName>
    <definedName name="_xlnm.Print_Area" localSheetId="0">'Приложение № 13'!$A$1:$F$106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" i="2" l="1"/>
  <c r="D98" i="2"/>
  <c r="E97" i="2"/>
  <c r="D97" i="2"/>
  <c r="E100" i="2"/>
  <c r="E51" i="2"/>
  <c r="E50" i="2"/>
  <c r="D51" i="2"/>
  <c r="D50" i="2"/>
  <c r="E41" i="2"/>
  <c r="D41" i="2"/>
  <c r="F47" i="2"/>
  <c r="F46" i="2"/>
  <c r="F79" i="2"/>
  <c r="F78" i="2"/>
  <c r="E102" i="2"/>
  <c r="D102" i="2"/>
  <c r="E13" i="2"/>
  <c r="F23" i="2"/>
  <c r="E105" i="2"/>
  <c r="D105" i="2"/>
  <c r="E82" i="2" l="1"/>
  <c r="D82" i="2"/>
  <c r="F89" i="2"/>
  <c r="F94" i="2" l="1"/>
  <c r="F92" i="2"/>
  <c r="F91" i="2"/>
  <c r="F88" i="2"/>
  <c r="F87" i="2"/>
  <c r="F86" i="2"/>
  <c r="F77" i="2"/>
  <c r="F76" i="2"/>
  <c r="F73" i="2" s="1"/>
  <c r="F75" i="2"/>
  <c r="F72" i="2"/>
  <c r="F71" i="2"/>
  <c r="F68" i="2"/>
  <c r="F67" i="2"/>
  <c r="F64" i="2"/>
  <c r="F63" i="2"/>
  <c r="F60" i="2"/>
  <c r="F59" i="2"/>
  <c r="F53" i="2"/>
  <c r="F54" i="2"/>
  <c r="F55" i="2"/>
  <c r="F56" i="2"/>
  <c r="F52" i="2"/>
  <c r="E57" i="2"/>
  <c r="F43" i="2"/>
  <c r="F44" i="2"/>
  <c r="F45" i="2"/>
  <c r="F42" i="2"/>
  <c r="F39" i="2"/>
  <c r="F98" i="2" s="1"/>
  <c r="F40" i="2"/>
  <c r="F29" i="2"/>
  <c r="F30" i="2"/>
  <c r="F31" i="2"/>
  <c r="F32" i="2"/>
  <c r="F33" i="2"/>
  <c r="F34" i="2"/>
  <c r="F35" i="2"/>
  <c r="F28" i="2"/>
  <c r="F15" i="2"/>
  <c r="F16" i="2"/>
  <c r="F17" i="2"/>
  <c r="F18" i="2"/>
  <c r="F19" i="2"/>
  <c r="F20" i="2"/>
  <c r="F21" i="2"/>
  <c r="F22" i="2"/>
  <c r="F14" i="2"/>
  <c r="F107" i="2"/>
  <c r="E107" i="2"/>
  <c r="E104" i="2"/>
  <c r="E93" i="2"/>
  <c r="E90" i="2"/>
  <c r="F84" i="2"/>
  <c r="E84" i="2"/>
  <c r="E83" i="2"/>
  <c r="F82" i="2"/>
  <c r="E73" i="2"/>
  <c r="E69" i="2"/>
  <c r="E65" i="2"/>
  <c r="E61" i="2"/>
  <c r="E36" i="2"/>
  <c r="E24" i="2" s="1"/>
  <c r="E27" i="2"/>
  <c r="E26" i="2"/>
  <c r="F57" i="2" l="1"/>
  <c r="F97" i="2"/>
  <c r="F100" i="2"/>
  <c r="E101" i="2"/>
  <c r="E48" i="2"/>
  <c r="F102" i="2"/>
  <c r="F105" i="2"/>
  <c r="F61" i="2"/>
  <c r="F69" i="2"/>
  <c r="E103" i="2"/>
  <c r="E80" i="2"/>
  <c r="F104" i="2"/>
  <c r="F65" i="2"/>
  <c r="E106" i="2"/>
  <c r="F50" i="2"/>
  <c r="D83" i="2"/>
  <c r="F83" i="2" s="1"/>
  <c r="D27" i="2"/>
  <c r="F27" i="2" s="1"/>
  <c r="D38" i="2"/>
  <c r="D26" i="2" s="1"/>
  <c r="F26" i="2" s="1"/>
  <c r="F101" i="2" l="1"/>
  <c r="D36" i="2"/>
  <c r="D106" i="2" s="1"/>
  <c r="F38" i="2"/>
  <c r="F36" i="2" s="1"/>
  <c r="F106" i="2" s="1"/>
  <c r="E95" i="2"/>
  <c r="D24" i="2" l="1"/>
  <c r="F24" i="2" s="1"/>
  <c r="D104" i="2"/>
  <c r="D100" i="2" l="1"/>
  <c r="D90" i="2" l="1"/>
  <c r="F90" i="2" s="1"/>
  <c r="F41" i="2" l="1"/>
  <c r="D13" i="2"/>
  <c r="F13" i="2" s="1"/>
  <c r="D107" i="2"/>
  <c r="F51" i="2"/>
  <c r="D61" i="2"/>
  <c r="D65" i="2"/>
  <c r="D57" i="2"/>
  <c r="D73" i="2"/>
  <c r="D69" i="2"/>
  <c r="D93" i="2"/>
  <c r="F93" i="2" s="1"/>
  <c r="D48" i="2" l="1"/>
  <c r="F48" i="2" s="1"/>
  <c r="D101" i="2"/>
  <c r="D84" i="2"/>
  <c r="D103" i="2" s="1"/>
  <c r="D80" i="2" l="1"/>
  <c r="F80" i="2" s="1"/>
  <c r="F95" i="2" s="1"/>
  <c r="F103" i="2"/>
  <c r="D95" i="2" l="1"/>
</calcChain>
</file>

<file path=xl/sharedStrings.xml><?xml version="1.0" encoding="utf-8"?>
<sst xmlns="http://schemas.openxmlformats.org/spreadsheetml/2006/main" count="247" uniqueCount="167">
  <si>
    <t>№ п/п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</si>
  <si>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</si>
  <si>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</si>
  <si>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</si>
  <si>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</si>
  <si>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</si>
  <si>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Жилищно-коммунальное хозяйство</t>
  </si>
  <si>
    <t>Департамент жилищно-коммунального хозяйства</t>
  </si>
  <si>
    <t>8.</t>
  </si>
  <si>
    <t>9.</t>
  </si>
  <si>
    <t>10.</t>
  </si>
  <si>
    <t>11.</t>
  </si>
  <si>
    <t>13.</t>
  </si>
  <si>
    <t>Внешнее благоустройство</t>
  </si>
  <si>
    <t>15.</t>
  </si>
  <si>
    <t>Управление внешнего благоустройства</t>
  </si>
  <si>
    <t>Дорожное хозяйство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</si>
  <si>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</si>
  <si>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</si>
  <si>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</si>
  <si>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26.</t>
  </si>
  <si>
    <t>Всего:</t>
  </si>
  <si>
    <t>в том числе</t>
  </si>
  <si>
    <t>Департамент образования</t>
  </si>
  <si>
    <t>Строительство спортивного зала в МАОУ "СОШ № 12"</t>
  </si>
  <si>
    <t>Строительство, реконструкция и проектирование сетей наружного освещения</t>
  </si>
  <si>
    <t>10 2 4104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</si>
  <si>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</si>
  <si>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</si>
  <si>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</si>
  <si>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</si>
  <si>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11 1 4105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</si>
  <si>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</si>
  <si>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</si>
  <si>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</si>
  <si>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</si>
  <si>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</si>
  <si>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</si>
  <si>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</si>
  <si>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</si>
  <si>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</si>
  <si>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</si>
  <si>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</si>
  <si>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05 1 4200</t>
  </si>
  <si>
    <t>10 2 4207</t>
  </si>
  <si>
    <t>11 2 4107</t>
  </si>
  <si>
    <t>Реконструкция кладбища Банная гора (новое)</t>
  </si>
  <si>
    <t>27.</t>
  </si>
  <si>
    <t>Исполнитель</t>
  </si>
  <si>
    <t>к решению</t>
  </si>
  <si>
    <t>Пермской городской Думы</t>
  </si>
  <si>
    <t>Расширение и реконструкция (2 очередь) канализации</t>
  </si>
  <si>
    <t>средства дорожного фонда</t>
  </si>
  <si>
    <t>тыс. руб.</t>
  </si>
  <si>
    <t>в разрезе исполнителей</t>
  </si>
  <si>
    <t>05 1 4211</t>
  </si>
  <si>
    <t>Строительство газопроводов в микрорайонах индивидуальной застройки города Перми</t>
  </si>
  <si>
    <t>Департамент имущественных отношений</t>
  </si>
  <si>
    <t>29.</t>
  </si>
  <si>
    <t>30.</t>
  </si>
  <si>
    <t>2015 год</t>
  </si>
  <si>
    <t>Строительство физкультурно–оздоровительного комплекса в Дзержинском районе (ул. Шпальная, 2)</t>
  </si>
  <si>
    <t>краевой бюджет</t>
  </si>
  <si>
    <t>05 1 6201</t>
  </si>
  <si>
    <t>Прочие объекты</t>
  </si>
  <si>
    <t>Возмездное приобретение недвижимого имущества в муниципальную собственность города Перми</t>
  </si>
  <si>
    <t>91 9 4136</t>
  </si>
  <si>
    <t>31.</t>
  </si>
  <si>
    <t>32.</t>
  </si>
  <si>
    <t>Приобретение в муниципальную собственность здания для размещения муниципального архива</t>
  </si>
  <si>
    <t>91 9 4153</t>
  </si>
  <si>
    <t>Строительство светофорных объектов</t>
  </si>
  <si>
    <t>12 1 4156</t>
  </si>
  <si>
    <t>Реконструкция светофорных объектов</t>
  </si>
  <si>
    <t>12 1 4157</t>
  </si>
  <si>
    <t>12 2 4123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</si>
  <si>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</si>
  <si>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Строительство водопроводных сетей в микрорайоне Висим Мотовилихинского района города Перми</t>
  </si>
  <si>
    <t>17 1 4121</t>
  </si>
  <si>
    <t>Строительство водопроводных сетей в микрорайоне Вышка–1 Мотовилихинского района города Перми</t>
  </si>
  <si>
    <t>17 1 4122</t>
  </si>
  <si>
    <t>Культура</t>
  </si>
  <si>
    <t>Проведение комплекса мероприятий, связанных со строительством зоопарка</t>
  </si>
  <si>
    <t>Департамент культуры и молодежной политики</t>
  </si>
  <si>
    <t>03 3 4214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</si>
  <si>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</si>
  <si>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24 1 4162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</si>
  <si>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</si>
  <si>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24 1 4164</t>
  </si>
  <si>
    <t>24 2 4100</t>
  </si>
  <si>
    <t>24 2 4117</t>
  </si>
  <si>
    <t>24 2 4118</t>
  </si>
  <si>
    <t>24 2 4119</t>
  </si>
  <si>
    <t>24 2 4129</t>
  </si>
  <si>
    <t>24 2 4130</t>
  </si>
  <si>
    <t>24 2 4201</t>
  </si>
  <si>
    <t>02 2 4155</t>
  </si>
  <si>
    <t>Реконструкция светофорных объектов в части установки устройства голосового и звукового сопровождения</t>
  </si>
  <si>
    <t>02 2 4158</t>
  </si>
  <si>
    <t>Реконструкция светофорных объектов в части установки устройства звукового сопровождения</t>
  </si>
  <si>
    <t>Реконструкция ул. Макаренко от бульвара Гагарина до ул. Уинской</t>
  </si>
  <si>
    <t>10 2 4206</t>
  </si>
  <si>
    <t>Строительство автомобильной дороги Переход ул. Строителей–площадь Гайдара (проектно-изыскательские работы)</t>
  </si>
  <si>
    <t>Реконструкция пересечения ул. Героев Хасана и Транссибирской магистрали (включая тоннель)</t>
  </si>
  <si>
    <t>10 2 4215</t>
  </si>
  <si>
    <t>Реконструкция центральной площадки города Перми – эспланада, 64–й квартал, участок 1(от здания Пермского академического Театра–Театра ул. Борчанинова)</t>
  </si>
  <si>
    <t>Реконструкция кладбища Северное</t>
  </si>
  <si>
    <t>11 2 4154</t>
  </si>
  <si>
    <t>10 2 6212</t>
  </si>
  <si>
    <t>15 1 9602</t>
  </si>
  <si>
    <t>Объект</t>
  </si>
  <si>
    <t>Перечень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2015 год</t>
  </si>
  <si>
    <t>Реконструкция многоквартирного дома по ул. Гашкова, 28б</t>
  </si>
  <si>
    <t>15 3 4124</t>
  </si>
  <si>
    <t>2.</t>
  </si>
  <si>
    <t>3.</t>
  </si>
  <si>
    <t>4.</t>
  </si>
  <si>
    <t>5.</t>
  </si>
  <si>
    <t>6.</t>
  </si>
  <si>
    <t>7.</t>
  </si>
  <si>
    <t>12.</t>
  </si>
  <si>
    <t>14.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</si>
  <si>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</si>
  <si>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</si>
  <si>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</si>
  <si>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</si>
  <si>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</si>
  <si>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</si>
  <si>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</si>
  <si>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</si>
  <si>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</si>
  <si>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</si>
  <si>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28.</t>
  </si>
  <si>
    <t>33.</t>
  </si>
  <si>
    <t>34.</t>
  </si>
  <si>
    <t>35.</t>
  </si>
  <si>
    <t>36.</t>
  </si>
  <si>
    <t>37.</t>
  </si>
  <si>
    <t>38.</t>
  </si>
  <si>
    <t>39.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</si>
  <si>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</si>
  <si>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физкультурно–оздоровительного комплекса в Свердловском районе (ул. Обвинская, 9)</t>
  </si>
  <si>
    <t>ПРИЛОЖЕНИЕ № 13</t>
  </si>
  <si>
    <t>Изменения ко 2 чтению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</si>
  <si>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</si>
  <si>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15 1 2147,15 3 2151,15 1 9602</t>
  </si>
  <si>
    <t>Строительство межшкольного стадиона в МАОУ "Гимназия № 7" г.Перми</t>
  </si>
  <si>
    <t>Строительство нового корпуса МАОУ "СОШ № 59"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</si>
  <si>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</si>
  <si>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</si>
  <si>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 50 с углубленным изучением английского языка" г. Перми</t>
  </si>
  <si>
    <t>Строительство спортивного зала в МБОУ "СОШ № 45" г. Перми</t>
  </si>
  <si>
    <t>Строительство нового корпуса МБОУ "Гимназия № 11 им. С.П.Дягилева"</t>
  </si>
  <si>
    <t>24 2 4138</t>
  </si>
  <si>
    <t>Строительство тротуара со ступеньками и поручнем в микрорайоне Соболи по адресу: ул. 1-я Соболинская, д.15</t>
  </si>
  <si>
    <t>10 2 4173</t>
  </si>
  <si>
    <t>11 1 4174</t>
  </si>
  <si>
    <t>Строительство пешеходного перехода из микрорайона Владимирский в микрорайон Юбилейный</t>
  </si>
  <si>
    <t>Строительство парка на ул.Краснополянской</t>
  </si>
  <si>
    <t>11 1 4175</t>
  </si>
  <si>
    <t>Строительство сквера по ул.Шпалопропиточной, 4б, 6</t>
  </si>
  <si>
    <t>11 1 4176</t>
  </si>
  <si>
    <t>40.</t>
  </si>
  <si>
    <t>41.</t>
  </si>
  <si>
    <t>42.</t>
  </si>
  <si>
    <t>43.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</si>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</sst>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/>
    <xf numFmtId="164" fontId="4" fillId="0" borderId="2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164" fontId="4" fillId="0" borderId="4" xfId="0" applyNumberFormat="1" applyFont="1" applyFill="1" applyBorder="1"/>
    <xf numFmtId="0" fontId="4" fillId="0" borderId="1" xfId="0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4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/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107"/>
  <sheetViews>
    <sheetView tabSelected="1" zoomScale="90" zoomScaleNormal="90" workbookViewId="0">
      <selection activeCell="B11" sqref="B11:B12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19.88671875" style="1" customWidth="1"/>
    <col min="4" max="4" width="17.5546875" style="5" hidden="1" customWidth="1"/>
    <col min="5" max="5" width="16.88671875" style="5" hidden="1" customWidth="1"/>
    <col min="6" max="6" width="17.5546875" style="5" customWidth="1"/>
    <col min="7" max="7" width="37.44140625" style="1" hidden="1" customWidth="1"/>
    <col min="8" max="8" width="16.109375" style="1" hidden="1" customWidth="1"/>
    <col min="9" max="16384" width="9.109375" style="1"/>
  </cols>
  <sheetData>
    <row r="1" spans="1:7" x14ac:dyDescent="0.35">
      <c r="C1" s="5"/>
      <c r="D1" s="4"/>
      <c r="F1" s="4" t="s">
        <v>142</v>
      </c>
    </row>
    <row r="2" spans="1:7" x14ac:dyDescent="0.35">
      <c r="C2" s="5"/>
      <c r="D2" s="4"/>
      <c r="F2" s="4" t="s">
        <v>49</v>
      </c>
    </row>
    <row r="3" spans="1:7" x14ac:dyDescent="0.35">
      <c r="C3" s="5"/>
      <c r="D3" s="4"/>
      <c r="F3" s="4" t="s">
        <v>50</v>
      </c>
    </row>
    <row r="4" spans="1:7" x14ac:dyDescent="0.35">
      <c r="C4" s="5"/>
      <c r="D4" s="4"/>
      <c r="F4" s="4" t="s">
        <v>166</v>
      </c>
    </row>
    <row r="5" spans="1:7" ht="17.399999999999999" x14ac:dyDescent="0.3">
      <c r="D5" s="1"/>
      <c r="E5" s="1"/>
      <c r="F5" s="1"/>
    </row>
    <row r="6" spans="1:7" ht="18.75" customHeight="1" x14ac:dyDescent="0.3">
      <c r="A6" s="28" t="s">
        <v>111</v>
      </c>
      <c r="B6" s="28"/>
      <c r="C6" s="28"/>
      <c r="D6" s="28"/>
      <c r="E6" s="28"/>
      <c r="F6" s="28"/>
    </row>
    <row r="7" spans="1:7" ht="15.75" customHeight="1" x14ac:dyDescent="0.3">
      <c r="A7" s="28"/>
      <c r="B7" s="28"/>
      <c r="C7" s="28"/>
      <c r="D7" s="28"/>
      <c r="E7" s="28"/>
      <c r="F7" s="28"/>
    </row>
    <row r="8" spans="1:7" ht="19.5" customHeight="1" x14ac:dyDescent="0.3">
      <c r="A8" s="28"/>
      <c r="B8" s="28"/>
      <c r="C8" s="28"/>
      <c r="D8" s="28"/>
      <c r="E8" s="28"/>
      <c r="F8" s="28"/>
    </row>
    <row r="9" spans="1:7" ht="19.5" customHeight="1" x14ac:dyDescent="0.3">
      <c r="A9" s="22"/>
      <c r="B9" s="22"/>
      <c r="C9" s="22"/>
      <c r="D9" s="22"/>
      <c r="E9" s="22"/>
      <c r="F9" s="22"/>
    </row>
    <row r="10" spans="1:7" x14ac:dyDescent="0.35">
      <c r="A10" s="2"/>
      <c r="B10" s="3"/>
      <c r="C10" s="3"/>
      <c r="D10" s="4"/>
      <c r="E10" s="4"/>
      <c r="F10" s="4" t="s">
        <v>53</v>
      </c>
      <c r="G10" s="6"/>
    </row>
    <row r="11" spans="1:7" ht="31.8" customHeight="1" x14ac:dyDescent="0.3">
      <c r="A11" s="29" t="s">
        <v>0</v>
      </c>
      <c r="B11" s="29" t="s">
        <v>110</v>
      </c>
      <c r="C11" s="29" t="s">
        <v>48</v>
      </c>
      <c r="D11" s="26" t="s">
        <v>60</v>
      </c>
      <c r="E11" s="26" t="s">
        <v>143</v>
      </c>
      <c r="F11" s="26" t="s">
        <v>60</v>
      </c>
      <c r="G11" s="23"/>
    </row>
    <row r="12" spans="1:7" ht="18" hidden="1" customHeight="1" x14ac:dyDescent="0.3">
      <c r="A12" s="30"/>
      <c r="B12" s="25"/>
      <c r="C12" s="25"/>
      <c r="D12" s="27"/>
      <c r="E12" s="27"/>
      <c r="F12" s="27"/>
      <c r="G12" s="23"/>
    </row>
    <row r="13" spans="1:7" x14ac:dyDescent="0.35">
      <c r="A13" s="7"/>
      <c r="B13" s="8" t="s">
        <v>1</v>
      </c>
      <c r="C13" s="8"/>
      <c r="D13" s="9">
        <f>D14+D15+D16+D17+D18+D19+D20+D21+D22</f>
        <v>676471.9</v>
      </c>
      <c r="E13" s="9">
        <f>E14+E15+E16+E17+E18+E19+E20+E21+E22+E23</f>
        <v>2000</v>
      </c>
      <c r="F13" s="9">
        <f>D13+E13</f>
        <v>678471.9</v>
      </c>
      <c r="G13" s="6"/>
    </row>
    <row r="14" spans="1:7" ht="54" x14ac:dyDescent="0.35">
      <c r="A14" s="7" t="s">
        <v>4</v>
      </c>
      <c r="B14" s="10" t="s">
        <v>85</v>
      </c>
      <c r="C14" s="17" t="s">
        <v>57</v>
      </c>
      <c r="D14" s="9">
        <v>250000</v>
      </c>
      <c r="E14" s="9"/>
      <c r="F14" s="9">
        <f>D14+E14</f>
        <v>250000</v>
      </c>
      <c r="G14" s="1" t="s">
        <v>86</v>
      </c>
    </row>
    <row r="15" spans="1:7" ht="54" x14ac:dyDescent="0.35">
      <c r="A15" s="7" t="s">
        <v>114</v>
      </c>
      <c r="B15" s="10" t="s">
        <v>87</v>
      </c>
      <c r="C15" s="17" t="s">
        <v>57</v>
      </c>
      <c r="D15" s="9">
        <v>130000</v>
      </c>
      <c r="E15" s="9"/>
      <c r="F15" s="9">
        <f t="shared" ref="F15:F23" si="0">D15+E15</f>
        <v>130000</v>
      </c>
      <c r="G15" s="1" t="s">
        <v>88</v>
      </c>
    </row>
    <row r="16" spans="1:7" ht="36" x14ac:dyDescent="0.35">
      <c r="A16" s="7" t="s">
        <v>115</v>
      </c>
      <c r="B16" s="10" t="s">
        <v>24</v>
      </c>
      <c r="C16" s="17" t="s">
        <v>5</v>
      </c>
      <c r="D16" s="9">
        <v>33153.199999999997</v>
      </c>
      <c r="E16" s="9"/>
      <c r="F16" s="9">
        <f t="shared" si="0"/>
        <v>33153.199999999997</v>
      </c>
      <c r="G16" s="1" t="s">
        <v>89</v>
      </c>
    </row>
    <row r="17" spans="1:8" ht="36" x14ac:dyDescent="0.35">
      <c r="A17" s="7" t="s">
        <v>116</v>
      </c>
      <c r="B17" s="10" t="s">
        <v>147</v>
      </c>
      <c r="C17" s="17" t="s">
        <v>5</v>
      </c>
      <c r="D17" s="9">
        <v>26500</v>
      </c>
      <c r="E17" s="9"/>
      <c r="F17" s="9">
        <f t="shared" si="0"/>
        <v>26500</v>
      </c>
      <c r="G17" s="1" t="s">
        <v>90</v>
      </c>
    </row>
    <row r="18" spans="1:8" ht="36" x14ac:dyDescent="0.35">
      <c r="A18" s="7" t="s">
        <v>117</v>
      </c>
      <c r="B18" s="10" t="s">
        <v>148</v>
      </c>
      <c r="C18" s="17" t="s">
        <v>5</v>
      </c>
      <c r="D18" s="9">
        <v>26500</v>
      </c>
      <c r="E18" s="9"/>
      <c r="F18" s="9">
        <f t="shared" si="0"/>
        <v>26500</v>
      </c>
      <c r="G18" s="1" t="s">
        <v>91</v>
      </c>
    </row>
    <row r="19" spans="1:8" ht="36" x14ac:dyDescent="0.35">
      <c r="A19" s="7" t="s">
        <v>118</v>
      </c>
      <c r="B19" s="10" t="s">
        <v>149</v>
      </c>
      <c r="C19" s="17" t="s">
        <v>5</v>
      </c>
      <c r="D19" s="9">
        <v>97057.1</v>
      </c>
      <c r="E19" s="9"/>
      <c r="F19" s="9">
        <f t="shared" si="0"/>
        <v>97057.1</v>
      </c>
      <c r="G19" s="1" t="s">
        <v>92</v>
      </c>
    </row>
    <row r="20" spans="1:8" ht="36" x14ac:dyDescent="0.35">
      <c r="A20" s="7" t="s">
        <v>119</v>
      </c>
      <c r="B20" s="10" t="s">
        <v>150</v>
      </c>
      <c r="C20" s="17" t="s">
        <v>5</v>
      </c>
      <c r="D20" s="9">
        <v>15000</v>
      </c>
      <c r="E20" s="9"/>
      <c r="F20" s="9">
        <f t="shared" si="0"/>
        <v>15000</v>
      </c>
      <c r="G20" s="1" t="s">
        <v>93</v>
      </c>
    </row>
    <row r="21" spans="1:8" ht="36" x14ac:dyDescent="0.35">
      <c r="A21" s="7" t="s">
        <v>8</v>
      </c>
      <c r="B21" s="10" t="s">
        <v>151</v>
      </c>
      <c r="C21" s="17" t="s">
        <v>5</v>
      </c>
      <c r="D21" s="9">
        <v>15000</v>
      </c>
      <c r="E21" s="9"/>
      <c r="F21" s="9">
        <f t="shared" si="0"/>
        <v>15000</v>
      </c>
      <c r="G21" s="1" t="s">
        <v>94</v>
      </c>
    </row>
    <row r="22" spans="1:8" ht="36" x14ac:dyDescent="0.35">
      <c r="A22" s="7" t="s">
        <v>9</v>
      </c>
      <c r="B22" s="17" t="s">
        <v>152</v>
      </c>
      <c r="C22" s="17" t="s">
        <v>5</v>
      </c>
      <c r="D22" s="9">
        <v>83261.600000000006</v>
      </c>
      <c r="E22" s="9"/>
      <c r="F22" s="9">
        <f t="shared" si="0"/>
        <v>83261.600000000006</v>
      </c>
      <c r="G22" s="1" t="s">
        <v>95</v>
      </c>
    </row>
    <row r="23" spans="1:8" ht="36" x14ac:dyDescent="0.35">
      <c r="A23" s="7" t="s">
        <v>10</v>
      </c>
      <c r="B23" s="17" t="s">
        <v>146</v>
      </c>
      <c r="C23" s="17" t="s">
        <v>5</v>
      </c>
      <c r="D23" s="9">
        <v>0</v>
      </c>
      <c r="E23" s="9">
        <v>2000</v>
      </c>
      <c r="F23" s="9">
        <f t="shared" si="0"/>
        <v>2000</v>
      </c>
      <c r="G23" s="1" t="s">
        <v>153</v>
      </c>
    </row>
    <row r="24" spans="1:8" x14ac:dyDescent="0.35">
      <c r="A24" s="7"/>
      <c r="B24" s="17" t="s">
        <v>6</v>
      </c>
      <c r="C24" s="17"/>
      <c r="D24" s="9">
        <f>D28+D29+D30+D31+D32+D33+D34+D35+D36+D40</f>
        <v>1372142.0999999999</v>
      </c>
      <c r="E24" s="9">
        <f t="shared" ref="E24" si="1">E28+E29+E30+E31+E32+E33+E34+E35+E36+E40</f>
        <v>-70361.785999999993</v>
      </c>
      <c r="F24" s="9">
        <f>D24+E24</f>
        <v>1301780.3139999998</v>
      </c>
    </row>
    <row r="25" spans="1:8" x14ac:dyDescent="0.35">
      <c r="A25" s="7"/>
      <c r="B25" s="8" t="s">
        <v>2</v>
      </c>
      <c r="C25" s="17"/>
      <c r="D25" s="9"/>
      <c r="E25" s="9"/>
      <c r="F25" s="9"/>
    </row>
    <row r="26" spans="1:8" hidden="1" x14ac:dyDescent="0.35">
      <c r="A26" s="7"/>
      <c r="B26" s="17" t="s">
        <v>3</v>
      </c>
      <c r="C26" s="17"/>
      <c r="D26" s="9">
        <f>D28+D29+D30+D31+D32+D33+D34+D35+D38+D40</f>
        <v>1214745</v>
      </c>
      <c r="E26" s="9">
        <f t="shared" ref="E26" si="2">E28+E29+E30+E31+E32+E33+E34+E35+E38+E40</f>
        <v>-27507.385999999999</v>
      </c>
      <c r="F26" s="9">
        <f>D26+E26</f>
        <v>1187237.6140000001</v>
      </c>
      <c r="H26" s="1">
        <v>0</v>
      </c>
    </row>
    <row r="27" spans="1:8" x14ac:dyDescent="0.35">
      <c r="A27" s="7"/>
      <c r="B27" s="17" t="s">
        <v>62</v>
      </c>
      <c r="C27" s="17"/>
      <c r="D27" s="9">
        <f>D39</f>
        <v>157397.1</v>
      </c>
      <c r="E27" s="9">
        <f t="shared" ref="E27" si="3">E39</f>
        <v>-42854.400000000001</v>
      </c>
      <c r="F27" s="9">
        <f>D27+E27</f>
        <v>114542.70000000001</v>
      </c>
    </row>
    <row r="28" spans="1:8" ht="75.75" customHeight="1" x14ac:dyDescent="0.35">
      <c r="A28" s="7" t="s">
        <v>11</v>
      </c>
      <c r="B28" s="11" t="s">
        <v>32</v>
      </c>
      <c r="C28" s="17" t="s">
        <v>7</v>
      </c>
      <c r="D28" s="9">
        <v>3903.5</v>
      </c>
      <c r="E28" s="9">
        <v>70</v>
      </c>
      <c r="F28" s="9">
        <f>D28+E28</f>
        <v>3973.5</v>
      </c>
      <c r="G28" s="1" t="s">
        <v>33</v>
      </c>
    </row>
    <row r="29" spans="1:8" ht="74.25" customHeight="1" x14ac:dyDescent="0.35">
      <c r="A29" s="7" t="s">
        <v>120</v>
      </c>
      <c r="B29" s="11" t="s">
        <v>51</v>
      </c>
      <c r="C29" s="17" t="s">
        <v>7</v>
      </c>
      <c r="D29" s="9">
        <v>97944.5</v>
      </c>
      <c r="E29" s="9"/>
      <c r="F29" s="9">
        <f t="shared" ref="F29:F35" si="4">D29+E29</f>
        <v>97944.5</v>
      </c>
      <c r="G29" s="1" t="s">
        <v>37</v>
      </c>
    </row>
    <row r="30" spans="1:8" ht="72" x14ac:dyDescent="0.35">
      <c r="A30" s="7" t="s">
        <v>12</v>
      </c>
      <c r="B30" s="17" t="s">
        <v>35</v>
      </c>
      <c r="C30" s="17" t="s">
        <v>7</v>
      </c>
      <c r="D30" s="9">
        <v>115096.8</v>
      </c>
      <c r="E30" s="9"/>
      <c r="F30" s="9">
        <f t="shared" si="4"/>
        <v>115096.8</v>
      </c>
      <c r="G30" s="1" t="s">
        <v>36</v>
      </c>
    </row>
    <row r="31" spans="1:8" ht="72" x14ac:dyDescent="0.35">
      <c r="A31" s="7" t="s">
        <v>121</v>
      </c>
      <c r="B31" s="17" t="s">
        <v>56</v>
      </c>
      <c r="C31" s="17" t="s">
        <v>7</v>
      </c>
      <c r="D31" s="9">
        <v>107731.9</v>
      </c>
      <c r="E31" s="9"/>
      <c r="F31" s="9">
        <f t="shared" si="4"/>
        <v>107731.9</v>
      </c>
      <c r="G31" s="1" t="s">
        <v>38</v>
      </c>
    </row>
    <row r="32" spans="1:8" ht="72" x14ac:dyDescent="0.35">
      <c r="A32" s="7" t="s">
        <v>14</v>
      </c>
      <c r="B32" s="17" t="s">
        <v>39</v>
      </c>
      <c r="C32" s="17" t="s">
        <v>7</v>
      </c>
      <c r="D32" s="9">
        <v>6363.6</v>
      </c>
      <c r="E32" s="9">
        <v>-2847.5859999999998</v>
      </c>
      <c r="F32" s="9">
        <f t="shared" si="4"/>
        <v>3516.0140000000006</v>
      </c>
      <c r="G32" s="1" t="s">
        <v>40</v>
      </c>
    </row>
    <row r="33" spans="1:8" ht="72" x14ac:dyDescent="0.35">
      <c r="A33" s="7" t="s">
        <v>122</v>
      </c>
      <c r="B33" s="17" t="s">
        <v>41</v>
      </c>
      <c r="C33" s="17" t="s">
        <v>7</v>
      </c>
      <c r="D33" s="12">
        <v>5406.6</v>
      </c>
      <c r="E33" s="12"/>
      <c r="F33" s="9">
        <f t="shared" si="4"/>
        <v>5406.6</v>
      </c>
      <c r="G33" s="1" t="s">
        <v>42</v>
      </c>
    </row>
    <row r="34" spans="1:8" ht="72" x14ac:dyDescent="0.35">
      <c r="A34" s="7" t="s">
        <v>123</v>
      </c>
      <c r="B34" s="17" t="s">
        <v>77</v>
      </c>
      <c r="C34" s="17" t="s">
        <v>7</v>
      </c>
      <c r="D34" s="12">
        <v>1638.9</v>
      </c>
      <c r="E34" s="12"/>
      <c r="F34" s="9">
        <f t="shared" si="4"/>
        <v>1638.9</v>
      </c>
      <c r="G34" s="1" t="s">
        <v>78</v>
      </c>
    </row>
    <row r="35" spans="1:8" ht="72" x14ac:dyDescent="0.35">
      <c r="A35" s="7" t="s">
        <v>124</v>
      </c>
      <c r="B35" s="17" t="s">
        <v>79</v>
      </c>
      <c r="C35" s="17" t="s">
        <v>7</v>
      </c>
      <c r="D35" s="12">
        <v>2021.2</v>
      </c>
      <c r="E35" s="12"/>
      <c r="F35" s="9">
        <f t="shared" si="4"/>
        <v>2021.2</v>
      </c>
      <c r="G35" s="1" t="s">
        <v>80</v>
      </c>
    </row>
    <row r="36" spans="1:8" ht="54" x14ac:dyDescent="0.35">
      <c r="A36" s="7" t="s">
        <v>125</v>
      </c>
      <c r="B36" s="17" t="s">
        <v>140</v>
      </c>
      <c r="C36" s="17" t="s">
        <v>34</v>
      </c>
      <c r="D36" s="12">
        <f>D38+D39</f>
        <v>1022254.4999999999</v>
      </c>
      <c r="E36" s="12">
        <f t="shared" ref="E36:F36" si="5">E38+E39</f>
        <v>-67584.2</v>
      </c>
      <c r="F36" s="12">
        <f t="shared" si="5"/>
        <v>954670.29999999981</v>
      </c>
    </row>
    <row r="37" spans="1:8" x14ac:dyDescent="0.35">
      <c r="A37" s="7"/>
      <c r="B37" s="8" t="s">
        <v>2</v>
      </c>
      <c r="C37" s="17"/>
      <c r="D37" s="12"/>
      <c r="E37" s="12"/>
      <c r="F37" s="12"/>
    </row>
    <row r="38" spans="1:8" hidden="1" x14ac:dyDescent="0.35">
      <c r="A38" s="7"/>
      <c r="B38" s="17" t="s">
        <v>3</v>
      </c>
      <c r="C38" s="17"/>
      <c r="D38" s="12">
        <f>230535.8+68937.5+565384.1</f>
        <v>864857.39999999991</v>
      </c>
      <c r="E38" s="12">
        <v>-24729.8</v>
      </c>
      <c r="F38" s="12">
        <f>D38+E38</f>
        <v>840127.59999999986</v>
      </c>
      <c r="G38" s="1" t="s">
        <v>145</v>
      </c>
      <c r="H38" s="1">
        <v>0</v>
      </c>
    </row>
    <row r="39" spans="1:8" x14ac:dyDescent="0.35">
      <c r="A39" s="7"/>
      <c r="B39" s="17" t="s">
        <v>62</v>
      </c>
      <c r="C39" s="17"/>
      <c r="D39" s="12">
        <v>157397.1</v>
      </c>
      <c r="E39" s="12">
        <v>-42854.400000000001</v>
      </c>
      <c r="F39" s="12">
        <f>D39+E39</f>
        <v>114542.70000000001</v>
      </c>
      <c r="G39" s="1" t="s">
        <v>109</v>
      </c>
    </row>
    <row r="40" spans="1:8" ht="54" x14ac:dyDescent="0.35">
      <c r="A40" s="7" t="s">
        <v>126</v>
      </c>
      <c r="B40" s="17" t="s">
        <v>112</v>
      </c>
      <c r="C40" s="17" t="s">
        <v>34</v>
      </c>
      <c r="D40" s="12">
        <v>9780.6</v>
      </c>
      <c r="E40" s="12"/>
      <c r="F40" s="12">
        <f>D40+E40</f>
        <v>9780.6</v>
      </c>
      <c r="G40" s="1" t="s">
        <v>113</v>
      </c>
    </row>
    <row r="41" spans="1:8" x14ac:dyDescent="0.35">
      <c r="A41" s="7"/>
      <c r="B41" s="17" t="s">
        <v>13</v>
      </c>
      <c r="C41" s="17"/>
      <c r="D41" s="9">
        <f>D42+D43+D44+D45+D46+D47</f>
        <v>166862.29999999999</v>
      </c>
      <c r="E41" s="9">
        <f>E42+E43+E44+E45+E46+E47</f>
        <v>853.52800000000002</v>
      </c>
      <c r="F41" s="9">
        <f>D41+E41</f>
        <v>167715.82799999998</v>
      </c>
    </row>
    <row r="42" spans="1:8" ht="54" x14ac:dyDescent="0.35">
      <c r="A42" s="7" t="s">
        <v>127</v>
      </c>
      <c r="B42" s="11" t="s">
        <v>25</v>
      </c>
      <c r="C42" s="11" t="s">
        <v>15</v>
      </c>
      <c r="D42" s="12">
        <v>56816.9</v>
      </c>
      <c r="E42" s="12"/>
      <c r="F42" s="12">
        <f>D42+E42</f>
        <v>56816.9</v>
      </c>
      <c r="G42" s="1" t="s">
        <v>26</v>
      </c>
    </row>
    <row r="43" spans="1:8" ht="54" x14ac:dyDescent="0.35">
      <c r="A43" s="7" t="s">
        <v>128</v>
      </c>
      <c r="B43" s="11" t="s">
        <v>105</v>
      </c>
      <c r="C43" s="11" t="s">
        <v>15</v>
      </c>
      <c r="D43" s="13">
        <v>105045.4</v>
      </c>
      <c r="E43" s="13"/>
      <c r="F43" s="12">
        <f t="shared" ref="F43:F47" si="6">D43+E43</f>
        <v>105045.4</v>
      </c>
      <c r="G43" s="1" t="s">
        <v>31</v>
      </c>
    </row>
    <row r="44" spans="1:8" ht="60" customHeight="1" x14ac:dyDescent="0.35">
      <c r="A44" s="7" t="s">
        <v>129</v>
      </c>
      <c r="B44" s="11" t="s">
        <v>46</v>
      </c>
      <c r="C44" s="11" t="s">
        <v>15</v>
      </c>
      <c r="D44" s="13">
        <v>3517</v>
      </c>
      <c r="E44" s="13"/>
      <c r="F44" s="12">
        <f t="shared" si="6"/>
        <v>3517</v>
      </c>
      <c r="G44" s="1" t="s">
        <v>45</v>
      </c>
    </row>
    <row r="45" spans="1:8" ht="60" customHeight="1" x14ac:dyDescent="0.35">
      <c r="A45" s="7" t="s">
        <v>130</v>
      </c>
      <c r="B45" s="11" t="s">
        <v>106</v>
      </c>
      <c r="C45" s="11" t="s">
        <v>15</v>
      </c>
      <c r="D45" s="13">
        <v>1483</v>
      </c>
      <c r="E45" s="13"/>
      <c r="F45" s="12">
        <f t="shared" si="6"/>
        <v>1483</v>
      </c>
      <c r="G45" s="1" t="s">
        <v>107</v>
      </c>
    </row>
    <row r="46" spans="1:8" ht="60" customHeight="1" x14ac:dyDescent="0.35">
      <c r="A46" s="7" t="s">
        <v>131</v>
      </c>
      <c r="B46" s="11" t="s">
        <v>158</v>
      </c>
      <c r="C46" s="11" t="s">
        <v>15</v>
      </c>
      <c r="D46" s="13">
        <v>0</v>
      </c>
      <c r="E46" s="13">
        <v>42.7</v>
      </c>
      <c r="F46" s="12">
        <f t="shared" si="6"/>
        <v>42.7</v>
      </c>
      <c r="G46" s="1" t="s">
        <v>159</v>
      </c>
    </row>
    <row r="47" spans="1:8" ht="60" customHeight="1" x14ac:dyDescent="0.35">
      <c r="A47" s="7" t="s">
        <v>20</v>
      </c>
      <c r="B47" s="11" t="s">
        <v>160</v>
      </c>
      <c r="C47" s="11" t="s">
        <v>15</v>
      </c>
      <c r="D47" s="13">
        <v>0</v>
      </c>
      <c r="E47" s="13">
        <v>810.82799999999997</v>
      </c>
      <c r="F47" s="12">
        <f t="shared" si="6"/>
        <v>810.82799999999997</v>
      </c>
      <c r="G47" s="1" t="s">
        <v>161</v>
      </c>
    </row>
    <row r="48" spans="1:8" x14ac:dyDescent="0.35">
      <c r="A48" s="7"/>
      <c r="B48" s="17" t="s">
        <v>16</v>
      </c>
      <c r="C48" s="17"/>
      <c r="D48" s="13">
        <f>D52+D53+D54+D55+D56+D57+D61+D65+D69+D73+D77+D78+D79</f>
        <v>479771.7</v>
      </c>
      <c r="E48" s="13">
        <f>E52+E53+E54+E55+E56+E57+E61+E65+E69+E73+E77+E78+E79</f>
        <v>2273.3000000000002</v>
      </c>
      <c r="F48" s="13">
        <f>D48+E48</f>
        <v>482045</v>
      </c>
    </row>
    <row r="49" spans="1:8" x14ac:dyDescent="0.35">
      <c r="A49" s="7"/>
      <c r="B49" s="8" t="s">
        <v>2</v>
      </c>
      <c r="C49" s="11"/>
      <c r="D49" s="12"/>
      <c r="E49" s="12"/>
      <c r="F49" s="12"/>
    </row>
    <row r="50" spans="1:8" hidden="1" x14ac:dyDescent="0.35">
      <c r="A50" s="7"/>
      <c r="B50" s="8" t="s">
        <v>3</v>
      </c>
      <c r="C50" s="11"/>
      <c r="D50" s="12">
        <f>D52+D53+D54+D55+D56+D59+D63+D67+D71+D75+D77+D78+D79</f>
        <v>133748.5</v>
      </c>
      <c r="E50" s="12">
        <f>E52+E53+E54+E55+E56+E59+E63+E67+E71+E75+E77+E78+E79</f>
        <v>2273.3000000000002</v>
      </c>
      <c r="F50" s="12">
        <f>D50+E50</f>
        <v>136021.79999999999</v>
      </c>
      <c r="H50" s="1">
        <v>0</v>
      </c>
    </row>
    <row r="51" spans="1:8" x14ac:dyDescent="0.35">
      <c r="A51" s="7"/>
      <c r="B51" s="17" t="s">
        <v>52</v>
      </c>
      <c r="C51" s="11"/>
      <c r="D51" s="12">
        <f>D60+D64+D68+D72+D76</f>
        <v>346023.19999999995</v>
      </c>
      <c r="E51" s="12">
        <f>E60+E64+E68+E72+E76</f>
        <v>0</v>
      </c>
      <c r="F51" s="12">
        <f>D51+E51</f>
        <v>346023.19999999995</v>
      </c>
    </row>
    <row r="52" spans="1:8" ht="54" x14ac:dyDescent="0.35">
      <c r="A52" s="7" t="s">
        <v>47</v>
      </c>
      <c r="B52" s="17" t="s">
        <v>71</v>
      </c>
      <c r="C52" s="11" t="s">
        <v>17</v>
      </c>
      <c r="D52" s="9">
        <v>3217.7</v>
      </c>
      <c r="E52" s="9"/>
      <c r="F52" s="9">
        <f>D52+E52</f>
        <v>3217.7</v>
      </c>
      <c r="G52" s="1" t="s">
        <v>72</v>
      </c>
    </row>
    <row r="53" spans="1:8" ht="54" x14ac:dyDescent="0.35">
      <c r="A53" s="7" t="s">
        <v>132</v>
      </c>
      <c r="B53" s="17" t="s">
        <v>73</v>
      </c>
      <c r="C53" s="11" t="s">
        <v>17</v>
      </c>
      <c r="D53" s="9">
        <v>3000</v>
      </c>
      <c r="E53" s="9"/>
      <c r="F53" s="9">
        <f t="shared" ref="F53:F56" si="7">D53+E53</f>
        <v>3000</v>
      </c>
      <c r="G53" s="1" t="s">
        <v>74</v>
      </c>
    </row>
    <row r="54" spans="1:8" ht="54" x14ac:dyDescent="0.35">
      <c r="A54" s="7" t="s">
        <v>58</v>
      </c>
      <c r="B54" s="17" t="s">
        <v>76</v>
      </c>
      <c r="C54" s="11" t="s">
        <v>17</v>
      </c>
      <c r="D54" s="9">
        <v>2000</v>
      </c>
      <c r="E54" s="9"/>
      <c r="F54" s="9">
        <f t="shared" si="7"/>
        <v>2000</v>
      </c>
      <c r="G54" s="1" t="s">
        <v>75</v>
      </c>
    </row>
    <row r="55" spans="1:8" ht="54" x14ac:dyDescent="0.35">
      <c r="A55" s="7" t="s">
        <v>59</v>
      </c>
      <c r="B55" s="17" t="s">
        <v>97</v>
      </c>
      <c r="C55" s="11" t="s">
        <v>17</v>
      </c>
      <c r="D55" s="9">
        <v>453.8</v>
      </c>
      <c r="E55" s="9"/>
      <c r="F55" s="9">
        <f t="shared" si="7"/>
        <v>453.8</v>
      </c>
      <c r="G55" s="1" t="s">
        <v>96</v>
      </c>
    </row>
    <row r="56" spans="1:8" ht="54" x14ac:dyDescent="0.35">
      <c r="A56" s="7" t="s">
        <v>67</v>
      </c>
      <c r="B56" s="17" t="s">
        <v>99</v>
      </c>
      <c r="C56" s="11" t="s">
        <v>17</v>
      </c>
      <c r="D56" s="14">
        <v>235.9</v>
      </c>
      <c r="E56" s="14"/>
      <c r="F56" s="9">
        <f t="shared" si="7"/>
        <v>235.9</v>
      </c>
      <c r="G56" s="1" t="s">
        <v>98</v>
      </c>
    </row>
    <row r="57" spans="1:8" ht="54" x14ac:dyDescent="0.35">
      <c r="A57" s="7" t="s">
        <v>68</v>
      </c>
      <c r="B57" s="17" t="s">
        <v>100</v>
      </c>
      <c r="C57" s="11" t="s">
        <v>15</v>
      </c>
      <c r="D57" s="14">
        <f>D59+D60</f>
        <v>125387.8</v>
      </c>
      <c r="E57" s="14">
        <f>E59+E60</f>
        <v>0</v>
      </c>
      <c r="F57" s="14">
        <f t="shared" ref="F57" si="8">F59+F60</f>
        <v>125387.8</v>
      </c>
      <c r="G57" s="1" t="s">
        <v>101</v>
      </c>
    </row>
    <row r="58" spans="1:8" x14ac:dyDescent="0.35">
      <c r="A58" s="7"/>
      <c r="B58" s="8" t="s">
        <v>2</v>
      </c>
      <c r="C58" s="11"/>
      <c r="D58" s="14"/>
      <c r="E58" s="14"/>
      <c r="F58" s="14"/>
    </row>
    <row r="59" spans="1:8" hidden="1" x14ac:dyDescent="0.35">
      <c r="A59" s="7"/>
      <c r="B59" s="17" t="s">
        <v>3</v>
      </c>
      <c r="C59" s="11"/>
      <c r="D59" s="14">
        <v>31347</v>
      </c>
      <c r="E59" s="14"/>
      <c r="F59" s="14">
        <f>D59+E59</f>
        <v>31347</v>
      </c>
      <c r="H59" s="1">
        <v>0</v>
      </c>
    </row>
    <row r="60" spans="1:8" x14ac:dyDescent="0.35">
      <c r="A60" s="7"/>
      <c r="B60" s="17" t="s">
        <v>52</v>
      </c>
      <c r="C60" s="11"/>
      <c r="D60" s="14">
        <v>94040.8</v>
      </c>
      <c r="E60" s="14"/>
      <c r="F60" s="14">
        <f>D60+E60</f>
        <v>94040.8</v>
      </c>
      <c r="G60" s="1" t="s">
        <v>108</v>
      </c>
    </row>
    <row r="61" spans="1:8" ht="54" x14ac:dyDescent="0.35">
      <c r="A61" s="7" t="s">
        <v>133</v>
      </c>
      <c r="B61" s="17" t="s">
        <v>102</v>
      </c>
      <c r="C61" s="11" t="s">
        <v>15</v>
      </c>
      <c r="D61" s="14">
        <f>D63+D64</f>
        <v>22000</v>
      </c>
      <c r="E61" s="14">
        <f t="shared" ref="E61:F61" si="9">E63+E64</f>
        <v>0</v>
      </c>
      <c r="F61" s="14">
        <f t="shared" si="9"/>
        <v>22000</v>
      </c>
      <c r="G61" s="1" t="s">
        <v>44</v>
      </c>
    </row>
    <row r="62" spans="1:8" x14ac:dyDescent="0.35">
      <c r="A62" s="7"/>
      <c r="B62" s="8" t="s">
        <v>2</v>
      </c>
      <c r="C62" s="11"/>
      <c r="D62" s="14"/>
      <c r="E62" s="14"/>
      <c r="F62" s="14"/>
    </row>
    <row r="63" spans="1:8" hidden="1" x14ac:dyDescent="0.35">
      <c r="A63" s="7"/>
      <c r="B63" s="17" t="s">
        <v>3</v>
      </c>
      <c r="C63" s="11"/>
      <c r="D63" s="14">
        <v>5500</v>
      </c>
      <c r="E63" s="14"/>
      <c r="F63" s="14">
        <f>D63+E63</f>
        <v>5500</v>
      </c>
      <c r="H63" s="1">
        <v>0</v>
      </c>
    </row>
    <row r="64" spans="1:8" x14ac:dyDescent="0.35">
      <c r="A64" s="7"/>
      <c r="B64" s="17" t="s">
        <v>52</v>
      </c>
      <c r="C64" s="11"/>
      <c r="D64" s="14">
        <v>16500</v>
      </c>
      <c r="E64" s="14"/>
      <c r="F64" s="14">
        <f>D64+E64</f>
        <v>16500</v>
      </c>
      <c r="G64" s="1" t="s">
        <v>108</v>
      </c>
    </row>
    <row r="65" spans="1:8" ht="54" x14ac:dyDescent="0.35">
      <c r="A65" s="7" t="s">
        <v>134</v>
      </c>
      <c r="B65" s="17" t="s">
        <v>103</v>
      </c>
      <c r="C65" s="11" t="s">
        <v>15</v>
      </c>
      <c r="D65" s="14">
        <f>D67+D68</f>
        <v>36000</v>
      </c>
      <c r="E65" s="14">
        <f t="shared" ref="E65" si="10">E67+E68</f>
        <v>0</v>
      </c>
      <c r="F65" s="14">
        <f>F67+F68</f>
        <v>36000</v>
      </c>
      <c r="G65" s="1" t="s">
        <v>104</v>
      </c>
    </row>
    <row r="66" spans="1:8" x14ac:dyDescent="0.35">
      <c r="A66" s="7"/>
      <c r="B66" s="8" t="s">
        <v>2</v>
      </c>
      <c r="C66" s="11"/>
      <c r="D66" s="14"/>
      <c r="E66" s="14"/>
      <c r="F66" s="14"/>
    </row>
    <row r="67" spans="1:8" hidden="1" x14ac:dyDescent="0.35">
      <c r="A67" s="7"/>
      <c r="B67" s="17" t="s">
        <v>3</v>
      </c>
      <c r="C67" s="11"/>
      <c r="D67" s="14">
        <v>9000</v>
      </c>
      <c r="E67" s="14"/>
      <c r="F67" s="14">
        <f>D67+E67</f>
        <v>9000</v>
      </c>
      <c r="H67" s="1">
        <v>0</v>
      </c>
    </row>
    <row r="68" spans="1:8" x14ac:dyDescent="0.35">
      <c r="A68" s="7"/>
      <c r="B68" s="17" t="s">
        <v>52</v>
      </c>
      <c r="C68" s="11"/>
      <c r="D68" s="14">
        <v>27000</v>
      </c>
      <c r="E68" s="14"/>
      <c r="F68" s="14">
        <f>D68+E68</f>
        <v>27000</v>
      </c>
      <c r="G68" s="1" t="s">
        <v>108</v>
      </c>
    </row>
    <row r="69" spans="1:8" ht="55.2" customHeight="1" x14ac:dyDescent="0.35">
      <c r="A69" s="7" t="s">
        <v>135</v>
      </c>
      <c r="B69" s="11" t="s">
        <v>27</v>
      </c>
      <c r="C69" s="11" t="s">
        <v>15</v>
      </c>
      <c r="D69" s="12">
        <f>D71+D72</f>
        <v>137976.59999999998</v>
      </c>
      <c r="E69" s="12">
        <f t="shared" ref="E69:F69" si="11">E71+E72</f>
        <v>0</v>
      </c>
      <c r="F69" s="12">
        <f t="shared" si="11"/>
        <v>137976.59999999998</v>
      </c>
      <c r="G69" s="1" t="s">
        <v>28</v>
      </c>
    </row>
    <row r="70" spans="1:8" ht="16.2" customHeight="1" x14ac:dyDescent="0.35">
      <c r="A70" s="7"/>
      <c r="B70" s="8" t="s">
        <v>2</v>
      </c>
      <c r="C70" s="11"/>
      <c r="D70" s="12"/>
      <c r="E70" s="12"/>
      <c r="F70" s="12"/>
    </row>
    <row r="71" spans="1:8" ht="18.600000000000001" hidden="1" customHeight="1" x14ac:dyDescent="0.35">
      <c r="A71" s="7"/>
      <c r="B71" s="17" t="s">
        <v>3</v>
      </c>
      <c r="C71" s="11"/>
      <c r="D71" s="12">
        <v>34494.199999999997</v>
      </c>
      <c r="E71" s="12"/>
      <c r="F71" s="12">
        <f>D71+E71</f>
        <v>34494.199999999997</v>
      </c>
      <c r="H71" s="1">
        <v>0</v>
      </c>
    </row>
    <row r="72" spans="1:8" ht="19.95" customHeight="1" x14ac:dyDescent="0.35">
      <c r="A72" s="7"/>
      <c r="B72" s="17" t="s">
        <v>52</v>
      </c>
      <c r="C72" s="11"/>
      <c r="D72" s="12">
        <v>103482.4</v>
      </c>
      <c r="E72" s="12"/>
      <c r="F72" s="12">
        <f>D72+E72</f>
        <v>103482.4</v>
      </c>
      <c r="G72" s="1" t="s">
        <v>108</v>
      </c>
    </row>
    <row r="73" spans="1:8" ht="59.25" customHeight="1" x14ac:dyDescent="0.35">
      <c r="A73" s="7" t="s">
        <v>136</v>
      </c>
      <c r="B73" s="11" t="s">
        <v>29</v>
      </c>
      <c r="C73" s="11" t="s">
        <v>15</v>
      </c>
      <c r="D73" s="12">
        <f>D75+D76</f>
        <v>140000</v>
      </c>
      <c r="E73" s="12">
        <f t="shared" ref="E73:F73" si="12">E75+E76</f>
        <v>0</v>
      </c>
      <c r="F73" s="12">
        <f t="shared" si="12"/>
        <v>140000</v>
      </c>
      <c r="G73" s="1" t="s">
        <v>30</v>
      </c>
    </row>
    <row r="74" spans="1:8" ht="21" customHeight="1" x14ac:dyDescent="0.35">
      <c r="A74" s="7"/>
      <c r="B74" s="8" t="s">
        <v>2</v>
      </c>
      <c r="C74" s="11"/>
      <c r="D74" s="13"/>
      <c r="E74" s="13"/>
      <c r="F74" s="13"/>
    </row>
    <row r="75" spans="1:8" hidden="1" x14ac:dyDescent="0.35">
      <c r="A75" s="7"/>
      <c r="B75" s="17" t="s">
        <v>3</v>
      </c>
      <c r="C75" s="11"/>
      <c r="D75" s="13">
        <v>35000</v>
      </c>
      <c r="E75" s="13"/>
      <c r="F75" s="13">
        <f t="shared" ref="F75:F80" si="13">D75+E75</f>
        <v>35000</v>
      </c>
      <c r="H75" s="1">
        <v>0</v>
      </c>
    </row>
    <row r="76" spans="1:8" x14ac:dyDescent="0.35">
      <c r="A76" s="7"/>
      <c r="B76" s="17" t="s">
        <v>52</v>
      </c>
      <c r="C76" s="11"/>
      <c r="D76" s="13">
        <v>105000</v>
      </c>
      <c r="E76" s="13"/>
      <c r="F76" s="13">
        <f t="shared" si="13"/>
        <v>105000</v>
      </c>
      <c r="G76" s="1" t="s">
        <v>108</v>
      </c>
    </row>
    <row r="77" spans="1:8" ht="54" x14ac:dyDescent="0.35">
      <c r="A77" s="7" t="s">
        <v>137</v>
      </c>
      <c r="B77" s="11" t="s">
        <v>29</v>
      </c>
      <c r="C77" s="17" t="s">
        <v>34</v>
      </c>
      <c r="D77" s="13">
        <v>9499.9</v>
      </c>
      <c r="E77" s="13"/>
      <c r="F77" s="13">
        <f t="shared" si="13"/>
        <v>9499.9</v>
      </c>
      <c r="G77" s="1" t="s">
        <v>30</v>
      </c>
    </row>
    <row r="78" spans="1:8" ht="54" x14ac:dyDescent="0.35">
      <c r="A78" s="7" t="s">
        <v>138</v>
      </c>
      <c r="B78" s="11" t="s">
        <v>154</v>
      </c>
      <c r="C78" s="11" t="s">
        <v>15</v>
      </c>
      <c r="D78" s="13">
        <v>0</v>
      </c>
      <c r="E78" s="13">
        <v>653</v>
      </c>
      <c r="F78" s="13">
        <f t="shared" si="13"/>
        <v>653</v>
      </c>
      <c r="G78" s="1" t="s">
        <v>155</v>
      </c>
    </row>
    <row r="79" spans="1:8" ht="54" x14ac:dyDescent="0.35">
      <c r="A79" s="7" t="s">
        <v>139</v>
      </c>
      <c r="B79" s="11" t="s">
        <v>157</v>
      </c>
      <c r="C79" s="11" t="s">
        <v>15</v>
      </c>
      <c r="D79" s="13">
        <v>0</v>
      </c>
      <c r="E79" s="13">
        <v>1620.3</v>
      </c>
      <c r="F79" s="13">
        <f t="shared" si="13"/>
        <v>1620.3</v>
      </c>
      <c r="G79" s="1" t="s">
        <v>156</v>
      </c>
    </row>
    <row r="80" spans="1:8" x14ac:dyDescent="0.35">
      <c r="A80" s="7"/>
      <c r="B80" s="21" t="s">
        <v>18</v>
      </c>
      <c r="C80" s="15"/>
      <c r="D80" s="9">
        <f>D84+D88</f>
        <v>190910.9</v>
      </c>
      <c r="E80" s="9">
        <f>E84+E88+E89</f>
        <v>0</v>
      </c>
      <c r="F80" s="9">
        <f t="shared" si="13"/>
        <v>190910.9</v>
      </c>
    </row>
    <row r="81" spans="1:8" x14ac:dyDescent="0.35">
      <c r="A81" s="7"/>
      <c r="B81" s="8" t="s">
        <v>2</v>
      </c>
      <c r="C81" s="15"/>
      <c r="D81" s="9"/>
      <c r="E81" s="9"/>
      <c r="F81" s="9"/>
    </row>
    <row r="82" spans="1:8" hidden="1" x14ac:dyDescent="0.35">
      <c r="A82" s="7"/>
      <c r="B82" s="17" t="s">
        <v>3</v>
      </c>
      <c r="C82" s="15"/>
      <c r="D82" s="9">
        <f>D86+D88+D89</f>
        <v>127234.8</v>
      </c>
      <c r="E82" s="9">
        <f>E86+E88+E89</f>
        <v>0</v>
      </c>
      <c r="F82" s="9">
        <f>D82+E82</f>
        <v>127234.8</v>
      </c>
      <c r="H82" s="1">
        <v>0</v>
      </c>
    </row>
    <row r="83" spans="1:8" x14ac:dyDescent="0.35">
      <c r="A83" s="7"/>
      <c r="B83" s="17" t="s">
        <v>62</v>
      </c>
      <c r="C83" s="15"/>
      <c r="D83" s="9">
        <f>D87</f>
        <v>63676.1</v>
      </c>
      <c r="E83" s="9">
        <f t="shared" ref="E83" si="14">E87</f>
        <v>0</v>
      </c>
      <c r="F83" s="9">
        <f>D83+E83</f>
        <v>63676.1</v>
      </c>
    </row>
    <row r="84" spans="1:8" ht="72" x14ac:dyDescent="0.35">
      <c r="A84" s="7" t="s">
        <v>162</v>
      </c>
      <c r="B84" s="16" t="s">
        <v>141</v>
      </c>
      <c r="C84" s="11" t="s">
        <v>19</v>
      </c>
      <c r="D84" s="9">
        <f>D86+D87</f>
        <v>90910.9</v>
      </c>
      <c r="E84" s="9">
        <f t="shared" ref="E84:F84" si="15">E86+E87</f>
        <v>0</v>
      </c>
      <c r="F84" s="9">
        <f t="shared" si="15"/>
        <v>90910.9</v>
      </c>
      <c r="G84" s="1" t="s">
        <v>43</v>
      </c>
    </row>
    <row r="85" spans="1:8" x14ac:dyDescent="0.35">
      <c r="A85" s="7"/>
      <c r="B85" s="8" t="s">
        <v>2</v>
      </c>
      <c r="C85" s="11"/>
      <c r="D85" s="9"/>
      <c r="E85" s="9"/>
      <c r="F85" s="9"/>
    </row>
    <row r="86" spans="1:8" hidden="1" x14ac:dyDescent="0.35">
      <c r="A86" s="7"/>
      <c r="B86" s="17" t="s">
        <v>3</v>
      </c>
      <c r="C86" s="11"/>
      <c r="D86" s="9">
        <v>27234.799999999999</v>
      </c>
      <c r="E86" s="9"/>
      <c r="F86" s="9">
        <f t="shared" ref="F86:F94" si="16">D86+E86</f>
        <v>27234.799999999999</v>
      </c>
      <c r="H86" s="1">
        <v>0</v>
      </c>
    </row>
    <row r="87" spans="1:8" x14ac:dyDescent="0.35">
      <c r="A87" s="7"/>
      <c r="B87" s="17" t="s">
        <v>62</v>
      </c>
      <c r="C87" s="11"/>
      <c r="D87" s="9">
        <v>63676.1</v>
      </c>
      <c r="E87" s="9"/>
      <c r="F87" s="9">
        <f t="shared" si="16"/>
        <v>63676.1</v>
      </c>
      <c r="G87" s="1" t="s">
        <v>63</v>
      </c>
    </row>
    <row r="88" spans="1:8" ht="72" hidden="1" x14ac:dyDescent="0.35">
      <c r="A88" s="7"/>
      <c r="B88" s="17" t="s">
        <v>61</v>
      </c>
      <c r="C88" s="11" t="s">
        <v>19</v>
      </c>
      <c r="D88" s="9">
        <v>100000</v>
      </c>
      <c r="E88" s="9">
        <v>-100000</v>
      </c>
      <c r="F88" s="9">
        <f t="shared" si="16"/>
        <v>0</v>
      </c>
      <c r="G88" s="1" t="s">
        <v>55</v>
      </c>
      <c r="H88" s="1">
        <v>0</v>
      </c>
    </row>
    <row r="89" spans="1:8" ht="54" x14ac:dyDescent="0.35">
      <c r="A89" s="7" t="s">
        <v>163</v>
      </c>
      <c r="B89" s="17" t="s">
        <v>144</v>
      </c>
      <c r="C89" s="17" t="s">
        <v>57</v>
      </c>
      <c r="D89" s="9">
        <v>0</v>
      </c>
      <c r="E89" s="9">
        <v>100000</v>
      </c>
      <c r="F89" s="9">
        <f>D89+E89</f>
        <v>100000</v>
      </c>
      <c r="G89" s="1" t="s">
        <v>55</v>
      </c>
    </row>
    <row r="90" spans="1:8" x14ac:dyDescent="0.35">
      <c r="A90" s="7"/>
      <c r="B90" s="17" t="s">
        <v>64</v>
      </c>
      <c r="C90" s="11"/>
      <c r="D90" s="9">
        <f>D91+D92</f>
        <v>86502</v>
      </c>
      <c r="E90" s="9">
        <f t="shared" ref="E90" si="17">E91+E92</f>
        <v>0</v>
      </c>
      <c r="F90" s="9">
        <f t="shared" si="16"/>
        <v>86502</v>
      </c>
    </row>
    <row r="91" spans="1:8" ht="54" x14ac:dyDescent="0.35">
      <c r="A91" s="7" t="s">
        <v>164</v>
      </c>
      <c r="B91" s="17" t="s">
        <v>65</v>
      </c>
      <c r="C91" s="17" t="s">
        <v>57</v>
      </c>
      <c r="D91" s="9">
        <v>62002</v>
      </c>
      <c r="E91" s="9"/>
      <c r="F91" s="9">
        <f t="shared" si="16"/>
        <v>62002</v>
      </c>
      <c r="G91" s="1" t="s">
        <v>66</v>
      </c>
    </row>
    <row r="92" spans="1:8" ht="54" x14ac:dyDescent="0.35">
      <c r="A92" s="7" t="s">
        <v>165</v>
      </c>
      <c r="B92" s="17" t="s">
        <v>69</v>
      </c>
      <c r="C92" s="17" t="s">
        <v>57</v>
      </c>
      <c r="D92" s="9">
        <v>24500</v>
      </c>
      <c r="E92" s="9"/>
      <c r="F92" s="9">
        <f t="shared" si="16"/>
        <v>24500</v>
      </c>
      <c r="G92" s="1" t="s">
        <v>70</v>
      </c>
    </row>
    <row r="93" spans="1:8" hidden="1" x14ac:dyDescent="0.35">
      <c r="A93" s="7"/>
      <c r="B93" s="17" t="s">
        <v>81</v>
      </c>
      <c r="C93" s="17"/>
      <c r="D93" s="9">
        <f>D94</f>
        <v>50000</v>
      </c>
      <c r="E93" s="9">
        <f t="shared" ref="E93" si="18">E94</f>
        <v>-50000</v>
      </c>
      <c r="F93" s="9">
        <f t="shared" si="16"/>
        <v>0</v>
      </c>
      <c r="H93" s="1">
        <v>0</v>
      </c>
    </row>
    <row r="94" spans="1:8" ht="72" hidden="1" x14ac:dyDescent="0.35">
      <c r="A94" s="7"/>
      <c r="B94" s="17" t="s">
        <v>82</v>
      </c>
      <c r="C94" s="11" t="s">
        <v>83</v>
      </c>
      <c r="D94" s="9">
        <v>50000</v>
      </c>
      <c r="E94" s="9">
        <v>-50000</v>
      </c>
      <c r="F94" s="9">
        <f t="shared" si="16"/>
        <v>0</v>
      </c>
      <c r="G94" s="1" t="s">
        <v>84</v>
      </c>
      <c r="H94" s="1">
        <v>0</v>
      </c>
    </row>
    <row r="95" spans="1:8" x14ac:dyDescent="0.35">
      <c r="A95" s="7"/>
      <c r="B95" s="24" t="s">
        <v>21</v>
      </c>
      <c r="C95" s="24"/>
      <c r="D95" s="9">
        <f>D13+D24+D41+D48+D80+D90+D93</f>
        <v>3022660.9</v>
      </c>
      <c r="E95" s="9">
        <f>E13+E24+E41+E48+E80+E90+E93</f>
        <v>-115234.95799999998</v>
      </c>
      <c r="F95" s="9">
        <f>F13+F24+F41+F48+F80+F90+F93</f>
        <v>2907425.9419999993</v>
      </c>
    </row>
    <row r="96" spans="1:8" x14ac:dyDescent="0.35">
      <c r="A96" s="7"/>
      <c r="B96" s="33" t="s">
        <v>22</v>
      </c>
      <c r="C96" s="34"/>
      <c r="D96" s="9"/>
      <c r="E96" s="9"/>
      <c r="F96" s="9"/>
    </row>
    <row r="97" spans="1:8" x14ac:dyDescent="0.35">
      <c r="A97" s="7"/>
      <c r="B97" s="35" t="s">
        <v>52</v>
      </c>
      <c r="C97" s="36"/>
      <c r="D97" s="9">
        <f>D60+D64+D68+D72+D76</f>
        <v>346023.19999999995</v>
      </c>
      <c r="E97" s="9">
        <f t="shared" ref="E97:F97" si="19">E60+E64+E68+E72+E76</f>
        <v>0</v>
      </c>
      <c r="F97" s="9">
        <f t="shared" si="19"/>
        <v>346023.19999999995</v>
      </c>
    </row>
    <row r="98" spans="1:8" x14ac:dyDescent="0.35">
      <c r="A98" s="7"/>
      <c r="B98" s="18" t="s">
        <v>62</v>
      </c>
      <c r="C98" s="19"/>
      <c r="D98" s="9">
        <f>D39+D87</f>
        <v>221073.2</v>
      </c>
      <c r="E98" s="9">
        <f t="shared" ref="E98:F98" si="20">E39+E87</f>
        <v>-42854.400000000001</v>
      </c>
      <c r="F98" s="9">
        <f t="shared" si="20"/>
        <v>178218.80000000002</v>
      </c>
    </row>
    <row r="99" spans="1:8" x14ac:dyDescent="0.35">
      <c r="A99" s="7"/>
      <c r="B99" s="24" t="s">
        <v>54</v>
      </c>
      <c r="C99" s="24"/>
      <c r="D99" s="9"/>
      <c r="E99" s="9"/>
      <c r="F99" s="9"/>
    </row>
    <row r="100" spans="1:8" x14ac:dyDescent="0.35">
      <c r="A100" s="7"/>
      <c r="B100" s="24" t="s">
        <v>7</v>
      </c>
      <c r="C100" s="25"/>
      <c r="D100" s="9">
        <f>D28+D29+D30+D31+D32+D33+D34+D35</f>
        <v>340106.99999999994</v>
      </c>
      <c r="E100" s="9">
        <f t="shared" ref="E100:F100" si="21">E28+E29+E30+E31+E32+E33+E34+E35</f>
        <v>-2777.5859999999998</v>
      </c>
      <c r="F100" s="9">
        <f t="shared" si="21"/>
        <v>337329.41399999999</v>
      </c>
    </row>
    <row r="101" spans="1:8" x14ac:dyDescent="0.35">
      <c r="A101" s="7"/>
      <c r="B101" s="24" t="s">
        <v>15</v>
      </c>
      <c r="C101" s="25"/>
      <c r="D101" s="9">
        <f>D42+D43+D44+D45+D46+D47+D57+D61+D65+D69+D73+D78+D79</f>
        <v>628226.69999999995</v>
      </c>
      <c r="E101" s="9">
        <f t="shared" ref="E101:F101" si="22">E42+E43+E44+E45+E46+E47+E57+E61+E65+E69+E73+E78+E79</f>
        <v>3126.828</v>
      </c>
      <c r="F101" s="9">
        <f t="shared" si="22"/>
        <v>631353.52800000005</v>
      </c>
    </row>
    <row r="102" spans="1:8" x14ac:dyDescent="0.35">
      <c r="A102" s="7"/>
      <c r="B102" s="24" t="s">
        <v>23</v>
      </c>
      <c r="C102" s="25"/>
      <c r="D102" s="9">
        <f>D16+D17+D18+D19+D20+D21+D22+D23</f>
        <v>296471.90000000002</v>
      </c>
      <c r="E102" s="9">
        <f>E16+E17+E18+E19+E20+E21+E22+E23</f>
        <v>2000</v>
      </c>
      <c r="F102" s="9">
        <f>F16+F17+F18+F19+F20+F21+F22+F23</f>
        <v>298471.90000000002</v>
      </c>
    </row>
    <row r="103" spans="1:8" x14ac:dyDescent="0.35">
      <c r="A103" s="7"/>
      <c r="B103" s="37" t="s">
        <v>19</v>
      </c>
      <c r="C103" s="25"/>
      <c r="D103" s="9">
        <f>D84+D88</f>
        <v>190910.9</v>
      </c>
      <c r="E103" s="9">
        <f>E84+E88</f>
        <v>-100000</v>
      </c>
      <c r="F103" s="9">
        <f>D103+E103</f>
        <v>90910.9</v>
      </c>
    </row>
    <row r="104" spans="1:8" ht="18.75" x14ac:dyDescent="0.3">
      <c r="A104" s="7"/>
      <c r="B104" s="31" t="s">
        <v>17</v>
      </c>
      <c r="C104" s="32"/>
      <c r="D104" s="9">
        <f>D52+D53+D54+D55+D56</f>
        <v>8907.4</v>
      </c>
      <c r="E104" s="9">
        <f t="shared" ref="E104:F104" si="23">E52+E53+E54+E55+E56</f>
        <v>0</v>
      </c>
      <c r="F104" s="9">
        <f t="shared" si="23"/>
        <v>8907.4</v>
      </c>
    </row>
    <row r="105" spans="1:8" ht="18.75" x14ac:dyDescent="0.3">
      <c r="A105" s="20"/>
      <c r="B105" s="31" t="s">
        <v>57</v>
      </c>
      <c r="C105" s="32"/>
      <c r="D105" s="9">
        <f>D14+D15+D89+D91+D92</f>
        <v>466502</v>
      </c>
      <c r="E105" s="9">
        <f>E14+E15+E89+E91+E92</f>
        <v>100000</v>
      </c>
      <c r="F105" s="9">
        <f>F14+F15+F89+F91+F92</f>
        <v>566502</v>
      </c>
    </row>
    <row r="106" spans="1:8" x14ac:dyDescent="0.35">
      <c r="A106" s="20"/>
      <c r="B106" s="31" t="s">
        <v>34</v>
      </c>
      <c r="C106" s="32"/>
      <c r="D106" s="9">
        <f>D36+D40+D77</f>
        <v>1041534.9999999999</v>
      </c>
      <c r="E106" s="9">
        <f>E36+E40+E77</f>
        <v>-67584.2</v>
      </c>
      <c r="F106" s="9">
        <f>F36+F40+F77</f>
        <v>973950.79999999981</v>
      </c>
    </row>
    <row r="107" spans="1:8" hidden="1" x14ac:dyDescent="0.35">
      <c r="A107" s="20"/>
      <c r="B107" s="31" t="s">
        <v>83</v>
      </c>
      <c r="C107" s="32"/>
      <c r="D107" s="9">
        <f>D94</f>
        <v>50000</v>
      </c>
      <c r="E107" s="9">
        <f t="shared" ref="E107:F107" si="24">E94</f>
        <v>-50000</v>
      </c>
      <c r="F107" s="9">
        <f t="shared" si="24"/>
        <v>0</v>
      </c>
      <c r="H107" s="1">
        <v>0</v>
      </c>
    </row>
  </sheetData>
  <sheetProtection password="CF5C" sheet="1" objects="1" scenarios="1"/>
  <autoFilter ref="A12:H107">
    <filterColumn colId="7">
      <filters blank="1"/>
    </filterColumn>
  </autoFilter>
  <mergeCells count="20">
    <mergeCell ref="B107:C107"/>
    <mergeCell ref="B105:C105"/>
    <mergeCell ref="B106:C106"/>
    <mergeCell ref="B96:C96"/>
    <mergeCell ref="B97:C97"/>
    <mergeCell ref="B99:C99"/>
    <mergeCell ref="B103:C103"/>
    <mergeCell ref="B104:C104"/>
    <mergeCell ref="A11:A12"/>
    <mergeCell ref="B11:B12"/>
    <mergeCell ref="C11:C12"/>
    <mergeCell ref="D11:D12"/>
    <mergeCell ref="A6:F8"/>
    <mergeCell ref="G11:G12"/>
    <mergeCell ref="B101:C101"/>
    <mergeCell ref="B102:C102"/>
    <mergeCell ref="B100:C100"/>
    <mergeCell ref="B95:C95"/>
    <mergeCell ref="E11:E12"/>
    <mergeCell ref="F11:F12"/>
  </mergeCells>
  <pageMargins left="1.1417322834645669" right="0.39370078740157483" top="0.51" bottom="0.78740157480314965" header="0.51181102362204722" footer="0.51181102362204722"/>
  <pageSetup paperSize="9" scale="70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2014-12-18T10:58:37Z</cp:lastPrinted>
  <dcterms:created xsi:type="dcterms:W3CDTF">2013-10-12T06:09:22Z</dcterms:created>
  <dcterms:modified xsi:type="dcterms:W3CDTF">2014-12-18T10:58:40Z</dcterms:modified>
</cp:coreProperties>
</file>