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Приложение № 14" sheetId="1" r:id="rId1"/>
  </sheets>
  <definedNames>
    <definedName name="_xlnm._FilterDatabase" localSheetId="0" hidden="1">'Приложение № 14'!$A$12:$K$133</definedName>
    <definedName name="_xlnm.Print_Titles" localSheetId="0">'Приложение № 14'!$11:$12</definedName>
    <definedName name="_xlnm.Print_Area" localSheetId="0">'Приложение № 14'!$A$1:$I$133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0" i="1" l="1"/>
  <c r="E70" i="1"/>
  <c r="D70" i="1"/>
  <c r="I83" i="1"/>
  <c r="F83" i="1"/>
  <c r="H86" i="1"/>
  <c r="G86" i="1"/>
  <c r="E86" i="1"/>
  <c r="D86" i="1"/>
  <c r="I113" i="1"/>
  <c r="F113" i="1"/>
  <c r="H15" i="1" l="1"/>
  <c r="G15" i="1"/>
  <c r="E15" i="1"/>
  <c r="D15" i="1"/>
  <c r="E16" i="1"/>
  <c r="D16" i="1"/>
  <c r="I51" i="1"/>
  <c r="F51" i="1"/>
  <c r="H114" i="1"/>
  <c r="G114" i="1"/>
  <c r="E114" i="1"/>
  <c r="D114" i="1"/>
  <c r="I116" i="1"/>
  <c r="F116" i="1"/>
  <c r="I115" i="1" l="1"/>
  <c r="I118" i="1"/>
  <c r="I120" i="1"/>
  <c r="I133" i="1" s="1"/>
  <c r="I114" i="1"/>
  <c r="I110" i="1"/>
  <c r="I111" i="1"/>
  <c r="I112" i="1"/>
  <c r="I109" i="1"/>
  <c r="I107" i="1"/>
  <c r="I104" i="1"/>
  <c r="I103" i="1"/>
  <c r="I100" i="1"/>
  <c r="I97" i="1" s="1"/>
  <c r="I99" i="1"/>
  <c r="I96" i="1"/>
  <c r="I95" i="1"/>
  <c r="I88" i="1"/>
  <c r="I89" i="1"/>
  <c r="I90" i="1"/>
  <c r="I91" i="1"/>
  <c r="I92" i="1"/>
  <c r="I82" i="1"/>
  <c r="I81" i="1"/>
  <c r="I78" i="1"/>
  <c r="I77" i="1"/>
  <c r="I76" i="1"/>
  <c r="I75" i="1"/>
  <c r="I72" i="1"/>
  <c r="I67" i="1"/>
  <c r="I66" i="1"/>
  <c r="I61" i="1"/>
  <c r="I62" i="1"/>
  <c r="I63" i="1"/>
  <c r="I56" i="1"/>
  <c r="I57" i="1"/>
  <c r="I58" i="1"/>
  <c r="I59" i="1"/>
  <c r="I60" i="1"/>
  <c r="I48" i="1"/>
  <c r="I49" i="1"/>
  <c r="I50" i="1"/>
  <c r="I47" i="1"/>
  <c r="I46" i="1"/>
  <c r="I43" i="1"/>
  <c r="I42" i="1"/>
  <c r="I39" i="1" s="1"/>
  <c r="I41" i="1"/>
  <c r="I38" i="1"/>
  <c r="I35" i="1"/>
  <c r="I36" i="1"/>
  <c r="I37" i="1"/>
  <c r="I34" i="1"/>
  <c r="I33" i="1"/>
  <c r="I30" i="1"/>
  <c r="I29" i="1"/>
  <c r="I28" i="1"/>
  <c r="I21" i="1"/>
  <c r="I22" i="1"/>
  <c r="I23" i="1"/>
  <c r="I24" i="1"/>
  <c r="I25" i="1"/>
  <c r="I20" i="1"/>
  <c r="I17" i="1" s="1"/>
  <c r="I19" i="1"/>
  <c r="H133" i="1"/>
  <c r="H130" i="1"/>
  <c r="I129" i="1"/>
  <c r="H129" i="1"/>
  <c r="H126" i="1"/>
  <c r="H124" i="1"/>
  <c r="H119" i="1"/>
  <c r="H117" i="1"/>
  <c r="H105" i="1"/>
  <c r="I101" i="1"/>
  <c r="H101" i="1"/>
  <c r="H97" i="1"/>
  <c r="H93" i="1"/>
  <c r="H87" i="1"/>
  <c r="H123" i="1" s="1"/>
  <c r="H79" i="1"/>
  <c r="H73" i="1"/>
  <c r="H71" i="1"/>
  <c r="H70" i="1"/>
  <c r="H64" i="1"/>
  <c r="H55" i="1"/>
  <c r="I44" i="1"/>
  <c r="H44" i="1"/>
  <c r="H39" i="1"/>
  <c r="H31" i="1"/>
  <c r="H26" i="1"/>
  <c r="H17" i="1"/>
  <c r="H16" i="1"/>
  <c r="H131" i="1" l="1"/>
  <c r="I93" i="1"/>
  <c r="H84" i="1"/>
  <c r="I31" i="1"/>
  <c r="I73" i="1"/>
  <c r="I79" i="1"/>
  <c r="H127" i="1"/>
  <c r="H68" i="1"/>
  <c r="H128" i="1"/>
  <c r="H13" i="1"/>
  <c r="I128" i="1"/>
  <c r="I64" i="1"/>
  <c r="I130" i="1"/>
  <c r="I26" i="1"/>
  <c r="I126" i="1"/>
  <c r="I124" i="1"/>
  <c r="H52" i="1"/>
  <c r="H132" i="1"/>
  <c r="H54" i="1"/>
  <c r="I132" i="1"/>
  <c r="F118" i="1"/>
  <c r="F120" i="1"/>
  <c r="F115" i="1"/>
  <c r="F111" i="1"/>
  <c r="F112" i="1"/>
  <c r="F108" i="1"/>
  <c r="F109" i="1"/>
  <c r="F110" i="1"/>
  <c r="F107" i="1"/>
  <c r="F104" i="1"/>
  <c r="F103" i="1"/>
  <c r="F100" i="1"/>
  <c r="F99" i="1"/>
  <c r="F96" i="1"/>
  <c r="F95" i="1"/>
  <c r="F88" i="1"/>
  <c r="F89" i="1"/>
  <c r="F90" i="1"/>
  <c r="F91" i="1"/>
  <c r="F92" i="1"/>
  <c r="F82" i="1"/>
  <c r="F81" i="1"/>
  <c r="F77" i="1"/>
  <c r="F78" i="1"/>
  <c r="F76" i="1"/>
  <c r="F75" i="1"/>
  <c r="F72" i="1"/>
  <c r="I131" i="1" l="1"/>
  <c r="I108" i="1"/>
  <c r="I105" i="1" s="1"/>
  <c r="I127" i="1" s="1"/>
  <c r="H121" i="1"/>
  <c r="F67" i="1"/>
  <c r="F57" i="1"/>
  <c r="F58" i="1"/>
  <c r="F59" i="1"/>
  <c r="F60" i="1"/>
  <c r="F61" i="1"/>
  <c r="F62" i="1"/>
  <c r="F63" i="1"/>
  <c r="F56" i="1"/>
  <c r="F48" i="1"/>
  <c r="F49" i="1"/>
  <c r="F50" i="1"/>
  <c r="F47" i="1"/>
  <c r="F46" i="1"/>
  <c r="F43" i="1"/>
  <c r="F42" i="1"/>
  <c r="F41" i="1"/>
  <c r="F36" i="1"/>
  <c r="F37" i="1"/>
  <c r="F38" i="1"/>
  <c r="F35" i="1"/>
  <c r="F34" i="1"/>
  <c r="F33" i="1"/>
  <c r="F31" i="1" s="1"/>
  <c r="F30" i="1"/>
  <c r="F29" i="1"/>
  <c r="F28" i="1"/>
  <c r="F22" i="1"/>
  <c r="F23" i="1"/>
  <c r="F24" i="1"/>
  <c r="F25" i="1"/>
  <c r="F21" i="1"/>
  <c r="F20" i="1"/>
  <c r="F19" i="1"/>
  <c r="E31" i="1"/>
  <c r="E26" i="1"/>
  <c r="E133" i="1"/>
  <c r="E130" i="1"/>
  <c r="E129" i="1"/>
  <c r="E126" i="1"/>
  <c r="E124" i="1"/>
  <c r="E119" i="1"/>
  <c r="E117" i="1"/>
  <c r="E105" i="1"/>
  <c r="E101" i="1"/>
  <c r="E97" i="1"/>
  <c r="E93" i="1"/>
  <c r="E87" i="1"/>
  <c r="E123" i="1" s="1"/>
  <c r="E79" i="1"/>
  <c r="E73" i="1"/>
  <c r="E71" i="1"/>
  <c r="E54" i="1"/>
  <c r="E64" i="1"/>
  <c r="E132" i="1" s="1"/>
  <c r="E55" i="1"/>
  <c r="E44" i="1"/>
  <c r="E39" i="1"/>
  <c r="E17" i="1"/>
  <c r="F133" i="1"/>
  <c r="F130" i="1"/>
  <c r="F129" i="1"/>
  <c r="F105" i="1"/>
  <c r="F101" i="1"/>
  <c r="F97" i="1"/>
  <c r="F93" i="1"/>
  <c r="F79" i="1"/>
  <c r="F73" i="1"/>
  <c r="F126" i="1" l="1"/>
  <c r="E131" i="1"/>
  <c r="F127" i="1"/>
  <c r="E127" i="1"/>
  <c r="E68" i="1"/>
  <c r="E13" i="1"/>
  <c r="E128" i="1"/>
  <c r="E84" i="1"/>
  <c r="F44" i="1"/>
  <c r="F17" i="1"/>
  <c r="F124" i="1"/>
  <c r="F39" i="1"/>
  <c r="F26" i="1"/>
  <c r="F131" i="1" s="1"/>
  <c r="E52" i="1"/>
  <c r="G71" i="1"/>
  <c r="I71" i="1" s="1"/>
  <c r="D71" i="1"/>
  <c r="F71" i="1" s="1"/>
  <c r="I70" i="1"/>
  <c r="F70" i="1"/>
  <c r="I86" i="1"/>
  <c r="F86" i="1"/>
  <c r="G66" i="1"/>
  <c r="G54" i="1" s="1"/>
  <c r="I54" i="1" s="1"/>
  <c r="D66" i="1"/>
  <c r="G55" i="1"/>
  <c r="I55" i="1" s="1"/>
  <c r="D55" i="1"/>
  <c r="F55" i="1" s="1"/>
  <c r="I15" i="1"/>
  <c r="F15" i="1"/>
  <c r="G16" i="1"/>
  <c r="I16" i="1" s="1"/>
  <c r="F16" i="1"/>
  <c r="F128" i="1" l="1"/>
  <c r="D54" i="1"/>
  <c r="F54" i="1" s="1"/>
  <c r="F66" i="1"/>
  <c r="F64" i="1" s="1"/>
  <c r="F132" i="1" s="1"/>
  <c r="E121" i="1"/>
  <c r="G64" i="1"/>
  <c r="G124" i="1"/>
  <c r="D124" i="1"/>
  <c r="G132" i="1" l="1"/>
  <c r="G52" i="1"/>
  <c r="I52" i="1" s="1"/>
  <c r="G39" i="1"/>
  <c r="D39" i="1"/>
  <c r="G31" i="1"/>
  <c r="D31" i="1"/>
  <c r="G26" i="1"/>
  <c r="D26" i="1"/>
  <c r="G131" i="1" l="1"/>
  <c r="D131" i="1"/>
  <c r="G133" i="1"/>
  <c r="D133" i="1"/>
  <c r="G130" i="1"/>
  <c r="D130" i="1"/>
  <c r="G126" i="1"/>
  <c r="D126" i="1"/>
  <c r="G117" i="1" l="1"/>
  <c r="I117" i="1" s="1"/>
  <c r="D117" i="1"/>
  <c r="F117" i="1" s="1"/>
  <c r="G17" i="1"/>
  <c r="D17" i="1"/>
  <c r="G44" i="1" l="1"/>
  <c r="G128" i="1" s="1"/>
  <c r="D44" i="1"/>
  <c r="G13" i="1" l="1"/>
  <c r="D128" i="1"/>
  <c r="D13" i="1"/>
  <c r="F13" i="1" s="1"/>
  <c r="I13" i="1"/>
  <c r="D64" i="1"/>
  <c r="G87" i="1"/>
  <c r="D87" i="1"/>
  <c r="G97" i="1"/>
  <c r="D97" i="1"/>
  <c r="G101" i="1"/>
  <c r="D101" i="1"/>
  <c r="G93" i="1"/>
  <c r="D93" i="1"/>
  <c r="G105" i="1"/>
  <c r="D105" i="1"/>
  <c r="G73" i="1"/>
  <c r="D73" i="1"/>
  <c r="D79" i="1"/>
  <c r="G79" i="1"/>
  <c r="G119" i="1"/>
  <c r="I119" i="1" s="1"/>
  <c r="D119" i="1"/>
  <c r="F119" i="1" s="1"/>
  <c r="G84" i="1" l="1"/>
  <c r="I84" i="1" s="1"/>
  <c r="D84" i="1"/>
  <c r="F84" i="1" s="1"/>
  <c r="G127" i="1"/>
  <c r="G68" i="1"/>
  <c r="I68" i="1" s="1"/>
  <c r="D68" i="1"/>
  <c r="F68" i="1" s="1"/>
  <c r="D127" i="1"/>
  <c r="G123" i="1"/>
  <c r="I87" i="1"/>
  <c r="I123" i="1" s="1"/>
  <c r="D123" i="1"/>
  <c r="F87" i="1"/>
  <c r="F123" i="1" s="1"/>
  <c r="D132" i="1"/>
  <c r="D52" i="1"/>
  <c r="F52" i="1" s="1"/>
  <c r="G129" i="1"/>
  <c r="D129" i="1"/>
  <c r="F114" i="1"/>
  <c r="I121" i="1" l="1"/>
  <c r="F121" i="1"/>
  <c r="G121" i="1"/>
  <c r="D121" i="1"/>
</calcChain>
</file>

<file path=xl/sharedStrings.xml><?xml version="1.0" encoding="utf-8"?>
<sst xmlns="http://schemas.openxmlformats.org/spreadsheetml/2006/main" count="305" uniqueCount="188">
  <si>
    <t>к решению</t>
  </si>
  <si>
    <t>Пермской городской Думы</t>
  </si>
  <si>
    <t>тыс. руб.</t>
  </si>
  <si>
    <t>№ п/п</t>
  </si>
  <si>
    <t>Исполнитель</t>
  </si>
  <si>
    <t>2016 год</t>
  </si>
  <si>
    <t>Образование</t>
  </si>
  <si>
    <t>Департамент имущественных отношений</t>
  </si>
  <si>
    <t xml:space="preserve">Департамент образования </t>
  </si>
  <si>
    <t>Строительство нового корпуса МАОУ "СОШ № 59"</t>
  </si>
  <si>
    <t>Жилищно-коммунальное хозяйство</t>
  </si>
  <si>
    <t>10.</t>
  </si>
  <si>
    <t>Строительство источников противопожарного водоснабжения</t>
  </si>
  <si>
    <t>Департамент жилищно-коммунального хозяйства</t>
  </si>
  <si>
    <t>14 2 4102</t>
  </si>
  <si>
    <t>11.</t>
  </si>
  <si>
    <t>Управление жилищных отношений</t>
  </si>
  <si>
    <t>13.</t>
  </si>
  <si>
    <t>Строительство газопроводов в микрорайонах индивидуальной застройки города Перми</t>
  </si>
  <si>
    <t>17 1 4110</t>
  </si>
  <si>
    <t>14.</t>
  </si>
  <si>
    <t>Расширение и реконструкция (3 очередь) канализации</t>
  </si>
  <si>
    <t>17 1 4113</t>
  </si>
  <si>
    <t>15.</t>
  </si>
  <si>
    <t>Строительство сетей водоснабжения и водоотведения микрорайона "Заозерье" для земельных участков многодетных семей</t>
  </si>
  <si>
    <t>17 1 4114</t>
  </si>
  <si>
    <t>16.</t>
  </si>
  <si>
    <t>Строительство канализационной сети в микрорайоне Кислотные дачи Орджоникидзевского района города Перми</t>
  </si>
  <si>
    <t>17 1 4120</t>
  </si>
  <si>
    <t>17.</t>
  </si>
  <si>
    <t>Строительство водопроводных сетей в микрорайоне Висим Мотовилихинского района города Перми</t>
  </si>
  <si>
    <t>17 1 4121</t>
  </si>
  <si>
    <t>18.</t>
  </si>
  <si>
    <t>17 1 4122</t>
  </si>
  <si>
    <t>Внешнее благоустройство</t>
  </si>
  <si>
    <t>Строительство, реконструкция и проектирование сетей наружного освещения</t>
  </si>
  <si>
    <t>Управление внешнего благоустройства</t>
  </si>
  <si>
    <t>10 2 4104</t>
  </si>
  <si>
    <t>Дорожное хозяйство</t>
  </si>
  <si>
    <t>в том числе:</t>
  </si>
  <si>
    <t>средства дорожного фонда</t>
  </si>
  <si>
    <t>Департамент дорог и транспорта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</si>
  <si>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</si>
  <si>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12 2 4123</t>
  </si>
  <si>
    <t>местный бюджет</t>
  </si>
  <si>
    <t>Реконструкция площади Восстания, 1-й этап</t>
  </si>
  <si>
    <t>10 2 4205</t>
  </si>
  <si>
    <t>26.</t>
  </si>
  <si>
    <t>27.</t>
  </si>
  <si>
    <t>Реконструкция ул. Макаренко от бульвара Гагарина до ул. Уинской</t>
  </si>
  <si>
    <t>10 2 4206</t>
  </si>
  <si>
    <t>10 2 6212</t>
  </si>
  <si>
    <t>Физическая культура и спорт</t>
  </si>
  <si>
    <t>28.</t>
  </si>
  <si>
    <t xml:space="preserve">Комитет по физической культуре и спорту </t>
  </si>
  <si>
    <t>05 1 4211</t>
  </si>
  <si>
    <t>Всего:</t>
  </si>
  <si>
    <t>в том числе</t>
  </si>
  <si>
    <t>в разрезе исполнителей</t>
  </si>
  <si>
    <t>Департамент образования</t>
  </si>
  <si>
    <t>Строительство физкультурно–оздоровительного комплекса в Дзержинском районе (ул. Шпальная, 2)</t>
  </si>
  <si>
    <t>2017 год</t>
  </si>
  <si>
    <t>Прочие объекты</t>
  </si>
  <si>
    <t>29.</t>
  </si>
  <si>
    <t>91 9 4153</t>
  </si>
  <si>
    <t>Приобретение в муниципальную собственность здания для размещения муниципального архива</t>
  </si>
  <si>
    <t>Строительство светофорных объектов</t>
  </si>
  <si>
    <t>12 1 4156</t>
  </si>
  <si>
    <t>Реконструкция светофорных объектов</t>
  </si>
  <si>
    <t>12 1 4157</t>
  </si>
  <si>
    <t>Строительство водопроводных сетей в микрорайоне Вышка–1 Мотовилихинского района города Перми</t>
  </si>
  <si>
    <t>Культура</t>
  </si>
  <si>
    <t>Проведение комплекса мероприятий, связанных со строительством зоопарка</t>
  </si>
  <si>
    <t>Департамент культуры и молодежной политики</t>
  </si>
  <si>
    <t>24 2 4117</t>
  </si>
  <si>
    <t>24 2 4118</t>
  </si>
  <si>
    <t>24 2 4119</t>
  </si>
  <si>
    <t>24 2 4129</t>
  </si>
  <si>
    <t>24 2 4130</t>
  </si>
  <si>
    <t>Приобретение в собственность муниципального образования здания для размещения дошкольного образовательного учреждения по ул. Цимлянской,21</t>
  </si>
  <si>
    <t>24 1 4161</t>
  </si>
  <si>
    <t>Приобретение в собственность муниципального образования здания для размещения дошкольного образовательного учреждения по ул. Комбайнеров, 30б</t>
  </si>
  <si>
    <t>24 1 4163</t>
  </si>
  <si>
    <t>Приобретение в собственность муниципального образования здания для размещения дошкольного образовательного учреждения по ул. Машинистов,43</t>
  </si>
  <si>
    <t>24 1 4165</t>
  </si>
  <si>
    <t>Приобретение в собственность муниципального образования здания для размещения дошкольного образовательного учреждения по ул. Холмогорской,2з</t>
  </si>
  <si>
    <t>24 1 4167</t>
  </si>
  <si>
    <t>24 1 4168</t>
  </si>
  <si>
    <t>24 2 4116</t>
  </si>
  <si>
    <t>Строительство нового здания дошкольного образовательного учреждения по ул. Днепровской, 32</t>
  </si>
  <si>
    <t>24 1 4160</t>
  </si>
  <si>
    <t>24 2 4133</t>
  </si>
  <si>
    <t>24 2 4140</t>
  </si>
  <si>
    <t>Приобретение в собственность муниципального образования здания для размещения общеобразовательного учреждения по ул. Холмогорской</t>
  </si>
  <si>
    <t>24 2 4137</t>
  </si>
  <si>
    <t>краевой бюджет</t>
  </si>
  <si>
    <t>24 2 6201</t>
  </si>
  <si>
    <t>Организация противооползневых мероприятий в районе жилого дома по ул. Куфонина, 32</t>
  </si>
  <si>
    <t>14 1 4141</t>
  </si>
  <si>
    <t>Реконструкция светофорных объектов в части установки устройства голосового и звукового сопровождения</t>
  </si>
  <si>
    <t>02 2 4155</t>
  </si>
  <si>
    <t>Реконструкция светофорных объектов в части установки устройства звукового сопровождения</t>
  </si>
  <si>
    <t>02 2 4158</t>
  </si>
  <si>
    <t>Строительство автомобильной дороги Переход ул. Строителей–площадь Гайдара (проектно-изыскательские работы)</t>
  </si>
  <si>
    <t>10 2 4207</t>
  </si>
  <si>
    <t>Реконструкция пересечения ул. Героев Хасана и Транссибирской магистрали (включая тоннель)</t>
  </si>
  <si>
    <t>10 2 4215</t>
  </si>
  <si>
    <t>Реконструкция кладбища Банная гора (новое)</t>
  </si>
  <si>
    <t>11 2 4107</t>
  </si>
  <si>
    <t>Реконструкция кладбища Северное</t>
  </si>
  <si>
    <t>11 2 4154</t>
  </si>
  <si>
    <t>Строительство транспортной инфраструктуры на земельных участках, предоставляемых на бесплатной основе многодетным семьям</t>
  </si>
  <si>
    <t>10 2 4148</t>
  </si>
  <si>
    <t>Строительство очистных сооружений и водоотвода ливневых стоков набережной реки Камы</t>
  </si>
  <si>
    <t>10 2 4149</t>
  </si>
  <si>
    <t>Реконструкция ул. Революции от ЦКР до ул. Сибирской с обустройством трамвайной линии</t>
  </si>
  <si>
    <t>10 2 4150</t>
  </si>
  <si>
    <t>Реконструкция ул. Карпинского от ул. Свиязева до ул. Советской Армии</t>
  </si>
  <si>
    <t>10 2 4151</t>
  </si>
  <si>
    <t>Реконструкция ул. Карпинского от ул. Мира до шоссе Космонавтов</t>
  </si>
  <si>
    <t>10 2 4152</t>
  </si>
  <si>
    <t>Строительство кладбища Восточное с крематорием</t>
  </si>
  <si>
    <t>11 2 4216</t>
  </si>
  <si>
    <t>11 2 6201</t>
  </si>
  <si>
    <t>15 1 9602</t>
  </si>
  <si>
    <t>Объект</t>
  </si>
  <si>
    <t>Перечень объектов капитального строительства муниципальной собственности и объектов недвижимого имущества, приобретаемых в муниципальную собственность, на плановый период 2016 и 2017 годов</t>
  </si>
  <si>
    <t>24 1 6201</t>
  </si>
  <si>
    <t>1.</t>
  </si>
  <si>
    <t>2.</t>
  </si>
  <si>
    <t>7.</t>
  </si>
  <si>
    <t>3.</t>
  </si>
  <si>
    <t>4.</t>
  </si>
  <si>
    <t>5.</t>
  </si>
  <si>
    <t>6.</t>
  </si>
  <si>
    <t>8.</t>
  </si>
  <si>
    <t>9.</t>
  </si>
  <si>
    <t>12.</t>
  </si>
  <si>
    <t>19.</t>
  </si>
  <si>
    <t>20.</t>
  </si>
  <si>
    <t>21.</t>
  </si>
  <si>
    <t>22.</t>
  </si>
  <si>
    <t>23.</t>
  </si>
  <si>
    <t>24.</t>
  </si>
  <si>
    <t>25.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</si>
  <si>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</si>
  <si>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</si>
  <si>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</si>
  <si>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</si>
  <si>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</si>
  <si>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</si>
  <si>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</si>
  <si>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</si>
  <si>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</si>
  <si>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</si>
  <si>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</si>
  <si>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</si>
  <si>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</si>
  <si>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</si>
  <si>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</si>
  <si>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</si>
  <si>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</si>
  <si>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</si>
  <si>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Приобретение в собственность муниципального образования здания для размещения общеобразовательного учреждения МАОУ "СОШ №40"</t>
  </si>
  <si>
    <t>48.</t>
  </si>
  <si>
    <t>49.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</si>
  <si>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</si>
  <si>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Строительство нового здания дошкольного образовательного учреждения по ул. Кронштадтской</t>
  </si>
  <si>
    <t>ПРИЛОЖЕНИЕ № 14</t>
  </si>
  <si>
    <t>Изменения ко 2 чтению</t>
  </si>
  <si>
    <t>Приобретение в собственность муниципального образования спортивного комплекса в Дзержинском районе (проспект Парковый, 58а)</t>
  </si>
  <si>
    <t>03 3 4214</t>
  </si>
  <si>
    <t>Строительство межшкольного стадиона в МАОУ "Гимназия № 7" г.Перми</t>
  </si>
  <si>
    <t>Строительство нового корпуса МБОУ "СОШ №42"</t>
  </si>
  <si>
    <t>Реконструкция корпуса МАОУ "Лицей № 10" г. Перми</t>
  </si>
  <si>
    <t>Строительство спортивного зала в МАОУ "СОШ № 50 с углубленным изучением английского языка" г. Перми</t>
  </si>
  <si>
    <t>Строительство спортивного зала в МБОУ "СОШ № 45" г. Перми</t>
  </si>
  <si>
    <t>Строительство нового корпуса МАОУ "СОШ № 19"</t>
  </si>
  <si>
    <t>Реконструкция здания МАОУ "СОШ № 32 имени Г.А.Сборщикова" г. Перми (пристройка спортивного зала)</t>
  </si>
  <si>
    <t>24 2 4138</t>
  </si>
  <si>
    <t>Строительство пешеходного перехода из микрорайона Владимирский в микрорайон Юбилейный</t>
  </si>
  <si>
    <t>11 1 4174</t>
  </si>
  <si>
    <t>Строительство парка на ул.Краснополянской</t>
  </si>
  <si>
    <t>11 1 4175</t>
  </si>
  <si>
    <t>50.</t>
  </si>
  <si>
    <t>51.</t>
  </si>
  <si>
    <t>52.</t>
  </si>
  <si>
    <t>от 16.12.2014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</si>
</sst>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3" fontId="1" fillId="0" borderId="0" xfId="0" applyNumberFormat="1" applyFont="1" applyFill="1"/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vertical="top"/>
    </xf>
    <xf numFmtId="164" fontId="1" fillId="0" borderId="5" xfId="0" applyNumberFormat="1" applyFont="1" applyFill="1" applyBorder="1" applyAlignment="1">
      <alignment horizontal="right"/>
    </xf>
    <xf numFmtId="164" fontId="1" fillId="0" borderId="4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/>
    </xf>
    <xf numFmtId="164" fontId="1" fillId="0" borderId="5" xfId="0" applyNumberFormat="1" applyFont="1" applyFill="1" applyBorder="1"/>
    <xf numFmtId="0" fontId="1" fillId="0" borderId="1" xfId="0" applyFont="1" applyFill="1" applyBorder="1"/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/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133"/>
  <sheetViews>
    <sheetView tabSelected="1" zoomScale="90" zoomScaleNormal="90" workbookViewId="0">
      <selection activeCell="F11" sqref="F11:F12"/>
    </sheetView>
  </sheetViews>
  <sheetFormatPr defaultColWidth="9.109375" defaultRowHeight="18" x14ac:dyDescent="0.35"/>
  <cols>
    <col min="1" max="1" width="5.5546875" style="1" customWidth="1"/>
    <col min="2" max="2" width="82.6640625" style="1" customWidth="1"/>
    <col min="3" max="3" width="19.88671875" style="1" customWidth="1"/>
    <col min="4" max="4" width="17.5546875" style="1" hidden="1" customWidth="1"/>
    <col min="5" max="5" width="16.5546875" style="1" hidden="1" customWidth="1"/>
    <col min="6" max="6" width="17.5546875" style="1" customWidth="1"/>
    <col min="7" max="8" width="17.5546875" style="1" hidden="1" customWidth="1"/>
    <col min="9" max="9" width="17.5546875" style="1" customWidth="1"/>
    <col min="10" max="10" width="17.5546875" style="1" hidden="1" customWidth="1"/>
    <col min="11" max="11" width="19.88671875" style="1" hidden="1" customWidth="1"/>
    <col min="12" max="13" width="9.109375" style="1" customWidth="1"/>
    <col min="14" max="16384" width="9.109375" style="1"/>
  </cols>
  <sheetData>
    <row r="1" spans="1:11" x14ac:dyDescent="0.35">
      <c r="G1" s="2"/>
      <c r="I1" s="2" t="s">
        <v>168</v>
      </c>
    </row>
    <row r="2" spans="1:11" x14ac:dyDescent="0.35">
      <c r="G2" s="2"/>
      <c r="I2" s="2" t="s">
        <v>0</v>
      </c>
    </row>
    <row r="3" spans="1:11" x14ac:dyDescent="0.35">
      <c r="G3" s="2"/>
      <c r="I3" s="2" t="s">
        <v>1</v>
      </c>
    </row>
    <row r="4" spans="1:11" x14ac:dyDescent="0.35">
      <c r="F4" s="41" t="s">
        <v>187</v>
      </c>
      <c r="G4" s="40"/>
      <c r="H4" s="40"/>
      <c r="I4" s="41"/>
    </row>
    <row r="6" spans="1:11" ht="15.75" customHeight="1" x14ac:dyDescent="0.35">
      <c r="A6" s="29" t="s">
        <v>126</v>
      </c>
      <c r="B6" s="29"/>
      <c r="C6" s="29"/>
      <c r="D6" s="29"/>
      <c r="E6" s="29"/>
      <c r="F6" s="29"/>
      <c r="G6" s="29"/>
      <c r="H6" s="18"/>
      <c r="I6" s="18"/>
    </row>
    <row r="7" spans="1:11" ht="19.5" customHeight="1" x14ac:dyDescent="0.35">
      <c r="A7" s="29"/>
      <c r="B7" s="29"/>
      <c r="C7" s="29"/>
      <c r="D7" s="29"/>
      <c r="E7" s="29"/>
      <c r="F7" s="29"/>
      <c r="G7" s="29"/>
      <c r="H7" s="18"/>
      <c r="I7" s="18"/>
    </row>
    <row r="8" spans="1:11" x14ac:dyDescent="0.35">
      <c r="A8" s="29"/>
      <c r="B8" s="29"/>
      <c r="C8" s="29"/>
      <c r="D8" s="29"/>
      <c r="E8" s="29"/>
      <c r="F8" s="29"/>
      <c r="G8" s="29"/>
      <c r="H8" s="18"/>
      <c r="I8" s="18"/>
    </row>
    <row r="9" spans="1:11" x14ac:dyDescent="0.35">
      <c r="A9" s="22"/>
      <c r="B9" s="22"/>
      <c r="C9" s="22"/>
      <c r="D9" s="22"/>
      <c r="E9" s="22"/>
      <c r="F9" s="22"/>
      <c r="G9" s="22"/>
      <c r="H9" s="22"/>
      <c r="I9" s="22"/>
    </row>
    <row r="10" spans="1:11" x14ac:dyDescent="0.35">
      <c r="A10" s="3"/>
      <c r="B10" s="4"/>
      <c r="C10" s="4"/>
      <c r="G10" s="2"/>
      <c r="H10" s="2"/>
      <c r="I10" s="2" t="s">
        <v>2</v>
      </c>
    </row>
    <row r="11" spans="1:11" ht="38.4" customHeight="1" x14ac:dyDescent="0.35">
      <c r="A11" s="38" t="s">
        <v>3</v>
      </c>
      <c r="B11" s="38" t="s">
        <v>125</v>
      </c>
      <c r="C11" s="38" t="s">
        <v>4</v>
      </c>
      <c r="D11" s="30" t="s">
        <v>5</v>
      </c>
      <c r="E11" s="30" t="s">
        <v>169</v>
      </c>
      <c r="F11" s="30" t="s">
        <v>5</v>
      </c>
      <c r="G11" s="32" t="s">
        <v>61</v>
      </c>
      <c r="H11" s="30" t="s">
        <v>169</v>
      </c>
      <c r="I11" s="32" t="s">
        <v>61</v>
      </c>
    </row>
    <row r="12" spans="1:11" ht="0.6" hidden="1" customHeight="1" x14ac:dyDescent="0.35">
      <c r="A12" s="39"/>
      <c r="B12" s="26"/>
      <c r="C12" s="26"/>
      <c r="D12" s="31"/>
      <c r="E12" s="31"/>
      <c r="F12" s="31"/>
      <c r="G12" s="33"/>
      <c r="H12" s="31"/>
      <c r="I12" s="33"/>
    </row>
    <row r="13" spans="1:11" x14ac:dyDescent="0.35">
      <c r="A13" s="6"/>
      <c r="B13" s="7" t="s">
        <v>6</v>
      </c>
      <c r="C13" s="7"/>
      <c r="D13" s="8">
        <f>D17+D21+D22+D23+D24+D25+D26+D30+D31+D35+D36+D37+D38+D39+D43+D44+D48+D49+D50+D51</f>
        <v>1840220.2</v>
      </c>
      <c r="E13" s="8">
        <f>E17+E21+E22+E23+E24+E25+E26+E30+E31+E35+E36+E37+E38+E39+E43+E44+E48+E49+E50+E51</f>
        <v>15000</v>
      </c>
      <c r="F13" s="8">
        <f>D13+E13</f>
        <v>1855220.2</v>
      </c>
      <c r="G13" s="8">
        <f>G17+G21+G22+G23+G24+G25+G26+G30+G31+G35+G36+G37+G38+G39+G43+G44+G48+G49+G50+G51</f>
        <v>1478722.7</v>
      </c>
      <c r="H13" s="8">
        <f>H17+H21+H22+H23+H24+H25+H26+H30+H31+H35+H36+H37+H38+H39+H43+H44+H48+H49+H50+H51</f>
        <v>0</v>
      </c>
      <c r="I13" s="8">
        <f>G13+H13</f>
        <v>1478722.7</v>
      </c>
    </row>
    <row r="14" spans="1:11" x14ac:dyDescent="0.35">
      <c r="A14" s="6"/>
      <c r="B14" s="7" t="s">
        <v>39</v>
      </c>
      <c r="C14" s="7"/>
      <c r="D14" s="8"/>
      <c r="E14" s="8"/>
      <c r="F14" s="8"/>
      <c r="G14" s="8"/>
      <c r="H14" s="8"/>
      <c r="I14" s="8"/>
    </row>
    <row r="15" spans="1:11" hidden="1" x14ac:dyDescent="0.35">
      <c r="A15" s="6"/>
      <c r="B15" s="19" t="s">
        <v>44</v>
      </c>
      <c r="C15" s="7"/>
      <c r="D15" s="8">
        <f>D19+D21+D22+D23+D24+D25+D28+D30+D33+D35+D36+D37+D38+D41+D43+D46+D48+D49+D50+D51</f>
        <v>1589813.767</v>
      </c>
      <c r="E15" s="8">
        <f>E19+E21+E22+E23+E24+E25+E28+E30+E33+E35+E36+E37+E38+E41+E43+E46+E48+E49+E50+E51</f>
        <v>15000.032999999999</v>
      </c>
      <c r="F15" s="8">
        <f>D15+E15</f>
        <v>1604813.8</v>
      </c>
      <c r="G15" s="8">
        <f>G19+G21+G22+G23+G24+G25+G28+G30+G33+G35+G36+G37+G38+G41+G43+G46+G48+G49+G50+G51</f>
        <v>1210348.682</v>
      </c>
      <c r="H15" s="8">
        <f>H19+H21+H22+H23+H24+H25+H28+H30+H33+H35+H36+H37+H38+H41+H43+H46+H48+H49+H50+H51</f>
        <v>1.7999999999999999E-2</v>
      </c>
      <c r="I15" s="8">
        <f>G15+H15</f>
        <v>1210348.7</v>
      </c>
      <c r="K15" s="1">
        <v>0</v>
      </c>
    </row>
    <row r="16" spans="1:11" x14ac:dyDescent="0.35">
      <c r="A16" s="6"/>
      <c r="B16" s="19" t="s">
        <v>95</v>
      </c>
      <c r="C16" s="7"/>
      <c r="D16" s="8">
        <f>D20+D29+D34+D42+D47</f>
        <v>250406.43299999999</v>
      </c>
      <c r="E16" s="8">
        <f>E20+E29+E34+E42+E47</f>
        <v>-3.3000000000000002E-2</v>
      </c>
      <c r="F16" s="8">
        <f>D16+E16</f>
        <v>250406.39999999999</v>
      </c>
      <c r="G16" s="8">
        <f>G20+G29+G34+G42+G47</f>
        <v>268374.01799999998</v>
      </c>
      <c r="H16" s="8">
        <f t="shared" ref="H16" si="0">H20+H29+H34+H42+H47</f>
        <v>-1.7999999999999999E-2</v>
      </c>
      <c r="I16" s="8">
        <f>G16+H16</f>
        <v>268374</v>
      </c>
    </row>
    <row r="17" spans="1:11" ht="36" x14ac:dyDescent="0.35">
      <c r="A17" s="6" t="s">
        <v>128</v>
      </c>
      <c r="B17" s="9" t="s">
        <v>9</v>
      </c>
      <c r="C17" s="19" t="s">
        <v>8</v>
      </c>
      <c r="D17" s="8">
        <f>D19+D20</f>
        <v>157000</v>
      </c>
      <c r="E17" s="8">
        <f>E19+E20</f>
        <v>0</v>
      </c>
      <c r="F17" s="8">
        <f>F19+F20</f>
        <v>157000</v>
      </c>
      <c r="G17" s="8">
        <f>G19+G20</f>
        <v>245000</v>
      </c>
      <c r="H17" s="8">
        <f t="shared" ref="H17:I17" si="1">H19+H20</f>
        <v>0</v>
      </c>
      <c r="I17" s="8">
        <f t="shared" si="1"/>
        <v>245000</v>
      </c>
      <c r="J17" s="1" t="s">
        <v>74</v>
      </c>
    </row>
    <row r="18" spans="1:11" x14ac:dyDescent="0.35">
      <c r="A18" s="6"/>
      <c r="B18" s="7" t="s">
        <v>39</v>
      </c>
      <c r="C18" s="19"/>
      <c r="D18" s="8"/>
      <c r="E18" s="8"/>
      <c r="F18" s="8"/>
      <c r="G18" s="8"/>
      <c r="H18" s="8"/>
      <c r="I18" s="8"/>
    </row>
    <row r="19" spans="1:11" hidden="1" x14ac:dyDescent="0.35">
      <c r="A19" s="6"/>
      <c r="B19" s="19" t="s">
        <v>44</v>
      </c>
      <c r="C19" s="19"/>
      <c r="D19" s="8">
        <v>157000</v>
      </c>
      <c r="E19" s="8"/>
      <c r="F19" s="8">
        <f>D19+E19</f>
        <v>157000</v>
      </c>
      <c r="G19" s="8">
        <v>157675.98199999999</v>
      </c>
      <c r="H19" s="8">
        <v>1.7999999999999999E-2</v>
      </c>
      <c r="I19" s="8">
        <f>G19+H19</f>
        <v>157676</v>
      </c>
      <c r="K19" s="1">
        <v>0</v>
      </c>
    </row>
    <row r="20" spans="1:11" x14ac:dyDescent="0.35">
      <c r="A20" s="6"/>
      <c r="B20" s="19" t="s">
        <v>95</v>
      </c>
      <c r="C20" s="19"/>
      <c r="D20" s="8">
        <v>0</v>
      </c>
      <c r="E20" s="8"/>
      <c r="F20" s="8">
        <f>D20+E20</f>
        <v>0</v>
      </c>
      <c r="G20" s="8">
        <v>87324.017999999996</v>
      </c>
      <c r="H20" s="8">
        <v>-1.7999999999999999E-2</v>
      </c>
      <c r="I20" s="8">
        <f>G20+H20</f>
        <v>87324</v>
      </c>
      <c r="J20" s="1" t="s">
        <v>96</v>
      </c>
    </row>
    <row r="21" spans="1:11" ht="36" x14ac:dyDescent="0.35">
      <c r="A21" s="6" t="s">
        <v>129</v>
      </c>
      <c r="B21" s="9" t="s">
        <v>173</v>
      </c>
      <c r="C21" s="19" t="s">
        <v>8</v>
      </c>
      <c r="D21" s="8">
        <v>160000</v>
      </c>
      <c r="E21" s="8"/>
      <c r="F21" s="8">
        <f>D21+E21</f>
        <v>160000</v>
      </c>
      <c r="G21" s="8">
        <v>242000</v>
      </c>
      <c r="H21" s="8"/>
      <c r="I21" s="8">
        <f t="shared" ref="I21:I25" si="2">G21+H21</f>
        <v>242000</v>
      </c>
      <c r="J21" s="1" t="s">
        <v>75</v>
      </c>
    </row>
    <row r="22" spans="1:11" ht="36" x14ac:dyDescent="0.35">
      <c r="A22" s="6" t="s">
        <v>131</v>
      </c>
      <c r="B22" s="9" t="s">
        <v>174</v>
      </c>
      <c r="C22" s="19" t="s">
        <v>8</v>
      </c>
      <c r="D22" s="8">
        <v>273220.2</v>
      </c>
      <c r="E22" s="8"/>
      <c r="F22" s="8">
        <f t="shared" ref="F22:F25" si="3">D22+E22</f>
        <v>273220.2</v>
      </c>
      <c r="G22" s="8">
        <v>326722.7</v>
      </c>
      <c r="H22" s="8"/>
      <c r="I22" s="8">
        <f t="shared" si="2"/>
        <v>326722.7</v>
      </c>
      <c r="J22" s="1" t="s">
        <v>76</v>
      </c>
    </row>
    <row r="23" spans="1:11" ht="36" x14ac:dyDescent="0.35">
      <c r="A23" s="6" t="s">
        <v>132</v>
      </c>
      <c r="B23" s="9" t="s">
        <v>175</v>
      </c>
      <c r="C23" s="19" t="s">
        <v>8</v>
      </c>
      <c r="D23" s="8">
        <v>25000</v>
      </c>
      <c r="E23" s="8"/>
      <c r="F23" s="8">
        <f t="shared" si="3"/>
        <v>25000</v>
      </c>
      <c r="G23" s="8">
        <v>0</v>
      </c>
      <c r="H23" s="8"/>
      <c r="I23" s="8">
        <f t="shared" si="2"/>
        <v>0</v>
      </c>
      <c r="J23" s="1" t="s">
        <v>77</v>
      </c>
    </row>
    <row r="24" spans="1:11" ht="36" x14ac:dyDescent="0.35">
      <c r="A24" s="6" t="s">
        <v>133</v>
      </c>
      <c r="B24" s="9" t="s">
        <v>176</v>
      </c>
      <c r="C24" s="19" t="s">
        <v>8</v>
      </c>
      <c r="D24" s="8">
        <v>25000</v>
      </c>
      <c r="E24" s="8"/>
      <c r="F24" s="8">
        <f t="shared" si="3"/>
        <v>25000</v>
      </c>
      <c r="G24" s="8">
        <v>0</v>
      </c>
      <c r="H24" s="8"/>
      <c r="I24" s="8">
        <f t="shared" si="2"/>
        <v>0</v>
      </c>
      <c r="J24" s="1" t="s">
        <v>78</v>
      </c>
    </row>
    <row r="25" spans="1:11" ht="54" x14ac:dyDescent="0.35">
      <c r="A25" s="6" t="s">
        <v>134</v>
      </c>
      <c r="B25" s="19" t="s">
        <v>79</v>
      </c>
      <c r="C25" s="19" t="s">
        <v>8</v>
      </c>
      <c r="D25" s="8">
        <v>0</v>
      </c>
      <c r="E25" s="8"/>
      <c r="F25" s="8">
        <f t="shared" si="3"/>
        <v>0</v>
      </c>
      <c r="G25" s="8">
        <v>15000</v>
      </c>
      <c r="H25" s="8"/>
      <c r="I25" s="8">
        <f t="shared" si="2"/>
        <v>15000</v>
      </c>
      <c r="J25" s="1" t="s">
        <v>80</v>
      </c>
    </row>
    <row r="26" spans="1:11" ht="54" x14ac:dyDescent="0.35">
      <c r="A26" s="6" t="s">
        <v>130</v>
      </c>
      <c r="B26" s="19" t="s">
        <v>79</v>
      </c>
      <c r="C26" s="19" t="s">
        <v>7</v>
      </c>
      <c r="D26" s="8">
        <f>D28+D29</f>
        <v>180000</v>
      </c>
      <c r="E26" s="8">
        <f>E28+E29</f>
        <v>0</v>
      </c>
      <c r="F26" s="8">
        <f>F28+F29</f>
        <v>180000</v>
      </c>
      <c r="G26" s="8">
        <f>G28+G29</f>
        <v>0</v>
      </c>
      <c r="H26" s="8">
        <f t="shared" ref="H26:I26" si="4">H28+H29</f>
        <v>0</v>
      </c>
      <c r="I26" s="8">
        <f t="shared" si="4"/>
        <v>0</v>
      </c>
      <c r="J26" s="1" t="s">
        <v>80</v>
      </c>
    </row>
    <row r="27" spans="1:11" x14ac:dyDescent="0.35">
      <c r="A27" s="6"/>
      <c r="B27" s="7" t="s">
        <v>39</v>
      </c>
      <c r="C27" s="19"/>
      <c r="D27" s="8"/>
      <c r="E27" s="8"/>
      <c r="F27" s="8"/>
      <c r="G27" s="8"/>
      <c r="H27" s="8"/>
      <c r="I27" s="8"/>
    </row>
    <row r="28" spans="1:11" hidden="1" x14ac:dyDescent="0.35">
      <c r="A28" s="6"/>
      <c r="B28" s="7" t="s">
        <v>44</v>
      </c>
      <c r="C28" s="19"/>
      <c r="D28" s="8">
        <v>72296.782999999996</v>
      </c>
      <c r="E28" s="8">
        <v>1.7000000000000001E-2</v>
      </c>
      <c r="F28" s="8">
        <f>D28+E28</f>
        <v>72296.800000000003</v>
      </c>
      <c r="G28" s="8">
        <v>0</v>
      </c>
      <c r="H28" s="8"/>
      <c r="I28" s="8">
        <f>G28+H28</f>
        <v>0</v>
      </c>
      <c r="K28" s="1">
        <v>0</v>
      </c>
    </row>
    <row r="29" spans="1:11" x14ac:dyDescent="0.35">
      <c r="A29" s="6"/>
      <c r="B29" s="19" t="s">
        <v>95</v>
      </c>
      <c r="C29" s="19"/>
      <c r="D29" s="8">
        <v>107703.217</v>
      </c>
      <c r="E29" s="8">
        <v>-1.7000000000000001E-2</v>
      </c>
      <c r="F29" s="8">
        <f>D29+E29</f>
        <v>107703.2</v>
      </c>
      <c r="G29" s="8">
        <v>0</v>
      </c>
      <c r="H29" s="8"/>
      <c r="I29" s="8">
        <f>G29+H29</f>
        <v>0</v>
      </c>
      <c r="J29" s="1" t="s">
        <v>127</v>
      </c>
    </row>
    <row r="30" spans="1:11" ht="54" x14ac:dyDescent="0.35">
      <c r="A30" s="6" t="s">
        <v>135</v>
      </c>
      <c r="B30" s="19" t="s">
        <v>81</v>
      </c>
      <c r="C30" s="19" t="s">
        <v>8</v>
      </c>
      <c r="D30" s="8">
        <v>15000</v>
      </c>
      <c r="E30" s="8"/>
      <c r="F30" s="8">
        <f>D30+E30</f>
        <v>15000</v>
      </c>
      <c r="G30" s="8">
        <v>5000</v>
      </c>
      <c r="H30" s="8"/>
      <c r="I30" s="8">
        <f>G30+H30</f>
        <v>5000</v>
      </c>
      <c r="J30" s="1" t="s">
        <v>82</v>
      </c>
    </row>
    <row r="31" spans="1:11" ht="54" x14ac:dyDescent="0.35">
      <c r="A31" s="6" t="s">
        <v>136</v>
      </c>
      <c r="B31" s="19" t="s">
        <v>81</v>
      </c>
      <c r="C31" s="19" t="s">
        <v>7</v>
      </c>
      <c r="D31" s="8">
        <f>D33+D34</f>
        <v>250000</v>
      </c>
      <c r="E31" s="8">
        <f>E33+E34</f>
        <v>0</v>
      </c>
      <c r="F31" s="8">
        <f>F33+F34</f>
        <v>250000</v>
      </c>
      <c r="G31" s="8">
        <f>G33+G34</f>
        <v>0</v>
      </c>
      <c r="H31" s="8">
        <f t="shared" ref="H31:I31" si="5">H33+H34</f>
        <v>0</v>
      </c>
      <c r="I31" s="8">
        <f t="shared" si="5"/>
        <v>0</v>
      </c>
      <c r="J31" s="1" t="s">
        <v>82</v>
      </c>
    </row>
    <row r="32" spans="1:11" x14ac:dyDescent="0.35">
      <c r="A32" s="6"/>
      <c r="B32" s="7" t="s">
        <v>39</v>
      </c>
      <c r="C32" s="19"/>
      <c r="D32" s="8"/>
      <c r="E32" s="8"/>
      <c r="F32" s="8"/>
      <c r="G32" s="8"/>
      <c r="H32" s="8"/>
      <c r="I32" s="8"/>
    </row>
    <row r="33" spans="1:11" hidden="1" x14ac:dyDescent="0.35">
      <c r="A33" s="6"/>
      <c r="B33" s="7" t="s">
        <v>44</v>
      </c>
      <c r="C33" s="19"/>
      <c r="D33" s="8">
        <v>107296.784</v>
      </c>
      <c r="E33" s="8">
        <v>1.6E-2</v>
      </c>
      <c r="F33" s="8">
        <f>D33+E33</f>
        <v>107296.8</v>
      </c>
      <c r="G33" s="8">
        <v>0</v>
      </c>
      <c r="H33" s="8"/>
      <c r="I33" s="8">
        <f>G33+H33</f>
        <v>0</v>
      </c>
      <c r="K33" s="1">
        <v>0</v>
      </c>
    </row>
    <row r="34" spans="1:11" x14ac:dyDescent="0.35">
      <c r="A34" s="6"/>
      <c r="B34" s="19" t="s">
        <v>95</v>
      </c>
      <c r="C34" s="19"/>
      <c r="D34" s="8">
        <v>142703.21599999999</v>
      </c>
      <c r="E34" s="8">
        <v>-1.6E-2</v>
      </c>
      <c r="F34" s="8">
        <f>D34+E34</f>
        <v>142703.19999999998</v>
      </c>
      <c r="G34" s="8">
        <v>0</v>
      </c>
      <c r="H34" s="8"/>
      <c r="I34" s="8">
        <f>G34+H34</f>
        <v>0</v>
      </c>
      <c r="J34" s="1" t="s">
        <v>127</v>
      </c>
    </row>
    <row r="35" spans="1:11" ht="54" x14ac:dyDescent="0.35">
      <c r="A35" s="6" t="s">
        <v>11</v>
      </c>
      <c r="B35" s="19" t="s">
        <v>83</v>
      </c>
      <c r="C35" s="19" t="s">
        <v>7</v>
      </c>
      <c r="D35" s="8">
        <v>190000</v>
      </c>
      <c r="E35" s="8"/>
      <c r="F35" s="8">
        <f>D35+E35</f>
        <v>190000</v>
      </c>
      <c r="G35" s="8">
        <v>0</v>
      </c>
      <c r="H35" s="8"/>
      <c r="I35" s="8">
        <f t="shared" ref="I35:I38" si="6">G35+H35</f>
        <v>0</v>
      </c>
      <c r="J35" s="1" t="s">
        <v>84</v>
      </c>
    </row>
    <row r="36" spans="1:11" ht="54" x14ac:dyDescent="0.35">
      <c r="A36" s="6" t="s">
        <v>15</v>
      </c>
      <c r="B36" s="19" t="s">
        <v>83</v>
      </c>
      <c r="C36" s="19" t="s">
        <v>8</v>
      </c>
      <c r="D36" s="8">
        <v>0</v>
      </c>
      <c r="E36" s="8"/>
      <c r="F36" s="8">
        <f t="shared" ref="F36:F38" si="7">D36+E36</f>
        <v>0</v>
      </c>
      <c r="G36" s="8">
        <v>15000</v>
      </c>
      <c r="H36" s="8"/>
      <c r="I36" s="8">
        <f t="shared" si="6"/>
        <v>15000</v>
      </c>
      <c r="J36" s="1" t="s">
        <v>84</v>
      </c>
    </row>
    <row r="37" spans="1:11" ht="54" x14ac:dyDescent="0.35">
      <c r="A37" s="6" t="s">
        <v>137</v>
      </c>
      <c r="B37" s="19" t="s">
        <v>85</v>
      </c>
      <c r="C37" s="19" t="s">
        <v>7</v>
      </c>
      <c r="D37" s="8">
        <v>190000</v>
      </c>
      <c r="E37" s="8"/>
      <c r="F37" s="8">
        <f t="shared" si="7"/>
        <v>190000</v>
      </c>
      <c r="G37" s="8">
        <v>0</v>
      </c>
      <c r="H37" s="8"/>
      <c r="I37" s="8">
        <f t="shared" si="6"/>
        <v>0</v>
      </c>
      <c r="J37" s="1" t="s">
        <v>86</v>
      </c>
    </row>
    <row r="38" spans="1:11" ht="54" x14ac:dyDescent="0.35">
      <c r="A38" s="6" t="s">
        <v>17</v>
      </c>
      <c r="B38" s="19" t="s">
        <v>85</v>
      </c>
      <c r="C38" s="19" t="s">
        <v>8</v>
      </c>
      <c r="D38" s="8">
        <v>0</v>
      </c>
      <c r="E38" s="8"/>
      <c r="F38" s="8">
        <f t="shared" si="7"/>
        <v>0</v>
      </c>
      <c r="G38" s="8">
        <v>15000</v>
      </c>
      <c r="H38" s="8"/>
      <c r="I38" s="8">
        <f t="shared" si="6"/>
        <v>15000</v>
      </c>
      <c r="J38" s="1" t="s">
        <v>86</v>
      </c>
    </row>
    <row r="39" spans="1:11" ht="36" x14ac:dyDescent="0.35">
      <c r="A39" s="6" t="s">
        <v>20</v>
      </c>
      <c r="B39" s="19" t="s">
        <v>167</v>
      </c>
      <c r="C39" s="19" t="s">
        <v>8</v>
      </c>
      <c r="D39" s="8">
        <f>D41+D42</f>
        <v>95000</v>
      </c>
      <c r="E39" s="8">
        <f>E41+E42</f>
        <v>0</v>
      </c>
      <c r="F39" s="8">
        <f>F41+F42</f>
        <v>95000</v>
      </c>
      <c r="G39" s="8">
        <f>G41+G42</f>
        <v>140000</v>
      </c>
      <c r="H39" s="8">
        <f t="shared" ref="H39:I39" si="8">H41+H42</f>
        <v>0</v>
      </c>
      <c r="I39" s="8">
        <f t="shared" si="8"/>
        <v>140000</v>
      </c>
      <c r="J39" s="1" t="s">
        <v>87</v>
      </c>
    </row>
    <row r="40" spans="1:11" x14ac:dyDescent="0.35">
      <c r="A40" s="6"/>
      <c r="B40" s="7" t="s">
        <v>39</v>
      </c>
      <c r="C40" s="19"/>
      <c r="D40" s="8"/>
      <c r="E40" s="8"/>
      <c r="F40" s="8"/>
      <c r="G40" s="8"/>
      <c r="H40" s="8"/>
      <c r="I40" s="8"/>
    </row>
    <row r="41" spans="1:11" hidden="1" x14ac:dyDescent="0.35">
      <c r="A41" s="6"/>
      <c r="B41" s="7" t="s">
        <v>44</v>
      </c>
      <c r="C41" s="19"/>
      <c r="D41" s="8">
        <v>95000</v>
      </c>
      <c r="E41" s="8"/>
      <c r="F41" s="8">
        <f>D41+E41</f>
        <v>95000</v>
      </c>
      <c r="G41" s="8">
        <v>0</v>
      </c>
      <c r="H41" s="8"/>
      <c r="I41" s="8">
        <f>G41+H41</f>
        <v>0</v>
      </c>
      <c r="K41" s="1">
        <v>0</v>
      </c>
    </row>
    <row r="42" spans="1:11" x14ac:dyDescent="0.35">
      <c r="A42" s="6"/>
      <c r="B42" s="19" t="s">
        <v>95</v>
      </c>
      <c r="C42" s="19"/>
      <c r="D42" s="8">
        <v>0</v>
      </c>
      <c r="E42" s="8"/>
      <c r="F42" s="8">
        <f>D42+E42</f>
        <v>0</v>
      </c>
      <c r="G42" s="8">
        <v>140000</v>
      </c>
      <c r="H42" s="8"/>
      <c r="I42" s="8">
        <f>G42+H42</f>
        <v>140000</v>
      </c>
      <c r="J42" s="1" t="s">
        <v>127</v>
      </c>
    </row>
    <row r="43" spans="1:11" ht="54" x14ac:dyDescent="0.35">
      <c r="A43" s="6" t="s">
        <v>23</v>
      </c>
      <c r="B43" s="19" t="s">
        <v>163</v>
      </c>
      <c r="C43" s="19" t="s">
        <v>7</v>
      </c>
      <c r="D43" s="8">
        <v>260000</v>
      </c>
      <c r="E43" s="8"/>
      <c r="F43" s="8">
        <f>D43+E43</f>
        <v>260000</v>
      </c>
      <c r="G43" s="8">
        <v>300000</v>
      </c>
      <c r="H43" s="8"/>
      <c r="I43" s="8">
        <f>G43+H43</f>
        <v>300000</v>
      </c>
      <c r="J43" s="1" t="s">
        <v>88</v>
      </c>
    </row>
    <row r="44" spans="1:11" ht="36" x14ac:dyDescent="0.35">
      <c r="A44" s="6" t="s">
        <v>26</v>
      </c>
      <c r="B44" s="19" t="s">
        <v>89</v>
      </c>
      <c r="C44" s="19" t="s">
        <v>8</v>
      </c>
      <c r="D44" s="8">
        <f>D46+D47</f>
        <v>0</v>
      </c>
      <c r="E44" s="8">
        <f>E46+E47</f>
        <v>0</v>
      </c>
      <c r="F44" s="8">
        <f>F46+F47</f>
        <v>0</v>
      </c>
      <c r="G44" s="8">
        <f>G46+G47</f>
        <v>73000</v>
      </c>
      <c r="H44" s="8">
        <f t="shared" ref="H44:I44" si="9">H46+H47</f>
        <v>0</v>
      </c>
      <c r="I44" s="8">
        <f t="shared" si="9"/>
        <v>73000</v>
      </c>
      <c r="J44" s="1" t="s">
        <v>90</v>
      </c>
    </row>
    <row r="45" spans="1:11" x14ac:dyDescent="0.35">
      <c r="A45" s="6"/>
      <c r="B45" s="7" t="s">
        <v>39</v>
      </c>
      <c r="C45" s="19"/>
      <c r="D45" s="8"/>
      <c r="E45" s="8"/>
      <c r="F45" s="8"/>
      <c r="G45" s="8"/>
      <c r="H45" s="8"/>
      <c r="I45" s="8"/>
    </row>
    <row r="46" spans="1:11" hidden="1" x14ac:dyDescent="0.35">
      <c r="A46" s="6"/>
      <c r="B46" s="19" t="s">
        <v>44</v>
      </c>
      <c r="C46" s="19"/>
      <c r="D46" s="8">
        <v>0</v>
      </c>
      <c r="E46" s="8"/>
      <c r="F46" s="8">
        <f>D46+E46</f>
        <v>0</v>
      </c>
      <c r="G46" s="8">
        <v>31950</v>
      </c>
      <c r="H46" s="8"/>
      <c r="I46" s="8">
        <f>G46+H46</f>
        <v>31950</v>
      </c>
      <c r="K46" s="1">
        <v>0</v>
      </c>
    </row>
    <row r="47" spans="1:11" x14ac:dyDescent="0.35">
      <c r="A47" s="6"/>
      <c r="B47" s="19" t="s">
        <v>95</v>
      </c>
      <c r="C47" s="19"/>
      <c r="D47" s="8">
        <v>0</v>
      </c>
      <c r="E47" s="8"/>
      <c r="F47" s="8">
        <f>D47+E47</f>
        <v>0</v>
      </c>
      <c r="G47" s="8">
        <v>41050</v>
      </c>
      <c r="H47" s="8"/>
      <c r="I47" s="8">
        <f>G47+H47</f>
        <v>41050</v>
      </c>
      <c r="J47" s="1" t="s">
        <v>127</v>
      </c>
    </row>
    <row r="48" spans="1:11" ht="36" x14ac:dyDescent="0.35">
      <c r="A48" s="6" t="s">
        <v>29</v>
      </c>
      <c r="B48" s="19" t="s">
        <v>178</v>
      </c>
      <c r="C48" s="19" t="s">
        <v>8</v>
      </c>
      <c r="D48" s="8">
        <v>20000</v>
      </c>
      <c r="E48" s="8"/>
      <c r="F48" s="8">
        <f t="shared" ref="F48:F51" si="10">D48+E48</f>
        <v>20000</v>
      </c>
      <c r="G48" s="8">
        <v>50000</v>
      </c>
      <c r="H48" s="8"/>
      <c r="I48" s="8">
        <f t="shared" ref="I48:I51" si="11">G48+H48</f>
        <v>50000</v>
      </c>
      <c r="J48" s="1" t="s">
        <v>91</v>
      </c>
    </row>
    <row r="49" spans="1:11" ht="36" x14ac:dyDescent="0.35">
      <c r="A49" s="6" t="s">
        <v>32</v>
      </c>
      <c r="B49" s="19" t="s">
        <v>177</v>
      </c>
      <c r="C49" s="19" t="s">
        <v>8</v>
      </c>
      <c r="D49" s="8">
        <v>0</v>
      </c>
      <c r="E49" s="8"/>
      <c r="F49" s="8">
        <f t="shared" si="10"/>
        <v>0</v>
      </c>
      <c r="G49" s="8">
        <v>26000</v>
      </c>
      <c r="H49" s="8"/>
      <c r="I49" s="8">
        <f t="shared" si="11"/>
        <v>26000</v>
      </c>
      <c r="J49" s="1" t="s">
        <v>92</v>
      </c>
    </row>
    <row r="50" spans="1:11" ht="54" x14ac:dyDescent="0.35">
      <c r="A50" s="6" t="s">
        <v>138</v>
      </c>
      <c r="B50" s="19" t="s">
        <v>93</v>
      </c>
      <c r="C50" s="19" t="s">
        <v>7</v>
      </c>
      <c r="D50" s="8">
        <v>0</v>
      </c>
      <c r="E50" s="8"/>
      <c r="F50" s="8">
        <f t="shared" si="10"/>
        <v>0</v>
      </c>
      <c r="G50" s="8">
        <v>26000</v>
      </c>
      <c r="H50" s="8"/>
      <c r="I50" s="8">
        <f t="shared" si="11"/>
        <v>26000</v>
      </c>
      <c r="J50" s="1" t="s">
        <v>94</v>
      </c>
    </row>
    <row r="51" spans="1:11" ht="36" x14ac:dyDescent="0.35">
      <c r="A51" s="6" t="s">
        <v>139</v>
      </c>
      <c r="B51" s="19" t="s">
        <v>172</v>
      </c>
      <c r="C51" s="19" t="s">
        <v>8</v>
      </c>
      <c r="D51" s="8">
        <v>0</v>
      </c>
      <c r="E51" s="8">
        <v>15000</v>
      </c>
      <c r="F51" s="8">
        <f t="shared" si="10"/>
        <v>15000</v>
      </c>
      <c r="G51" s="8">
        <v>0</v>
      </c>
      <c r="H51" s="8"/>
      <c r="I51" s="8">
        <f t="shared" si="11"/>
        <v>0</v>
      </c>
      <c r="J51" s="1" t="s">
        <v>179</v>
      </c>
    </row>
    <row r="52" spans="1:11" x14ac:dyDescent="0.35">
      <c r="A52" s="6"/>
      <c r="B52" s="19" t="s">
        <v>10</v>
      </c>
      <c r="C52" s="19"/>
      <c r="D52" s="10">
        <f>D56+D57+D58+D59+D60+D61+D62+D63+D64</f>
        <v>1287932.8</v>
      </c>
      <c r="E52" s="10">
        <f>E56+E57+E58+E59+E60+E61+E62+E63+E64</f>
        <v>100</v>
      </c>
      <c r="F52" s="10">
        <f>D52+E52</f>
        <v>1288032.8</v>
      </c>
      <c r="G52" s="10">
        <f>G56+G57+G58+G59+G60+G61+G62+G63+G64</f>
        <v>1336108.8999999999</v>
      </c>
      <c r="H52" s="10">
        <f t="shared" ref="H52" si="12">H56+H57+H58+H59+H60+H61+H62+H63+H64</f>
        <v>100</v>
      </c>
      <c r="I52" s="10">
        <f>G52+H52</f>
        <v>1336208.8999999999</v>
      </c>
    </row>
    <row r="53" spans="1:11" x14ac:dyDescent="0.35">
      <c r="A53" s="6"/>
      <c r="B53" s="7" t="s">
        <v>39</v>
      </c>
      <c r="C53" s="19"/>
      <c r="D53" s="10"/>
      <c r="E53" s="10"/>
      <c r="F53" s="10"/>
      <c r="G53" s="10"/>
      <c r="H53" s="10"/>
      <c r="I53" s="10"/>
    </row>
    <row r="54" spans="1:11" hidden="1" x14ac:dyDescent="0.35">
      <c r="A54" s="6"/>
      <c r="B54" s="19" t="s">
        <v>44</v>
      </c>
      <c r="C54" s="19"/>
      <c r="D54" s="10">
        <f>D56+D57+D58+D59+D60+D61+D62+D63+D66</f>
        <v>1260077</v>
      </c>
      <c r="E54" s="10">
        <f>E56+E57+E58+E59+E60+E61+E62+E63+E66</f>
        <v>100</v>
      </c>
      <c r="F54" s="10">
        <f>D54+E54</f>
        <v>1260177</v>
      </c>
      <c r="G54" s="10">
        <f>G56+G57+G58+G59+G60+G61+G62+G63+G66</f>
        <v>1314915.3999999999</v>
      </c>
      <c r="H54" s="10">
        <f t="shared" ref="H54" si="13">H56+H57+H58+H59+H60+H61+H62+H63+H66</f>
        <v>100</v>
      </c>
      <c r="I54" s="10">
        <f>G54+H54</f>
        <v>1315015.3999999999</v>
      </c>
      <c r="K54" s="1">
        <v>0</v>
      </c>
    </row>
    <row r="55" spans="1:11" x14ac:dyDescent="0.35">
      <c r="A55" s="6"/>
      <c r="B55" s="19" t="s">
        <v>95</v>
      </c>
      <c r="C55" s="19"/>
      <c r="D55" s="10">
        <f>D67</f>
        <v>27855.8</v>
      </c>
      <c r="E55" s="10">
        <f>E67</f>
        <v>0</v>
      </c>
      <c r="F55" s="10">
        <f>D55+E55</f>
        <v>27855.8</v>
      </c>
      <c r="G55" s="10">
        <f>G67</f>
        <v>21193.5</v>
      </c>
      <c r="H55" s="10">
        <f t="shared" ref="H55" si="14">H67</f>
        <v>0</v>
      </c>
      <c r="I55" s="10">
        <f t="shared" ref="I55:I63" si="15">G55+H55</f>
        <v>21193.5</v>
      </c>
    </row>
    <row r="56" spans="1:11" ht="72" x14ac:dyDescent="0.35">
      <c r="A56" s="6" t="s">
        <v>140</v>
      </c>
      <c r="B56" s="11" t="s">
        <v>12</v>
      </c>
      <c r="C56" s="19" t="s">
        <v>13</v>
      </c>
      <c r="D56" s="10">
        <v>3873.5</v>
      </c>
      <c r="E56" s="10">
        <v>100</v>
      </c>
      <c r="F56" s="10">
        <f>D56+E56</f>
        <v>3973.5</v>
      </c>
      <c r="G56" s="10">
        <v>3873.5</v>
      </c>
      <c r="H56" s="10">
        <v>100</v>
      </c>
      <c r="I56" s="10">
        <f t="shared" si="15"/>
        <v>3973.5</v>
      </c>
      <c r="J56" s="1" t="s">
        <v>14</v>
      </c>
    </row>
    <row r="57" spans="1:11" ht="72" x14ac:dyDescent="0.35">
      <c r="A57" s="6" t="s">
        <v>141</v>
      </c>
      <c r="B57" s="11" t="s">
        <v>97</v>
      </c>
      <c r="C57" s="19" t="s">
        <v>13</v>
      </c>
      <c r="D57" s="10">
        <v>5479.7</v>
      </c>
      <c r="E57" s="10"/>
      <c r="F57" s="10">
        <f t="shared" ref="F57:F63" si="16">D57+E57</f>
        <v>5479.7</v>
      </c>
      <c r="G57" s="10">
        <v>0</v>
      </c>
      <c r="H57" s="10"/>
      <c r="I57" s="10">
        <f t="shared" si="15"/>
        <v>0</v>
      </c>
      <c r="J57" s="1" t="s">
        <v>98</v>
      </c>
    </row>
    <row r="58" spans="1:11" ht="72" x14ac:dyDescent="0.35">
      <c r="A58" s="6" t="s">
        <v>142</v>
      </c>
      <c r="B58" s="19" t="s">
        <v>18</v>
      </c>
      <c r="C58" s="19" t="s">
        <v>13</v>
      </c>
      <c r="D58" s="10">
        <v>112783.9</v>
      </c>
      <c r="E58" s="10"/>
      <c r="F58" s="10">
        <f t="shared" si="16"/>
        <v>112783.9</v>
      </c>
      <c r="G58" s="10">
        <v>120294.8</v>
      </c>
      <c r="H58" s="10"/>
      <c r="I58" s="10">
        <f t="shared" si="15"/>
        <v>120294.8</v>
      </c>
      <c r="J58" s="1" t="s">
        <v>19</v>
      </c>
    </row>
    <row r="59" spans="1:11" ht="72" x14ac:dyDescent="0.35">
      <c r="A59" s="6" t="s">
        <v>143</v>
      </c>
      <c r="B59" s="11" t="s">
        <v>21</v>
      </c>
      <c r="C59" s="19" t="s">
        <v>13</v>
      </c>
      <c r="D59" s="10">
        <v>28590</v>
      </c>
      <c r="E59" s="10"/>
      <c r="F59" s="10">
        <f t="shared" si="16"/>
        <v>28590</v>
      </c>
      <c r="G59" s="10">
        <v>304870.8</v>
      </c>
      <c r="H59" s="10"/>
      <c r="I59" s="10">
        <f t="shared" si="15"/>
        <v>304870.8</v>
      </c>
      <c r="J59" s="1" t="s">
        <v>22</v>
      </c>
    </row>
    <row r="60" spans="1:11" ht="72" x14ac:dyDescent="0.35">
      <c r="A60" s="6" t="s">
        <v>144</v>
      </c>
      <c r="B60" s="19" t="s">
        <v>24</v>
      </c>
      <c r="C60" s="19" t="s">
        <v>13</v>
      </c>
      <c r="D60" s="10">
        <v>54913.3</v>
      </c>
      <c r="E60" s="10"/>
      <c r="F60" s="10">
        <f t="shared" si="16"/>
        <v>54913.3</v>
      </c>
      <c r="G60" s="10">
        <v>46857</v>
      </c>
      <c r="H60" s="10"/>
      <c r="I60" s="10">
        <f t="shared" si="15"/>
        <v>46857</v>
      </c>
      <c r="J60" s="1" t="s">
        <v>25</v>
      </c>
    </row>
    <row r="61" spans="1:11" ht="72" x14ac:dyDescent="0.35">
      <c r="A61" s="6" t="s">
        <v>47</v>
      </c>
      <c r="B61" s="19" t="s">
        <v>27</v>
      </c>
      <c r="C61" s="19" t="s">
        <v>13</v>
      </c>
      <c r="D61" s="8">
        <v>50434.9</v>
      </c>
      <c r="E61" s="8"/>
      <c r="F61" s="10">
        <f t="shared" si="16"/>
        <v>50434.9</v>
      </c>
      <c r="G61" s="8">
        <v>0</v>
      </c>
      <c r="H61" s="8"/>
      <c r="I61" s="10">
        <f t="shared" si="15"/>
        <v>0</v>
      </c>
      <c r="J61" s="1" t="s">
        <v>28</v>
      </c>
    </row>
    <row r="62" spans="1:11" ht="72" x14ac:dyDescent="0.35">
      <c r="A62" s="6" t="s">
        <v>48</v>
      </c>
      <c r="B62" s="12" t="s">
        <v>30</v>
      </c>
      <c r="C62" s="19" t="s">
        <v>13</v>
      </c>
      <c r="D62" s="8">
        <v>11270.9</v>
      </c>
      <c r="E62" s="8"/>
      <c r="F62" s="10">
        <f t="shared" si="16"/>
        <v>11270.9</v>
      </c>
      <c r="G62" s="8">
        <v>22967.200000000001</v>
      </c>
      <c r="H62" s="8"/>
      <c r="I62" s="10">
        <f t="shared" si="15"/>
        <v>22967.200000000001</v>
      </c>
      <c r="J62" s="5" t="s">
        <v>31</v>
      </c>
    </row>
    <row r="63" spans="1:11" ht="72" x14ac:dyDescent="0.35">
      <c r="A63" s="6" t="s">
        <v>53</v>
      </c>
      <c r="B63" s="12" t="s">
        <v>70</v>
      </c>
      <c r="C63" s="19" t="s">
        <v>13</v>
      </c>
      <c r="D63" s="8">
        <v>22381.9</v>
      </c>
      <c r="E63" s="8"/>
      <c r="F63" s="10">
        <f t="shared" si="16"/>
        <v>22381.9</v>
      </c>
      <c r="G63" s="8">
        <v>0</v>
      </c>
      <c r="H63" s="8"/>
      <c r="I63" s="10">
        <f t="shared" si="15"/>
        <v>0</v>
      </c>
      <c r="J63" s="1" t="s">
        <v>33</v>
      </c>
    </row>
    <row r="64" spans="1:11" ht="54" x14ac:dyDescent="0.35">
      <c r="A64" s="6" t="s">
        <v>63</v>
      </c>
      <c r="B64" s="19" t="s">
        <v>166</v>
      </c>
      <c r="C64" s="19" t="s">
        <v>16</v>
      </c>
      <c r="D64" s="8">
        <f>D66+D67</f>
        <v>998204.70000000007</v>
      </c>
      <c r="E64" s="8">
        <f>E66+E67</f>
        <v>0</v>
      </c>
      <c r="F64" s="8">
        <f>F66+F67</f>
        <v>998204.70000000007</v>
      </c>
      <c r="G64" s="8">
        <f>G66+G67</f>
        <v>837245.6</v>
      </c>
      <c r="H64" s="8">
        <f t="shared" ref="H64:I64" si="17">H66+H67</f>
        <v>0</v>
      </c>
      <c r="I64" s="8">
        <f t="shared" si="17"/>
        <v>837245.6</v>
      </c>
    </row>
    <row r="65" spans="1:11" x14ac:dyDescent="0.35">
      <c r="A65" s="6"/>
      <c r="B65" s="7" t="s">
        <v>39</v>
      </c>
      <c r="C65" s="19"/>
      <c r="D65" s="8"/>
      <c r="E65" s="8"/>
      <c r="F65" s="8"/>
      <c r="G65" s="8"/>
      <c r="H65" s="8"/>
      <c r="I65" s="8"/>
    </row>
    <row r="66" spans="1:11" hidden="1" x14ac:dyDescent="0.35">
      <c r="A66" s="6"/>
      <c r="B66" s="19" t="s">
        <v>44</v>
      </c>
      <c r="C66" s="19"/>
      <c r="D66" s="8">
        <f>16459.8+177536.3+776352.8</f>
        <v>970348.9</v>
      </c>
      <c r="E66" s="8"/>
      <c r="F66" s="8">
        <f>D66+E66</f>
        <v>970348.9</v>
      </c>
      <c r="G66" s="8">
        <f>8546.2+807505.9</f>
        <v>816052.1</v>
      </c>
      <c r="H66" s="8"/>
      <c r="I66" s="8">
        <f>G66+H66</f>
        <v>816052.1</v>
      </c>
      <c r="K66" s="1">
        <v>0</v>
      </c>
    </row>
    <row r="67" spans="1:11" x14ac:dyDescent="0.35">
      <c r="A67" s="6"/>
      <c r="B67" s="19" t="s">
        <v>95</v>
      </c>
      <c r="C67" s="19"/>
      <c r="D67" s="8">
        <v>27855.8</v>
      </c>
      <c r="E67" s="8"/>
      <c r="F67" s="8">
        <f>D67+E67</f>
        <v>27855.8</v>
      </c>
      <c r="G67" s="8">
        <v>21193.5</v>
      </c>
      <c r="H67" s="8"/>
      <c r="I67" s="8">
        <f>G67+H67</f>
        <v>21193.5</v>
      </c>
      <c r="J67" s="1" t="s">
        <v>124</v>
      </c>
    </row>
    <row r="68" spans="1:11" x14ac:dyDescent="0.35">
      <c r="A68" s="6"/>
      <c r="B68" s="19" t="s">
        <v>34</v>
      </c>
      <c r="C68" s="19"/>
      <c r="D68" s="10">
        <f>D72+D73+D77+D78+D79+D83</f>
        <v>132500</v>
      </c>
      <c r="E68" s="10">
        <f>E72+E73+E77+E78+E79+E83</f>
        <v>918.2</v>
      </c>
      <c r="F68" s="10">
        <f>D68+E68</f>
        <v>133418.20000000001</v>
      </c>
      <c r="G68" s="10">
        <f>G72+G73+G77+G78+G79+G83</f>
        <v>177404.7</v>
      </c>
      <c r="H68" s="10">
        <f>H72+H73+H77+H78+H79+H83</f>
        <v>-1483.4</v>
      </c>
      <c r="I68" s="10">
        <f>G68+H68</f>
        <v>175921.30000000002</v>
      </c>
    </row>
    <row r="69" spans="1:11" x14ac:dyDescent="0.35">
      <c r="A69" s="6"/>
      <c r="B69" s="7" t="s">
        <v>39</v>
      </c>
      <c r="C69" s="19"/>
      <c r="D69" s="14"/>
      <c r="E69" s="14"/>
      <c r="F69" s="14"/>
      <c r="G69" s="14"/>
      <c r="H69" s="14"/>
      <c r="I69" s="14"/>
    </row>
    <row r="70" spans="1:11" hidden="1" x14ac:dyDescent="0.35">
      <c r="A70" s="6"/>
      <c r="B70" s="19" t="s">
        <v>44</v>
      </c>
      <c r="C70" s="19"/>
      <c r="D70" s="14">
        <f>D72+D75+D77+D78+D81+D83</f>
        <v>111024</v>
      </c>
      <c r="E70" s="14">
        <f>E72+E75+E77+E78+E81+E83</f>
        <v>918.2</v>
      </c>
      <c r="F70" s="14">
        <f>D70+E70</f>
        <v>111942.2</v>
      </c>
      <c r="G70" s="14">
        <f>G72+G75+G77+G78+G81+G83</f>
        <v>148254.70000000001</v>
      </c>
      <c r="H70" s="14">
        <f t="shared" ref="H70" si="18">H72+H75+H77+H78+H81</f>
        <v>-1483.4</v>
      </c>
      <c r="I70" s="14">
        <f>G70+H70</f>
        <v>146771.30000000002</v>
      </c>
      <c r="K70" s="1">
        <v>0</v>
      </c>
    </row>
    <row r="71" spans="1:11" x14ac:dyDescent="0.35">
      <c r="A71" s="6"/>
      <c r="B71" s="19" t="s">
        <v>95</v>
      </c>
      <c r="C71" s="19"/>
      <c r="D71" s="14">
        <f>D76+D82</f>
        <v>21476</v>
      </c>
      <c r="E71" s="14">
        <f>E76+E82</f>
        <v>0</v>
      </c>
      <c r="F71" s="14">
        <f>D71+E71</f>
        <v>21476</v>
      </c>
      <c r="G71" s="14">
        <f>G76+G82</f>
        <v>29150</v>
      </c>
      <c r="H71" s="14">
        <f t="shared" ref="H71" si="19">H76+H82</f>
        <v>0</v>
      </c>
      <c r="I71" s="14">
        <f t="shared" ref="I71:I72" si="20">G71+H71</f>
        <v>29150</v>
      </c>
    </row>
    <row r="72" spans="1:11" ht="60" customHeight="1" x14ac:dyDescent="0.35">
      <c r="A72" s="6" t="s">
        <v>145</v>
      </c>
      <c r="B72" s="11" t="s">
        <v>35</v>
      </c>
      <c r="C72" s="11" t="s">
        <v>36</v>
      </c>
      <c r="D72" s="8">
        <v>57500</v>
      </c>
      <c r="E72" s="8"/>
      <c r="F72" s="8">
        <f>D72+E72</f>
        <v>57500</v>
      </c>
      <c r="G72" s="8">
        <v>64068.1</v>
      </c>
      <c r="H72" s="8"/>
      <c r="I72" s="14">
        <f t="shared" si="20"/>
        <v>64068.1</v>
      </c>
      <c r="J72" s="1" t="s">
        <v>37</v>
      </c>
    </row>
    <row r="73" spans="1:11" ht="54" x14ac:dyDescent="0.35">
      <c r="A73" s="6" t="s">
        <v>146</v>
      </c>
      <c r="B73" s="11" t="s">
        <v>107</v>
      </c>
      <c r="C73" s="11" t="s">
        <v>36</v>
      </c>
      <c r="D73" s="13">
        <f>D75+D76</f>
        <v>33040</v>
      </c>
      <c r="E73" s="13">
        <f>E75+E76</f>
        <v>0</v>
      </c>
      <c r="F73" s="13">
        <f>F75+F76</f>
        <v>33040</v>
      </c>
      <c r="G73" s="13">
        <f>G75+G76</f>
        <v>0</v>
      </c>
      <c r="H73" s="13">
        <f t="shared" ref="H73:I73" si="21">H75+H76</f>
        <v>0</v>
      </c>
      <c r="I73" s="13">
        <f t="shared" si="21"/>
        <v>0</v>
      </c>
      <c r="J73" s="1" t="s">
        <v>108</v>
      </c>
    </row>
    <row r="74" spans="1:11" x14ac:dyDescent="0.35">
      <c r="A74" s="6"/>
      <c r="B74" s="7" t="s">
        <v>39</v>
      </c>
      <c r="C74" s="11"/>
      <c r="D74" s="13"/>
      <c r="E74" s="13"/>
      <c r="F74" s="13"/>
      <c r="G74" s="8"/>
      <c r="H74" s="8"/>
      <c r="I74" s="8"/>
    </row>
    <row r="75" spans="1:11" hidden="1" x14ac:dyDescent="0.35">
      <c r="A75" s="6"/>
      <c r="B75" s="19" t="s">
        <v>44</v>
      </c>
      <c r="C75" s="11"/>
      <c r="D75" s="13">
        <v>11564</v>
      </c>
      <c r="E75" s="13"/>
      <c r="F75" s="13">
        <f>D75+E75</f>
        <v>11564</v>
      </c>
      <c r="G75" s="8">
        <v>0</v>
      </c>
      <c r="H75" s="8"/>
      <c r="I75" s="8">
        <f>G75+H75</f>
        <v>0</v>
      </c>
      <c r="K75" s="1">
        <v>0</v>
      </c>
    </row>
    <row r="76" spans="1:11" x14ac:dyDescent="0.35">
      <c r="A76" s="6"/>
      <c r="B76" s="19" t="s">
        <v>95</v>
      </c>
      <c r="C76" s="11"/>
      <c r="D76" s="13">
        <v>21476</v>
      </c>
      <c r="E76" s="13"/>
      <c r="F76" s="13">
        <f>D76+E76</f>
        <v>21476</v>
      </c>
      <c r="G76" s="8">
        <v>0</v>
      </c>
      <c r="H76" s="8"/>
      <c r="I76" s="8">
        <f>G76+H76</f>
        <v>0</v>
      </c>
      <c r="J76" s="1" t="s">
        <v>123</v>
      </c>
    </row>
    <row r="77" spans="1:11" ht="54" x14ac:dyDescent="0.35">
      <c r="A77" s="6" t="s">
        <v>147</v>
      </c>
      <c r="B77" s="11" t="s">
        <v>109</v>
      </c>
      <c r="C77" s="11" t="s">
        <v>36</v>
      </c>
      <c r="D77" s="13">
        <v>41960</v>
      </c>
      <c r="E77" s="13"/>
      <c r="F77" s="13">
        <f t="shared" ref="F77:F78" si="22">D77+E77</f>
        <v>41960</v>
      </c>
      <c r="G77" s="8">
        <v>0</v>
      </c>
      <c r="H77" s="8"/>
      <c r="I77" s="8">
        <f>G77+H77</f>
        <v>0</v>
      </c>
      <c r="J77" s="1" t="s">
        <v>110</v>
      </c>
    </row>
    <row r="78" spans="1:11" ht="60" customHeight="1" x14ac:dyDescent="0.35">
      <c r="A78" s="6" t="s">
        <v>148</v>
      </c>
      <c r="B78" s="11" t="s">
        <v>113</v>
      </c>
      <c r="C78" s="11" t="s">
        <v>36</v>
      </c>
      <c r="D78" s="13">
        <v>0</v>
      </c>
      <c r="E78" s="13"/>
      <c r="F78" s="13">
        <f t="shared" si="22"/>
        <v>0</v>
      </c>
      <c r="G78" s="13">
        <v>68490.399999999994</v>
      </c>
      <c r="H78" s="13">
        <v>-1483.4</v>
      </c>
      <c r="I78" s="8">
        <f>G78+H78</f>
        <v>67007</v>
      </c>
      <c r="J78" s="1" t="s">
        <v>114</v>
      </c>
    </row>
    <row r="79" spans="1:11" ht="60" customHeight="1" x14ac:dyDescent="0.35">
      <c r="A79" s="6" t="s">
        <v>149</v>
      </c>
      <c r="B79" s="11" t="s">
        <v>121</v>
      </c>
      <c r="C79" s="11" t="s">
        <v>36</v>
      </c>
      <c r="D79" s="13">
        <f>D81+D82</f>
        <v>0</v>
      </c>
      <c r="E79" s="13">
        <f>E81+E82</f>
        <v>0</v>
      </c>
      <c r="F79" s="13">
        <f>F81+F82</f>
        <v>0</v>
      </c>
      <c r="G79" s="13">
        <f>G81+G82</f>
        <v>44846.2</v>
      </c>
      <c r="H79" s="13">
        <f t="shared" ref="H79" si="23">H81+H82</f>
        <v>0</v>
      </c>
      <c r="I79" s="13">
        <f>I81+I82</f>
        <v>44846.2</v>
      </c>
      <c r="J79" s="1" t="s">
        <v>122</v>
      </c>
    </row>
    <row r="80" spans="1:11" ht="22.2" customHeight="1" x14ac:dyDescent="0.35">
      <c r="A80" s="6"/>
      <c r="B80" s="7" t="s">
        <v>39</v>
      </c>
      <c r="C80" s="11"/>
      <c r="D80" s="13"/>
      <c r="E80" s="13"/>
      <c r="F80" s="13"/>
      <c r="G80" s="13"/>
      <c r="H80" s="13"/>
      <c r="I80" s="13"/>
    </row>
    <row r="81" spans="1:11" ht="20.399999999999999" hidden="1" customHeight="1" x14ac:dyDescent="0.35">
      <c r="A81" s="6"/>
      <c r="B81" s="19" t="s">
        <v>44</v>
      </c>
      <c r="C81" s="11"/>
      <c r="D81" s="13">
        <v>0</v>
      </c>
      <c r="E81" s="13"/>
      <c r="F81" s="13">
        <f>D81+E81</f>
        <v>0</v>
      </c>
      <c r="G81" s="13">
        <v>15696.2</v>
      </c>
      <c r="H81" s="13"/>
      <c r="I81" s="13">
        <f>G81+H81</f>
        <v>15696.2</v>
      </c>
      <c r="K81" s="1">
        <v>0</v>
      </c>
    </row>
    <row r="82" spans="1:11" ht="21.6" customHeight="1" x14ac:dyDescent="0.35">
      <c r="A82" s="6"/>
      <c r="B82" s="19" t="s">
        <v>95</v>
      </c>
      <c r="C82" s="11"/>
      <c r="D82" s="13">
        <v>0</v>
      </c>
      <c r="E82" s="13"/>
      <c r="F82" s="13">
        <f>D82+E82</f>
        <v>0</v>
      </c>
      <c r="G82" s="13">
        <v>29150</v>
      </c>
      <c r="H82" s="13"/>
      <c r="I82" s="13">
        <f>G82+H82</f>
        <v>29150</v>
      </c>
      <c r="J82" s="1" t="s">
        <v>123</v>
      </c>
    </row>
    <row r="83" spans="1:11" ht="66.599999999999994" customHeight="1" x14ac:dyDescent="0.35">
      <c r="A83" s="6" t="s">
        <v>150</v>
      </c>
      <c r="B83" s="19" t="s">
        <v>182</v>
      </c>
      <c r="C83" s="11" t="s">
        <v>36</v>
      </c>
      <c r="D83" s="13">
        <v>0</v>
      </c>
      <c r="E83" s="13">
        <v>918.2</v>
      </c>
      <c r="F83" s="13">
        <f>D83+E83</f>
        <v>918.2</v>
      </c>
      <c r="G83" s="13">
        <v>0</v>
      </c>
      <c r="H83" s="13"/>
      <c r="I83" s="13">
        <f>G83+H83</f>
        <v>0</v>
      </c>
      <c r="J83" s="1" t="s">
        <v>183</v>
      </c>
    </row>
    <row r="84" spans="1:11" x14ac:dyDescent="0.35">
      <c r="A84" s="6"/>
      <c r="B84" s="19" t="s">
        <v>38</v>
      </c>
      <c r="C84" s="19"/>
      <c r="D84" s="13">
        <f>D88+D89+D90+D91+D92+D93+D97+D101+D105+D109+D110+D111+D112+D113</f>
        <v>622156.89999999991</v>
      </c>
      <c r="E84" s="13">
        <f>E88+E89+E90+E91+E92+E93+E97+E101+E105+E109+E110+E111+E112+E113</f>
        <v>486.7</v>
      </c>
      <c r="F84" s="13">
        <f>D84+E84</f>
        <v>622643.59999999986</v>
      </c>
      <c r="G84" s="13">
        <f>G88+G89+G90+G91+G92+G93+G97+G101+G105+G109+G110+G111+G112+G113</f>
        <v>706856.60000000009</v>
      </c>
      <c r="H84" s="13">
        <f>H88+H89+H90+H91+H92+H93+H97+H101+H105+H109+H110+H111+H112+H113</f>
        <v>0</v>
      </c>
      <c r="I84" s="13">
        <f>G84+H84</f>
        <v>706856.60000000009</v>
      </c>
    </row>
    <row r="85" spans="1:11" x14ac:dyDescent="0.35">
      <c r="A85" s="6"/>
      <c r="B85" s="7" t="s">
        <v>39</v>
      </c>
      <c r="C85" s="11"/>
      <c r="D85" s="8"/>
      <c r="E85" s="8"/>
      <c r="F85" s="8"/>
      <c r="G85" s="8"/>
      <c r="H85" s="8"/>
      <c r="I85" s="8"/>
    </row>
    <row r="86" spans="1:11" hidden="1" x14ac:dyDescent="0.35">
      <c r="A86" s="6"/>
      <c r="B86" s="19" t="s">
        <v>44</v>
      </c>
      <c r="C86" s="11"/>
      <c r="D86" s="8">
        <f>D88+D89+D90+D91+D92+D95+D99+D103+D107+D109+D110+D111+D112+D113</f>
        <v>246609.80000000002</v>
      </c>
      <c r="E86" s="8">
        <f>E88+E89+E90+E91+E92+E95+E99+E103+E107+E109+E110+E111+E112+E113</f>
        <v>486.7</v>
      </c>
      <c r="F86" s="8">
        <f>D86+E86</f>
        <v>247096.50000000003</v>
      </c>
      <c r="G86" s="8">
        <f>G88+G89+G90+G91+G92+G95+G99+G103+G107+G109+G110+G111+G112+G113</f>
        <v>305754.7</v>
      </c>
      <c r="H86" s="8">
        <f>H88+H89+H90+H91+H92+H95+H99+H103+H107+H109+H110+H111+H112+H113</f>
        <v>0</v>
      </c>
      <c r="I86" s="8">
        <f>G86+H86</f>
        <v>305754.7</v>
      </c>
      <c r="K86" s="1">
        <v>0</v>
      </c>
    </row>
    <row r="87" spans="1:11" x14ac:dyDescent="0.35">
      <c r="A87" s="6"/>
      <c r="B87" s="19" t="s">
        <v>40</v>
      </c>
      <c r="C87" s="11"/>
      <c r="D87" s="8">
        <f>D96+D100+D104+D108</f>
        <v>375547.10000000003</v>
      </c>
      <c r="E87" s="8">
        <f>E96+E100+E104+E108</f>
        <v>0</v>
      </c>
      <c r="F87" s="8">
        <f t="shared" ref="F87:F92" si="24">D87+E87</f>
        <v>375547.10000000003</v>
      </c>
      <c r="G87" s="8">
        <f>G96+G100+G104+G108</f>
        <v>401101.9</v>
      </c>
      <c r="H87" s="8">
        <f t="shared" ref="H87" si="25">H96+H100+H104+H108</f>
        <v>0</v>
      </c>
      <c r="I87" s="8">
        <f t="shared" ref="I87:I92" si="26">G87+H87</f>
        <v>401101.9</v>
      </c>
    </row>
    <row r="88" spans="1:11" ht="54" x14ac:dyDescent="0.35">
      <c r="A88" s="6" t="s">
        <v>151</v>
      </c>
      <c r="B88" s="19" t="s">
        <v>66</v>
      </c>
      <c r="C88" s="11" t="s">
        <v>41</v>
      </c>
      <c r="D88" s="10">
        <v>0</v>
      </c>
      <c r="E88" s="10"/>
      <c r="F88" s="8">
        <f t="shared" si="24"/>
        <v>0</v>
      </c>
      <c r="G88" s="10">
        <v>4332.8</v>
      </c>
      <c r="H88" s="10"/>
      <c r="I88" s="8">
        <f t="shared" si="26"/>
        <v>4332.8</v>
      </c>
      <c r="J88" s="1" t="s">
        <v>67</v>
      </c>
    </row>
    <row r="89" spans="1:11" ht="54" x14ac:dyDescent="0.35">
      <c r="A89" s="6" t="s">
        <v>152</v>
      </c>
      <c r="B89" s="19" t="s">
        <v>68</v>
      </c>
      <c r="C89" s="11" t="s">
        <v>41</v>
      </c>
      <c r="D89" s="10">
        <v>3000</v>
      </c>
      <c r="E89" s="10"/>
      <c r="F89" s="8">
        <f t="shared" si="24"/>
        <v>3000</v>
      </c>
      <c r="G89" s="10">
        <v>3000</v>
      </c>
      <c r="H89" s="10"/>
      <c r="I89" s="8">
        <f t="shared" si="26"/>
        <v>3000</v>
      </c>
      <c r="J89" s="1" t="s">
        <v>69</v>
      </c>
    </row>
    <row r="90" spans="1:11" ht="54" x14ac:dyDescent="0.35">
      <c r="A90" s="6" t="s">
        <v>153</v>
      </c>
      <c r="B90" s="19" t="s">
        <v>42</v>
      </c>
      <c r="C90" s="11" t="s">
        <v>41</v>
      </c>
      <c r="D90" s="10">
        <v>4500</v>
      </c>
      <c r="E90" s="10"/>
      <c r="F90" s="8">
        <f t="shared" si="24"/>
        <v>4500</v>
      </c>
      <c r="G90" s="10">
        <v>3500</v>
      </c>
      <c r="H90" s="10"/>
      <c r="I90" s="8">
        <f t="shared" si="26"/>
        <v>3500</v>
      </c>
      <c r="J90" s="1" t="s">
        <v>43</v>
      </c>
    </row>
    <row r="91" spans="1:11" ht="54" x14ac:dyDescent="0.35">
      <c r="A91" s="6" t="s">
        <v>154</v>
      </c>
      <c r="B91" s="19" t="s">
        <v>99</v>
      </c>
      <c r="C91" s="11" t="s">
        <v>41</v>
      </c>
      <c r="D91" s="10">
        <v>226.9</v>
      </c>
      <c r="E91" s="10"/>
      <c r="F91" s="8">
        <f t="shared" si="24"/>
        <v>226.9</v>
      </c>
      <c r="G91" s="10">
        <v>151.30000000000001</v>
      </c>
      <c r="H91" s="10"/>
      <c r="I91" s="8">
        <f t="shared" si="26"/>
        <v>151.30000000000001</v>
      </c>
      <c r="J91" s="1" t="s">
        <v>100</v>
      </c>
    </row>
    <row r="92" spans="1:11" ht="54" x14ac:dyDescent="0.35">
      <c r="A92" s="6" t="s">
        <v>155</v>
      </c>
      <c r="B92" s="19" t="s">
        <v>101</v>
      </c>
      <c r="C92" s="11" t="s">
        <v>41</v>
      </c>
      <c r="D92" s="14">
        <v>225.2</v>
      </c>
      <c r="E92" s="14"/>
      <c r="F92" s="8">
        <f t="shared" si="24"/>
        <v>225.2</v>
      </c>
      <c r="G92" s="14">
        <v>321.7</v>
      </c>
      <c r="H92" s="14"/>
      <c r="I92" s="8">
        <f t="shared" si="26"/>
        <v>321.7</v>
      </c>
      <c r="J92" s="1" t="s">
        <v>102</v>
      </c>
    </row>
    <row r="93" spans="1:11" ht="60" customHeight="1" x14ac:dyDescent="0.35">
      <c r="A93" s="6" t="s">
        <v>156</v>
      </c>
      <c r="B93" s="11" t="s">
        <v>49</v>
      </c>
      <c r="C93" s="11" t="s">
        <v>36</v>
      </c>
      <c r="D93" s="8">
        <f>D95+D96</f>
        <v>276444.09999999998</v>
      </c>
      <c r="E93" s="8">
        <f>E95+E96</f>
        <v>0</v>
      </c>
      <c r="F93" s="8">
        <f>F95+F96</f>
        <v>276444.09999999998</v>
      </c>
      <c r="G93" s="8">
        <f>G95+G96</f>
        <v>0</v>
      </c>
      <c r="H93" s="8">
        <f t="shared" ref="H93:I93" si="27">H95+H96</f>
        <v>0</v>
      </c>
      <c r="I93" s="8">
        <f t="shared" si="27"/>
        <v>0</v>
      </c>
      <c r="J93" s="1" t="s">
        <v>50</v>
      </c>
    </row>
    <row r="94" spans="1:11" ht="17.399999999999999" customHeight="1" x14ac:dyDescent="0.35">
      <c r="A94" s="6"/>
      <c r="B94" s="7" t="s">
        <v>39</v>
      </c>
      <c r="C94" s="11"/>
      <c r="D94" s="8"/>
      <c r="E94" s="8"/>
      <c r="F94" s="8"/>
      <c r="G94" s="8"/>
      <c r="H94" s="8"/>
      <c r="I94" s="8"/>
    </row>
    <row r="95" spans="1:11" ht="18" hidden="1" customHeight="1" x14ac:dyDescent="0.35">
      <c r="A95" s="6"/>
      <c r="B95" s="19" t="s">
        <v>44</v>
      </c>
      <c r="C95" s="11"/>
      <c r="D95" s="8">
        <v>69111.100000000006</v>
      </c>
      <c r="E95" s="8"/>
      <c r="F95" s="8">
        <f>D95+E95</f>
        <v>69111.100000000006</v>
      </c>
      <c r="G95" s="8">
        <v>0</v>
      </c>
      <c r="H95" s="8"/>
      <c r="I95" s="8">
        <f>G95+H95</f>
        <v>0</v>
      </c>
      <c r="K95" s="1">
        <v>0</v>
      </c>
    </row>
    <row r="96" spans="1:11" ht="19.95" customHeight="1" x14ac:dyDescent="0.35">
      <c r="A96" s="6"/>
      <c r="B96" s="19" t="s">
        <v>40</v>
      </c>
      <c r="C96" s="11"/>
      <c r="D96" s="8">
        <v>207333</v>
      </c>
      <c r="E96" s="8"/>
      <c r="F96" s="8">
        <f>D96+E96</f>
        <v>207333</v>
      </c>
      <c r="G96" s="8">
        <v>0</v>
      </c>
      <c r="H96" s="8"/>
      <c r="I96" s="8">
        <f>G96+H96</f>
        <v>0</v>
      </c>
      <c r="J96" s="1" t="s">
        <v>51</v>
      </c>
    </row>
    <row r="97" spans="1:11" ht="54" x14ac:dyDescent="0.35">
      <c r="A97" s="6" t="s">
        <v>157</v>
      </c>
      <c r="B97" s="19" t="s">
        <v>103</v>
      </c>
      <c r="C97" s="11" t="s">
        <v>36</v>
      </c>
      <c r="D97" s="8">
        <f>D99+D100</f>
        <v>9405.7999999999993</v>
      </c>
      <c r="E97" s="8">
        <f>E99+E100</f>
        <v>0</v>
      </c>
      <c r="F97" s="8">
        <f>F99+F100</f>
        <v>9405.7999999999993</v>
      </c>
      <c r="G97" s="8">
        <f>G99+G100</f>
        <v>0</v>
      </c>
      <c r="H97" s="8">
        <f t="shared" ref="H97:I97" si="28">H99+H100</f>
        <v>0</v>
      </c>
      <c r="I97" s="8">
        <f t="shared" si="28"/>
        <v>0</v>
      </c>
      <c r="J97" s="1" t="s">
        <v>104</v>
      </c>
    </row>
    <row r="98" spans="1:11" x14ac:dyDescent="0.35">
      <c r="A98" s="6"/>
      <c r="B98" s="7" t="s">
        <v>39</v>
      </c>
      <c r="C98" s="11"/>
      <c r="D98" s="8"/>
      <c r="E98" s="8"/>
      <c r="F98" s="8"/>
      <c r="G98" s="8"/>
      <c r="H98" s="8"/>
      <c r="I98" s="8"/>
    </row>
    <row r="99" spans="1:11" hidden="1" x14ac:dyDescent="0.35">
      <c r="A99" s="6"/>
      <c r="B99" s="19" t="s">
        <v>44</v>
      </c>
      <c r="C99" s="11"/>
      <c r="D99" s="8">
        <v>2351.5</v>
      </c>
      <c r="E99" s="8"/>
      <c r="F99" s="8">
        <f>D99+E99</f>
        <v>2351.5</v>
      </c>
      <c r="G99" s="8">
        <v>0</v>
      </c>
      <c r="H99" s="8"/>
      <c r="I99" s="8">
        <f>G99+H99</f>
        <v>0</v>
      </c>
      <c r="K99" s="1">
        <v>0</v>
      </c>
    </row>
    <row r="100" spans="1:11" x14ac:dyDescent="0.35">
      <c r="A100" s="6"/>
      <c r="B100" s="19" t="s">
        <v>40</v>
      </c>
      <c r="C100" s="11"/>
      <c r="D100" s="8">
        <v>7054.3</v>
      </c>
      <c r="E100" s="8"/>
      <c r="F100" s="8">
        <f>D100+E100</f>
        <v>7054.3</v>
      </c>
      <c r="G100" s="8">
        <v>0</v>
      </c>
      <c r="H100" s="8"/>
      <c r="I100" s="8">
        <f>G100+H100</f>
        <v>0</v>
      </c>
      <c r="J100" s="1" t="s">
        <v>51</v>
      </c>
    </row>
    <row r="101" spans="1:11" ht="54" x14ac:dyDescent="0.35">
      <c r="A101" s="6" t="s">
        <v>158</v>
      </c>
      <c r="B101" s="19" t="s">
        <v>105</v>
      </c>
      <c r="C101" s="11" t="s">
        <v>36</v>
      </c>
      <c r="D101" s="8">
        <f>D103+D104</f>
        <v>189651.6</v>
      </c>
      <c r="E101" s="8">
        <f>E103+E104</f>
        <v>0</v>
      </c>
      <c r="F101" s="8">
        <f>F103+F104</f>
        <v>189651.6</v>
      </c>
      <c r="G101" s="8">
        <f>G103+G104</f>
        <v>534802.60000000009</v>
      </c>
      <c r="H101" s="8">
        <f t="shared" ref="H101:I101" si="29">H103+H104</f>
        <v>0</v>
      </c>
      <c r="I101" s="8">
        <f t="shared" si="29"/>
        <v>534802.60000000009</v>
      </c>
      <c r="J101" s="1" t="s">
        <v>106</v>
      </c>
    </row>
    <row r="102" spans="1:11" x14ac:dyDescent="0.35">
      <c r="A102" s="6"/>
      <c r="B102" s="7" t="s">
        <v>39</v>
      </c>
      <c r="C102" s="11"/>
      <c r="D102" s="8"/>
      <c r="E102" s="8"/>
      <c r="F102" s="8"/>
      <c r="G102" s="8"/>
      <c r="H102" s="8"/>
      <c r="I102" s="8"/>
    </row>
    <row r="103" spans="1:11" hidden="1" x14ac:dyDescent="0.35">
      <c r="A103" s="6"/>
      <c r="B103" s="19" t="s">
        <v>44</v>
      </c>
      <c r="C103" s="11"/>
      <c r="D103" s="8">
        <v>47413</v>
      </c>
      <c r="E103" s="8"/>
      <c r="F103" s="8">
        <f>D103+E103</f>
        <v>47413</v>
      </c>
      <c r="G103" s="8">
        <v>133700.70000000001</v>
      </c>
      <c r="H103" s="8"/>
      <c r="I103" s="8">
        <f>G103+H103</f>
        <v>133700.70000000001</v>
      </c>
      <c r="K103" s="1">
        <v>0</v>
      </c>
    </row>
    <row r="104" spans="1:11" x14ac:dyDescent="0.35">
      <c r="A104" s="6"/>
      <c r="B104" s="19" t="s">
        <v>40</v>
      </c>
      <c r="C104" s="11"/>
      <c r="D104" s="8">
        <v>142238.6</v>
      </c>
      <c r="E104" s="8"/>
      <c r="F104" s="8">
        <f>D104+E104</f>
        <v>142238.6</v>
      </c>
      <c r="G104" s="8">
        <v>401101.9</v>
      </c>
      <c r="H104" s="8"/>
      <c r="I104" s="8">
        <f>G104+H104</f>
        <v>401101.9</v>
      </c>
      <c r="J104" s="1" t="s">
        <v>51</v>
      </c>
    </row>
    <row r="105" spans="1:11" ht="59.25" customHeight="1" x14ac:dyDescent="0.35">
      <c r="A105" s="6" t="s">
        <v>159</v>
      </c>
      <c r="B105" s="11" t="s">
        <v>45</v>
      </c>
      <c r="C105" s="11" t="s">
        <v>36</v>
      </c>
      <c r="D105" s="8">
        <f>D107+D108</f>
        <v>25228.300000000003</v>
      </c>
      <c r="E105" s="8">
        <f>E107+E108</f>
        <v>0</v>
      </c>
      <c r="F105" s="8">
        <f>F107+F108</f>
        <v>25228.300000000003</v>
      </c>
      <c r="G105" s="8">
        <f>G107+G108</f>
        <v>0</v>
      </c>
      <c r="H105" s="8">
        <f t="shared" ref="H105:I105" si="30">H107+H108</f>
        <v>0</v>
      </c>
      <c r="I105" s="8">
        <f t="shared" si="30"/>
        <v>0</v>
      </c>
      <c r="J105" s="1" t="s">
        <v>46</v>
      </c>
    </row>
    <row r="106" spans="1:11" ht="19.2" customHeight="1" x14ac:dyDescent="0.35">
      <c r="A106" s="6"/>
      <c r="B106" s="7" t="s">
        <v>39</v>
      </c>
      <c r="C106" s="11"/>
      <c r="D106" s="8"/>
      <c r="E106" s="8"/>
      <c r="F106" s="8"/>
      <c r="G106" s="8"/>
      <c r="H106" s="8"/>
      <c r="I106" s="8"/>
    </row>
    <row r="107" spans="1:11" ht="18.600000000000001" hidden="1" customHeight="1" x14ac:dyDescent="0.35">
      <c r="A107" s="6"/>
      <c r="B107" s="19" t="s">
        <v>44</v>
      </c>
      <c r="C107" s="11"/>
      <c r="D107" s="8">
        <v>6307.1</v>
      </c>
      <c r="E107" s="8"/>
      <c r="F107" s="8">
        <f>D107+E107</f>
        <v>6307.1</v>
      </c>
      <c r="G107" s="8">
        <v>0</v>
      </c>
      <c r="H107" s="8"/>
      <c r="I107" s="8">
        <f>G107+H12</f>
        <v>0</v>
      </c>
      <c r="K107" s="1">
        <v>0</v>
      </c>
    </row>
    <row r="108" spans="1:11" ht="22.95" customHeight="1" x14ac:dyDescent="0.35">
      <c r="A108" s="6"/>
      <c r="B108" s="19" t="s">
        <v>40</v>
      </c>
      <c r="C108" s="11"/>
      <c r="D108" s="8">
        <v>18921.2</v>
      </c>
      <c r="E108" s="8"/>
      <c r="F108" s="8">
        <f t="shared" ref="F108:F113" si="31">D108+E108</f>
        <v>18921.2</v>
      </c>
      <c r="G108" s="8">
        <v>0</v>
      </c>
      <c r="H108" s="8"/>
      <c r="I108" s="8">
        <f>G108+H13</f>
        <v>0</v>
      </c>
      <c r="J108" s="1" t="s">
        <v>51</v>
      </c>
    </row>
    <row r="109" spans="1:11" ht="54" x14ac:dyDescent="0.35">
      <c r="A109" s="6" t="s">
        <v>160</v>
      </c>
      <c r="B109" s="11" t="s">
        <v>111</v>
      </c>
      <c r="C109" s="11" t="s">
        <v>36</v>
      </c>
      <c r="D109" s="8">
        <v>113475</v>
      </c>
      <c r="E109" s="8"/>
      <c r="F109" s="8">
        <f t="shared" si="31"/>
        <v>113475</v>
      </c>
      <c r="G109" s="8">
        <v>101125</v>
      </c>
      <c r="H109" s="8"/>
      <c r="I109" s="8">
        <f>G109+H109</f>
        <v>101125</v>
      </c>
      <c r="J109" s="1" t="s">
        <v>112</v>
      </c>
    </row>
    <row r="110" spans="1:11" ht="54" x14ac:dyDescent="0.35">
      <c r="A110" s="6" t="s">
        <v>161</v>
      </c>
      <c r="B110" s="9" t="s">
        <v>115</v>
      </c>
      <c r="C110" s="11" t="s">
        <v>36</v>
      </c>
      <c r="D110" s="8">
        <v>0</v>
      </c>
      <c r="E110" s="8"/>
      <c r="F110" s="8">
        <f t="shared" si="31"/>
        <v>0</v>
      </c>
      <c r="G110" s="8">
        <v>13950.3</v>
      </c>
      <c r="H110" s="8"/>
      <c r="I110" s="8">
        <f t="shared" ref="I110:I113" si="32">G110+H110</f>
        <v>13950.3</v>
      </c>
      <c r="J110" s="1" t="s">
        <v>116</v>
      </c>
    </row>
    <row r="111" spans="1:11" ht="54" x14ac:dyDescent="0.35">
      <c r="A111" s="6" t="s">
        <v>162</v>
      </c>
      <c r="B111" s="19" t="s">
        <v>117</v>
      </c>
      <c r="C111" s="11" t="s">
        <v>36</v>
      </c>
      <c r="D111" s="8">
        <v>0</v>
      </c>
      <c r="E111" s="8"/>
      <c r="F111" s="8">
        <f t="shared" si="31"/>
        <v>0</v>
      </c>
      <c r="G111" s="8">
        <v>27234.2</v>
      </c>
      <c r="H111" s="8"/>
      <c r="I111" s="8">
        <f t="shared" si="32"/>
        <v>27234.2</v>
      </c>
      <c r="J111" s="1" t="s">
        <v>118</v>
      </c>
    </row>
    <row r="112" spans="1:11" ht="54" x14ac:dyDescent="0.35">
      <c r="A112" s="6" t="s">
        <v>164</v>
      </c>
      <c r="B112" s="19" t="s">
        <v>119</v>
      </c>
      <c r="C112" s="11" t="s">
        <v>36</v>
      </c>
      <c r="D112" s="8">
        <v>0</v>
      </c>
      <c r="E112" s="8"/>
      <c r="F112" s="8">
        <f t="shared" si="31"/>
        <v>0</v>
      </c>
      <c r="G112" s="8">
        <v>18438.7</v>
      </c>
      <c r="H112" s="8"/>
      <c r="I112" s="8">
        <f t="shared" si="32"/>
        <v>18438.7</v>
      </c>
      <c r="J112" s="1" t="s">
        <v>120</v>
      </c>
    </row>
    <row r="113" spans="1:11" ht="54" x14ac:dyDescent="0.35">
      <c r="A113" s="6" t="s">
        <v>165</v>
      </c>
      <c r="B113" s="19" t="s">
        <v>180</v>
      </c>
      <c r="C113" s="11" t="s">
        <v>36</v>
      </c>
      <c r="D113" s="8">
        <v>0</v>
      </c>
      <c r="E113" s="8">
        <v>486.7</v>
      </c>
      <c r="F113" s="8">
        <f t="shared" si="31"/>
        <v>486.7</v>
      </c>
      <c r="G113" s="8">
        <v>0</v>
      </c>
      <c r="H113" s="8"/>
      <c r="I113" s="8">
        <f t="shared" si="32"/>
        <v>0</v>
      </c>
      <c r="J113" s="1" t="s">
        <v>181</v>
      </c>
    </row>
    <row r="114" spans="1:11" x14ac:dyDescent="0.35">
      <c r="A114" s="6"/>
      <c r="B114" s="16" t="s">
        <v>52</v>
      </c>
      <c r="C114" s="17"/>
      <c r="D114" s="10">
        <f>D115+D116</f>
        <v>125000</v>
      </c>
      <c r="E114" s="10">
        <f>E115+E116</f>
        <v>0</v>
      </c>
      <c r="F114" s="10">
        <f>D114+E114</f>
        <v>125000</v>
      </c>
      <c r="G114" s="10">
        <f>G115+G116</f>
        <v>0</v>
      </c>
      <c r="H114" s="10">
        <f>H115+H116</f>
        <v>0</v>
      </c>
      <c r="I114" s="10">
        <f>G114+H114</f>
        <v>0</v>
      </c>
    </row>
    <row r="115" spans="1:11" ht="72" hidden="1" x14ac:dyDescent="0.35">
      <c r="A115" s="6"/>
      <c r="B115" s="19" t="s">
        <v>60</v>
      </c>
      <c r="C115" s="11" t="s">
        <v>54</v>
      </c>
      <c r="D115" s="10">
        <v>125000</v>
      </c>
      <c r="E115" s="10">
        <v>-125000</v>
      </c>
      <c r="F115" s="10">
        <f>D115+E115</f>
        <v>0</v>
      </c>
      <c r="G115" s="10">
        <v>0</v>
      </c>
      <c r="H115" s="10"/>
      <c r="I115" s="10">
        <f t="shared" ref="I115:I120" si="33">G115+H115</f>
        <v>0</v>
      </c>
      <c r="J115" s="1" t="s">
        <v>55</v>
      </c>
      <c r="K115" s="1">
        <v>0</v>
      </c>
    </row>
    <row r="116" spans="1:11" ht="54" x14ac:dyDescent="0.35">
      <c r="A116" s="6" t="s">
        <v>184</v>
      </c>
      <c r="B116" s="19" t="s">
        <v>170</v>
      </c>
      <c r="C116" s="19" t="s">
        <v>7</v>
      </c>
      <c r="D116" s="10">
        <v>0</v>
      </c>
      <c r="E116" s="10">
        <v>125000</v>
      </c>
      <c r="F116" s="10">
        <f>D116+E116</f>
        <v>125000</v>
      </c>
      <c r="G116" s="10">
        <v>0</v>
      </c>
      <c r="H116" s="10">
        <v>0</v>
      </c>
      <c r="I116" s="10">
        <f t="shared" si="33"/>
        <v>0</v>
      </c>
      <c r="J116" s="1" t="s">
        <v>55</v>
      </c>
    </row>
    <row r="117" spans="1:11" x14ac:dyDescent="0.35">
      <c r="A117" s="6"/>
      <c r="B117" s="19" t="s">
        <v>62</v>
      </c>
      <c r="C117" s="11"/>
      <c r="D117" s="10">
        <f>D118</f>
        <v>24500</v>
      </c>
      <c r="E117" s="10">
        <f>E118</f>
        <v>0</v>
      </c>
      <c r="F117" s="10">
        <f t="shared" ref="F117:F120" si="34">D117+E117</f>
        <v>24500</v>
      </c>
      <c r="G117" s="10">
        <f>G118</f>
        <v>0</v>
      </c>
      <c r="H117" s="10">
        <f t="shared" ref="H117" si="35">H118</f>
        <v>0</v>
      </c>
      <c r="I117" s="10">
        <f t="shared" si="33"/>
        <v>0</v>
      </c>
    </row>
    <row r="118" spans="1:11" ht="54" x14ac:dyDescent="0.35">
      <c r="A118" s="6" t="s">
        <v>185</v>
      </c>
      <c r="B118" s="19" t="s">
        <v>65</v>
      </c>
      <c r="C118" s="19" t="s">
        <v>7</v>
      </c>
      <c r="D118" s="10">
        <v>24500</v>
      </c>
      <c r="E118" s="10"/>
      <c r="F118" s="10">
        <f t="shared" si="34"/>
        <v>24500</v>
      </c>
      <c r="G118" s="10">
        <v>0</v>
      </c>
      <c r="H118" s="10"/>
      <c r="I118" s="10">
        <f t="shared" si="33"/>
        <v>0</v>
      </c>
      <c r="J118" s="1" t="s">
        <v>64</v>
      </c>
    </row>
    <row r="119" spans="1:11" x14ac:dyDescent="0.35">
      <c r="A119" s="6"/>
      <c r="B119" s="19" t="s">
        <v>71</v>
      </c>
      <c r="C119" s="11"/>
      <c r="D119" s="10">
        <f>D120</f>
        <v>50000</v>
      </c>
      <c r="E119" s="10">
        <f>E120</f>
        <v>50000</v>
      </c>
      <c r="F119" s="10">
        <f t="shared" si="34"/>
        <v>100000</v>
      </c>
      <c r="G119" s="10">
        <f>G120</f>
        <v>50000</v>
      </c>
      <c r="H119" s="10">
        <f t="shared" ref="H119" si="36">H120</f>
        <v>0</v>
      </c>
      <c r="I119" s="10">
        <f t="shared" si="33"/>
        <v>50000</v>
      </c>
    </row>
    <row r="120" spans="1:11" ht="72" x14ac:dyDescent="0.35">
      <c r="A120" s="6" t="s">
        <v>186</v>
      </c>
      <c r="B120" s="19" t="s">
        <v>72</v>
      </c>
      <c r="C120" s="11" t="s">
        <v>73</v>
      </c>
      <c r="D120" s="10">
        <v>50000</v>
      </c>
      <c r="E120" s="10">
        <v>50000</v>
      </c>
      <c r="F120" s="10">
        <f t="shared" si="34"/>
        <v>100000</v>
      </c>
      <c r="G120" s="10">
        <v>50000</v>
      </c>
      <c r="H120" s="10"/>
      <c r="I120" s="10">
        <f t="shared" si="33"/>
        <v>50000</v>
      </c>
      <c r="J120" s="1" t="s">
        <v>171</v>
      </c>
    </row>
    <row r="121" spans="1:11" x14ac:dyDescent="0.35">
      <c r="A121" s="6"/>
      <c r="B121" s="27" t="s">
        <v>56</v>
      </c>
      <c r="C121" s="27"/>
      <c r="D121" s="10">
        <f>D13+D52+D68+D84+D114+D117+D119</f>
        <v>4082309.9</v>
      </c>
      <c r="E121" s="10">
        <f>E13+E52+E68+E84+E114+E117+E119</f>
        <v>66504.899999999994</v>
      </c>
      <c r="F121" s="10">
        <f>F13+F52+F68+F84+F114+F117+F119</f>
        <v>4148814.8</v>
      </c>
      <c r="G121" s="10">
        <f>G13+G52+G68+G84+G114+G117+G119</f>
        <v>3749092.9</v>
      </c>
      <c r="H121" s="10">
        <f t="shared" ref="H121:I121" si="37">H13+H52+H68+H84+H114+H117+H119</f>
        <v>-1383.4</v>
      </c>
      <c r="I121" s="10">
        <f t="shared" si="37"/>
        <v>3747709.4999999995</v>
      </c>
    </row>
    <row r="122" spans="1:11" x14ac:dyDescent="0.35">
      <c r="A122" s="6"/>
      <c r="B122" s="34" t="s">
        <v>57</v>
      </c>
      <c r="C122" s="35"/>
      <c r="D122" s="10"/>
      <c r="E122" s="10"/>
      <c r="F122" s="10"/>
      <c r="G122" s="10"/>
      <c r="H122" s="10"/>
      <c r="I122" s="10"/>
    </row>
    <row r="123" spans="1:11" x14ac:dyDescent="0.35">
      <c r="A123" s="6"/>
      <c r="B123" s="36" t="s">
        <v>40</v>
      </c>
      <c r="C123" s="37"/>
      <c r="D123" s="10">
        <f>D87</f>
        <v>375547.10000000003</v>
      </c>
      <c r="E123" s="10">
        <f>E87</f>
        <v>0</v>
      </c>
      <c r="F123" s="10">
        <f>F87</f>
        <v>375547.10000000003</v>
      </c>
      <c r="G123" s="10">
        <f>G87</f>
        <v>401101.9</v>
      </c>
      <c r="H123" s="10">
        <f t="shared" ref="H123:I123" si="38">H87</f>
        <v>0</v>
      </c>
      <c r="I123" s="10">
        <f t="shared" si="38"/>
        <v>401101.9</v>
      </c>
    </row>
    <row r="124" spans="1:11" x14ac:dyDescent="0.35">
      <c r="A124" s="6"/>
      <c r="B124" s="20" t="s">
        <v>95</v>
      </c>
      <c r="C124" s="21"/>
      <c r="D124" s="10">
        <f>D20+D29+D34+D42+D47+D67+D76+D82</f>
        <v>299738.23300000001</v>
      </c>
      <c r="E124" s="10">
        <f>E20+E29+E34+E42+E47+E67+E76+E82</f>
        <v>-3.3000000000000002E-2</v>
      </c>
      <c r="F124" s="10">
        <f>F20+F29+F34+F42+F47+F67+F76+F82</f>
        <v>299738.19999999995</v>
      </c>
      <c r="G124" s="10">
        <f>G20+G29+G34+G42+G47+G67+G76+G82</f>
        <v>318717.51799999998</v>
      </c>
      <c r="H124" s="10">
        <f t="shared" ref="H124:I124" si="39">H20+H29+H34+H42+H47+H67+H76+H82</f>
        <v>-1.7999999999999999E-2</v>
      </c>
      <c r="I124" s="10">
        <f t="shared" si="39"/>
        <v>318717.5</v>
      </c>
    </row>
    <row r="125" spans="1:11" x14ac:dyDescent="0.35">
      <c r="A125" s="6"/>
      <c r="B125" s="27" t="s">
        <v>58</v>
      </c>
      <c r="C125" s="27"/>
      <c r="D125" s="10"/>
      <c r="E125" s="10"/>
      <c r="F125" s="10"/>
      <c r="G125" s="10"/>
      <c r="H125" s="10"/>
      <c r="I125" s="10"/>
    </row>
    <row r="126" spans="1:11" x14ac:dyDescent="0.35">
      <c r="A126" s="6"/>
      <c r="B126" s="27" t="s">
        <v>13</v>
      </c>
      <c r="C126" s="26"/>
      <c r="D126" s="10">
        <f>D56+D57+D58+D59+D60+D61+D62+D63</f>
        <v>289728.09999999998</v>
      </c>
      <c r="E126" s="10">
        <f>E56+E57+E58+E59+E60+E61+E62+E63</f>
        <v>100</v>
      </c>
      <c r="F126" s="10">
        <f>F56+F57+F58+F59+F60+F61+F62+F63</f>
        <v>289828.09999999998</v>
      </c>
      <c r="G126" s="10">
        <f>G56+G57+G58+G59+G60+G61+G62+G63</f>
        <v>498863.3</v>
      </c>
      <c r="H126" s="10">
        <f t="shared" ref="H126:I126" si="40">H56+H57+H58+H59+H60+H61+H62+H63</f>
        <v>100</v>
      </c>
      <c r="I126" s="10">
        <f t="shared" si="40"/>
        <v>498963.3</v>
      </c>
    </row>
    <row r="127" spans="1:11" x14ac:dyDescent="0.35">
      <c r="A127" s="6"/>
      <c r="B127" s="27" t="s">
        <v>36</v>
      </c>
      <c r="C127" s="26"/>
      <c r="D127" s="10">
        <f t="shared" ref="D127:I127" si="41">D72+D73+D77+D78+D79+D93+D97+D101+D105+D109+D110+D111+D112+D83+D113</f>
        <v>746704.8</v>
      </c>
      <c r="E127" s="10">
        <f t="shared" si="41"/>
        <v>1404.9</v>
      </c>
      <c r="F127" s="10">
        <f t="shared" si="41"/>
        <v>748109.7</v>
      </c>
      <c r="G127" s="10">
        <f t="shared" si="41"/>
        <v>872955.5</v>
      </c>
      <c r="H127" s="10">
        <f t="shared" si="41"/>
        <v>-1483.4</v>
      </c>
      <c r="I127" s="10">
        <f t="shared" si="41"/>
        <v>871472.10000000009</v>
      </c>
    </row>
    <row r="128" spans="1:11" x14ac:dyDescent="0.35">
      <c r="A128" s="6"/>
      <c r="B128" s="27" t="s">
        <v>59</v>
      </c>
      <c r="C128" s="26"/>
      <c r="D128" s="10">
        <f>D17+D21+D22+D23+D24+D25+D30+D36+D38+D39+D44+D48+D49+D51</f>
        <v>770220.2</v>
      </c>
      <c r="E128" s="10">
        <f t="shared" ref="E128:I128" si="42">E17+E21+E22+E23+E24+E25+E30+E36+E38+E39+E44+E48+E49+E51</f>
        <v>15000</v>
      </c>
      <c r="F128" s="10">
        <f t="shared" si="42"/>
        <v>785220.2</v>
      </c>
      <c r="G128" s="10">
        <f t="shared" si="42"/>
        <v>1152722.7</v>
      </c>
      <c r="H128" s="10">
        <f t="shared" si="42"/>
        <v>0</v>
      </c>
      <c r="I128" s="10">
        <f t="shared" si="42"/>
        <v>1152722.7</v>
      </c>
    </row>
    <row r="129" spans="1:11" hidden="1" x14ac:dyDescent="0.35">
      <c r="A129" s="6"/>
      <c r="B129" s="25" t="s">
        <v>54</v>
      </c>
      <c r="C129" s="26"/>
      <c r="D129" s="10">
        <f>D115</f>
        <v>125000</v>
      </c>
      <c r="E129" s="10">
        <f>E115</f>
        <v>-125000</v>
      </c>
      <c r="F129" s="10">
        <f>F115</f>
        <v>0</v>
      </c>
      <c r="G129" s="10">
        <f>G115</f>
        <v>0</v>
      </c>
      <c r="H129" s="10">
        <f t="shared" ref="H129:I129" si="43">H115</f>
        <v>0</v>
      </c>
      <c r="I129" s="10">
        <f t="shared" si="43"/>
        <v>0</v>
      </c>
      <c r="K129" s="1">
        <v>0</v>
      </c>
    </row>
    <row r="130" spans="1:11" x14ac:dyDescent="0.35">
      <c r="A130" s="6"/>
      <c r="B130" s="28" t="s">
        <v>41</v>
      </c>
      <c r="C130" s="28"/>
      <c r="D130" s="10">
        <f>D88+D89+D90+D91+D92</f>
        <v>7952.0999999999995</v>
      </c>
      <c r="E130" s="10">
        <f>E88+E89+E90+E91+E92</f>
        <v>0</v>
      </c>
      <c r="F130" s="10">
        <f>F88+F89+F90+F91+F92</f>
        <v>7952.0999999999995</v>
      </c>
      <c r="G130" s="10">
        <f>G88+G89+G90+G91+G92</f>
        <v>11305.8</v>
      </c>
      <c r="H130" s="10">
        <f t="shared" ref="H130:I130" si="44">H88+H89+H90+H91+H92</f>
        <v>0</v>
      </c>
      <c r="I130" s="10">
        <f t="shared" si="44"/>
        <v>11305.8</v>
      </c>
    </row>
    <row r="131" spans="1:11" x14ac:dyDescent="0.35">
      <c r="A131" s="15"/>
      <c r="B131" s="25" t="s">
        <v>7</v>
      </c>
      <c r="C131" s="26"/>
      <c r="D131" s="10">
        <f t="shared" ref="D131:I131" si="45">D26+D31+D35+D37+D43+D50+D118+D116</f>
        <v>1094500</v>
      </c>
      <c r="E131" s="10">
        <f t="shared" si="45"/>
        <v>125000</v>
      </c>
      <c r="F131" s="10">
        <f t="shared" si="45"/>
        <v>1219500</v>
      </c>
      <c r="G131" s="10">
        <f t="shared" si="45"/>
        <v>326000</v>
      </c>
      <c r="H131" s="10">
        <f t="shared" si="45"/>
        <v>0</v>
      </c>
      <c r="I131" s="10">
        <f t="shared" si="45"/>
        <v>326000</v>
      </c>
    </row>
    <row r="132" spans="1:11" x14ac:dyDescent="0.35">
      <c r="A132" s="6"/>
      <c r="B132" s="25" t="s">
        <v>16</v>
      </c>
      <c r="C132" s="26"/>
      <c r="D132" s="10">
        <f>D64</f>
        <v>998204.70000000007</v>
      </c>
      <c r="E132" s="10">
        <f>E64</f>
        <v>0</v>
      </c>
      <c r="F132" s="10">
        <f>F64</f>
        <v>998204.70000000007</v>
      </c>
      <c r="G132" s="10">
        <f>G64</f>
        <v>837245.6</v>
      </c>
      <c r="H132" s="10">
        <f t="shared" ref="H132:I132" si="46">H64</f>
        <v>0</v>
      </c>
      <c r="I132" s="10">
        <f t="shared" si="46"/>
        <v>837245.6</v>
      </c>
    </row>
    <row r="133" spans="1:11" x14ac:dyDescent="0.35">
      <c r="A133" s="15"/>
      <c r="B133" s="23" t="s">
        <v>73</v>
      </c>
      <c r="C133" s="24"/>
      <c r="D133" s="10">
        <f>D120</f>
        <v>50000</v>
      </c>
      <c r="E133" s="10">
        <f>E120</f>
        <v>50000</v>
      </c>
      <c r="F133" s="10">
        <f>F120</f>
        <v>100000</v>
      </c>
      <c r="G133" s="10">
        <f>G120</f>
        <v>50000</v>
      </c>
      <c r="H133" s="10">
        <f t="shared" ref="H133:I133" si="47">H120</f>
        <v>0</v>
      </c>
      <c r="I133" s="10">
        <f t="shared" si="47"/>
        <v>50000</v>
      </c>
    </row>
  </sheetData>
  <sheetProtection password="CF5C" sheet="1" objects="1" scenarios="1"/>
  <autoFilter ref="A12:K133">
    <filterColumn colId="10">
      <filters blank="1"/>
    </filterColumn>
  </autoFilter>
  <mergeCells count="23">
    <mergeCell ref="F4:I4"/>
    <mergeCell ref="H11:H12"/>
    <mergeCell ref="I11:I12"/>
    <mergeCell ref="A11:A12"/>
    <mergeCell ref="B11:B12"/>
    <mergeCell ref="C11:C12"/>
    <mergeCell ref="D11:D12"/>
    <mergeCell ref="A6:G8"/>
    <mergeCell ref="F11:F12"/>
    <mergeCell ref="E11:E12"/>
    <mergeCell ref="B125:C125"/>
    <mergeCell ref="G11:G12"/>
    <mergeCell ref="B121:C121"/>
    <mergeCell ref="B122:C122"/>
    <mergeCell ref="B123:C123"/>
    <mergeCell ref="B133:C133"/>
    <mergeCell ref="B131:C131"/>
    <mergeCell ref="B126:C126"/>
    <mergeCell ref="B127:C127"/>
    <mergeCell ref="B128:C128"/>
    <mergeCell ref="B129:C129"/>
    <mergeCell ref="B130:C130"/>
    <mergeCell ref="B132:C132"/>
  </mergeCells>
  <pageMargins left="0.98425196850393704" right="0.39370078740157483" top="0.51" bottom="0.78740157480314965" header="0.51181102362204722" footer="0.51181102362204722"/>
  <pageSetup paperSize="9" scale="62" fitToHeight="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14</vt:lpstr>
      <vt:lpstr>'Приложение № 14'!Заголовки_для_печати</vt:lpstr>
      <vt:lpstr>'Приложение № 14'!Область_печати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2014-12-18T10:59:29Z</cp:lastPrinted>
  <dcterms:created xsi:type="dcterms:W3CDTF">2014-02-04T08:37:28Z</dcterms:created>
  <dcterms:modified xsi:type="dcterms:W3CDTF">2014-12-18T10:59:42Z</dcterms:modified>
</cp:coreProperties>
</file>