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май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год'!$A$15:$AA$121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1" i="1" l="1"/>
  <c r="X119" i="1"/>
  <c r="V119" i="1"/>
  <c r="X117" i="1"/>
  <c r="V117" i="1"/>
  <c r="X114" i="1"/>
  <c r="V114" i="1"/>
  <c r="X113" i="1"/>
  <c r="X112" i="1"/>
  <c r="V112" i="1"/>
  <c r="V99" i="1"/>
  <c r="V97" i="1"/>
  <c r="V77" i="1"/>
  <c r="V76" i="1"/>
  <c r="V75" i="1"/>
  <c r="V68" i="1"/>
  <c r="V64" i="1"/>
  <c r="V113" i="1" s="1"/>
  <c r="V56" i="1"/>
  <c r="V54" i="1" s="1"/>
  <c r="X48" i="1"/>
  <c r="X118" i="1" s="1"/>
  <c r="V48" i="1"/>
  <c r="V20" i="1"/>
  <c r="V121" i="1" s="1"/>
  <c r="V19" i="1"/>
  <c r="V18" i="1"/>
  <c r="V16" i="1" l="1"/>
  <c r="V40" i="1"/>
  <c r="V118" i="1"/>
  <c r="V73" i="1"/>
  <c r="R117" i="1"/>
  <c r="V38" i="1" l="1"/>
  <c r="T121" i="1"/>
  <c r="T119" i="1"/>
  <c r="T117" i="1"/>
  <c r="T114" i="1"/>
  <c r="T113" i="1"/>
  <c r="T112" i="1"/>
  <c r="R119" i="1"/>
  <c r="R114" i="1"/>
  <c r="R112" i="1"/>
  <c r="R99" i="1"/>
  <c r="R56" i="1"/>
  <c r="R54" i="1" s="1"/>
  <c r="R40" i="1"/>
  <c r="R38" i="1" s="1"/>
  <c r="R18" i="1"/>
  <c r="V107" i="1" l="1"/>
  <c r="T50" i="1"/>
  <c r="T48" i="1"/>
  <c r="T118" i="1" s="1"/>
  <c r="R48" i="1"/>
  <c r="R118" i="1" s="1"/>
  <c r="R50" i="1"/>
  <c r="R97" i="1" l="1"/>
  <c r="R77" i="1"/>
  <c r="R76" i="1"/>
  <c r="R75" i="1"/>
  <c r="R68" i="1"/>
  <c r="R64" i="1"/>
  <c r="R113" i="1" s="1"/>
  <c r="R20" i="1"/>
  <c r="R121" i="1" s="1"/>
  <c r="R19" i="1"/>
  <c r="R16" i="1" l="1"/>
  <c r="R73" i="1"/>
  <c r="N114" i="1"/>
  <c r="N112" i="1"/>
  <c r="R107" i="1" l="1"/>
  <c r="N77" i="1"/>
  <c r="N76" i="1"/>
  <c r="N75" i="1"/>
  <c r="N117" i="1"/>
  <c r="N19" i="1"/>
  <c r="N18" i="1"/>
  <c r="O37" i="1"/>
  <c r="S37" i="1" s="1"/>
  <c r="W37" i="1" s="1"/>
  <c r="O60" i="1"/>
  <c r="S60" i="1" s="1"/>
  <c r="W60" i="1" s="1"/>
  <c r="Q37" i="1"/>
  <c r="U37" i="1" s="1"/>
  <c r="Y37" i="1" s="1"/>
  <c r="N73" i="1" l="1"/>
  <c r="N16" i="1"/>
  <c r="N97" i="1"/>
  <c r="N68" i="1"/>
  <c r="N64" i="1"/>
  <c r="N113" i="1" s="1"/>
  <c r="N20" i="1"/>
  <c r="N121" i="1" s="1"/>
  <c r="N107" i="1" l="1"/>
  <c r="J97" i="1"/>
  <c r="J107" i="1" s="1"/>
  <c r="J117" i="1"/>
  <c r="M66" i="1" l="1"/>
  <c r="Q66" i="1" s="1"/>
  <c r="U66" i="1" s="1"/>
  <c r="Y66" i="1" s="1"/>
  <c r="M67" i="1"/>
  <c r="Q67" i="1" s="1"/>
  <c r="U67" i="1" s="1"/>
  <c r="Y67" i="1" s="1"/>
  <c r="M93" i="1"/>
  <c r="Q93" i="1" s="1"/>
  <c r="U93" i="1" s="1"/>
  <c r="Y93" i="1" s="1"/>
  <c r="K93" i="1"/>
  <c r="O93" i="1" s="1"/>
  <c r="S93" i="1" s="1"/>
  <c r="W93" i="1" s="1"/>
  <c r="J68" i="1" l="1"/>
  <c r="J64" i="1"/>
  <c r="J20" i="1"/>
  <c r="E36" i="1" l="1"/>
  <c r="E20" i="1"/>
  <c r="E68" i="1"/>
  <c r="F66" i="1"/>
  <c r="K66" i="1" s="1"/>
  <c r="O66" i="1" s="1"/>
  <c r="S66" i="1" s="1"/>
  <c r="W66" i="1" s="1"/>
  <c r="F67" i="1"/>
  <c r="K67" i="1" s="1"/>
  <c r="O67" i="1" s="1"/>
  <c r="S67" i="1" s="1"/>
  <c r="W67" i="1" s="1"/>
  <c r="E64" i="1"/>
  <c r="F64" i="1" s="1"/>
  <c r="K64" i="1" s="1"/>
  <c r="O64" i="1" s="1"/>
  <c r="S64" i="1" s="1"/>
  <c r="W64" i="1" s="1"/>
  <c r="I22" i="1"/>
  <c r="M22" i="1" s="1"/>
  <c r="Q22" i="1" s="1"/>
  <c r="U22" i="1" s="1"/>
  <c r="Y22" i="1" s="1"/>
  <c r="I23" i="1"/>
  <c r="M23" i="1" s="1"/>
  <c r="Q23" i="1" s="1"/>
  <c r="U23" i="1" s="1"/>
  <c r="Y23" i="1" s="1"/>
  <c r="I24" i="1"/>
  <c r="M24" i="1" s="1"/>
  <c r="Q24" i="1" s="1"/>
  <c r="U24" i="1" s="1"/>
  <c r="Y24" i="1" s="1"/>
  <c r="I25" i="1"/>
  <c r="M25" i="1" s="1"/>
  <c r="Q25" i="1" s="1"/>
  <c r="U25" i="1" s="1"/>
  <c r="Y25" i="1" s="1"/>
  <c r="I26" i="1"/>
  <c r="M26" i="1" s="1"/>
  <c r="Q26" i="1" s="1"/>
  <c r="U26" i="1" s="1"/>
  <c r="Y26" i="1" s="1"/>
  <c r="I29" i="1"/>
  <c r="M29" i="1" s="1"/>
  <c r="Q29" i="1" s="1"/>
  <c r="U29" i="1" s="1"/>
  <c r="Y29" i="1" s="1"/>
  <c r="I30" i="1"/>
  <c r="M30" i="1" s="1"/>
  <c r="Q30" i="1" s="1"/>
  <c r="U30" i="1" s="1"/>
  <c r="Y30" i="1" s="1"/>
  <c r="I31" i="1"/>
  <c r="M31" i="1" s="1"/>
  <c r="Q31" i="1" s="1"/>
  <c r="U31" i="1" s="1"/>
  <c r="Y31" i="1" s="1"/>
  <c r="I32" i="1"/>
  <c r="M32" i="1" s="1"/>
  <c r="Q32" i="1" s="1"/>
  <c r="U32" i="1" s="1"/>
  <c r="Y32" i="1" s="1"/>
  <c r="I33" i="1"/>
  <c r="M33" i="1" s="1"/>
  <c r="Q33" i="1" s="1"/>
  <c r="U33" i="1" s="1"/>
  <c r="Y33" i="1" s="1"/>
  <c r="I34" i="1"/>
  <c r="M34" i="1" s="1"/>
  <c r="Q34" i="1" s="1"/>
  <c r="U34" i="1" s="1"/>
  <c r="Y34" i="1" s="1"/>
  <c r="I35" i="1"/>
  <c r="M35" i="1" s="1"/>
  <c r="Q35" i="1" s="1"/>
  <c r="U35" i="1" s="1"/>
  <c r="Y35" i="1" s="1"/>
  <c r="I36" i="1"/>
  <c r="M36" i="1" s="1"/>
  <c r="Q36" i="1" s="1"/>
  <c r="U36" i="1" s="1"/>
  <c r="Y36" i="1" s="1"/>
  <c r="I42" i="1"/>
  <c r="M42" i="1" s="1"/>
  <c r="Q42" i="1" s="1"/>
  <c r="U42" i="1" s="1"/>
  <c r="Y42" i="1" s="1"/>
  <c r="I43" i="1"/>
  <c r="M43" i="1" s="1"/>
  <c r="Q43" i="1" s="1"/>
  <c r="U43" i="1" s="1"/>
  <c r="Y43" i="1" s="1"/>
  <c r="I44" i="1"/>
  <c r="M44" i="1" s="1"/>
  <c r="Q44" i="1" s="1"/>
  <c r="U44" i="1" s="1"/>
  <c r="Y44" i="1" s="1"/>
  <c r="I45" i="1"/>
  <c r="M45" i="1" s="1"/>
  <c r="Q45" i="1" s="1"/>
  <c r="U45" i="1" s="1"/>
  <c r="Y45" i="1" s="1"/>
  <c r="I46" i="1"/>
  <c r="M46" i="1" s="1"/>
  <c r="Q46" i="1" s="1"/>
  <c r="U46" i="1" s="1"/>
  <c r="Y46" i="1" s="1"/>
  <c r="I47" i="1"/>
  <c r="M47" i="1" s="1"/>
  <c r="Q47" i="1" s="1"/>
  <c r="U47" i="1" s="1"/>
  <c r="Y47" i="1" s="1"/>
  <c r="I50" i="1"/>
  <c r="M50" i="1" s="1"/>
  <c r="Q50" i="1" s="1"/>
  <c r="U50" i="1" s="1"/>
  <c r="Y50" i="1" s="1"/>
  <c r="I51" i="1"/>
  <c r="M51" i="1" s="1"/>
  <c r="Q51" i="1" s="1"/>
  <c r="U51" i="1" s="1"/>
  <c r="Y51" i="1" s="1"/>
  <c r="I52" i="1"/>
  <c r="M52" i="1" s="1"/>
  <c r="Q52" i="1" s="1"/>
  <c r="U52" i="1" s="1"/>
  <c r="Y52" i="1" s="1"/>
  <c r="I53" i="1"/>
  <c r="M53" i="1" s="1"/>
  <c r="Q53" i="1" s="1"/>
  <c r="U53" i="1" s="1"/>
  <c r="Y53" i="1" s="1"/>
  <c r="I58" i="1"/>
  <c r="M58" i="1" s="1"/>
  <c r="Q58" i="1" s="1"/>
  <c r="U58" i="1" s="1"/>
  <c r="Y58" i="1" s="1"/>
  <c r="I61" i="1"/>
  <c r="M61" i="1" s="1"/>
  <c r="Q61" i="1" s="1"/>
  <c r="U61" i="1" s="1"/>
  <c r="Y61" i="1" s="1"/>
  <c r="I62" i="1"/>
  <c r="M62" i="1" s="1"/>
  <c r="Q62" i="1" s="1"/>
  <c r="U62" i="1" s="1"/>
  <c r="Y62" i="1" s="1"/>
  <c r="I63" i="1"/>
  <c r="M63" i="1" s="1"/>
  <c r="Q63" i="1" s="1"/>
  <c r="U63" i="1" s="1"/>
  <c r="Y63" i="1" s="1"/>
  <c r="I64" i="1"/>
  <c r="M64" i="1" s="1"/>
  <c r="Q64" i="1" s="1"/>
  <c r="U64" i="1" s="1"/>
  <c r="Y64" i="1" s="1"/>
  <c r="I70" i="1"/>
  <c r="M70" i="1" s="1"/>
  <c r="Q70" i="1" s="1"/>
  <c r="U70" i="1" s="1"/>
  <c r="Y70" i="1" s="1"/>
  <c r="I71" i="1"/>
  <c r="M71" i="1" s="1"/>
  <c r="Q71" i="1" s="1"/>
  <c r="U71" i="1" s="1"/>
  <c r="Y71" i="1" s="1"/>
  <c r="I72" i="1"/>
  <c r="M72" i="1" s="1"/>
  <c r="Q72" i="1" s="1"/>
  <c r="U72" i="1" s="1"/>
  <c r="Y72" i="1" s="1"/>
  <c r="I78" i="1"/>
  <c r="M78" i="1" s="1"/>
  <c r="Q78" i="1" s="1"/>
  <c r="U78" i="1" s="1"/>
  <c r="Y78" i="1" s="1"/>
  <c r="I79" i="1"/>
  <c r="M79" i="1" s="1"/>
  <c r="Q79" i="1" s="1"/>
  <c r="U79" i="1" s="1"/>
  <c r="Y79" i="1" s="1"/>
  <c r="I80" i="1"/>
  <c r="M80" i="1" s="1"/>
  <c r="Q80" i="1" s="1"/>
  <c r="U80" i="1" s="1"/>
  <c r="Y80" i="1" s="1"/>
  <c r="I81" i="1"/>
  <c r="M81" i="1" s="1"/>
  <c r="Q81" i="1" s="1"/>
  <c r="U81" i="1" s="1"/>
  <c r="Y81" i="1" s="1"/>
  <c r="I82" i="1"/>
  <c r="M82" i="1" s="1"/>
  <c r="Q82" i="1" s="1"/>
  <c r="U82" i="1" s="1"/>
  <c r="Y82" i="1" s="1"/>
  <c r="I85" i="1"/>
  <c r="M85" i="1" s="1"/>
  <c r="Q85" i="1" s="1"/>
  <c r="U85" i="1" s="1"/>
  <c r="Y85" i="1" s="1"/>
  <c r="I86" i="1"/>
  <c r="M86" i="1" s="1"/>
  <c r="Q86" i="1" s="1"/>
  <c r="U86" i="1" s="1"/>
  <c r="Y86" i="1" s="1"/>
  <c r="I87" i="1"/>
  <c r="M87" i="1" s="1"/>
  <c r="Q87" i="1" s="1"/>
  <c r="U87" i="1" s="1"/>
  <c r="Y87" i="1" s="1"/>
  <c r="I88" i="1"/>
  <c r="M88" i="1" s="1"/>
  <c r="Q88" i="1" s="1"/>
  <c r="U88" i="1" s="1"/>
  <c r="Y88" i="1" s="1"/>
  <c r="I89" i="1"/>
  <c r="M89" i="1" s="1"/>
  <c r="Q89" i="1" s="1"/>
  <c r="U89" i="1" s="1"/>
  <c r="Y89" i="1" s="1"/>
  <c r="I90" i="1"/>
  <c r="M90" i="1" s="1"/>
  <c r="Q90" i="1" s="1"/>
  <c r="U90" i="1" s="1"/>
  <c r="Y90" i="1" s="1"/>
  <c r="I91" i="1"/>
  <c r="M91" i="1" s="1"/>
  <c r="Q91" i="1" s="1"/>
  <c r="U91" i="1" s="1"/>
  <c r="Y91" i="1" s="1"/>
  <c r="I94" i="1"/>
  <c r="M94" i="1" s="1"/>
  <c r="Q94" i="1" s="1"/>
  <c r="U94" i="1" s="1"/>
  <c r="Y94" i="1" s="1"/>
  <c r="I95" i="1"/>
  <c r="M95" i="1" s="1"/>
  <c r="Q95" i="1" s="1"/>
  <c r="U95" i="1" s="1"/>
  <c r="Y95" i="1" s="1"/>
  <c r="I96" i="1"/>
  <c r="M96" i="1" s="1"/>
  <c r="Q96" i="1" s="1"/>
  <c r="U96" i="1" s="1"/>
  <c r="Y96" i="1" s="1"/>
  <c r="I98" i="1"/>
  <c r="M98" i="1" s="1"/>
  <c r="Q98" i="1" s="1"/>
  <c r="U98" i="1" s="1"/>
  <c r="Y98" i="1" s="1"/>
  <c r="I100" i="1"/>
  <c r="M100" i="1" s="1"/>
  <c r="Q100" i="1" s="1"/>
  <c r="U100" i="1" s="1"/>
  <c r="Y100" i="1" s="1"/>
  <c r="I102" i="1"/>
  <c r="M102" i="1" s="1"/>
  <c r="Q102" i="1" s="1"/>
  <c r="U102" i="1" s="1"/>
  <c r="Y102" i="1" s="1"/>
  <c r="I103" i="1"/>
  <c r="M103" i="1" s="1"/>
  <c r="Q103" i="1" s="1"/>
  <c r="U103" i="1" s="1"/>
  <c r="Y103" i="1" s="1"/>
  <c r="I104" i="1"/>
  <c r="M104" i="1" s="1"/>
  <c r="Q104" i="1" s="1"/>
  <c r="U104" i="1" s="1"/>
  <c r="Y104" i="1" s="1"/>
  <c r="I106" i="1"/>
  <c r="M106" i="1" s="1"/>
  <c r="Q106" i="1" s="1"/>
  <c r="U106" i="1" s="1"/>
  <c r="Y106" i="1" s="1"/>
  <c r="I115" i="1"/>
  <c r="M115" i="1" s="1"/>
  <c r="Q115" i="1" s="1"/>
  <c r="F22" i="1"/>
  <c r="K22" i="1" s="1"/>
  <c r="O22" i="1" s="1"/>
  <c r="S22" i="1" s="1"/>
  <c r="W22" i="1" s="1"/>
  <c r="F23" i="1"/>
  <c r="K23" i="1" s="1"/>
  <c r="O23" i="1" s="1"/>
  <c r="S23" i="1" s="1"/>
  <c r="W23" i="1" s="1"/>
  <c r="F24" i="1"/>
  <c r="K24" i="1" s="1"/>
  <c r="O24" i="1" s="1"/>
  <c r="S24" i="1" s="1"/>
  <c r="W24" i="1" s="1"/>
  <c r="F25" i="1"/>
  <c r="K25" i="1" s="1"/>
  <c r="O25" i="1" s="1"/>
  <c r="S25" i="1" s="1"/>
  <c r="W25" i="1" s="1"/>
  <c r="F26" i="1"/>
  <c r="K26" i="1" s="1"/>
  <c r="O26" i="1" s="1"/>
  <c r="S26" i="1" s="1"/>
  <c r="W26" i="1" s="1"/>
  <c r="F29" i="1"/>
  <c r="K29" i="1" s="1"/>
  <c r="O29" i="1" s="1"/>
  <c r="S29" i="1" s="1"/>
  <c r="W29" i="1" s="1"/>
  <c r="F30" i="1"/>
  <c r="K30" i="1" s="1"/>
  <c r="O30" i="1" s="1"/>
  <c r="S30" i="1" s="1"/>
  <c r="W30" i="1" s="1"/>
  <c r="F31" i="1"/>
  <c r="K31" i="1" s="1"/>
  <c r="O31" i="1" s="1"/>
  <c r="S31" i="1" s="1"/>
  <c r="W31" i="1" s="1"/>
  <c r="F32" i="1"/>
  <c r="K32" i="1" s="1"/>
  <c r="O32" i="1" s="1"/>
  <c r="S32" i="1" s="1"/>
  <c r="W32" i="1" s="1"/>
  <c r="F33" i="1"/>
  <c r="K33" i="1" s="1"/>
  <c r="O33" i="1" s="1"/>
  <c r="S33" i="1" s="1"/>
  <c r="W33" i="1" s="1"/>
  <c r="F34" i="1"/>
  <c r="K34" i="1" s="1"/>
  <c r="O34" i="1" s="1"/>
  <c r="S34" i="1" s="1"/>
  <c r="W34" i="1" s="1"/>
  <c r="F35" i="1"/>
  <c r="K35" i="1" s="1"/>
  <c r="O35" i="1" s="1"/>
  <c r="S35" i="1" s="1"/>
  <c r="W35" i="1" s="1"/>
  <c r="F36" i="1"/>
  <c r="K36" i="1" s="1"/>
  <c r="O36" i="1" s="1"/>
  <c r="S36" i="1" s="1"/>
  <c r="W36" i="1" s="1"/>
  <c r="F42" i="1"/>
  <c r="K42" i="1" s="1"/>
  <c r="O42" i="1" s="1"/>
  <c r="S42" i="1" s="1"/>
  <c r="W42" i="1" s="1"/>
  <c r="F43" i="1"/>
  <c r="K43" i="1" s="1"/>
  <c r="O43" i="1" s="1"/>
  <c r="S43" i="1" s="1"/>
  <c r="W43" i="1" s="1"/>
  <c r="F44" i="1"/>
  <c r="K44" i="1" s="1"/>
  <c r="O44" i="1" s="1"/>
  <c r="S44" i="1" s="1"/>
  <c r="W44" i="1" s="1"/>
  <c r="F45" i="1"/>
  <c r="K45" i="1" s="1"/>
  <c r="O45" i="1" s="1"/>
  <c r="S45" i="1" s="1"/>
  <c r="W45" i="1" s="1"/>
  <c r="F46" i="1"/>
  <c r="K46" i="1" s="1"/>
  <c r="O46" i="1" s="1"/>
  <c r="S46" i="1" s="1"/>
  <c r="W46" i="1" s="1"/>
  <c r="F47" i="1"/>
  <c r="K47" i="1" s="1"/>
  <c r="O47" i="1" s="1"/>
  <c r="S47" i="1" s="1"/>
  <c r="W47" i="1" s="1"/>
  <c r="F50" i="1"/>
  <c r="K50" i="1" s="1"/>
  <c r="O50" i="1" s="1"/>
  <c r="S50" i="1" s="1"/>
  <c r="W50" i="1" s="1"/>
  <c r="F51" i="1"/>
  <c r="K51" i="1" s="1"/>
  <c r="O51" i="1" s="1"/>
  <c r="S51" i="1" s="1"/>
  <c r="W51" i="1" s="1"/>
  <c r="F52" i="1"/>
  <c r="K52" i="1" s="1"/>
  <c r="O52" i="1" s="1"/>
  <c r="S52" i="1" s="1"/>
  <c r="W52" i="1" s="1"/>
  <c r="F53" i="1"/>
  <c r="K53" i="1" s="1"/>
  <c r="O53" i="1" s="1"/>
  <c r="S53" i="1" s="1"/>
  <c r="W53" i="1" s="1"/>
  <c r="F58" i="1"/>
  <c r="K58" i="1" s="1"/>
  <c r="O58" i="1" s="1"/>
  <c r="S58" i="1" s="1"/>
  <c r="W58" i="1" s="1"/>
  <c r="F61" i="1"/>
  <c r="K61" i="1" s="1"/>
  <c r="O61" i="1" s="1"/>
  <c r="S61" i="1" s="1"/>
  <c r="W61" i="1" s="1"/>
  <c r="F62" i="1"/>
  <c r="K62" i="1" s="1"/>
  <c r="O62" i="1" s="1"/>
  <c r="S62" i="1" s="1"/>
  <c r="W62" i="1" s="1"/>
  <c r="F63" i="1"/>
  <c r="K63" i="1" s="1"/>
  <c r="O63" i="1" s="1"/>
  <c r="S63" i="1" s="1"/>
  <c r="W63" i="1" s="1"/>
  <c r="F70" i="1"/>
  <c r="K70" i="1" s="1"/>
  <c r="O70" i="1" s="1"/>
  <c r="S70" i="1" s="1"/>
  <c r="W70" i="1" s="1"/>
  <c r="F71" i="1"/>
  <c r="K71" i="1" s="1"/>
  <c r="O71" i="1" s="1"/>
  <c r="S71" i="1" s="1"/>
  <c r="W71" i="1" s="1"/>
  <c r="F72" i="1"/>
  <c r="K72" i="1" s="1"/>
  <c r="O72" i="1" s="1"/>
  <c r="S72" i="1" s="1"/>
  <c r="W72" i="1" s="1"/>
  <c r="F78" i="1"/>
  <c r="K78" i="1" s="1"/>
  <c r="O78" i="1" s="1"/>
  <c r="S78" i="1" s="1"/>
  <c r="W78" i="1" s="1"/>
  <c r="F79" i="1"/>
  <c r="K79" i="1" s="1"/>
  <c r="O79" i="1" s="1"/>
  <c r="S79" i="1" s="1"/>
  <c r="W79" i="1" s="1"/>
  <c r="F80" i="1"/>
  <c r="K80" i="1" s="1"/>
  <c r="O80" i="1" s="1"/>
  <c r="S80" i="1" s="1"/>
  <c r="W80" i="1" s="1"/>
  <c r="F81" i="1"/>
  <c r="K81" i="1" s="1"/>
  <c r="O81" i="1" s="1"/>
  <c r="S81" i="1" s="1"/>
  <c r="W81" i="1" s="1"/>
  <c r="F82" i="1"/>
  <c r="K82" i="1" s="1"/>
  <c r="O82" i="1" s="1"/>
  <c r="S82" i="1" s="1"/>
  <c r="W82" i="1" s="1"/>
  <c r="F85" i="1"/>
  <c r="K85" i="1" s="1"/>
  <c r="O85" i="1" s="1"/>
  <c r="S85" i="1" s="1"/>
  <c r="W85" i="1" s="1"/>
  <c r="F86" i="1"/>
  <c r="K86" i="1" s="1"/>
  <c r="O86" i="1" s="1"/>
  <c r="S86" i="1" s="1"/>
  <c r="W86" i="1" s="1"/>
  <c r="F87" i="1"/>
  <c r="K87" i="1" s="1"/>
  <c r="O87" i="1" s="1"/>
  <c r="S87" i="1" s="1"/>
  <c r="W87" i="1" s="1"/>
  <c r="F88" i="1"/>
  <c r="K88" i="1" s="1"/>
  <c r="O88" i="1" s="1"/>
  <c r="S88" i="1" s="1"/>
  <c r="W88" i="1" s="1"/>
  <c r="F89" i="1"/>
  <c r="K89" i="1" s="1"/>
  <c r="O89" i="1" s="1"/>
  <c r="S89" i="1" s="1"/>
  <c r="W89" i="1" s="1"/>
  <c r="F90" i="1"/>
  <c r="K90" i="1" s="1"/>
  <c r="O90" i="1" s="1"/>
  <c r="S90" i="1" s="1"/>
  <c r="W90" i="1" s="1"/>
  <c r="F91" i="1"/>
  <c r="K91" i="1" s="1"/>
  <c r="O91" i="1" s="1"/>
  <c r="S91" i="1" s="1"/>
  <c r="W91" i="1" s="1"/>
  <c r="F94" i="1"/>
  <c r="K94" i="1" s="1"/>
  <c r="O94" i="1" s="1"/>
  <c r="S94" i="1" s="1"/>
  <c r="W94" i="1" s="1"/>
  <c r="F95" i="1"/>
  <c r="K95" i="1" s="1"/>
  <c r="O95" i="1" s="1"/>
  <c r="S95" i="1" s="1"/>
  <c r="W95" i="1" s="1"/>
  <c r="F96" i="1"/>
  <c r="K96" i="1" s="1"/>
  <c r="O96" i="1" s="1"/>
  <c r="S96" i="1" s="1"/>
  <c r="W96" i="1" s="1"/>
  <c r="F98" i="1"/>
  <c r="K98" i="1" s="1"/>
  <c r="O98" i="1" s="1"/>
  <c r="S98" i="1" s="1"/>
  <c r="W98" i="1" s="1"/>
  <c r="F100" i="1"/>
  <c r="K100" i="1" s="1"/>
  <c r="O100" i="1" s="1"/>
  <c r="S100" i="1" s="1"/>
  <c r="W100" i="1" s="1"/>
  <c r="F102" i="1"/>
  <c r="K102" i="1" s="1"/>
  <c r="O102" i="1" s="1"/>
  <c r="S102" i="1" s="1"/>
  <c r="W102" i="1" s="1"/>
  <c r="F103" i="1"/>
  <c r="K103" i="1" s="1"/>
  <c r="O103" i="1" s="1"/>
  <c r="S103" i="1" s="1"/>
  <c r="W103" i="1" s="1"/>
  <c r="F104" i="1"/>
  <c r="K104" i="1" s="1"/>
  <c r="O104" i="1" s="1"/>
  <c r="S104" i="1" s="1"/>
  <c r="W104" i="1" s="1"/>
  <c r="F106" i="1"/>
  <c r="K106" i="1" s="1"/>
  <c r="O106" i="1" s="1"/>
  <c r="S106" i="1" s="1"/>
  <c r="W106" i="1" s="1"/>
  <c r="F115" i="1"/>
  <c r="K115" i="1" s="1"/>
  <c r="O115" i="1" s="1"/>
  <c r="S115" i="1" s="1"/>
  <c r="G120" i="1"/>
  <c r="I120" i="1" s="1"/>
  <c r="M120" i="1" s="1"/>
  <c r="Q120" i="1" s="1"/>
  <c r="U120" i="1" s="1"/>
  <c r="Y120" i="1" s="1"/>
  <c r="G119" i="1"/>
  <c r="I119" i="1" s="1"/>
  <c r="M119" i="1" s="1"/>
  <c r="Q119" i="1" s="1"/>
  <c r="U119" i="1" s="1"/>
  <c r="Y119" i="1" s="1"/>
  <c r="G114" i="1"/>
  <c r="I114" i="1" s="1"/>
  <c r="M114" i="1" s="1"/>
  <c r="Q114" i="1" s="1"/>
  <c r="U114" i="1" s="1"/>
  <c r="Y114" i="1" s="1"/>
  <c r="G112" i="1"/>
  <c r="I112" i="1" s="1"/>
  <c r="M112" i="1" s="1"/>
  <c r="Q112" i="1" s="1"/>
  <c r="U112" i="1" s="1"/>
  <c r="Y112" i="1" s="1"/>
  <c r="G105" i="1"/>
  <c r="I105" i="1" s="1"/>
  <c r="M105" i="1" s="1"/>
  <c r="Q105" i="1" s="1"/>
  <c r="U105" i="1" s="1"/>
  <c r="Y105" i="1" s="1"/>
  <c r="G101" i="1"/>
  <c r="I101" i="1" s="1"/>
  <c r="M101" i="1" s="1"/>
  <c r="Q101" i="1" s="1"/>
  <c r="U101" i="1" s="1"/>
  <c r="Y101" i="1" s="1"/>
  <c r="G99" i="1"/>
  <c r="I99" i="1" s="1"/>
  <c r="M99" i="1" s="1"/>
  <c r="Q99" i="1" s="1"/>
  <c r="U99" i="1" s="1"/>
  <c r="Y99" i="1" s="1"/>
  <c r="G97" i="1"/>
  <c r="I97" i="1" s="1"/>
  <c r="M97" i="1" s="1"/>
  <c r="Q97" i="1" s="1"/>
  <c r="U97" i="1" s="1"/>
  <c r="Y97" i="1" s="1"/>
  <c r="G92" i="1"/>
  <c r="G116" i="1" s="1"/>
  <c r="I116" i="1" s="1"/>
  <c r="M116" i="1" s="1"/>
  <c r="Q116" i="1" s="1"/>
  <c r="U116" i="1" s="1"/>
  <c r="Y116" i="1" s="1"/>
  <c r="G83" i="1"/>
  <c r="I83" i="1" s="1"/>
  <c r="M83" i="1" s="1"/>
  <c r="Q83" i="1" s="1"/>
  <c r="U83" i="1" s="1"/>
  <c r="Y83" i="1" s="1"/>
  <c r="G77" i="1"/>
  <c r="G109" i="1" s="1"/>
  <c r="I109" i="1" s="1"/>
  <c r="M109" i="1" s="1"/>
  <c r="Q109" i="1" s="1"/>
  <c r="U109" i="1" s="1"/>
  <c r="Y109" i="1" s="1"/>
  <c r="G76" i="1"/>
  <c r="I76" i="1" s="1"/>
  <c r="M76" i="1" s="1"/>
  <c r="Q76" i="1" s="1"/>
  <c r="U76" i="1" s="1"/>
  <c r="Y76" i="1" s="1"/>
  <c r="G75" i="1"/>
  <c r="I75" i="1" s="1"/>
  <c r="M75" i="1" s="1"/>
  <c r="Q75" i="1" s="1"/>
  <c r="U75" i="1" s="1"/>
  <c r="Y75" i="1" s="1"/>
  <c r="G68" i="1"/>
  <c r="I68" i="1" s="1"/>
  <c r="M68" i="1" s="1"/>
  <c r="Q68" i="1" s="1"/>
  <c r="U68" i="1" s="1"/>
  <c r="Y68" i="1" s="1"/>
  <c r="G59" i="1"/>
  <c r="I59" i="1" s="1"/>
  <c r="M59" i="1" s="1"/>
  <c r="Q59" i="1" s="1"/>
  <c r="U59" i="1" s="1"/>
  <c r="Y59" i="1" s="1"/>
  <c r="G57" i="1"/>
  <c r="I57" i="1" s="1"/>
  <c r="M57" i="1" s="1"/>
  <c r="Q57" i="1" s="1"/>
  <c r="U57" i="1" s="1"/>
  <c r="Y57" i="1" s="1"/>
  <c r="G56" i="1"/>
  <c r="I56" i="1" s="1"/>
  <c r="M56" i="1" s="1"/>
  <c r="Q56" i="1" s="1"/>
  <c r="U56" i="1" s="1"/>
  <c r="Y56" i="1" s="1"/>
  <c r="G48" i="1"/>
  <c r="G38" i="1" s="1"/>
  <c r="I38" i="1" s="1"/>
  <c r="M38" i="1" s="1"/>
  <c r="Q38" i="1" s="1"/>
  <c r="U38" i="1" s="1"/>
  <c r="Y38" i="1" s="1"/>
  <c r="G41" i="1"/>
  <c r="I41" i="1" s="1"/>
  <c r="M41" i="1" s="1"/>
  <c r="Q41" i="1" s="1"/>
  <c r="U41" i="1" s="1"/>
  <c r="Y41" i="1" s="1"/>
  <c r="G40" i="1"/>
  <c r="I40" i="1" s="1"/>
  <c r="M40" i="1" s="1"/>
  <c r="Q40" i="1" s="1"/>
  <c r="U40" i="1" s="1"/>
  <c r="Y40" i="1" s="1"/>
  <c r="G27" i="1"/>
  <c r="G117" i="1" s="1"/>
  <c r="I117" i="1" s="1"/>
  <c r="M117" i="1" s="1"/>
  <c r="Q117" i="1" s="1"/>
  <c r="U117" i="1" s="1"/>
  <c r="Y117" i="1" s="1"/>
  <c r="G20" i="1"/>
  <c r="G121" i="1" s="1"/>
  <c r="I121" i="1" s="1"/>
  <c r="M121" i="1" s="1"/>
  <c r="Q121" i="1" s="1"/>
  <c r="U121" i="1" s="1"/>
  <c r="Y121" i="1" s="1"/>
  <c r="G19" i="1"/>
  <c r="I19" i="1" s="1"/>
  <c r="M19" i="1" s="1"/>
  <c r="Q19" i="1" s="1"/>
  <c r="U19" i="1" s="1"/>
  <c r="Y19" i="1" s="1"/>
  <c r="G18" i="1"/>
  <c r="I18" i="1" s="1"/>
  <c r="M18" i="1" s="1"/>
  <c r="Q18" i="1" s="1"/>
  <c r="U18" i="1" s="1"/>
  <c r="Y18" i="1" s="1"/>
  <c r="T115" i="1" l="1"/>
  <c r="W115" i="1"/>
  <c r="U115" i="1"/>
  <c r="I92" i="1"/>
  <c r="M92" i="1" s="1"/>
  <c r="Q92" i="1" s="1"/>
  <c r="U92" i="1" s="1"/>
  <c r="Y92" i="1" s="1"/>
  <c r="I48" i="1"/>
  <c r="M48" i="1" s="1"/>
  <c r="Q48" i="1" s="1"/>
  <c r="U48" i="1" s="1"/>
  <c r="Y48" i="1" s="1"/>
  <c r="I27" i="1"/>
  <c r="M27" i="1" s="1"/>
  <c r="Q27" i="1" s="1"/>
  <c r="U27" i="1" s="1"/>
  <c r="Y27" i="1" s="1"/>
  <c r="I20" i="1"/>
  <c r="M20" i="1" s="1"/>
  <c r="Q20" i="1" s="1"/>
  <c r="U20" i="1" s="1"/>
  <c r="Y20" i="1" s="1"/>
  <c r="G16" i="1"/>
  <c r="I16" i="1" s="1"/>
  <c r="M16" i="1" s="1"/>
  <c r="Q16" i="1" s="1"/>
  <c r="U16" i="1" s="1"/>
  <c r="Y16" i="1" s="1"/>
  <c r="G54" i="1"/>
  <c r="I54" i="1" s="1"/>
  <c r="M54" i="1" s="1"/>
  <c r="Q54" i="1" s="1"/>
  <c r="U54" i="1" s="1"/>
  <c r="Y54" i="1" s="1"/>
  <c r="I77" i="1"/>
  <c r="M77" i="1" s="1"/>
  <c r="Q77" i="1" s="1"/>
  <c r="U77" i="1" s="1"/>
  <c r="Y77" i="1" s="1"/>
  <c r="G110" i="1"/>
  <c r="I110" i="1" s="1"/>
  <c r="M110" i="1" s="1"/>
  <c r="Q110" i="1" s="1"/>
  <c r="U110" i="1" s="1"/>
  <c r="Y110" i="1" s="1"/>
  <c r="G113" i="1"/>
  <c r="I113" i="1" s="1"/>
  <c r="M113" i="1" s="1"/>
  <c r="Q113" i="1" s="1"/>
  <c r="U113" i="1" s="1"/>
  <c r="Y113" i="1" s="1"/>
  <c r="G73" i="1"/>
  <c r="G118" i="1"/>
  <c r="I118" i="1" s="1"/>
  <c r="M118" i="1" s="1"/>
  <c r="Q118" i="1" s="1"/>
  <c r="U118" i="1" s="1"/>
  <c r="Y118" i="1" s="1"/>
  <c r="T107" i="1" l="1"/>
  <c r="X115" i="1"/>
  <c r="G107" i="1"/>
  <c r="I107" i="1" s="1"/>
  <c r="M107" i="1" s="1"/>
  <c r="Q107" i="1" s="1"/>
  <c r="U107" i="1" s="1"/>
  <c r="I73" i="1"/>
  <c r="M73" i="1" s="1"/>
  <c r="Q73" i="1" s="1"/>
  <c r="U73" i="1" s="1"/>
  <c r="Y73" i="1" s="1"/>
  <c r="Y115" i="1" l="1"/>
  <c r="X107" i="1"/>
  <c r="Y107" i="1" s="1"/>
  <c r="D40" i="1"/>
  <c r="F40" i="1" s="1"/>
  <c r="K40" i="1" s="1"/>
  <c r="O40" i="1" s="1"/>
  <c r="S40" i="1" s="1"/>
  <c r="W40" i="1" s="1"/>
  <c r="D18" i="1"/>
  <c r="F18" i="1" s="1"/>
  <c r="K18" i="1" s="1"/>
  <c r="O18" i="1" s="1"/>
  <c r="S18" i="1" s="1"/>
  <c r="W18" i="1" s="1"/>
  <c r="D76" i="1" l="1"/>
  <c r="F76" i="1" s="1"/>
  <c r="K76" i="1" s="1"/>
  <c r="O76" i="1" s="1"/>
  <c r="S76" i="1" s="1"/>
  <c r="W76" i="1" s="1"/>
  <c r="D101" i="1" l="1"/>
  <c r="F101" i="1" s="1"/>
  <c r="K101" i="1" s="1"/>
  <c r="O101" i="1" s="1"/>
  <c r="S101" i="1" s="1"/>
  <c r="W101" i="1" s="1"/>
  <c r="D68" i="1" l="1"/>
  <c r="F68" i="1" s="1"/>
  <c r="K68" i="1" s="1"/>
  <c r="O68" i="1" s="1"/>
  <c r="S68" i="1" s="1"/>
  <c r="W68" i="1" s="1"/>
  <c r="D120" i="1"/>
  <c r="F120" i="1" s="1"/>
  <c r="K120" i="1" s="1"/>
  <c r="O120" i="1" s="1"/>
  <c r="S120" i="1" s="1"/>
  <c r="W120" i="1" s="1"/>
  <c r="D114" i="1"/>
  <c r="F114" i="1" s="1"/>
  <c r="K114" i="1" s="1"/>
  <c r="O114" i="1" s="1"/>
  <c r="S114" i="1" s="1"/>
  <c r="W114" i="1" s="1"/>
  <c r="D112" i="1"/>
  <c r="F112" i="1" s="1"/>
  <c r="K112" i="1" s="1"/>
  <c r="O112" i="1" s="1"/>
  <c r="S112" i="1" s="1"/>
  <c r="W112" i="1" s="1"/>
  <c r="D119" i="1"/>
  <c r="F119" i="1" s="1"/>
  <c r="K119" i="1" s="1"/>
  <c r="O119" i="1" s="1"/>
  <c r="S119" i="1" s="1"/>
  <c r="W119" i="1" s="1"/>
  <c r="D97" i="1" l="1"/>
  <c r="F97" i="1" s="1"/>
  <c r="K97" i="1" s="1"/>
  <c r="O97" i="1" s="1"/>
  <c r="S97" i="1" s="1"/>
  <c r="W97" i="1" s="1"/>
  <c r="D77" i="1"/>
  <c r="D75" i="1"/>
  <c r="F75" i="1" s="1"/>
  <c r="K75" i="1" s="1"/>
  <c r="O75" i="1" s="1"/>
  <c r="S75" i="1" s="1"/>
  <c r="W75" i="1" s="1"/>
  <c r="D19" i="1"/>
  <c r="F19" i="1" l="1"/>
  <c r="K19" i="1" s="1"/>
  <c r="O19" i="1" s="1"/>
  <c r="S19" i="1" s="1"/>
  <c r="W19" i="1" s="1"/>
  <c r="D109" i="1"/>
  <c r="F109" i="1" s="1"/>
  <c r="K109" i="1" s="1"/>
  <c r="O109" i="1" s="1"/>
  <c r="S109" i="1" s="1"/>
  <c r="W109" i="1" s="1"/>
  <c r="F77" i="1"/>
  <c r="K77" i="1" s="1"/>
  <c r="O77" i="1" s="1"/>
  <c r="S77" i="1" s="1"/>
  <c r="W77" i="1" s="1"/>
  <c r="D83" i="1"/>
  <c r="F83" i="1" s="1"/>
  <c r="K83" i="1" s="1"/>
  <c r="O83" i="1" s="1"/>
  <c r="S83" i="1" s="1"/>
  <c r="W83" i="1" s="1"/>
  <c r="D92" i="1"/>
  <c r="D116" i="1" l="1"/>
  <c r="F116" i="1" s="1"/>
  <c r="K116" i="1" s="1"/>
  <c r="O116" i="1" s="1"/>
  <c r="S116" i="1" s="1"/>
  <c r="W116" i="1" s="1"/>
  <c r="F92" i="1"/>
  <c r="K92" i="1" s="1"/>
  <c r="O92" i="1" s="1"/>
  <c r="S92" i="1" s="1"/>
  <c r="W92" i="1" s="1"/>
  <c r="D73" i="1"/>
  <c r="F73" i="1" s="1"/>
  <c r="K73" i="1" s="1"/>
  <c r="O73" i="1" s="1"/>
  <c r="S73" i="1" s="1"/>
  <c r="W73" i="1" s="1"/>
  <c r="D27" i="1"/>
  <c r="D20" i="1"/>
  <c r="F20" i="1" s="1"/>
  <c r="K20" i="1" s="1"/>
  <c r="O20" i="1" s="1"/>
  <c r="S20" i="1" s="1"/>
  <c r="W20" i="1" s="1"/>
  <c r="D117" i="1" l="1"/>
  <c r="F117" i="1" s="1"/>
  <c r="K117" i="1" s="1"/>
  <c r="O117" i="1" s="1"/>
  <c r="S117" i="1" s="1"/>
  <c r="W117" i="1" s="1"/>
  <c r="F27" i="1"/>
  <c r="K27" i="1" s="1"/>
  <c r="O27" i="1" s="1"/>
  <c r="S27" i="1" s="1"/>
  <c r="W27" i="1" s="1"/>
  <c r="D121" i="1"/>
  <c r="F121" i="1" s="1"/>
  <c r="K121" i="1" s="1"/>
  <c r="O121" i="1" s="1"/>
  <c r="S121" i="1" s="1"/>
  <c r="W121" i="1" s="1"/>
  <c r="D16" i="1"/>
  <c r="D56" i="1"/>
  <c r="F56" i="1" s="1"/>
  <c r="K56" i="1" s="1"/>
  <c r="O56" i="1" s="1"/>
  <c r="S56" i="1" s="1"/>
  <c r="W56" i="1" s="1"/>
  <c r="F16" i="1" l="1"/>
  <c r="K16" i="1" s="1"/>
  <c r="O16" i="1" s="1"/>
  <c r="S16" i="1" s="1"/>
  <c r="W16" i="1" s="1"/>
  <c r="D57" i="1"/>
  <c r="F57" i="1" s="1"/>
  <c r="K57" i="1" s="1"/>
  <c r="O57" i="1" s="1"/>
  <c r="S57" i="1" s="1"/>
  <c r="W57" i="1" s="1"/>
  <c r="D41" i="1"/>
  <c r="F41" i="1" l="1"/>
  <c r="K41" i="1" s="1"/>
  <c r="O41" i="1" s="1"/>
  <c r="S41" i="1" s="1"/>
  <c r="W41" i="1" s="1"/>
  <c r="D110" i="1"/>
  <c r="F110" i="1" s="1"/>
  <c r="K110" i="1" s="1"/>
  <c r="O110" i="1" s="1"/>
  <c r="S110" i="1" s="1"/>
  <c r="W110" i="1" s="1"/>
  <c r="D105" i="1" l="1"/>
  <c r="F105" i="1" s="1"/>
  <c r="K105" i="1" s="1"/>
  <c r="O105" i="1" s="1"/>
  <c r="S105" i="1" s="1"/>
  <c r="W105" i="1" s="1"/>
  <c r="D48" i="1" l="1"/>
  <c r="D59" i="1"/>
  <c r="D99" i="1"/>
  <c r="F99" i="1" s="1"/>
  <c r="K99" i="1" s="1"/>
  <c r="O99" i="1" s="1"/>
  <c r="S99" i="1" s="1"/>
  <c r="W99" i="1" s="1"/>
  <c r="D113" i="1" l="1"/>
  <c r="F113" i="1" s="1"/>
  <c r="K113" i="1" s="1"/>
  <c r="O113" i="1" s="1"/>
  <c r="S113" i="1" s="1"/>
  <c r="W113" i="1" s="1"/>
  <c r="F59" i="1"/>
  <c r="K59" i="1" s="1"/>
  <c r="O59" i="1" s="1"/>
  <c r="S59" i="1" s="1"/>
  <c r="W59" i="1" s="1"/>
  <c r="D38" i="1"/>
  <c r="F48" i="1"/>
  <c r="K48" i="1" s="1"/>
  <c r="O48" i="1" s="1"/>
  <c r="S48" i="1" s="1"/>
  <c r="W48" i="1" s="1"/>
  <c r="D54" i="1"/>
  <c r="F54" i="1" s="1"/>
  <c r="K54" i="1" s="1"/>
  <c r="O54" i="1" s="1"/>
  <c r="S54" i="1" s="1"/>
  <c r="W54" i="1" s="1"/>
  <c r="D118" i="1"/>
  <c r="F118" i="1" s="1"/>
  <c r="K118" i="1" s="1"/>
  <c r="O118" i="1" s="1"/>
  <c r="S118" i="1" s="1"/>
  <c r="W118" i="1" s="1"/>
  <c r="F38" i="1" l="1"/>
  <c r="K38" i="1" s="1"/>
  <c r="O38" i="1" s="1"/>
  <c r="S38" i="1" s="1"/>
  <c r="W38" i="1" s="1"/>
  <c r="D107" i="1"/>
  <c r="F107" i="1" s="1"/>
  <c r="K107" i="1" s="1"/>
  <c r="O107" i="1" s="1"/>
  <c r="S107" i="1" s="1"/>
  <c r="W107" i="1" s="1"/>
</calcChain>
</file>

<file path=xl/sharedStrings.xml><?xml version="1.0" encoding="utf-8"?>
<sst xmlns="http://schemas.openxmlformats.org/spreadsheetml/2006/main" count="232" uniqueCount="122">
  <si>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</si>
  <si>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</si>
  <si>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</si>
  <si>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</si>
  <si>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</si>
  <si>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</si>
  <si>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</si>
  <si>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</si>
  <si>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</si>
  <si>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</si>
  <si>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</si>
  <si>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</si>
  <si>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</si>
  <si>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</si>
  <si>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</si>
  <si>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</si>
  <si>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</si>
  <si>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</si>
  <si>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</si>
  <si>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</si>
  <si>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</si>
  <si>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</si>
  <si>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</si>
  <si>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</si>
  <si>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</si>
  <si>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</si>
  <si>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</si>
  <si>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</si>
  <si>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</si>
  <si>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</si>
  <si>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</si>
  <si>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</si>
  <si>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</si>
  <si>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</si>
  <si>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</si>
  <si>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</si>
  <si>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</si>
  <si>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</si>
  <si>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</si>
  <si>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</si>
  <si>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</si>
  <si>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</si>
  <si>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</si>
  <si>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</si>
  <si>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</si>
  <si>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</si>
  <si>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</si>
  <si>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</si>
  <si>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</si>
  <si>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</si>
  <si>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</si>
  <si>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</si>
  <si>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</si>
  <si>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</si>
  <si>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</si>
  <si>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</si>
  <si>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</si>
  <si>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</si>
  <si>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31.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</si>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</sst>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N123"/>
  <sheetViews>
    <sheetView tabSelected="1" zoomScale="70" zoomScaleNormal="70" workbookViewId="0">
      <selection sqref="A1:Y123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6" width="17.5703125" style="5" hidden="1" customWidth="1"/>
    <col min="17" max="17" width="17.5703125" style="1" hidden="1" customWidth="1"/>
    <col min="18" max="20" width="17.5703125" style="5" hidden="1" customWidth="1"/>
    <col min="21" max="21" width="17.5703125" style="1" hidden="1" customWidth="1"/>
    <col min="22" max="22" width="17.5703125" style="22" hidden="1" customWidth="1"/>
    <col min="23" max="23" width="17.5703125" style="1" customWidth="1"/>
    <col min="24" max="24" width="17.5703125" style="22" hidden="1" customWidth="1"/>
    <col min="25" max="25" width="17.5703125" style="1" customWidth="1"/>
    <col min="26" max="26" width="19.85546875" style="28" hidden="1" customWidth="1"/>
    <col min="27" max="27" width="19.85546875" style="31" customWidth="1"/>
    <col min="28" max="29" width="9.140625" style="1" customWidth="1"/>
    <col min="30" max="16384" width="9.140625" style="1"/>
  </cols>
  <sheetData>
    <row r="1" spans="1:40" s="5" customFormat="1" x14ac:dyDescent="0.3"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4"/>
      <c r="W1" s="16"/>
      <c r="X1" s="24"/>
      <c r="Y1" s="16" t="s">
        <v>116</v>
      </c>
      <c r="Z1" s="27"/>
      <c r="AA1" s="30"/>
    </row>
    <row r="2" spans="1:40" s="5" customFormat="1" x14ac:dyDescent="0.3"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4"/>
      <c r="W2" s="16"/>
      <c r="X2" s="24"/>
      <c r="Y2" s="16" t="s">
        <v>92</v>
      </c>
      <c r="Z2" s="27"/>
      <c r="AA2" s="30"/>
    </row>
    <row r="3" spans="1:40" s="5" customFormat="1" x14ac:dyDescent="0.3"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4"/>
      <c r="W3" s="16"/>
      <c r="X3" s="24"/>
      <c r="Y3" s="16" t="s">
        <v>93</v>
      </c>
      <c r="Z3" s="27"/>
      <c r="AA3" s="30"/>
    </row>
    <row r="4" spans="1:40" s="5" customFormat="1" x14ac:dyDescent="0.3"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4"/>
      <c r="W4" s="16"/>
      <c r="X4" s="24"/>
      <c r="Y4" s="16"/>
      <c r="Z4" s="27"/>
      <c r="AA4" s="30"/>
    </row>
    <row r="5" spans="1:40" s="5" customFormat="1" x14ac:dyDescent="0.3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4"/>
      <c r="W5" s="16"/>
      <c r="X5" s="24"/>
      <c r="Y5" s="16" t="s">
        <v>116</v>
      </c>
      <c r="Z5" s="27"/>
      <c r="AA5" s="30"/>
    </row>
    <row r="6" spans="1:40" s="5" customFormat="1" x14ac:dyDescent="0.3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4"/>
      <c r="W6" s="16"/>
      <c r="X6" s="24"/>
      <c r="Y6" s="16" t="s">
        <v>92</v>
      </c>
      <c r="Z6" s="27"/>
      <c r="AA6" s="30"/>
    </row>
    <row r="7" spans="1:40" s="5" customFormat="1" x14ac:dyDescent="0.3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4"/>
      <c r="W7" s="16"/>
      <c r="X7" s="24"/>
      <c r="Y7" s="16" t="s">
        <v>93</v>
      </c>
      <c r="Z7" s="27"/>
      <c r="AA7" s="30"/>
    </row>
    <row r="8" spans="1:40" s="5" customFormat="1" x14ac:dyDescent="0.3">
      <c r="M8" s="16"/>
      <c r="Q8" s="16"/>
      <c r="U8" s="16"/>
      <c r="V8" s="22"/>
      <c r="X8" s="22"/>
      <c r="Y8" s="16" t="s">
        <v>115</v>
      </c>
      <c r="Z8" s="27"/>
      <c r="AA8" s="30"/>
    </row>
    <row r="9" spans="1:40" s="5" customFormat="1" x14ac:dyDescent="0.3">
      <c r="M9" s="16"/>
      <c r="Q9" s="16"/>
      <c r="U9" s="16"/>
      <c r="V9" s="22"/>
      <c r="X9" s="22"/>
      <c r="Y9" s="16"/>
      <c r="Z9" s="27"/>
      <c r="AA9" s="30"/>
    </row>
    <row r="10" spans="1:40" s="5" customFormat="1" ht="15.75" customHeight="1" x14ac:dyDescent="0.3">
      <c r="A10" s="48" t="s">
        <v>76</v>
      </c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39"/>
      <c r="S10" s="39"/>
      <c r="T10" s="39"/>
      <c r="U10" s="37"/>
      <c r="V10" s="38"/>
      <c r="W10" s="38"/>
      <c r="X10" s="38"/>
      <c r="Y10" s="38"/>
      <c r="Z10" s="27"/>
      <c r="AA10" s="30"/>
    </row>
    <row r="11" spans="1:40" s="5" customFormat="1" ht="19.5" customHeight="1" x14ac:dyDescent="0.3">
      <c r="A11" s="48"/>
      <c r="B11" s="48"/>
      <c r="C11" s="4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39"/>
      <c r="S11" s="39"/>
      <c r="T11" s="39"/>
      <c r="U11" s="37"/>
      <c r="V11" s="38"/>
      <c r="W11" s="38"/>
      <c r="X11" s="38"/>
      <c r="Y11" s="38"/>
      <c r="Z11" s="27"/>
      <c r="AA11" s="30"/>
    </row>
    <row r="12" spans="1:40" s="5" customFormat="1" x14ac:dyDescent="0.3">
      <c r="A12" s="48"/>
      <c r="B12" s="48"/>
      <c r="C12" s="4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39"/>
      <c r="S12" s="39"/>
      <c r="T12" s="39"/>
      <c r="U12" s="37"/>
      <c r="V12" s="38"/>
      <c r="W12" s="38"/>
      <c r="X12" s="38"/>
      <c r="Y12" s="38"/>
      <c r="Z12" s="27"/>
      <c r="AA12" s="30"/>
    </row>
    <row r="13" spans="1:40" s="5" customFormat="1" x14ac:dyDescent="0.3">
      <c r="A13" s="17"/>
      <c r="B13" s="18"/>
      <c r="C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4"/>
      <c r="W13" s="16"/>
      <c r="X13" s="24"/>
      <c r="Y13" s="16" t="s">
        <v>91</v>
      </c>
      <c r="Z13" s="27"/>
      <c r="AA13" s="30"/>
    </row>
    <row r="14" spans="1:40" s="5" customFormat="1" ht="18.75" customHeight="1" x14ac:dyDescent="0.3">
      <c r="A14" s="46" t="s">
        <v>0</v>
      </c>
      <c r="B14" s="46" t="s">
        <v>38</v>
      </c>
      <c r="C14" s="46" t="s">
        <v>1</v>
      </c>
      <c r="D14" s="42" t="s">
        <v>23</v>
      </c>
      <c r="E14" s="42" t="s">
        <v>95</v>
      </c>
      <c r="F14" s="42" t="s">
        <v>23</v>
      </c>
      <c r="G14" s="44" t="s">
        <v>63</v>
      </c>
      <c r="H14" s="42" t="s">
        <v>95</v>
      </c>
      <c r="I14" s="44" t="s">
        <v>63</v>
      </c>
      <c r="J14" s="42" t="s">
        <v>101</v>
      </c>
      <c r="K14" s="42" t="s">
        <v>23</v>
      </c>
      <c r="L14" s="42" t="s">
        <v>101</v>
      </c>
      <c r="M14" s="44" t="s">
        <v>63</v>
      </c>
      <c r="N14" s="42" t="s">
        <v>101</v>
      </c>
      <c r="O14" s="42" t="s">
        <v>23</v>
      </c>
      <c r="P14" s="42" t="s">
        <v>101</v>
      </c>
      <c r="Q14" s="44" t="s">
        <v>63</v>
      </c>
      <c r="R14" s="42" t="s">
        <v>101</v>
      </c>
      <c r="S14" s="42" t="s">
        <v>23</v>
      </c>
      <c r="T14" s="42" t="s">
        <v>101</v>
      </c>
      <c r="U14" s="44" t="s">
        <v>63</v>
      </c>
      <c r="V14" s="40" t="s">
        <v>101</v>
      </c>
      <c r="W14" s="42" t="s">
        <v>23</v>
      </c>
      <c r="X14" s="40" t="s">
        <v>101</v>
      </c>
      <c r="Y14" s="44" t="s">
        <v>63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s="5" customFormat="1" x14ac:dyDescent="0.3">
      <c r="A15" s="60"/>
      <c r="B15" s="47"/>
      <c r="C15" s="47"/>
      <c r="D15" s="43"/>
      <c r="E15" s="43"/>
      <c r="F15" s="43"/>
      <c r="G15" s="45"/>
      <c r="H15" s="43"/>
      <c r="I15" s="45"/>
      <c r="J15" s="43"/>
      <c r="K15" s="43"/>
      <c r="L15" s="43"/>
      <c r="M15" s="45"/>
      <c r="N15" s="43"/>
      <c r="O15" s="43"/>
      <c r="P15" s="43"/>
      <c r="Q15" s="45"/>
      <c r="R15" s="43"/>
      <c r="S15" s="43"/>
      <c r="T15" s="43"/>
      <c r="U15" s="45"/>
      <c r="V15" s="41"/>
      <c r="W15" s="43"/>
      <c r="X15" s="41"/>
      <c r="Y15" s="4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s="5" customFormat="1" x14ac:dyDescent="0.3">
      <c r="A16" s="2"/>
      <c r="B16" s="8" t="s">
        <v>2</v>
      </c>
      <c r="C16" s="8"/>
      <c r="D16" s="4">
        <f>D31+D32+D33+D34+D20+D24+D27+D35+D36</f>
        <v>1057643.2</v>
      </c>
      <c r="E16" s="12"/>
      <c r="F16" s="12">
        <f>D16+E16</f>
        <v>1057643.2</v>
      </c>
      <c r="G16" s="4">
        <f>G31+G32+G33+G34+G20+G24+G27+G35+G36</f>
        <v>975754.39999999991</v>
      </c>
      <c r="H16" s="12"/>
      <c r="I16" s="12">
        <f>G16+H16</f>
        <v>975754.39999999991</v>
      </c>
      <c r="J16" s="12"/>
      <c r="K16" s="12">
        <f>F16+J16</f>
        <v>1057643.2</v>
      </c>
      <c r="L16" s="12"/>
      <c r="M16" s="12">
        <f>I16+L16</f>
        <v>975754.39999999991</v>
      </c>
      <c r="N16" s="12">
        <f>N18+N19</f>
        <v>0</v>
      </c>
      <c r="O16" s="12">
        <f>K16+N16</f>
        <v>1057643.2</v>
      </c>
      <c r="P16" s="12"/>
      <c r="Q16" s="12">
        <f>M16+P16</f>
        <v>975754.39999999991</v>
      </c>
      <c r="R16" s="12">
        <f>R18+R19</f>
        <v>22847</v>
      </c>
      <c r="S16" s="12">
        <f>O16+R16</f>
        <v>1080490.2</v>
      </c>
      <c r="T16" s="12"/>
      <c r="U16" s="12">
        <f>Q16+T16</f>
        <v>975754.39999999991</v>
      </c>
      <c r="V16" s="25">
        <f>V18+V19</f>
        <v>0</v>
      </c>
      <c r="W16" s="12">
        <f>S16+V16</f>
        <v>1080490.2</v>
      </c>
      <c r="X16" s="25"/>
      <c r="Y16" s="12">
        <f>U16+X16</f>
        <v>975754.39999999991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s="5" customFormat="1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5"/>
      <c r="W17" s="12"/>
      <c r="X17" s="25"/>
      <c r="Y17" s="12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s="5" customFormat="1" hidden="1" x14ac:dyDescent="0.3">
      <c r="A18" s="2"/>
      <c r="B18" s="13" t="s">
        <v>16</v>
      </c>
      <c r="C18" s="8"/>
      <c r="D18" s="4">
        <f>D31+D32+D33+D34+D22+D24+D25+D26+D29+D36</f>
        <v>831870.89999999991</v>
      </c>
      <c r="E18" s="12"/>
      <c r="F18" s="12">
        <f t="shared" ref="F18:F83" si="0">D18+E18</f>
        <v>831870.89999999991</v>
      </c>
      <c r="G18" s="4">
        <f>G31+G32+G33+G34+G22+G24+G25+G26+G29+G36</f>
        <v>717614.39999999991</v>
      </c>
      <c r="H18" s="12"/>
      <c r="I18" s="12">
        <f t="shared" ref="I18:I83" si="1">G18+H18</f>
        <v>717614.39999999991</v>
      </c>
      <c r="J18" s="12"/>
      <c r="K18" s="12">
        <f t="shared" ref="K18:K81" si="2">F18+J18</f>
        <v>831870.89999999991</v>
      </c>
      <c r="L18" s="12"/>
      <c r="M18" s="12">
        <f t="shared" ref="M18:M81" si="3">I18+L18</f>
        <v>717614.39999999991</v>
      </c>
      <c r="N18" s="12">
        <f>N22+N24+N25+N26+N27+N29+N31+N32+N33+N34+N35+N36+N37</f>
        <v>0</v>
      </c>
      <c r="O18" s="12">
        <f t="shared" ref="O18:O80" si="4">K18+N18</f>
        <v>831870.89999999991</v>
      </c>
      <c r="P18" s="12"/>
      <c r="Q18" s="12">
        <f t="shared" ref="Q18:Q20" si="5">M18+P18</f>
        <v>717614.39999999991</v>
      </c>
      <c r="R18" s="12">
        <f>R22+R24+R25+R26+R27+R29+R31+R32+R33+R34+R35+R36+R37</f>
        <v>22847</v>
      </c>
      <c r="S18" s="12">
        <f t="shared" ref="S18:S20" si="6">O18+R18</f>
        <v>854717.89999999991</v>
      </c>
      <c r="T18" s="12"/>
      <c r="U18" s="12">
        <f t="shared" ref="U18:U20" si="7">Q18+T18</f>
        <v>717614.39999999991</v>
      </c>
      <c r="V18" s="25">
        <f>V22+V24+V25+V26+V27+V29+V31+V32+V33+V34+V35+V36+V37</f>
        <v>0</v>
      </c>
      <c r="W18" s="12">
        <f t="shared" ref="W18:W20" si="8">S18+V18</f>
        <v>854717.89999999991</v>
      </c>
      <c r="X18" s="25"/>
      <c r="Y18" s="12">
        <f t="shared" ref="Y18:Y20" si="9">U18+X18</f>
        <v>717614.39999999991</v>
      </c>
      <c r="Z18" s="36"/>
      <c r="AA18" s="36">
        <v>0</v>
      </c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5" customFormat="1" x14ac:dyDescent="0.3">
      <c r="A19" s="2"/>
      <c r="B19" s="13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12"/>
      <c r="K19" s="12">
        <f t="shared" si="2"/>
        <v>225772.3</v>
      </c>
      <c r="L19" s="12"/>
      <c r="M19" s="12">
        <f t="shared" si="3"/>
        <v>258140</v>
      </c>
      <c r="N19" s="12">
        <f>N23+N30</f>
        <v>0</v>
      </c>
      <c r="O19" s="12">
        <f t="shared" si="4"/>
        <v>225772.3</v>
      </c>
      <c r="P19" s="12"/>
      <c r="Q19" s="12">
        <f t="shared" si="5"/>
        <v>258140</v>
      </c>
      <c r="R19" s="12">
        <f>R23+R30</f>
        <v>0</v>
      </c>
      <c r="S19" s="12">
        <f t="shared" si="6"/>
        <v>225772.3</v>
      </c>
      <c r="T19" s="12"/>
      <c r="U19" s="12">
        <f t="shared" si="7"/>
        <v>258140</v>
      </c>
      <c r="V19" s="25">
        <f>V23+V30</f>
        <v>0</v>
      </c>
      <c r="W19" s="12">
        <f t="shared" si="8"/>
        <v>225772.3</v>
      </c>
      <c r="X19" s="25"/>
      <c r="Y19" s="12">
        <f t="shared" si="9"/>
        <v>258140</v>
      </c>
      <c r="Z19" s="36"/>
      <c r="AA19" s="36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s="5" customFormat="1" ht="56.25" x14ac:dyDescent="0.3">
      <c r="A20" s="2" t="s">
        <v>39</v>
      </c>
      <c r="B20" s="10" t="s">
        <v>117</v>
      </c>
      <c r="C20" s="13" t="s">
        <v>54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12">
        <f>J22+J23</f>
        <v>0</v>
      </c>
      <c r="K20" s="12">
        <f t="shared" si="2"/>
        <v>95649.2</v>
      </c>
      <c r="L20" s="12"/>
      <c r="M20" s="12">
        <f t="shared" si="3"/>
        <v>458002.3</v>
      </c>
      <c r="N20" s="12">
        <f>N22+N23</f>
        <v>0</v>
      </c>
      <c r="O20" s="12">
        <f t="shared" si="4"/>
        <v>95649.2</v>
      </c>
      <c r="P20" s="12"/>
      <c r="Q20" s="12">
        <f t="shared" si="5"/>
        <v>458002.3</v>
      </c>
      <c r="R20" s="12">
        <f>R22+R23</f>
        <v>0</v>
      </c>
      <c r="S20" s="12">
        <f t="shared" si="6"/>
        <v>95649.2</v>
      </c>
      <c r="T20" s="12"/>
      <c r="U20" s="12">
        <f t="shared" si="7"/>
        <v>458002.3</v>
      </c>
      <c r="V20" s="25">
        <f>V22+V23</f>
        <v>0</v>
      </c>
      <c r="W20" s="12">
        <f t="shared" si="8"/>
        <v>95649.2</v>
      </c>
      <c r="X20" s="25"/>
      <c r="Y20" s="12">
        <f t="shared" si="9"/>
        <v>458002.3</v>
      </c>
      <c r="Z20" s="36">
        <v>2420141170</v>
      </c>
      <c r="AA20" s="36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s="5" customFormat="1" x14ac:dyDescent="0.3">
      <c r="A21" s="2"/>
      <c r="B21" s="8" t="s">
        <v>13</v>
      </c>
      <c r="C21" s="13"/>
      <c r="D21" s="4"/>
      <c r="E21" s="12"/>
      <c r="F21" s="12"/>
      <c r="G21" s="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5"/>
      <c r="W21" s="12"/>
      <c r="X21" s="25"/>
      <c r="Y21" s="12"/>
      <c r="Z21" s="36"/>
      <c r="AA21" s="36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s="5" customFormat="1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12"/>
      <c r="K22" s="12">
        <f t="shared" si="2"/>
        <v>95649.2</v>
      </c>
      <c r="L22" s="12"/>
      <c r="M22" s="12">
        <f t="shared" si="3"/>
        <v>199862.3</v>
      </c>
      <c r="N22" s="12"/>
      <c r="O22" s="12">
        <f t="shared" si="4"/>
        <v>95649.2</v>
      </c>
      <c r="P22" s="12"/>
      <c r="Q22" s="12">
        <f t="shared" ref="Q22:Q27" si="10">M22+P22</f>
        <v>199862.3</v>
      </c>
      <c r="R22" s="12"/>
      <c r="S22" s="12">
        <f t="shared" ref="S22:S27" si="11">O22+R22</f>
        <v>95649.2</v>
      </c>
      <c r="T22" s="12"/>
      <c r="U22" s="12">
        <f t="shared" ref="U22:U27" si="12">Q22+T22</f>
        <v>199862.3</v>
      </c>
      <c r="V22" s="25"/>
      <c r="W22" s="12">
        <f t="shared" ref="W22:W27" si="13">S22+V22</f>
        <v>95649.2</v>
      </c>
      <c r="X22" s="25"/>
      <c r="Y22" s="12">
        <f t="shared" ref="Y22:Y27" si="14">U22+X22</f>
        <v>199862.3</v>
      </c>
      <c r="Z22" s="36"/>
      <c r="AA22" s="36">
        <v>0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s="5" customFormat="1" x14ac:dyDescent="0.3">
      <c r="A23" s="2"/>
      <c r="B23" s="13" t="s">
        <v>33</v>
      </c>
      <c r="C23" s="13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12"/>
      <c r="K23" s="12">
        <f t="shared" si="2"/>
        <v>0</v>
      </c>
      <c r="L23" s="12"/>
      <c r="M23" s="12">
        <f t="shared" si="3"/>
        <v>258140</v>
      </c>
      <c r="N23" s="12"/>
      <c r="O23" s="12">
        <f t="shared" si="4"/>
        <v>0</v>
      </c>
      <c r="P23" s="12"/>
      <c r="Q23" s="12">
        <f t="shared" si="10"/>
        <v>258140</v>
      </c>
      <c r="R23" s="12"/>
      <c r="S23" s="12">
        <f t="shared" si="11"/>
        <v>0</v>
      </c>
      <c r="T23" s="12"/>
      <c r="U23" s="12">
        <f t="shared" si="12"/>
        <v>258140</v>
      </c>
      <c r="V23" s="25"/>
      <c r="W23" s="12">
        <f t="shared" si="13"/>
        <v>0</v>
      </c>
      <c r="X23" s="25"/>
      <c r="Y23" s="12">
        <f t="shared" si="14"/>
        <v>258140</v>
      </c>
      <c r="Z23" s="36"/>
      <c r="AA23" s="36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s="5" customFormat="1" ht="56.25" x14ac:dyDescent="0.3">
      <c r="A24" s="2" t="s">
        <v>40</v>
      </c>
      <c r="B24" s="10" t="s">
        <v>118</v>
      </c>
      <c r="C24" s="13" t="s">
        <v>54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12"/>
      <c r="K24" s="12">
        <f t="shared" si="2"/>
        <v>115700.2</v>
      </c>
      <c r="L24" s="12"/>
      <c r="M24" s="12">
        <f t="shared" si="3"/>
        <v>517752.1</v>
      </c>
      <c r="N24" s="12"/>
      <c r="O24" s="12">
        <f t="shared" si="4"/>
        <v>115700.2</v>
      </c>
      <c r="P24" s="12"/>
      <c r="Q24" s="12">
        <f t="shared" si="10"/>
        <v>517752.1</v>
      </c>
      <c r="R24" s="12"/>
      <c r="S24" s="12">
        <f t="shared" si="11"/>
        <v>115700.2</v>
      </c>
      <c r="T24" s="12"/>
      <c r="U24" s="12">
        <f t="shared" si="12"/>
        <v>517752.1</v>
      </c>
      <c r="V24" s="25"/>
      <c r="W24" s="12">
        <f t="shared" si="13"/>
        <v>115700.2</v>
      </c>
      <c r="X24" s="25"/>
      <c r="Y24" s="12">
        <f t="shared" si="14"/>
        <v>517752.1</v>
      </c>
      <c r="Z24" s="36">
        <v>2420141180</v>
      </c>
      <c r="AA24" s="36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s="5" customFormat="1" ht="56.25" hidden="1" x14ac:dyDescent="0.3">
      <c r="A25" s="2" t="s">
        <v>77</v>
      </c>
      <c r="B25" s="10" t="s">
        <v>107</v>
      </c>
      <c r="C25" s="13" t="s">
        <v>54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12"/>
      <c r="K25" s="12">
        <f t="shared" si="2"/>
        <v>0</v>
      </c>
      <c r="L25" s="12"/>
      <c r="M25" s="12">
        <f t="shared" si="3"/>
        <v>0</v>
      </c>
      <c r="N25" s="12"/>
      <c r="O25" s="12">
        <f t="shared" si="4"/>
        <v>0</v>
      </c>
      <c r="P25" s="12"/>
      <c r="Q25" s="12">
        <f t="shared" si="10"/>
        <v>0</v>
      </c>
      <c r="R25" s="12"/>
      <c r="S25" s="12">
        <f t="shared" si="11"/>
        <v>0</v>
      </c>
      <c r="T25" s="12"/>
      <c r="U25" s="12">
        <f t="shared" si="12"/>
        <v>0</v>
      </c>
      <c r="V25" s="25"/>
      <c r="W25" s="12">
        <f t="shared" si="13"/>
        <v>0</v>
      </c>
      <c r="X25" s="25"/>
      <c r="Y25" s="12">
        <f t="shared" si="14"/>
        <v>0</v>
      </c>
      <c r="Z25" s="36"/>
      <c r="AA25" s="36">
        <v>0</v>
      </c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s="5" customFormat="1" ht="56.25" hidden="1" x14ac:dyDescent="0.3">
      <c r="A26" s="2" t="s">
        <v>55</v>
      </c>
      <c r="B26" s="10" t="s">
        <v>103</v>
      </c>
      <c r="C26" s="13" t="s">
        <v>54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12"/>
      <c r="K26" s="12">
        <f t="shared" si="2"/>
        <v>0</v>
      </c>
      <c r="L26" s="12"/>
      <c r="M26" s="12">
        <f t="shared" si="3"/>
        <v>0</v>
      </c>
      <c r="N26" s="12"/>
      <c r="O26" s="12">
        <f t="shared" si="4"/>
        <v>0</v>
      </c>
      <c r="P26" s="12"/>
      <c r="Q26" s="12">
        <f t="shared" si="10"/>
        <v>0</v>
      </c>
      <c r="R26" s="12"/>
      <c r="S26" s="12">
        <f t="shared" si="11"/>
        <v>0</v>
      </c>
      <c r="T26" s="12"/>
      <c r="U26" s="12">
        <f t="shared" si="12"/>
        <v>0</v>
      </c>
      <c r="V26" s="25"/>
      <c r="W26" s="12">
        <f t="shared" si="13"/>
        <v>0</v>
      </c>
      <c r="X26" s="25"/>
      <c r="Y26" s="12">
        <f t="shared" si="14"/>
        <v>0</v>
      </c>
      <c r="Z26" s="36"/>
      <c r="AA26" s="36">
        <v>0</v>
      </c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1:40" s="5" customFormat="1" ht="75" x14ac:dyDescent="0.3">
      <c r="A27" s="2" t="s">
        <v>77</v>
      </c>
      <c r="B27" s="13" t="s">
        <v>121</v>
      </c>
      <c r="C27" s="1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12"/>
      <c r="K27" s="12">
        <f t="shared" si="2"/>
        <v>398819.1</v>
      </c>
      <c r="L27" s="12"/>
      <c r="M27" s="12">
        <f t="shared" si="3"/>
        <v>0</v>
      </c>
      <c r="N27" s="12"/>
      <c r="O27" s="12">
        <f t="shared" si="4"/>
        <v>398819.1</v>
      </c>
      <c r="P27" s="12"/>
      <c r="Q27" s="12">
        <f t="shared" si="10"/>
        <v>0</v>
      </c>
      <c r="R27" s="12"/>
      <c r="S27" s="12">
        <f t="shared" si="11"/>
        <v>398819.1</v>
      </c>
      <c r="T27" s="12"/>
      <c r="U27" s="12">
        <f t="shared" si="12"/>
        <v>0</v>
      </c>
      <c r="V27" s="25"/>
      <c r="W27" s="12">
        <f t="shared" si="13"/>
        <v>398819.1</v>
      </c>
      <c r="X27" s="25"/>
      <c r="Y27" s="12">
        <f t="shared" si="14"/>
        <v>0</v>
      </c>
      <c r="Z27" s="36"/>
      <c r="AA27" s="36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s="5" customFormat="1" x14ac:dyDescent="0.3">
      <c r="A28" s="2"/>
      <c r="B28" s="13" t="s">
        <v>13</v>
      </c>
      <c r="C28" s="13"/>
      <c r="D28" s="4"/>
      <c r="E28" s="12"/>
      <c r="F28" s="12"/>
      <c r="G28" s="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5"/>
      <c r="W28" s="12"/>
      <c r="X28" s="25"/>
      <c r="Y28" s="12"/>
      <c r="Z28" s="36"/>
      <c r="AA28" s="36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1:40" s="5" customFormat="1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12"/>
      <c r="K29" s="12">
        <f t="shared" si="2"/>
        <v>173046.8</v>
      </c>
      <c r="L29" s="12"/>
      <c r="M29" s="12">
        <f t="shared" si="3"/>
        <v>0</v>
      </c>
      <c r="N29" s="12"/>
      <c r="O29" s="12">
        <f t="shared" si="4"/>
        <v>173046.8</v>
      </c>
      <c r="P29" s="12"/>
      <c r="Q29" s="12">
        <f t="shared" ref="Q29:Q38" si="15">M29+P29</f>
        <v>0</v>
      </c>
      <c r="R29" s="12"/>
      <c r="S29" s="12">
        <f t="shared" ref="S29:S38" si="16">O29+R29</f>
        <v>173046.8</v>
      </c>
      <c r="T29" s="12"/>
      <c r="U29" s="12">
        <f t="shared" ref="U29:U38" si="17">Q29+T29</f>
        <v>0</v>
      </c>
      <c r="V29" s="25"/>
      <c r="W29" s="12">
        <f t="shared" ref="W29:W38" si="18">S29+V29</f>
        <v>173046.8</v>
      </c>
      <c r="X29" s="25"/>
      <c r="Y29" s="12">
        <f t="shared" ref="Y29:Y38" si="19">U29+X29</f>
        <v>0</v>
      </c>
      <c r="Z29" s="36"/>
      <c r="AA29" s="36">
        <v>0</v>
      </c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s="5" customFormat="1" x14ac:dyDescent="0.3">
      <c r="A30" s="2"/>
      <c r="B30" s="13" t="s">
        <v>33</v>
      </c>
      <c r="C30" s="1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12"/>
      <c r="K30" s="12">
        <f t="shared" si="2"/>
        <v>225772.3</v>
      </c>
      <c r="L30" s="12"/>
      <c r="M30" s="12">
        <f t="shared" si="3"/>
        <v>0</v>
      </c>
      <c r="N30" s="12"/>
      <c r="O30" s="12">
        <f t="shared" si="4"/>
        <v>225772.3</v>
      </c>
      <c r="P30" s="12"/>
      <c r="Q30" s="12">
        <f t="shared" si="15"/>
        <v>0</v>
      </c>
      <c r="R30" s="12"/>
      <c r="S30" s="12">
        <f t="shared" si="16"/>
        <v>225772.3</v>
      </c>
      <c r="T30" s="12"/>
      <c r="U30" s="12">
        <f t="shared" si="17"/>
        <v>0</v>
      </c>
      <c r="V30" s="25"/>
      <c r="W30" s="12">
        <f t="shared" si="18"/>
        <v>225772.3</v>
      </c>
      <c r="X30" s="25"/>
      <c r="Y30" s="12">
        <f t="shared" si="19"/>
        <v>0</v>
      </c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s="5" customFormat="1" ht="56.25" x14ac:dyDescent="0.3">
      <c r="A31" s="2" t="s">
        <v>55</v>
      </c>
      <c r="B31" s="13" t="s">
        <v>31</v>
      </c>
      <c r="C31" s="13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12"/>
      <c r="K31" s="12">
        <f t="shared" si="2"/>
        <v>301800</v>
      </c>
      <c r="L31" s="12"/>
      <c r="M31" s="12">
        <f t="shared" si="3"/>
        <v>0</v>
      </c>
      <c r="N31" s="12"/>
      <c r="O31" s="12">
        <f t="shared" si="4"/>
        <v>301800</v>
      </c>
      <c r="P31" s="12"/>
      <c r="Q31" s="12">
        <f t="shared" si="15"/>
        <v>0</v>
      </c>
      <c r="R31" s="12"/>
      <c r="S31" s="12">
        <f t="shared" si="16"/>
        <v>301800</v>
      </c>
      <c r="T31" s="12"/>
      <c r="U31" s="12">
        <f t="shared" si="17"/>
        <v>0</v>
      </c>
      <c r="V31" s="25"/>
      <c r="W31" s="12">
        <f t="shared" si="18"/>
        <v>301800</v>
      </c>
      <c r="X31" s="25"/>
      <c r="Y31" s="12">
        <f t="shared" si="19"/>
        <v>0</v>
      </c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s="5" customFormat="1" ht="56.25" hidden="1" x14ac:dyDescent="0.3">
      <c r="A32" s="2" t="s">
        <v>79</v>
      </c>
      <c r="B32" s="13" t="s">
        <v>32</v>
      </c>
      <c r="C32" s="13" t="s">
        <v>3</v>
      </c>
      <c r="D32" s="4"/>
      <c r="E32" s="12"/>
      <c r="F32" s="12">
        <f t="shared" si="0"/>
        <v>0</v>
      </c>
      <c r="G32" s="4"/>
      <c r="H32" s="12"/>
      <c r="I32" s="12">
        <f t="shared" si="1"/>
        <v>0</v>
      </c>
      <c r="J32" s="12"/>
      <c r="K32" s="12">
        <f t="shared" si="2"/>
        <v>0</v>
      </c>
      <c r="L32" s="12"/>
      <c r="M32" s="12">
        <f t="shared" si="3"/>
        <v>0</v>
      </c>
      <c r="N32" s="12"/>
      <c r="O32" s="12">
        <f t="shared" si="4"/>
        <v>0</v>
      </c>
      <c r="P32" s="12"/>
      <c r="Q32" s="12">
        <f t="shared" si="15"/>
        <v>0</v>
      </c>
      <c r="R32" s="12"/>
      <c r="S32" s="12">
        <f t="shared" si="16"/>
        <v>0</v>
      </c>
      <c r="T32" s="12"/>
      <c r="U32" s="12">
        <f t="shared" si="17"/>
        <v>0</v>
      </c>
      <c r="V32" s="25"/>
      <c r="W32" s="12">
        <f t="shared" si="18"/>
        <v>0</v>
      </c>
      <c r="X32" s="25"/>
      <c r="Y32" s="12">
        <f t="shared" si="19"/>
        <v>0</v>
      </c>
      <c r="Z32" s="36"/>
      <c r="AA32" s="36">
        <v>0</v>
      </c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s="5" customFormat="1" ht="56.25" hidden="1" x14ac:dyDescent="0.3">
      <c r="A33" s="2" t="s">
        <v>41</v>
      </c>
      <c r="B33" s="13" t="s">
        <v>94</v>
      </c>
      <c r="C33" s="13" t="s">
        <v>64</v>
      </c>
      <c r="D33" s="4">
        <v>87039.5</v>
      </c>
      <c r="E33" s="12">
        <v>-1886.5</v>
      </c>
      <c r="F33" s="12">
        <f t="shared" si="0"/>
        <v>85153</v>
      </c>
      <c r="G33" s="4">
        <v>0</v>
      </c>
      <c r="H33" s="12"/>
      <c r="I33" s="12">
        <f t="shared" si="1"/>
        <v>0</v>
      </c>
      <c r="J33" s="12"/>
      <c r="K33" s="12">
        <f t="shared" si="2"/>
        <v>85153</v>
      </c>
      <c r="L33" s="12"/>
      <c r="M33" s="12">
        <f t="shared" si="3"/>
        <v>0</v>
      </c>
      <c r="N33" s="12">
        <v>-33613.5</v>
      </c>
      <c r="O33" s="12">
        <f t="shared" si="4"/>
        <v>51539.5</v>
      </c>
      <c r="P33" s="12"/>
      <c r="Q33" s="12">
        <f t="shared" si="15"/>
        <v>0</v>
      </c>
      <c r="R33" s="12">
        <v>-51539.5</v>
      </c>
      <c r="S33" s="12">
        <f t="shared" si="16"/>
        <v>0</v>
      </c>
      <c r="T33" s="12"/>
      <c r="U33" s="12">
        <f t="shared" si="17"/>
        <v>0</v>
      </c>
      <c r="V33" s="25"/>
      <c r="W33" s="12">
        <f t="shared" si="18"/>
        <v>0</v>
      </c>
      <c r="X33" s="25"/>
      <c r="Y33" s="12">
        <f t="shared" si="19"/>
        <v>0</v>
      </c>
      <c r="Z33" s="36">
        <v>2420141330</v>
      </c>
      <c r="AA33" s="36">
        <v>0</v>
      </c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s="5" customFormat="1" ht="37.5" hidden="1" x14ac:dyDescent="0.3">
      <c r="A34" s="2" t="s">
        <v>80</v>
      </c>
      <c r="B34" s="13" t="s">
        <v>108</v>
      </c>
      <c r="C34" s="13" t="s">
        <v>4</v>
      </c>
      <c r="D34" s="4">
        <v>0</v>
      </c>
      <c r="E34" s="12"/>
      <c r="F34" s="12">
        <f t="shared" si="0"/>
        <v>0</v>
      </c>
      <c r="G34" s="4">
        <v>0</v>
      </c>
      <c r="H34" s="12"/>
      <c r="I34" s="12">
        <f t="shared" si="1"/>
        <v>0</v>
      </c>
      <c r="J34" s="12"/>
      <c r="K34" s="12">
        <f t="shared" si="2"/>
        <v>0</v>
      </c>
      <c r="L34" s="12"/>
      <c r="M34" s="12">
        <f t="shared" si="3"/>
        <v>0</v>
      </c>
      <c r="N34" s="12"/>
      <c r="O34" s="12">
        <f t="shared" si="4"/>
        <v>0</v>
      </c>
      <c r="P34" s="12"/>
      <c r="Q34" s="12">
        <f t="shared" si="15"/>
        <v>0</v>
      </c>
      <c r="R34" s="12"/>
      <c r="S34" s="12">
        <f t="shared" si="16"/>
        <v>0</v>
      </c>
      <c r="T34" s="12"/>
      <c r="U34" s="12">
        <f t="shared" si="17"/>
        <v>0</v>
      </c>
      <c r="V34" s="25"/>
      <c r="W34" s="12">
        <f t="shared" si="18"/>
        <v>0</v>
      </c>
      <c r="X34" s="25"/>
      <c r="Y34" s="12">
        <f t="shared" si="19"/>
        <v>0</v>
      </c>
      <c r="Z34" s="36"/>
      <c r="AA34" s="36">
        <v>0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s="5" customFormat="1" ht="56.25" hidden="1" x14ac:dyDescent="0.3">
      <c r="A35" s="2" t="s">
        <v>6</v>
      </c>
      <c r="B35" s="13" t="s">
        <v>109</v>
      </c>
      <c r="C35" s="13" t="s">
        <v>54</v>
      </c>
      <c r="D35" s="4">
        <v>0</v>
      </c>
      <c r="E35" s="12"/>
      <c r="F35" s="12">
        <f t="shared" si="0"/>
        <v>0</v>
      </c>
      <c r="G35" s="4">
        <v>0</v>
      </c>
      <c r="H35" s="12"/>
      <c r="I35" s="12">
        <f t="shared" si="1"/>
        <v>0</v>
      </c>
      <c r="J35" s="12"/>
      <c r="K35" s="12">
        <f t="shared" si="2"/>
        <v>0</v>
      </c>
      <c r="L35" s="12"/>
      <c r="M35" s="12">
        <f t="shared" si="3"/>
        <v>0</v>
      </c>
      <c r="N35" s="12"/>
      <c r="O35" s="12">
        <f t="shared" si="4"/>
        <v>0</v>
      </c>
      <c r="P35" s="12"/>
      <c r="Q35" s="12">
        <f t="shared" si="15"/>
        <v>0</v>
      </c>
      <c r="R35" s="12"/>
      <c r="S35" s="12">
        <f t="shared" si="16"/>
        <v>0</v>
      </c>
      <c r="T35" s="12"/>
      <c r="U35" s="12">
        <f t="shared" si="17"/>
        <v>0</v>
      </c>
      <c r="V35" s="25"/>
      <c r="W35" s="12">
        <f t="shared" si="18"/>
        <v>0</v>
      </c>
      <c r="X35" s="25"/>
      <c r="Y35" s="12">
        <f t="shared" si="19"/>
        <v>0</v>
      </c>
      <c r="Z35" s="36"/>
      <c r="AA35" s="36">
        <v>0</v>
      </c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s="5" customFormat="1" ht="56.25" x14ac:dyDescent="0.3">
      <c r="A36" s="2" t="s">
        <v>41</v>
      </c>
      <c r="B36" s="13" t="s">
        <v>119</v>
      </c>
      <c r="C36" s="13" t="s">
        <v>54</v>
      </c>
      <c r="D36" s="6">
        <v>42000</v>
      </c>
      <c r="E36" s="6">
        <f>-42000+60521.7</f>
        <v>18521.699999999997</v>
      </c>
      <c r="F36" s="12">
        <f t="shared" si="0"/>
        <v>60521.7</v>
      </c>
      <c r="G36" s="7">
        <v>0</v>
      </c>
      <c r="H36" s="6"/>
      <c r="I36" s="12">
        <f t="shared" si="1"/>
        <v>0</v>
      </c>
      <c r="J36" s="6"/>
      <c r="K36" s="12">
        <f t="shared" si="2"/>
        <v>60521.7</v>
      </c>
      <c r="L36" s="6"/>
      <c r="M36" s="12">
        <f t="shared" si="3"/>
        <v>0</v>
      </c>
      <c r="N36" s="6"/>
      <c r="O36" s="12">
        <f t="shared" si="4"/>
        <v>60521.7</v>
      </c>
      <c r="P36" s="6"/>
      <c r="Q36" s="12">
        <f t="shared" si="15"/>
        <v>0</v>
      </c>
      <c r="R36" s="6"/>
      <c r="S36" s="12">
        <f t="shared" si="16"/>
        <v>60521.7</v>
      </c>
      <c r="T36" s="6"/>
      <c r="U36" s="12">
        <f t="shared" si="17"/>
        <v>0</v>
      </c>
      <c r="V36" s="26"/>
      <c r="W36" s="12">
        <f t="shared" si="18"/>
        <v>60521.7</v>
      </c>
      <c r="X36" s="26"/>
      <c r="Y36" s="12">
        <f t="shared" si="19"/>
        <v>0</v>
      </c>
      <c r="Z36" s="36">
        <v>2420141390</v>
      </c>
      <c r="AA36" s="36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s="5" customFormat="1" ht="56.25" x14ac:dyDescent="0.3">
      <c r="A37" s="2" t="s">
        <v>78</v>
      </c>
      <c r="B37" s="33" t="s">
        <v>120</v>
      </c>
      <c r="C37" s="32" t="s">
        <v>3</v>
      </c>
      <c r="D37" s="6"/>
      <c r="E37" s="6"/>
      <c r="F37" s="12"/>
      <c r="G37" s="7"/>
      <c r="H37" s="6"/>
      <c r="I37" s="12"/>
      <c r="J37" s="6"/>
      <c r="K37" s="12"/>
      <c r="L37" s="6"/>
      <c r="M37" s="12"/>
      <c r="N37" s="6">
        <v>33613.5</v>
      </c>
      <c r="O37" s="12">
        <f t="shared" si="4"/>
        <v>33613.5</v>
      </c>
      <c r="P37" s="6">
        <v>0</v>
      </c>
      <c r="Q37" s="12">
        <f t="shared" si="15"/>
        <v>0</v>
      </c>
      <c r="R37" s="6">
        <v>74386.5</v>
      </c>
      <c r="S37" s="12">
        <f t="shared" si="16"/>
        <v>108000</v>
      </c>
      <c r="T37" s="6">
        <v>0</v>
      </c>
      <c r="U37" s="12">
        <f t="shared" si="17"/>
        <v>0</v>
      </c>
      <c r="V37" s="26"/>
      <c r="W37" s="12">
        <f t="shared" si="18"/>
        <v>108000</v>
      </c>
      <c r="X37" s="26">
        <v>0</v>
      </c>
      <c r="Y37" s="12">
        <f t="shared" si="19"/>
        <v>0</v>
      </c>
      <c r="Z37" s="36">
        <v>2410141660</v>
      </c>
      <c r="AA37" s="36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s="5" customFormat="1" x14ac:dyDescent="0.3">
      <c r="A38" s="2"/>
      <c r="B38" s="13" t="s">
        <v>5</v>
      </c>
      <c r="C38" s="13"/>
      <c r="D38" s="6">
        <f>D42+D43+D44+D45+D46+D47+D48+D52</f>
        <v>1172580.1000000001</v>
      </c>
      <c r="E38" s="6"/>
      <c r="F38" s="12">
        <f t="shared" si="0"/>
        <v>1172580.1000000001</v>
      </c>
      <c r="G38" s="7">
        <f>G42+G43+G44+G45+G46+G47+G48+G52</f>
        <v>1028727.7</v>
      </c>
      <c r="H38" s="6"/>
      <c r="I38" s="12">
        <f t="shared" si="1"/>
        <v>1028727.7</v>
      </c>
      <c r="J38" s="6"/>
      <c r="K38" s="12">
        <f t="shared" si="2"/>
        <v>1172580.1000000001</v>
      </c>
      <c r="L38" s="6"/>
      <c r="M38" s="12">
        <f t="shared" si="3"/>
        <v>1028727.7</v>
      </c>
      <c r="N38" s="6"/>
      <c r="O38" s="12">
        <f t="shared" si="4"/>
        <v>1172580.1000000001</v>
      </c>
      <c r="P38" s="6"/>
      <c r="Q38" s="12">
        <f t="shared" si="15"/>
        <v>1028727.7</v>
      </c>
      <c r="R38" s="6">
        <f>R40+R41</f>
        <v>41760</v>
      </c>
      <c r="S38" s="12">
        <f t="shared" si="16"/>
        <v>1214340.1000000001</v>
      </c>
      <c r="T38" s="6"/>
      <c r="U38" s="12">
        <f t="shared" si="17"/>
        <v>1028727.7</v>
      </c>
      <c r="V38" s="26">
        <f>V40+V41</f>
        <v>0</v>
      </c>
      <c r="W38" s="12">
        <f t="shared" si="18"/>
        <v>1214340.1000000001</v>
      </c>
      <c r="X38" s="26"/>
      <c r="Y38" s="12">
        <f t="shared" si="19"/>
        <v>1028727.7</v>
      </c>
      <c r="Z38" s="36"/>
      <c r="AA38" s="36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s="5" customFormat="1" hidden="1" x14ac:dyDescent="0.3">
      <c r="A39" s="2"/>
      <c r="B39" s="8" t="s">
        <v>13</v>
      </c>
      <c r="C39" s="13"/>
      <c r="D39" s="6"/>
      <c r="E39" s="6"/>
      <c r="F39" s="12"/>
      <c r="G39" s="7"/>
      <c r="H39" s="6"/>
      <c r="I39" s="12"/>
      <c r="J39" s="6"/>
      <c r="K39" s="12"/>
      <c r="L39" s="6"/>
      <c r="M39" s="12"/>
      <c r="N39" s="6"/>
      <c r="O39" s="12"/>
      <c r="P39" s="6"/>
      <c r="Q39" s="12"/>
      <c r="R39" s="6"/>
      <c r="S39" s="12"/>
      <c r="T39" s="6"/>
      <c r="U39" s="12"/>
      <c r="V39" s="26"/>
      <c r="W39" s="12"/>
      <c r="X39" s="26"/>
      <c r="Y39" s="12"/>
      <c r="Z39" s="36"/>
      <c r="AA39" s="36">
        <v>0</v>
      </c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5" customFormat="1" hidden="1" x14ac:dyDescent="0.3">
      <c r="A40" s="2"/>
      <c r="B40" s="13" t="s">
        <v>16</v>
      </c>
      <c r="C40" s="13"/>
      <c r="D40" s="6">
        <f>D42+D43+D44+D45+D46+D47+D50</f>
        <v>829780.1</v>
      </c>
      <c r="E40" s="6"/>
      <c r="F40" s="12">
        <f t="shared" si="0"/>
        <v>829780.1</v>
      </c>
      <c r="G40" s="7">
        <f>G42+G43+G44+G45+G46+G47+G50</f>
        <v>1028727.7</v>
      </c>
      <c r="H40" s="6"/>
      <c r="I40" s="12">
        <f t="shared" si="1"/>
        <v>1028727.7</v>
      </c>
      <c r="J40" s="6"/>
      <c r="K40" s="12">
        <f t="shared" si="2"/>
        <v>829780.1</v>
      </c>
      <c r="L40" s="6"/>
      <c r="M40" s="12">
        <f t="shared" si="3"/>
        <v>1028727.7</v>
      </c>
      <c r="N40" s="6"/>
      <c r="O40" s="12">
        <f t="shared" si="4"/>
        <v>829780.1</v>
      </c>
      <c r="P40" s="6"/>
      <c r="Q40" s="12">
        <f t="shared" ref="Q40:Q48" si="20">M40+P40</f>
        <v>1028727.7</v>
      </c>
      <c r="R40" s="6">
        <f>R42+R43+R44+R45+R46+R47+R50+R52+R53</f>
        <v>41760</v>
      </c>
      <c r="S40" s="12">
        <f t="shared" ref="S40:S48" si="21">O40+R40</f>
        <v>871540.1</v>
      </c>
      <c r="T40" s="6"/>
      <c r="U40" s="12">
        <f t="shared" ref="U40:U48" si="22">Q40+T40</f>
        <v>1028727.7</v>
      </c>
      <c r="V40" s="26">
        <f>V42+V43+V44+V45+V46+V47+V50+V52+V53</f>
        <v>0</v>
      </c>
      <c r="W40" s="12">
        <f t="shared" ref="W40:W48" si="23">S40+V40</f>
        <v>871540.1</v>
      </c>
      <c r="X40" s="26"/>
      <c r="Y40" s="12">
        <f t="shared" ref="Y40:Y48" si="24">U40+X40</f>
        <v>1028727.7</v>
      </c>
      <c r="Z40" s="36"/>
      <c r="AA40" s="36">
        <v>0</v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s="5" customFormat="1" hidden="1" x14ac:dyDescent="0.3">
      <c r="A41" s="2"/>
      <c r="B41" s="13" t="s">
        <v>33</v>
      </c>
      <c r="C41" s="13"/>
      <c r="D41" s="6">
        <f>D51</f>
        <v>0</v>
      </c>
      <c r="E41" s="6"/>
      <c r="F41" s="12">
        <f t="shared" si="0"/>
        <v>0</v>
      </c>
      <c r="G41" s="7">
        <f>G51</f>
        <v>0</v>
      </c>
      <c r="H41" s="6"/>
      <c r="I41" s="12">
        <f t="shared" si="1"/>
        <v>0</v>
      </c>
      <c r="J41" s="6"/>
      <c r="K41" s="12">
        <f t="shared" si="2"/>
        <v>0</v>
      </c>
      <c r="L41" s="6"/>
      <c r="M41" s="12">
        <f t="shared" si="3"/>
        <v>0</v>
      </c>
      <c r="N41" s="6"/>
      <c r="O41" s="12">
        <f t="shared" si="4"/>
        <v>0</v>
      </c>
      <c r="P41" s="6"/>
      <c r="Q41" s="12">
        <f t="shared" si="20"/>
        <v>0</v>
      </c>
      <c r="R41" s="6"/>
      <c r="S41" s="12">
        <f t="shared" si="21"/>
        <v>0</v>
      </c>
      <c r="T41" s="6"/>
      <c r="U41" s="12">
        <f t="shared" si="22"/>
        <v>0</v>
      </c>
      <c r="V41" s="26"/>
      <c r="W41" s="12">
        <f t="shared" si="23"/>
        <v>0</v>
      </c>
      <c r="X41" s="26"/>
      <c r="Y41" s="12">
        <f t="shared" si="24"/>
        <v>0</v>
      </c>
      <c r="Z41" s="36"/>
      <c r="AA41" s="36">
        <v>0</v>
      </c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s="5" customFormat="1" ht="75" x14ac:dyDescent="0.3">
      <c r="A42" s="2" t="s">
        <v>79</v>
      </c>
      <c r="B42" s="13" t="s">
        <v>75</v>
      </c>
      <c r="C42" s="13" t="s">
        <v>8</v>
      </c>
      <c r="D42" s="6">
        <v>47031.9</v>
      </c>
      <c r="E42" s="6"/>
      <c r="F42" s="12">
        <f t="shared" si="0"/>
        <v>47031.9</v>
      </c>
      <c r="G42" s="7">
        <v>66773.3</v>
      </c>
      <c r="H42" s="6"/>
      <c r="I42" s="12">
        <f t="shared" si="1"/>
        <v>66773.3</v>
      </c>
      <c r="J42" s="6"/>
      <c r="K42" s="12">
        <f t="shared" si="2"/>
        <v>47031.9</v>
      </c>
      <c r="L42" s="6"/>
      <c r="M42" s="12">
        <f t="shared" si="3"/>
        <v>66773.3</v>
      </c>
      <c r="N42" s="6"/>
      <c r="O42" s="12">
        <f t="shared" si="4"/>
        <v>47031.9</v>
      </c>
      <c r="P42" s="6"/>
      <c r="Q42" s="12">
        <f t="shared" si="20"/>
        <v>66773.3</v>
      </c>
      <c r="R42" s="6"/>
      <c r="S42" s="12">
        <f t="shared" si="21"/>
        <v>47031.9</v>
      </c>
      <c r="T42" s="6"/>
      <c r="U42" s="12">
        <f t="shared" si="22"/>
        <v>66773.3</v>
      </c>
      <c r="V42" s="26"/>
      <c r="W42" s="12">
        <f t="shared" si="23"/>
        <v>47031.9</v>
      </c>
      <c r="X42" s="26"/>
      <c r="Y42" s="12">
        <f t="shared" si="24"/>
        <v>66773.3</v>
      </c>
      <c r="Z42" s="36"/>
      <c r="AA42" s="36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pans="1:40" s="5" customFormat="1" ht="75" x14ac:dyDescent="0.3">
      <c r="A43" s="2" t="s">
        <v>42</v>
      </c>
      <c r="B43" s="3" t="s">
        <v>74</v>
      </c>
      <c r="C43" s="13" t="s">
        <v>8</v>
      </c>
      <c r="D43" s="6">
        <v>188986.4</v>
      </c>
      <c r="E43" s="6"/>
      <c r="F43" s="12">
        <f t="shared" si="0"/>
        <v>188986.4</v>
      </c>
      <c r="G43" s="7">
        <v>100502.5</v>
      </c>
      <c r="H43" s="6"/>
      <c r="I43" s="12">
        <f t="shared" si="1"/>
        <v>100502.5</v>
      </c>
      <c r="J43" s="6"/>
      <c r="K43" s="12">
        <f t="shared" si="2"/>
        <v>188986.4</v>
      </c>
      <c r="L43" s="6"/>
      <c r="M43" s="12">
        <f t="shared" si="3"/>
        <v>100502.5</v>
      </c>
      <c r="N43" s="6"/>
      <c r="O43" s="12">
        <f t="shared" si="4"/>
        <v>188986.4</v>
      </c>
      <c r="P43" s="6"/>
      <c r="Q43" s="12">
        <f t="shared" si="20"/>
        <v>100502.5</v>
      </c>
      <c r="R43" s="6"/>
      <c r="S43" s="12">
        <f t="shared" si="21"/>
        <v>188986.4</v>
      </c>
      <c r="T43" s="6"/>
      <c r="U43" s="12">
        <f t="shared" si="22"/>
        <v>100502.5</v>
      </c>
      <c r="V43" s="26"/>
      <c r="W43" s="12">
        <f t="shared" si="23"/>
        <v>188986.4</v>
      </c>
      <c r="X43" s="26"/>
      <c r="Y43" s="12">
        <f t="shared" si="24"/>
        <v>100502.5</v>
      </c>
      <c r="Z43" s="36"/>
      <c r="AA43" s="36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pans="1:40" s="5" customFormat="1" ht="75" x14ac:dyDescent="0.3">
      <c r="A44" s="2" t="s">
        <v>80</v>
      </c>
      <c r="B44" s="13" t="s">
        <v>110</v>
      </c>
      <c r="C44" s="13" t="s">
        <v>8</v>
      </c>
      <c r="D44" s="6">
        <v>46857</v>
      </c>
      <c r="E44" s="6"/>
      <c r="F44" s="12">
        <f t="shared" si="0"/>
        <v>46857</v>
      </c>
      <c r="G44" s="7">
        <v>54913.3</v>
      </c>
      <c r="H44" s="6"/>
      <c r="I44" s="12">
        <f t="shared" si="1"/>
        <v>54913.3</v>
      </c>
      <c r="J44" s="6"/>
      <c r="K44" s="12">
        <f t="shared" si="2"/>
        <v>46857</v>
      </c>
      <c r="L44" s="6"/>
      <c r="M44" s="12">
        <f t="shared" si="3"/>
        <v>54913.3</v>
      </c>
      <c r="N44" s="6"/>
      <c r="O44" s="12">
        <f t="shared" si="4"/>
        <v>46857</v>
      </c>
      <c r="P44" s="6"/>
      <c r="Q44" s="12">
        <f t="shared" si="20"/>
        <v>54913.3</v>
      </c>
      <c r="R44" s="6"/>
      <c r="S44" s="12">
        <f t="shared" si="21"/>
        <v>46857</v>
      </c>
      <c r="T44" s="6"/>
      <c r="U44" s="12">
        <f t="shared" si="22"/>
        <v>54913.3</v>
      </c>
      <c r="V44" s="26"/>
      <c r="W44" s="12">
        <f t="shared" si="23"/>
        <v>46857</v>
      </c>
      <c r="X44" s="26"/>
      <c r="Y44" s="12">
        <f t="shared" si="24"/>
        <v>54913.3</v>
      </c>
      <c r="Z44" s="36"/>
      <c r="AA44" s="36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pans="1:40" s="5" customFormat="1" ht="75" x14ac:dyDescent="0.3">
      <c r="A45" s="2" t="s">
        <v>6</v>
      </c>
      <c r="B45" s="13" t="s">
        <v>111</v>
      </c>
      <c r="C45" s="13" t="s">
        <v>8</v>
      </c>
      <c r="D45" s="4">
        <v>25000</v>
      </c>
      <c r="E45" s="12"/>
      <c r="F45" s="12">
        <f t="shared" si="0"/>
        <v>25000</v>
      </c>
      <c r="G45" s="4">
        <v>0</v>
      </c>
      <c r="H45" s="12"/>
      <c r="I45" s="12">
        <f t="shared" si="1"/>
        <v>0</v>
      </c>
      <c r="J45" s="12"/>
      <c r="K45" s="12">
        <f t="shared" si="2"/>
        <v>25000</v>
      </c>
      <c r="L45" s="12"/>
      <c r="M45" s="12">
        <f t="shared" si="3"/>
        <v>0</v>
      </c>
      <c r="N45" s="12"/>
      <c r="O45" s="12">
        <f t="shared" si="4"/>
        <v>25000</v>
      </c>
      <c r="P45" s="12"/>
      <c r="Q45" s="12">
        <f t="shared" si="20"/>
        <v>0</v>
      </c>
      <c r="R45" s="12"/>
      <c r="S45" s="12">
        <f t="shared" si="21"/>
        <v>25000</v>
      </c>
      <c r="T45" s="12"/>
      <c r="U45" s="12">
        <f t="shared" si="22"/>
        <v>0</v>
      </c>
      <c r="V45" s="25"/>
      <c r="W45" s="12">
        <f t="shared" si="23"/>
        <v>25000</v>
      </c>
      <c r="X45" s="25"/>
      <c r="Y45" s="12">
        <f t="shared" si="24"/>
        <v>0</v>
      </c>
      <c r="Z45" s="36"/>
      <c r="AA45" s="36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pans="1:40" s="5" customFormat="1" ht="75" x14ac:dyDescent="0.3">
      <c r="A46" s="2" t="s">
        <v>81</v>
      </c>
      <c r="B46" s="11" t="s">
        <v>112</v>
      </c>
      <c r="C46" s="13" t="s">
        <v>8</v>
      </c>
      <c r="D46" s="4">
        <v>34238.1</v>
      </c>
      <c r="E46" s="12"/>
      <c r="F46" s="12">
        <f t="shared" si="0"/>
        <v>34238.1</v>
      </c>
      <c r="G46" s="4">
        <v>0</v>
      </c>
      <c r="H46" s="12"/>
      <c r="I46" s="12">
        <f t="shared" si="1"/>
        <v>0</v>
      </c>
      <c r="J46" s="12"/>
      <c r="K46" s="12">
        <f t="shared" si="2"/>
        <v>34238.1</v>
      </c>
      <c r="L46" s="12"/>
      <c r="M46" s="12">
        <f t="shared" si="3"/>
        <v>0</v>
      </c>
      <c r="N46" s="12"/>
      <c r="O46" s="12">
        <f t="shared" si="4"/>
        <v>34238.1</v>
      </c>
      <c r="P46" s="12"/>
      <c r="Q46" s="12">
        <f t="shared" si="20"/>
        <v>0</v>
      </c>
      <c r="R46" s="12"/>
      <c r="S46" s="12">
        <f t="shared" si="21"/>
        <v>34238.1</v>
      </c>
      <c r="T46" s="12"/>
      <c r="U46" s="12">
        <f t="shared" si="22"/>
        <v>0</v>
      </c>
      <c r="V46" s="25">
        <v>-119.04300000000001</v>
      </c>
      <c r="W46" s="12">
        <f t="shared" si="23"/>
        <v>34119.057000000001</v>
      </c>
      <c r="X46" s="25"/>
      <c r="Y46" s="12">
        <f t="shared" si="24"/>
        <v>0</v>
      </c>
      <c r="Z46" s="36">
        <v>1710141210</v>
      </c>
      <c r="AA46" s="36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s="5" customFormat="1" ht="75" x14ac:dyDescent="0.3">
      <c r="A47" s="2" t="s">
        <v>82</v>
      </c>
      <c r="B47" s="11" t="s">
        <v>113</v>
      </c>
      <c r="C47" s="13" t="s">
        <v>8</v>
      </c>
      <c r="D47" s="4">
        <v>15381.9</v>
      </c>
      <c r="E47" s="12"/>
      <c r="F47" s="12">
        <f t="shared" si="0"/>
        <v>15381.9</v>
      </c>
      <c r="G47" s="4">
        <v>0</v>
      </c>
      <c r="H47" s="12"/>
      <c r="I47" s="12">
        <f t="shared" si="1"/>
        <v>0</v>
      </c>
      <c r="J47" s="12"/>
      <c r="K47" s="12">
        <f t="shared" si="2"/>
        <v>15381.9</v>
      </c>
      <c r="L47" s="12"/>
      <c r="M47" s="12">
        <f t="shared" si="3"/>
        <v>0</v>
      </c>
      <c r="N47" s="12"/>
      <c r="O47" s="12">
        <f t="shared" si="4"/>
        <v>15381.9</v>
      </c>
      <c r="P47" s="12"/>
      <c r="Q47" s="12">
        <f t="shared" si="20"/>
        <v>0</v>
      </c>
      <c r="R47" s="12"/>
      <c r="S47" s="12">
        <f t="shared" si="21"/>
        <v>15381.9</v>
      </c>
      <c r="T47" s="12"/>
      <c r="U47" s="12">
        <f t="shared" si="22"/>
        <v>0</v>
      </c>
      <c r="V47" s="25">
        <v>119.04300000000001</v>
      </c>
      <c r="W47" s="12">
        <f t="shared" si="23"/>
        <v>15500.942999999999</v>
      </c>
      <c r="X47" s="25"/>
      <c r="Y47" s="12">
        <f t="shared" si="24"/>
        <v>0</v>
      </c>
      <c r="Z47" s="36">
        <v>1710141220</v>
      </c>
      <c r="AA47" s="36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1:40" s="5" customFormat="1" ht="56.25" x14ac:dyDescent="0.3">
      <c r="A48" s="2" t="s">
        <v>83</v>
      </c>
      <c r="B48" s="13" t="s">
        <v>50</v>
      </c>
      <c r="C48" s="13" t="s">
        <v>9</v>
      </c>
      <c r="D48" s="4">
        <f>D50+D51</f>
        <v>472284.8</v>
      </c>
      <c r="E48" s="12"/>
      <c r="F48" s="12">
        <f t="shared" si="0"/>
        <v>472284.8</v>
      </c>
      <c r="G48" s="4">
        <f>G50+G51</f>
        <v>806538.6</v>
      </c>
      <c r="H48" s="12"/>
      <c r="I48" s="12">
        <f t="shared" si="1"/>
        <v>806538.6</v>
      </c>
      <c r="J48" s="12"/>
      <c r="K48" s="12">
        <f t="shared" si="2"/>
        <v>472284.8</v>
      </c>
      <c r="L48" s="12"/>
      <c r="M48" s="12">
        <f t="shared" si="3"/>
        <v>806538.6</v>
      </c>
      <c r="N48" s="12"/>
      <c r="O48" s="12">
        <f t="shared" si="4"/>
        <v>472284.8</v>
      </c>
      <c r="P48" s="12"/>
      <c r="Q48" s="12">
        <f t="shared" si="20"/>
        <v>806538.6</v>
      </c>
      <c r="R48" s="12">
        <f>R50+R51</f>
        <v>41760</v>
      </c>
      <c r="S48" s="12">
        <f t="shared" si="21"/>
        <v>514044.8</v>
      </c>
      <c r="T48" s="12">
        <f>T50+T51</f>
        <v>41760</v>
      </c>
      <c r="U48" s="12">
        <f t="shared" si="22"/>
        <v>848298.6</v>
      </c>
      <c r="V48" s="25">
        <f>V50+V51</f>
        <v>0</v>
      </c>
      <c r="W48" s="12">
        <f t="shared" si="23"/>
        <v>514044.8</v>
      </c>
      <c r="X48" s="25">
        <f>X50+X51</f>
        <v>0</v>
      </c>
      <c r="Y48" s="12">
        <f t="shared" si="24"/>
        <v>848298.6</v>
      </c>
      <c r="Z48" s="36"/>
      <c r="AA48" s="36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s="5" customFormat="1" hidden="1" x14ac:dyDescent="0.3">
      <c r="A49" s="2"/>
      <c r="B49" s="8" t="s">
        <v>13</v>
      </c>
      <c r="C49" s="13"/>
      <c r="D49" s="4"/>
      <c r="E49" s="12"/>
      <c r="F49" s="12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25"/>
      <c r="W49" s="12"/>
      <c r="X49" s="25"/>
      <c r="Y49" s="12"/>
      <c r="Z49" s="36"/>
      <c r="AA49" s="36">
        <v>0</v>
      </c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1:40" s="5" customFormat="1" hidden="1" x14ac:dyDescent="0.3">
      <c r="A50" s="2"/>
      <c r="B50" s="13" t="s">
        <v>16</v>
      </c>
      <c r="C50" s="13"/>
      <c r="D50" s="4">
        <v>472284.8</v>
      </c>
      <c r="E50" s="12"/>
      <c r="F50" s="12">
        <f t="shared" si="0"/>
        <v>472284.8</v>
      </c>
      <c r="G50" s="4">
        <v>806538.6</v>
      </c>
      <c r="H50" s="12"/>
      <c r="I50" s="12">
        <f t="shared" si="1"/>
        <v>806538.6</v>
      </c>
      <c r="J50" s="12"/>
      <c r="K50" s="12">
        <f t="shared" si="2"/>
        <v>472284.8</v>
      </c>
      <c r="L50" s="12"/>
      <c r="M50" s="12">
        <f t="shared" si="3"/>
        <v>806538.6</v>
      </c>
      <c r="N50" s="12"/>
      <c r="O50" s="12">
        <f t="shared" si="4"/>
        <v>472284.8</v>
      </c>
      <c r="P50" s="12"/>
      <c r="Q50" s="12">
        <f t="shared" ref="Q50:Q54" si="25">M50+P50</f>
        <v>806538.6</v>
      </c>
      <c r="R50" s="12">
        <f>-422945.9+464705.9</f>
        <v>41760</v>
      </c>
      <c r="S50" s="12">
        <f t="shared" ref="S50:S54" si="26">O50+R50</f>
        <v>514044.8</v>
      </c>
      <c r="T50" s="12">
        <f>-765745.9+807505.9</f>
        <v>41760</v>
      </c>
      <c r="U50" s="12">
        <f t="shared" ref="U50:U54" si="27">Q50+T50</f>
        <v>848298.6</v>
      </c>
      <c r="V50" s="25"/>
      <c r="W50" s="12">
        <f t="shared" ref="W50:W54" si="28">S50+V50</f>
        <v>514044.8</v>
      </c>
      <c r="X50" s="25"/>
      <c r="Y50" s="12">
        <f t="shared" ref="Y50:Y54" si="29">U50+X50</f>
        <v>848298.6</v>
      </c>
      <c r="Z50" s="36"/>
      <c r="AA50" s="36">
        <v>0</v>
      </c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s="5" customFormat="1" hidden="1" x14ac:dyDescent="0.3">
      <c r="A51" s="2"/>
      <c r="B51" s="13" t="s">
        <v>33</v>
      </c>
      <c r="C51" s="13"/>
      <c r="D51" s="4"/>
      <c r="E51" s="12"/>
      <c r="F51" s="12">
        <f t="shared" si="0"/>
        <v>0</v>
      </c>
      <c r="G51" s="4"/>
      <c r="H51" s="12"/>
      <c r="I51" s="12">
        <f t="shared" si="1"/>
        <v>0</v>
      </c>
      <c r="J51" s="12"/>
      <c r="K51" s="12">
        <f t="shared" si="2"/>
        <v>0</v>
      </c>
      <c r="L51" s="12"/>
      <c r="M51" s="12">
        <f t="shared" si="3"/>
        <v>0</v>
      </c>
      <c r="N51" s="12"/>
      <c r="O51" s="12">
        <f t="shared" si="4"/>
        <v>0</v>
      </c>
      <c r="P51" s="12"/>
      <c r="Q51" s="12">
        <f t="shared" si="25"/>
        <v>0</v>
      </c>
      <c r="R51" s="12"/>
      <c r="S51" s="12">
        <f t="shared" si="26"/>
        <v>0</v>
      </c>
      <c r="T51" s="12"/>
      <c r="U51" s="12">
        <f t="shared" si="27"/>
        <v>0</v>
      </c>
      <c r="V51" s="25"/>
      <c r="W51" s="12">
        <f t="shared" si="28"/>
        <v>0</v>
      </c>
      <c r="X51" s="25"/>
      <c r="Y51" s="12">
        <f t="shared" si="29"/>
        <v>0</v>
      </c>
      <c r="Z51" s="36"/>
      <c r="AA51" s="36">
        <v>0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1:40" s="5" customFormat="1" ht="56.25" x14ac:dyDescent="0.3">
      <c r="A52" s="2" t="s">
        <v>84</v>
      </c>
      <c r="B52" s="13" t="s">
        <v>73</v>
      </c>
      <c r="C52" s="13" t="s">
        <v>9</v>
      </c>
      <c r="D52" s="4">
        <v>342800</v>
      </c>
      <c r="E52" s="12"/>
      <c r="F52" s="12">
        <f t="shared" si="0"/>
        <v>342800</v>
      </c>
      <c r="G52" s="4">
        <v>0</v>
      </c>
      <c r="H52" s="12"/>
      <c r="I52" s="12">
        <f t="shared" si="1"/>
        <v>0</v>
      </c>
      <c r="J52" s="12"/>
      <c r="K52" s="12">
        <f t="shared" si="2"/>
        <v>342800</v>
      </c>
      <c r="L52" s="12"/>
      <c r="M52" s="12">
        <f t="shared" si="3"/>
        <v>0</v>
      </c>
      <c r="N52" s="12"/>
      <c r="O52" s="12">
        <f t="shared" si="4"/>
        <v>342800</v>
      </c>
      <c r="P52" s="12"/>
      <c r="Q52" s="12">
        <f t="shared" si="25"/>
        <v>0</v>
      </c>
      <c r="R52" s="12"/>
      <c r="S52" s="12">
        <f t="shared" si="26"/>
        <v>342800</v>
      </c>
      <c r="T52" s="12"/>
      <c r="U52" s="12">
        <f t="shared" si="27"/>
        <v>0</v>
      </c>
      <c r="V52" s="25"/>
      <c r="W52" s="12">
        <f t="shared" si="28"/>
        <v>342800</v>
      </c>
      <c r="X52" s="25"/>
      <c r="Y52" s="12">
        <f t="shared" si="29"/>
        <v>0</v>
      </c>
      <c r="Z52" s="36"/>
      <c r="AA52" s="36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1:40" s="5" customFormat="1" ht="75" hidden="1" x14ac:dyDescent="0.3">
      <c r="A53" s="2" t="s">
        <v>85</v>
      </c>
      <c r="B53" s="13" t="s">
        <v>62</v>
      </c>
      <c r="C53" s="13" t="s">
        <v>8</v>
      </c>
      <c r="D53" s="4">
        <v>0</v>
      </c>
      <c r="E53" s="12"/>
      <c r="F53" s="12">
        <f t="shared" si="0"/>
        <v>0</v>
      </c>
      <c r="G53" s="4">
        <v>0</v>
      </c>
      <c r="H53" s="12"/>
      <c r="I53" s="12">
        <f t="shared" si="1"/>
        <v>0</v>
      </c>
      <c r="J53" s="12"/>
      <c r="K53" s="12">
        <f t="shared" si="2"/>
        <v>0</v>
      </c>
      <c r="L53" s="12"/>
      <c r="M53" s="12">
        <f t="shared" si="3"/>
        <v>0</v>
      </c>
      <c r="N53" s="12"/>
      <c r="O53" s="12">
        <f t="shared" si="4"/>
        <v>0</v>
      </c>
      <c r="P53" s="12"/>
      <c r="Q53" s="12">
        <f t="shared" si="25"/>
        <v>0</v>
      </c>
      <c r="R53" s="12"/>
      <c r="S53" s="12">
        <f t="shared" si="26"/>
        <v>0</v>
      </c>
      <c r="T53" s="12"/>
      <c r="U53" s="12">
        <f t="shared" si="27"/>
        <v>0</v>
      </c>
      <c r="V53" s="25"/>
      <c r="W53" s="12">
        <f t="shared" si="28"/>
        <v>0</v>
      </c>
      <c r="X53" s="25"/>
      <c r="Y53" s="12">
        <f t="shared" si="29"/>
        <v>0</v>
      </c>
      <c r="Z53" s="36"/>
      <c r="AA53" s="36">
        <v>0</v>
      </c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1:40" s="5" customFormat="1" x14ac:dyDescent="0.3">
      <c r="A54" s="2"/>
      <c r="B54" s="13" t="s">
        <v>10</v>
      </c>
      <c r="C54" s="13"/>
      <c r="D54" s="6">
        <f>D58+D59+D63+D64+D68+D72</f>
        <v>168788.3</v>
      </c>
      <c r="E54" s="6"/>
      <c r="F54" s="12">
        <f t="shared" si="0"/>
        <v>168788.3</v>
      </c>
      <c r="G54" s="7">
        <f>G58+G59+G63+G64+G68+G72</f>
        <v>35500</v>
      </c>
      <c r="H54" s="6"/>
      <c r="I54" s="12">
        <f t="shared" si="1"/>
        <v>35500</v>
      </c>
      <c r="J54" s="6"/>
      <c r="K54" s="12">
        <f t="shared" si="2"/>
        <v>168788.3</v>
      </c>
      <c r="L54" s="6"/>
      <c r="M54" s="12">
        <f t="shared" si="3"/>
        <v>35500</v>
      </c>
      <c r="N54" s="6"/>
      <c r="O54" s="12">
        <f t="shared" si="4"/>
        <v>168788.3</v>
      </c>
      <c r="P54" s="6"/>
      <c r="Q54" s="12">
        <f t="shared" si="25"/>
        <v>35500</v>
      </c>
      <c r="R54" s="6">
        <f>R56+R57</f>
        <v>0</v>
      </c>
      <c r="S54" s="12">
        <f t="shared" si="26"/>
        <v>168788.3</v>
      </c>
      <c r="T54" s="6"/>
      <c r="U54" s="12">
        <f t="shared" si="27"/>
        <v>35500</v>
      </c>
      <c r="V54" s="26">
        <f>V56+V57</f>
        <v>0</v>
      </c>
      <c r="W54" s="12">
        <f t="shared" si="28"/>
        <v>168788.3</v>
      </c>
      <c r="X54" s="26"/>
      <c r="Y54" s="12">
        <f t="shared" si="29"/>
        <v>35500</v>
      </c>
      <c r="Z54" s="36"/>
      <c r="AA54" s="36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s="5" customFormat="1" x14ac:dyDescent="0.3">
      <c r="A55" s="2"/>
      <c r="B55" s="8" t="s">
        <v>13</v>
      </c>
      <c r="C55" s="13"/>
      <c r="D55" s="7"/>
      <c r="E55" s="6"/>
      <c r="F55" s="12"/>
      <c r="G55" s="7"/>
      <c r="H55" s="6"/>
      <c r="I55" s="12"/>
      <c r="J55" s="6"/>
      <c r="K55" s="12"/>
      <c r="L55" s="6"/>
      <c r="M55" s="12"/>
      <c r="N55" s="6"/>
      <c r="O55" s="12"/>
      <c r="P55" s="6"/>
      <c r="Q55" s="12"/>
      <c r="R55" s="6"/>
      <c r="S55" s="12"/>
      <c r="T55" s="6"/>
      <c r="U55" s="12"/>
      <c r="V55" s="26"/>
      <c r="W55" s="12"/>
      <c r="X55" s="26"/>
      <c r="Y55" s="12"/>
      <c r="Z55" s="36"/>
      <c r="AA55" s="36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1:40" s="5" customFormat="1" hidden="1" x14ac:dyDescent="0.3">
      <c r="A56" s="2"/>
      <c r="B56" s="13" t="s">
        <v>16</v>
      </c>
      <c r="C56" s="13"/>
      <c r="D56" s="7">
        <f>D58+D61+D63+D64+D70+D72</f>
        <v>139638.30000000002</v>
      </c>
      <c r="E56" s="6"/>
      <c r="F56" s="12">
        <f t="shared" si="0"/>
        <v>139638.30000000002</v>
      </c>
      <c r="G56" s="7">
        <f>G58+G61+G63+G64+G70+G72</f>
        <v>35500</v>
      </c>
      <c r="H56" s="6"/>
      <c r="I56" s="12">
        <f t="shared" si="1"/>
        <v>35500</v>
      </c>
      <c r="J56" s="6"/>
      <c r="K56" s="12">
        <f t="shared" si="2"/>
        <v>139638.30000000002</v>
      </c>
      <c r="L56" s="6"/>
      <c r="M56" s="12">
        <f t="shared" si="3"/>
        <v>35500</v>
      </c>
      <c r="N56" s="6"/>
      <c r="O56" s="12">
        <f t="shared" si="4"/>
        <v>139638.30000000002</v>
      </c>
      <c r="P56" s="6"/>
      <c r="Q56" s="12">
        <f t="shared" ref="Q56:Q59" si="30">M56+P56</f>
        <v>35500</v>
      </c>
      <c r="R56" s="6">
        <f>R58+R61+R63+R66+R70+R72</f>
        <v>0</v>
      </c>
      <c r="S56" s="12">
        <f t="shared" ref="S56:S64" si="31">O56+R56</f>
        <v>139638.30000000002</v>
      </c>
      <c r="T56" s="6"/>
      <c r="U56" s="12">
        <f t="shared" ref="U56:U59" si="32">Q56+T56</f>
        <v>35500</v>
      </c>
      <c r="V56" s="26">
        <f>V58+V61+V63+V66+V70+V72</f>
        <v>0</v>
      </c>
      <c r="W56" s="12">
        <f t="shared" ref="W56:W64" si="33">S56+V56</f>
        <v>139638.30000000002</v>
      </c>
      <c r="X56" s="26"/>
      <c r="Y56" s="12">
        <f t="shared" ref="Y56:Y59" si="34">U56+X56</f>
        <v>35500</v>
      </c>
      <c r="Z56" s="36"/>
      <c r="AA56" s="36">
        <v>0</v>
      </c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1:40" s="5" customFormat="1" x14ac:dyDescent="0.3">
      <c r="A57" s="2"/>
      <c r="B57" s="13" t="s">
        <v>33</v>
      </c>
      <c r="C57" s="13"/>
      <c r="D57" s="7">
        <f>D62+D71</f>
        <v>29150</v>
      </c>
      <c r="E57" s="6"/>
      <c r="F57" s="12">
        <f t="shared" si="0"/>
        <v>29150</v>
      </c>
      <c r="G57" s="7">
        <f>G62+G71</f>
        <v>0</v>
      </c>
      <c r="H57" s="6"/>
      <c r="I57" s="12">
        <f t="shared" si="1"/>
        <v>0</v>
      </c>
      <c r="J57" s="6"/>
      <c r="K57" s="12">
        <f t="shared" si="2"/>
        <v>29150</v>
      </c>
      <c r="L57" s="6"/>
      <c r="M57" s="12">
        <f t="shared" si="3"/>
        <v>0</v>
      </c>
      <c r="N57" s="6"/>
      <c r="O57" s="12">
        <f t="shared" si="4"/>
        <v>29150</v>
      </c>
      <c r="P57" s="6"/>
      <c r="Q57" s="12">
        <f t="shared" si="30"/>
        <v>0</v>
      </c>
      <c r="R57" s="6"/>
      <c r="S57" s="12">
        <f t="shared" si="31"/>
        <v>29150</v>
      </c>
      <c r="T57" s="6"/>
      <c r="U57" s="12">
        <f t="shared" si="32"/>
        <v>0</v>
      </c>
      <c r="V57" s="26"/>
      <c r="W57" s="12">
        <f t="shared" si="33"/>
        <v>29150</v>
      </c>
      <c r="X57" s="26"/>
      <c r="Y57" s="12">
        <f t="shared" si="34"/>
        <v>0</v>
      </c>
      <c r="Z57" s="36"/>
      <c r="AA57" s="36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s="5" customFormat="1" ht="60" customHeight="1" x14ac:dyDescent="0.3">
      <c r="A58" s="2" t="s">
        <v>85</v>
      </c>
      <c r="B58" s="3" t="s">
        <v>72</v>
      </c>
      <c r="C58" s="3" t="s">
        <v>11</v>
      </c>
      <c r="D58" s="4">
        <v>49935.1</v>
      </c>
      <c r="E58" s="12"/>
      <c r="F58" s="12">
        <f t="shared" si="0"/>
        <v>49935.1</v>
      </c>
      <c r="G58" s="4">
        <v>35500</v>
      </c>
      <c r="H58" s="12"/>
      <c r="I58" s="12">
        <f t="shared" si="1"/>
        <v>35500</v>
      </c>
      <c r="J58" s="12"/>
      <c r="K58" s="12">
        <f t="shared" si="2"/>
        <v>49935.1</v>
      </c>
      <c r="L58" s="12"/>
      <c r="M58" s="12">
        <f t="shared" si="3"/>
        <v>35500</v>
      </c>
      <c r="N58" s="12"/>
      <c r="O58" s="12">
        <f t="shared" si="4"/>
        <v>49935.1</v>
      </c>
      <c r="P58" s="12"/>
      <c r="Q58" s="12">
        <f t="shared" si="30"/>
        <v>35500</v>
      </c>
      <c r="R58" s="12"/>
      <c r="S58" s="12">
        <f t="shared" si="31"/>
        <v>49935.1</v>
      </c>
      <c r="T58" s="12"/>
      <c r="U58" s="12">
        <f t="shared" si="32"/>
        <v>35500</v>
      </c>
      <c r="V58" s="25"/>
      <c r="W58" s="12">
        <f t="shared" si="33"/>
        <v>49935.1</v>
      </c>
      <c r="X58" s="25"/>
      <c r="Y58" s="12">
        <f t="shared" si="34"/>
        <v>35500</v>
      </c>
      <c r="Z58" s="36"/>
      <c r="AA58" s="36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1:40" s="5" customFormat="1" ht="56.25" hidden="1" x14ac:dyDescent="0.3">
      <c r="A59" s="2" t="s">
        <v>44</v>
      </c>
      <c r="B59" s="3" t="s">
        <v>104</v>
      </c>
      <c r="C59" s="3" t="s">
        <v>11</v>
      </c>
      <c r="D59" s="12">
        <f>D61+D62</f>
        <v>0</v>
      </c>
      <c r="E59" s="12"/>
      <c r="F59" s="12">
        <f t="shared" si="0"/>
        <v>0</v>
      </c>
      <c r="G59" s="4">
        <f>G61+G62</f>
        <v>0</v>
      </c>
      <c r="H59" s="12"/>
      <c r="I59" s="12">
        <f t="shared" si="1"/>
        <v>0</v>
      </c>
      <c r="J59" s="12"/>
      <c r="K59" s="12">
        <f t="shared" si="2"/>
        <v>0</v>
      </c>
      <c r="L59" s="12"/>
      <c r="M59" s="12">
        <f t="shared" si="3"/>
        <v>0</v>
      </c>
      <c r="N59" s="12"/>
      <c r="O59" s="12">
        <f t="shared" si="4"/>
        <v>0</v>
      </c>
      <c r="P59" s="12"/>
      <c r="Q59" s="12">
        <f t="shared" si="30"/>
        <v>0</v>
      </c>
      <c r="R59" s="12"/>
      <c r="S59" s="12">
        <f t="shared" si="31"/>
        <v>0</v>
      </c>
      <c r="T59" s="12"/>
      <c r="U59" s="12">
        <f t="shared" si="32"/>
        <v>0</v>
      </c>
      <c r="V59" s="25"/>
      <c r="W59" s="12">
        <f t="shared" si="33"/>
        <v>0</v>
      </c>
      <c r="X59" s="25"/>
      <c r="Y59" s="12">
        <f t="shared" si="34"/>
        <v>0</v>
      </c>
      <c r="Z59" s="36">
        <v>1120441070</v>
      </c>
      <c r="AA59" s="36">
        <v>0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1:40" s="5" customFormat="1" hidden="1" x14ac:dyDescent="0.3">
      <c r="A60" s="2"/>
      <c r="B60" s="8" t="s">
        <v>13</v>
      </c>
      <c r="C60" s="3"/>
      <c r="D60" s="12"/>
      <c r="E60" s="12"/>
      <c r="F60" s="12"/>
      <c r="G60" s="4"/>
      <c r="H60" s="12"/>
      <c r="I60" s="12"/>
      <c r="J60" s="12"/>
      <c r="K60" s="12"/>
      <c r="L60" s="12"/>
      <c r="M60" s="12"/>
      <c r="N60" s="12"/>
      <c r="O60" s="12">
        <f t="shared" si="4"/>
        <v>0</v>
      </c>
      <c r="P60" s="12"/>
      <c r="Q60" s="12"/>
      <c r="R60" s="12"/>
      <c r="S60" s="12">
        <f t="shared" si="31"/>
        <v>0</v>
      </c>
      <c r="T60" s="12"/>
      <c r="U60" s="12"/>
      <c r="V60" s="25"/>
      <c r="W60" s="12">
        <f t="shared" si="33"/>
        <v>0</v>
      </c>
      <c r="X60" s="25"/>
      <c r="Y60" s="12"/>
      <c r="Z60" s="36"/>
      <c r="AA60" s="36">
        <v>0</v>
      </c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pans="1:40" s="5" customFormat="1" hidden="1" x14ac:dyDescent="0.3">
      <c r="A61" s="2"/>
      <c r="B61" s="13" t="s">
        <v>16</v>
      </c>
      <c r="C61" s="3"/>
      <c r="D61" s="12"/>
      <c r="E61" s="12"/>
      <c r="F61" s="12">
        <f t="shared" si="0"/>
        <v>0</v>
      </c>
      <c r="G61" s="4"/>
      <c r="H61" s="12"/>
      <c r="I61" s="12">
        <f t="shared" si="1"/>
        <v>0</v>
      </c>
      <c r="J61" s="12"/>
      <c r="K61" s="12">
        <f t="shared" si="2"/>
        <v>0</v>
      </c>
      <c r="L61" s="12"/>
      <c r="M61" s="12">
        <f t="shared" si="3"/>
        <v>0</v>
      </c>
      <c r="N61" s="12"/>
      <c r="O61" s="12">
        <f t="shared" si="4"/>
        <v>0</v>
      </c>
      <c r="P61" s="12"/>
      <c r="Q61" s="12">
        <f t="shared" ref="Q61:Q64" si="35">M61+P61</f>
        <v>0</v>
      </c>
      <c r="R61" s="12"/>
      <c r="S61" s="12">
        <f t="shared" si="31"/>
        <v>0</v>
      </c>
      <c r="T61" s="12"/>
      <c r="U61" s="12">
        <f t="shared" ref="U61:U64" si="36">Q61+T61</f>
        <v>0</v>
      </c>
      <c r="V61" s="25"/>
      <c r="W61" s="12">
        <f t="shared" si="33"/>
        <v>0</v>
      </c>
      <c r="X61" s="25"/>
      <c r="Y61" s="12">
        <f t="shared" ref="Y61:Y64" si="37">U61+X61</f>
        <v>0</v>
      </c>
      <c r="Z61" s="36"/>
      <c r="AA61" s="36">
        <v>0</v>
      </c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pans="1:40" s="5" customFormat="1" hidden="1" x14ac:dyDescent="0.3">
      <c r="A62" s="2"/>
      <c r="B62" s="13" t="s">
        <v>33</v>
      </c>
      <c r="C62" s="3"/>
      <c r="D62" s="12"/>
      <c r="E62" s="12"/>
      <c r="F62" s="12">
        <f t="shared" si="0"/>
        <v>0</v>
      </c>
      <c r="G62" s="4"/>
      <c r="H62" s="12"/>
      <c r="I62" s="12">
        <f t="shared" si="1"/>
        <v>0</v>
      </c>
      <c r="J62" s="12"/>
      <c r="K62" s="12">
        <f t="shared" si="2"/>
        <v>0</v>
      </c>
      <c r="L62" s="12"/>
      <c r="M62" s="12">
        <f t="shared" si="3"/>
        <v>0</v>
      </c>
      <c r="N62" s="12"/>
      <c r="O62" s="12">
        <f t="shared" si="4"/>
        <v>0</v>
      </c>
      <c r="P62" s="12"/>
      <c r="Q62" s="12">
        <f t="shared" si="35"/>
        <v>0</v>
      </c>
      <c r="R62" s="12"/>
      <c r="S62" s="12">
        <f t="shared" si="31"/>
        <v>0</v>
      </c>
      <c r="T62" s="12"/>
      <c r="U62" s="12">
        <f t="shared" si="36"/>
        <v>0</v>
      </c>
      <c r="V62" s="25"/>
      <c r="W62" s="12">
        <f t="shared" si="33"/>
        <v>0</v>
      </c>
      <c r="X62" s="25"/>
      <c r="Y62" s="12">
        <f t="shared" si="37"/>
        <v>0</v>
      </c>
      <c r="Z62" s="36"/>
      <c r="AA62" s="36">
        <v>0</v>
      </c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1:40" s="5" customFormat="1" ht="56.25" x14ac:dyDescent="0.3">
      <c r="A63" s="2" t="s">
        <v>86</v>
      </c>
      <c r="B63" s="3" t="s">
        <v>105</v>
      </c>
      <c r="C63" s="3" t="s">
        <v>11</v>
      </c>
      <c r="D63" s="12">
        <v>0</v>
      </c>
      <c r="E63" s="12">
        <v>8430.9</v>
      </c>
      <c r="F63" s="12">
        <f t="shared" si="0"/>
        <v>8430.9</v>
      </c>
      <c r="G63" s="4">
        <v>0</v>
      </c>
      <c r="H63" s="12"/>
      <c r="I63" s="12">
        <f t="shared" si="1"/>
        <v>0</v>
      </c>
      <c r="J63" s="12"/>
      <c r="K63" s="12">
        <f t="shared" si="2"/>
        <v>8430.9</v>
      </c>
      <c r="L63" s="12"/>
      <c r="M63" s="12">
        <f t="shared" si="3"/>
        <v>0</v>
      </c>
      <c r="N63" s="12"/>
      <c r="O63" s="12">
        <f t="shared" si="4"/>
        <v>8430.9</v>
      </c>
      <c r="P63" s="12"/>
      <c r="Q63" s="12">
        <f t="shared" si="35"/>
        <v>0</v>
      </c>
      <c r="R63" s="12"/>
      <c r="S63" s="12">
        <f t="shared" si="31"/>
        <v>8430.9</v>
      </c>
      <c r="T63" s="12"/>
      <c r="U63" s="12">
        <f t="shared" si="36"/>
        <v>0</v>
      </c>
      <c r="V63" s="25"/>
      <c r="W63" s="12">
        <f t="shared" si="33"/>
        <v>8430.9</v>
      </c>
      <c r="X63" s="25"/>
      <c r="Y63" s="12">
        <f t="shared" si="37"/>
        <v>0</v>
      </c>
      <c r="Z63" s="36">
        <v>1120441540</v>
      </c>
      <c r="AA63" s="36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1:40" s="5" customFormat="1" ht="60" customHeight="1" x14ac:dyDescent="0.3">
      <c r="A64" s="2" t="s">
        <v>87</v>
      </c>
      <c r="B64" s="3" t="s">
        <v>37</v>
      </c>
      <c r="C64" s="3" t="s">
        <v>11</v>
      </c>
      <c r="D64" s="12">
        <v>67007</v>
      </c>
      <c r="E64" s="12">
        <f>E66+E67</f>
        <v>-25444.6</v>
      </c>
      <c r="F64" s="12">
        <f t="shared" si="0"/>
        <v>41562.400000000001</v>
      </c>
      <c r="G64" s="4">
        <v>0</v>
      </c>
      <c r="H64" s="12"/>
      <c r="I64" s="12">
        <f t="shared" si="1"/>
        <v>0</v>
      </c>
      <c r="J64" s="12">
        <f>J66+J67</f>
        <v>0</v>
      </c>
      <c r="K64" s="12">
        <f t="shared" si="2"/>
        <v>41562.400000000001</v>
      </c>
      <c r="L64" s="12"/>
      <c r="M64" s="12">
        <f t="shared" si="3"/>
        <v>0</v>
      </c>
      <c r="N64" s="12">
        <f>N66+N67</f>
        <v>0</v>
      </c>
      <c r="O64" s="12">
        <f t="shared" si="4"/>
        <v>41562.400000000001</v>
      </c>
      <c r="P64" s="12"/>
      <c r="Q64" s="12">
        <f t="shared" si="35"/>
        <v>0</v>
      </c>
      <c r="R64" s="12">
        <f>R66+R67</f>
        <v>0</v>
      </c>
      <c r="S64" s="12">
        <f t="shared" si="31"/>
        <v>41562.400000000001</v>
      </c>
      <c r="T64" s="12"/>
      <c r="U64" s="12">
        <f t="shared" si="36"/>
        <v>0</v>
      </c>
      <c r="V64" s="25">
        <f>V66+V67</f>
        <v>0</v>
      </c>
      <c r="W64" s="12">
        <f t="shared" si="33"/>
        <v>41562.400000000001</v>
      </c>
      <c r="X64" s="25"/>
      <c r="Y64" s="12">
        <f t="shared" si="37"/>
        <v>0</v>
      </c>
      <c r="Z64" s="36"/>
      <c r="AA64" s="36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pans="1:40" s="5" customFormat="1" x14ac:dyDescent="0.3">
      <c r="A65" s="2"/>
      <c r="B65" s="8" t="s">
        <v>13</v>
      </c>
      <c r="C65" s="3"/>
      <c r="D65" s="12"/>
      <c r="E65" s="12"/>
      <c r="F65" s="12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25"/>
      <c r="W65" s="12"/>
      <c r="X65" s="25"/>
      <c r="Y65" s="12"/>
      <c r="Z65" s="36"/>
      <c r="AA65" s="36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pans="1:40" s="5" customFormat="1" hidden="1" x14ac:dyDescent="0.3">
      <c r="A66" s="2"/>
      <c r="B66" s="23" t="s">
        <v>16</v>
      </c>
      <c r="C66" s="3"/>
      <c r="D66" s="12">
        <v>67007</v>
      </c>
      <c r="E66" s="12">
        <v>-54594.6</v>
      </c>
      <c r="F66" s="12">
        <f t="shared" si="0"/>
        <v>12412.400000000001</v>
      </c>
      <c r="G66" s="4"/>
      <c r="H66" s="12"/>
      <c r="I66" s="12">
        <v>0</v>
      </c>
      <c r="J66" s="12"/>
      <c r="K66" s="12">
        <f t="shared" si="2"/>
        <v>12412.400000000001</v>
      </c>
      <c r="L66" s="12"/>
      <c r="M66" s="12">
        <f t="shared" si="3"/>
        <v>0</v>
      </c>
      <c r="N66" s="12"/>
      <c r="O66" s="12">
        <f t="shared" si="4"/>
        <v>12412.400000000001</v>
      </c>
      <c r="P66" s="12"/>
      <c r="Q66" s="12">
        <f t="shared" ref="Q66:Q68" si="38">M66+P66</f>
        <v>0</v>
      </c>
      <c r="R66" s="12"/>
      <c r="S66" s="12">
        <f t="shared" ref="S66:S68" si="39">O66+R66</f>
        <v>12412.400000000001</v>
      </c>
      <c r="T66" s="12"/>
      <c r="U66" s="12">
        <f t="shared" ref="U66:U68" si="40">Q66+T66</f>
        <v>0</v>
      </c>
      <c r="V66" s="25"/>
      <c r="W66" s="12">
        <f t="shared" ref="W66:W68" si="41">S66+V66</f>
        <v>12412.400000000001</v>
      </c>
      <c r="X66" s="25"/>
      <c r="Y66" s="12">
        <f t="shared" ref="Y66:Y68" si="42">U66+X66</f>
        <v>0</v>
      </c>
      <c r="Z66" s="36" t="s">
        <v>96</v>
      </c>
      <c r="AA66" s="36">
        <v>0</v>
      </c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pans="1:40" s="5" customFormat="1" x14ac:dyDescent="0.3">
      <c r="A67" s="2"/>
      <c r="B67" s="23" t="s">
        <v>33</v>
      </c>
      <c r="C67" s="3"/>
      <c r="D67" s="12"/>
      <c r="E67" s="12">
        <v>29150</v>
      </c>
      <c r="F67" s="12">
        <f t="shared" si="0"/>
        <v>29150</v>
      </c>
      <c r="G67" s="4"/>
      <c r="H67" s="12"/>
      <c r="I67" s="12">
        <v>0</v>
      </c>
      <c r="J67" s="12"/>
      <c r="K67" s="12">
        <f t="shared" si="2"/>
        <v>29150</v>
      </c>
      <c r="L67" s="12"/>
      <c r="M67" s="12">
        <f t="shared" si="3"/>
        <v>0</v>
      </c>
      <c r="N67" s="12"/>
      <c r="O67" s="12">
        <f t="shared" si="4"/>
        <v>29150</v>
      </c>
      <c r="P67" s="12"/>
      <c r="Q67" s="12">
        <f t="shared" si="38"/>
        <v>0</v>
      </c>
      <c r="R67" s="12"/>
      <c r="S67" s="12">
        <f t="shared" si="39"/>
        <v>29150</v>
      </c>
      <c r="T67" s="12"/>
      <c r="U67" s="12">
        <f t="shared" si="40"/>
        <v>0</v>
      </c>
      <c r="V67" s="25"/>
      <c r="W67" s="12">
        <f t="shared" si="41"/>
        <v>29150</v>
      </c>
      <c r="X67" s="25"/>
      <c r="Y67" s="12">
        <f t="shared" si="42"/>
        <v>0</v>
      </c>
      <c r="Z67" s="36" t="s">
        <v>97</v>
      </c>
      <c r="AA67" s="36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pans="1:40" s="5" customFormat="1" ht="60" customHeight="1" x14ac:dyDescent="0.3">
      <c r="A68" s="2" t="s">
        <v>88</v>
      </c>
      <c r="B68" s="3" t="s">
        <v>114</v>
      </c>
      <c r="C68" s="3" t="s">
        <v>11</v>
      </c>
      <c r="D68" s="12">
        <f>D70+D71</f>
        <v>51846.2</v>
      </c>
      <c r="E68" s="12">
        <f>E70+E71</f>
        <v>17013.699999999997</v>
      </c>
      <c r="F68" s="12">
        <f>D68+E68</f>
        <v>68859.899999999994</v>
      </c>
      <c r="G68" s="4">
        <f>G70+G71</f>
        <v>0</v>
      </c>
      <c r="H68" s="12"/>
      <c r="I68" s="12">
        <f t="shared" si="1"/>
        <v>0</v>
      </c>
      <c r="J68" s="12">
        <f>J70+J71</f>
        <v>0</v>
      </c>
      <c r="K68" s="12">
        <f t="shared" si="2"/>
        <v>68859.899999999994</v>
      </c>
      <c r="L68" s="12"/>
      <c r="M68" s="12">
        <f t="shared" si="3"/>
        <v>0</v>
      </c>
      <c r="N68" s="12">
        <f>N70+N71</f>
        <v>0</v>
      </c>
      <c r="O68" s="12">
        <f t="shared" si="4"/>
        <v>68859.899999999994</v>
      </c>
      <c r="P68" s="12"/>
      <c r="Q68" s="12">
        <f t="shared" si="38"/>
        <v>0</v>
      </c>
      <c r="R68" s="12">
        <f>R70+R71</f>
        <v>0</v>
      </c>
      <c r="S68" s="12">
        <f t="shared" si="39"/>
        <v>68859.899999999994</v>
      </c>
      <c r="T68" s="12"/>
      <c r="U68" s="12">
        <f t="shared" si="40"/>
        <v>0</v>
      </c>
      <c r="V68" s="25">
        <f>V70+V71</f>
        <v>0</v>
      </c>
      <c r="W68" s="12">
        <f t="shared" si="41"/>
        <v>68859.899999999994</v>
      </c>
      <c r="X68" s="25"/>
      <c r="Y68" s="12">
        <f t="shared" si="42"/>
        <v>0</v>
      </c>
      <c r="Z68" s="36">
        <v>1120441060</v>
      </c>
      <c r="AA68" s="36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pans="1:40" s="5" customFormat="1" ht="22.15" hidden="1" customHeight="1" x14ac:dyDescent="0.3">
      <c r="A69" s="2"/>
      <c r="B69" s="8" t="s">
        <v>13</v>
      </c>
      <c r="C69" s="3"/>
      <c r="D69" s="12"/>
      <c r="E69" s="12"/>
      <c r="F69" s="12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25"/>
      <c r="W69" s="12"/>
      <c r="X69" s="25"/>
      <c r="Y69" s="12"/>
      <c r="Z69" s="36"/>
      <c r="AA69" s="36">
        <v>0</v>
      </c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pans="1:40" s="5" customFormat="1" ht="20.45" hidden="1" customHeight="1" x14ac:dyDescent="0.3">
      <c r="A70" s="2"/>
      <c r="B70" s="13" t="s">
        <v>16</v>
      </c>
      <c r="C70" s="3"/>
      <c r="D70" s="12">
        <v>22696.2</v>
      </c>
      <c r="E70" s="12">
        <v>46163.7</v>
      </c>
      <c r="F70" s="12">
        <f t="shared" si="0"/>
        <v>68859.899999999994</v>
      </c>
      <c r="G70" s="4">
        <v>0</v>
      </c>
      <c r="H70" s="12"/>
      <c r="I70" s="12">
        <f t="shared" si="1"/>
        <v>0</v>
      </c>
      <c r="J70" s="12"/>
      <c r="K70" s="12">
        <f t="shared" si="2"/>
        <v>68859.899999999994</v>
      </c>
      <c r="L70" s="12"/>
      <c r="M70" s="12">
        <f t="shared" si="3"/>
        <v>0</v>
      </c>
      <c r="N70" s="12"/>
      <c r="O70" s="12">
        <f t="shared" si="4"/>
        <v>68859.899999999994</v>
      </c>
      <c r="P70" s="12"/>
      <c r="Q70" s="12">
        <f t="shared" ref="Q70:Q73" si="43">M70+P70</f>
        <v>0</v>
      </c>
      <c r="R70" s="12"/>
      <c r="S70" s="12">
        <f t="shared" ref="S70:S73" si="44">O70+R70</f>
        <v>68859.899999999994</v>
      </c>
      <c r="T70" s="12"/>
      <c r="U70" s="12">
        <f t="shared" ref="U70:U73" si="45">Q70+T70</f>
        <v>0</v>
      </c>
      <c r="V70" s="25"/>
      <c r="W70" s="12">
        <f t="shared" ref="W70:W73" si="46">S70+V70</f>
        <v>68859.899999999994</v>
      </c>
      <c r="X70" s="25"/>
      <c r="Y70" s="12">
        <f t="shared" ref="Y70:Y73" si="47">U70+X70</f>
        <v>0</v>
      </c>
      <c r="Z70" s="36"/>
      <c r="AA70" s="36">
        <v>0</v>
      </c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pans="1:40" s="5" customFormat="1" ht="21.6" hidden="1" customHeight="1" x14ac:dyDescent="0.3">
      <c r="A71" s="2"/>
      <c r="B71" s="13" t="s">
        <v>33</v>
      </c>
      <c r="C71" s="3"/>
      <c r="D71" s="12">
        <v>29150</v>
      </c>
      <c r="E71" s="12">
        <v>-29150</v>
      </c>
      <c r="F71" s="12">
        <f t="shared" si="0"/>
        <v>0</v>
      </c>
      <c r="G71" s="4">
        <v>0</v>
      </c>
      <c r="H71" s="12"/>
      <c r="I71" s="12">
        <f t="shared" si="1"/>
        <v>0</v>
      </c>
      <c r="J71" s="12"/>
      <c r="K71" s="12">
        <f t="shared" si="2"/>
        <v>0</v>
      </c>
      <c r="L71" s="12"/>
      <c r="M71" s="12">
        <f t="shared" si="3"/>
        <v>0</v>
      </c>
      <c r="N71" s="12"/>
      <c r="O71" s="12">
        <f t="shared" si="4"/>
        <v>0</v>
      </c>
      <c r="P71" s="12"/>
      <c r="Q71" s="12">
        <f t="shared" si="43"/>
        <v>0</v>
      </c>
      <c r="R71" s="12"/>
      <c r="S71" s="12">
        <f t="shared" si="44"/>
        <v>0</v>
      </c>
      <c r="T71" s="12"/>
      <c r="U71" s="12">
        <f t="shared" si="45"/>
        <v>0</v>
      </c>
      <c r="V71" s="25"/>
      <c r="W71" s="12">
        <f t="shared" si="46"/>
        <v>0</v>
      </c>
      <c r="X71" s="25"/>
      <c r="Y71" s="12">
        <f t="shared" si="47"/>
        <v>0</v>
      </c>
      <c r="Z71" s="36"/>
      <c r="AA71" s="36">
        <v>0</v>
      </c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pans="1:40" s="5" customFormat="1" ht="66.599999999999994" hidden="1" customHeight="1" x14ac:dyDescent="0.3">
      <c r="A72" s="2" t="s">
        <v>17</v>
      </c>
      <c r="B72" s="13" t="s">
        <v>106</v>
      </c>
      <c r="C72" s="3" t="s">
        <v>11</v>
      </c>
      <c r="D72" s="12">
        <v>0</v>
      </c>
      <c r="E72" s="12"/>
      <c r="F72" s="12">
        <f t="shared" si="0"/>
        <v>0</v>
      </c>
      <c r="G72" s="4">
        <v>0</v>
      </c>
      <c r="H72" s="12"/>
      <c r="I72" s="12">
        <f t="shared" si="1"/>
        <v>0</v>
      </c>
      <c r="J72" s="12"/>
      <c r="K72" s="12">
        <f t="shared" si="2"/>
        <v>0</v>
      </c>
      <c r="L72" s="12"/>
      <c r="M72" s="12">
        <f t="shared" si="3"/>
        <v>0</v>
      </c>
      <c r="N72" s="12"/>
      <c r="O72" s="12">
        <f t="shared" si="4"/>
        <v>0</v>
      </c>
      <c r="P72" s="12"/>
      <c r="Q72" s="12">
        <f t="shared" si="43"/>
        <v>0</v>
      </c>
      <c r="R72" s="12"/>
      <c r="S72" s="12">
        <f t="shared" si="44"/>
        <v>0</v>
      </c>
      <c r="T72" s="12"/>
      <c r="U72" s="12">
        <f t="shared" si="45"/>
        <v>0</v>
      </c>
      <c r="V72" s="25"/>
      <c r="W72" s="12">
        <f t="shared" si="46"/>
        <v>0</v>
      </c>
      <c r="X72" s="25"/>
      <c r="Y72" s="12">
        <f t="shared" si="47"/>
        <v>0</v>
      </c>
      <c r="Z72" s="36"/>
      <c r="AA72" s="36">
        <v>0</v>
      </c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pans="1:40" s="5" customFormat="1" x14ac:dyDescent="0.3">
      <c r="A73" s="2"/>
      <c r="B73" s="13" t="s">
        <v>12</v>
      </c>
      <c r="C73" s="13"/>
      <c r="D73" s="12">
        <f>D78+D79+D80+D81+D82+D83+D87+D88+D89+D90+D91+D92</f>
        <v>600546.19999999995</v>
      </c>
      <c r="E73" s="12"/>
      <c r="F73" s="12">
        <f t="shared" si="0"/>
        <v>600546.19999999995</v>
      </c>
      <c r="G73" s="4">
        <f>G78+G79+G80+G81+G82+G83+G87+G88+G89+G90+G91+G92</f>
        <v>553913.4</v>
      </c>
      <c r="H73" s="12"/>
      <c r="I73" s="12">
        <f t="shared" si="1"/>
        <v>553913.4</v>
      </c>
      <c r="J73" s="12"/>
      <c r="K73" s="12">
        <f t="shared" si="2"/>
        <v>600546.19999999995</v>
      </c>
      <c r="L73" s="12"/>
      <c r="M73" s="12">
        <f t="shared" si="3"/>
        <v>553913.4</v>
      </c>
      <c r="N73" s="12">
        <f>N75+N76+N77</f>
        <v>0</v>
      </c>
      <c r="O73" s="12">
        <f t="shared" si="4"/>
        <v>600546.19999999995</v>
      </c>
      <c r="P73" s="12"/>
      <c r="Q73" s="12">
        <f t="shared" si="43"/>
        <v>553913.4</v>
      </c>
      <c r="R73" s="12">
        <f>R75+R76+R77</f>
        <v>0</v>
      </c>
      <c r="S73" s="12">
        <f t="shared" si="44"/>
        <v>600546.19999999995</v>
      </c>
      <c r="T73" s="12"/>
      <c r="U73" s="12">
        <f t="shared" si="45"/>
        <v>553913.4</v>
      </c>
      <c r="V73" s="25">
        <f>V75+V76+V77</f>
        <v>0</v>
      </c>
      <c r="W73" s="12">
        <f t="shared" si="46"/>
        <v>600546.19999999995</v>
      </c>
      <c r="X73" s="25"/>
      <c r="Y73" s="12">
        <f t="shared" si="47"/>
        <v>553913.4</v>
      </c>
      <c r="Z73" s="36"/>
      <c r="AA73" s="36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pans="1:40" s="5" customFormat="1" x14ac:dyDescent="0.3">
      <c r="A74" s="2"/>
      <c r="B74" s="8" t="s">
        <v>13</v>
      </c>
      <c r="C74" s="3"/>
      <c r="D74" s="4"/>
      <c r="E74" s="12"/>
      <c r="F74" s="12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25"/>
      <c r="W74" s="12"/>
      <c r="X74" s="25"/>
      <c r="Y74" s="12"/>
      <c r="Z74" s="36"/>
      <c r="AA74" s="36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pans="1:40" s="5" customFormat="1" hidden="1" x14ac:dyDescent="0.3">
      <c r="A75" s="2"/>
      <c r="B75" s="13" t="s">
        <v>16</v>
      </c>
      <c r="C75" s="3"/>
      <c r="D75" s="4">
        <f>D78+D79+D80+D81+D82+D85+D87+D88+D89+D90+D91</f>
        <v>248320.40000000002</v>
      </c>
      <c r="E75" s="12"/>
      <c r="F75" s="12">
        <f t="shared" si="0"/>
        <v>248320.40000000002</v>
      </c>
      <c r="G75" s="4">
        <f>G78+G79+G80+G81+G82+G85+G87+G88+G89+G90+G91</f>
        <v>201003.6</v>
      </c>
      <c r="H75" s="12"/>
      <c r="I75" s="12">
        <f t="shared" si="1"/>
        <v>201003.6</v>
      </c>
      <c r="J75" s="12"/>
      <c r="K75" s="12">
        <f t="shared" si="2"/>
        <v>248320.40000000002</v>
      </c>
      <c r="L75" s="12"/>
      <c r="M75" s="12">
        <f t="shared" si="3"/>
        <v>201003.6</v>
      </c>
      <c r="N75" s="12">
        <f>N78+N79+N80+N81+N82+N85+N87+N88+N89+N90+N91+N94</f>
        <v>0</v>
      </c>
      <c r="O75" s="12">
        <f t="shared" si="4"/>
        <v>248320.40000000002</v>
      </c>
      <c r="P75" s="12"/>
      <c r="Q75" s="12">
        <f t="shared" ref="Q75:Q83" si="48">M75+P75</f>
        <v>201003.6</v>
      </c>
      <c r="R75" s="12">
        <f>R78+R79+R80+R81+R82+R85+R87+R88+R89+R90+R91+R94</f>
        <v>0</v>
      </c>
      <c r="S75" s="12">
        <f t="shared" ref="S75:S83" si="49">O75+R75</f>
        <v>248320.40000000002</v>
      </c>
      <c r="T75" s="12"/>
      <c r="U75" s="12">
        <f t="shared" ref="U75:U83" si="50">Q75+T75</f>
        <v>201003.6</v>
      </c>
      <c r="V75" s="25">
        <f>V78+V79+V80+V81+V82+V85+V87+V88+V89+V90+V91+V94</f>
        <v>0</v>
      </c>
      <c r="W75" s="12">
        <f t="shared" ref="W75:W83" si="51">S75+V75</f>
        <v>248320.40000000002</v>
      </c>
      <c r="X75" s="25"/>
      <c r="Y75" s="12">
        <f t="shared" ref="Y75:Y83" si="52">U75+X75</f>
        <v>201003.6</v>
      </c>
      <c r="Z75" s="36"/>
      <c r="AA75" s="36">
        <v>0</v>
      </c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pans="1:40" s="5" customFormat="1" hidden="1" x14ac:dyDescent="0.3">
      <c r="A76" s="2"/>
      <c r="B76" s="13" t="s">
        <v>33</v>
      </c>
      <c r="C76" s="3"/>
      <c r="D76" s="4">
        <f>D95</f>
        <v>0</v>
      </c>
      <c r="E76" s="12"/>
      <c r="F76" s="12">
        <f t="shared" si="0"/>
        <v>0</v>
      </c>
      <c r="G76" s="4">
        <f>G95</f>
        <v>0</v>
      </c>
      <c r="H76" s="12"/>
      <c r="I76" s="12">
        <f t="shared" si="1"/>
        <v>0</v>
      </c>
      <c r="J76" s="12"/>
      <c r="K76" s="12">
        <f t="shared" si="2"/>
        <v>0</v>
      </c>
      <c r="L76" s="12"/>
      <c r="M76" s="12">
        <f t="shared" si="3"/>
        <v>0</v>
      </c>
      <c r="N76" s="12">
        <f>N95</f>
        <v>0</v>
      </c>
      <c r="O76" s="12">
        <f t="shared" si="4"/>
        <v>0</v>
      </c>
      <c r="P76" s="12"/>
      <c r="Q76" s="12">
        <f t="shared" si="48"/>
        <v>0</v>
      </c>
      <c r="R76" s="12">
        <f>R95</f>
        <v>0</v>
      </c>
      <c r="S76" s="12">
        <f t="shared" si="49"/>
        <v>0</v>
      </c>
      <c r="T76" s="12"/>
      <c r="U76" s="12">
        <f t="shared" si="50"/>
        <v>0</v>
      </c>
      <c r="V76" s="25">
        <f>V95</f>
        <v>0</v>
      </c>
      <c r="W76" s="12">
        <f t="shared" si="51"/>
        <v>0</v>
      </c>
      <c r="X76" s="25"/>
      <c r="Y76" s="12">
        <f t="shared" si="52"/>
        <v>0</v>
      </c>
      <c r="Z76" s="36"/>
      <c r="AA76" s="36">
        <v>0</v>
      </c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pans="1:40" s="5" customFormat="1" x14ac:dyDescent="0.3">
      <c r="A77" s="2"/>
      <c r="B77" s="13" t="s">
        <v>14</v>
      </c>
      <c r="C77" s="3"/>
      <c r="D77" s="4">
        <f>D86</f>
        <v>352225.8</v>
      </c>
      <c r="E77" s="12"/>
      <c r="F77" s="12">
        <f t="shared" si="0"/>
        <v>352225.8</v>
      </c>
      <c r="G77" s="4">
        <f>G86</f>
        <v>352909.8</v>
      </c>
      <c r="H77" s="12"/>
      <c r="I77" s="12">
        <f t="shared" si="1"/>
        <v>352909.8</v>
      </c>
      <c r="J77" s="12"/>
      <c r="K77" s="12">
        <f t="shared" si="2"/>
        <v>352225.8</v>
      </c>
      <c r="L77" s="12"/>
      <c r="M77" s="12">
        <f t="shared" si="3"/>
        <v>352909.8</v>
      </c>
      <c r="N77" s="12">
        <f>N86</f>
        <v>0</v>
      </c>
      <c r="O77" s="12">
        <f t="shared" si="4"/>
        <v>352225.8</v>
      </c>
      <c r="P77" s="12"/>
      <c r="Q77" s="12">
        <f t="shared" si="48"/>
        <v>352909.8</v>
      </c>
      <c r="R77" s="12">
        <f>R86</f>
        <v>0</v>
      </c>
      <c r="S77" s="12">
        <f t="shared" si="49"/>
        <v>352225.8</v>
      </c>
      <c r="T77" s="12"/>
      <c r="U77" s="12">
        <f t="shared" si="50"/>
        <v>352909.8</v>
      </c>
      <c r="V77" s="25">
        <f>V86</f>
        <v>0</v>
      </c>
      <c r="W77" s="12">
        <f t="shared" si="51"/>
        <v>352225.8</v>
      </c>
      <c r="X77" s="25"/>
      <c r="Y77" s="12">
        <f t="shared" si="52"/>
        <v>352909.8</v>
      </c>
      <c r="Z77" s="36"/>
      <c r="AA77" s="36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pans="1:40" s="5" customFormat="1" ht="56.25" x14ac:dyDescent="0.3">
      <c r="A78" s="2" t="s">
        <v>56</v>
      </c>
      <c r="B78" s="13" t="s">
        <v>26</v>
      </c>
      <c r="C78" s="3" t="s">
        <v>15</v>
      </c>
      <c r="D78" s="6">
        <v>4332.8</v>
      </c>
      <c r="E78" s="6"/>
      <c r="F78" s="12">
        <f t="shared" si="0"/>
        <v>4332.8</v>
      </c>
      <c r="G78" s="7">
        <v>0</v>
      </c>
      <c r="H78" s="6"/>
      <c r="I78" s="12">
        <f t="shared" si="1"/>
        <v>0</v>
      </c>
      <c r="J78" s="6"/>
      <c r="K78" s="12">
        <f t="shared" si="2"/>
        <v>4332.8</v>
      </c>
      <c r="L78" s="6"/>
      <c r="M78" s="12">
        <f t="shared" si="3"/>
        <v>0</v>
      </c>
      <c r="N78" s="6"/>
      <c r="O78" s="12">
        <f t="shared" si="4"/>
        <v>4332.8</v>
      </c>
      <c r="P78" s="6"/>
      <c r="Q78" s="12">
        <f t="shared" si="48"/>
        <v>0</v>
      </c>
      <c r="R78" s="6"/>
      <c r="S78" s="12">
        <f t="shared" si="49"/>
        <v>4332.8</v>
      </c>
      <c r="T78" s="6"/>
      <c r="U78" s="12">
        <f t="shared" si="50"/>
        <v>0</v>
      </c>
      <c r="V78" s="26"/>
      <c r="W78" s="12">
        <f t="shared" si="51"/>
        <v>4332.8</v>
      </c>
      <c r="X78" s="26"/>
      <c r="Y78" s="12">
        <f t="shared" si="52"/>
        <v>0</v>
      </c>
      <c r="Z78" s="36"/>
      <c r="AA78" s="36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pans="1:40" s="5" customFormat="1" ht="56.25" x14ac:dyDescent="0.3">
      <c r="A79" s="2" t="s">
        <v>89</v>
      </c>
      <c r="B79" s="13" t="s">
        <v>27</v>
      </c>
      <c r="C79" s="3" t="s">
        <v>15</v>
      </c>
      <c r="D79" s="6">
        <v>3000</v>
      </c>
      <c r="E79" s="6"/>
      <c r="F79" s="12">
        <f t="shared" si="0"/>
        <v>3000</v>
      </c>
      <c r="G79" s="7">
        <v>3000</v>
      </c>
      <c r="H79" s="6"/>
      <c r="I79" s="12">
        <f t="shared" si="1"/>
        <v>3000</v>
      </c>
      <c r="J79" s="6"/>
      <c r="K79" s="12">
        <f t="shared" si="2"/>
        <v>3000</v>
      </c>
      <c r="L79" s="6"/>
      <c r="M79" s="12">
        <f t="shared" si="3"/>
        <v>3000</v>
      </c>
      <c r="N79" s="6"/>
      <c r="O79" s="12">
        <f t="shared" si="4"/>
        <v>3000</v>
      </c>
      <c r="P79" s="6"/>
      <c r="Q79" s="12">
        <f t="shared" si="48"/>
        <v>3000</v>
      </c>
      <c r="R79" s="6"/>
      <c r="S79" s="12">
        <f t="shared" si="49"/>
        <v>3000</v>
      </c>
      <c r="T79" s="6"/>
      <c r="U79" s="12">
        <f t="shared" si="50"/>
        <v>3000</v>
      </c>
      <c r="V79" s="26"/>
      <c r="W79" s="12">
        <f t="shared" si="51"/>
        <v>3000</v>
      </c>
      <c r="X79" s="26"/>
      <c r="Y79" s="12">
        <f t="shared" si="52"/>
        <v>3000</v>
      </c>
      <c r="Z79" s="36"/>
      <c r="AA79" s="36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pans="1:40" s="5" customFormat="1" ht="56.25" x14ac:dyDescent="0.3">
      <c r="A80" s="2" t="s">
        <v>43</v>
      </c>
      <c r="B80" s="13" t="s">
        <v>68</v>
      </c>
      <c r="C80" s="3" t="s">
        <v>11</v>
      </c>
      <c r="D80" s="6">
        <v>5500</v>
      </c>
      <c r="E80" s="6"/>
      <c r="F80" s="12">
        <f t="shared" si="0"/>
        <v>5500</v>
      </c>
      <c r="G80" s="7">
        <v>0</v>
      </c>
      <c r="H80" s="6"/>
      <c r="I80" s="12">
        <f t="shared" si="1"/>
        <v>0</v>
      </c>
      <c r="J80" s="6"/>
      <c r="K80" s="12">
        <f t="shared" si="2"/>
        <v>5500</v>
      </c>
      <c r="L80" s="6"/>
      <c r="M80" s="12">
        <f t="shared" si="3"/>
        <v>0</v>
      </c>
      <c r="N80" s="6"/>
      <c r="O80" s="12">
        <f t="shared" si="4"/>
        <v>5500</v>
      </c>
      <c r="P80" s="6"/>
      <c r="Q80" s="12">
        <f t="shared" si="48"/>
        <v>0</v>
      </c>
      <c r="R80" s="6"/>
      <c r="S80" s="12">
        <f t="shared" si="49"/>
        <v>5500</v>
      </c>
      <c r="T80" s="6"/>
      <c r="U80" s="12">
        <f t="shared" si="50"/>
        <v>0</v>
      </c>
      <c r="V80" s="26"/>
      <c r="W80" s="12">
        <f t="shared" si="51"/>
        <v>5500</v>
      </c>
      <c r="X80" s="26"/>
      <c r="Y80" s="12">
        <f t="shared" si="52"/>
        <v>0</v>
      </c>
      <c r="Z80" s="36"/>
      <c r="AA80" s="36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pans="1:40" s="5" customFormat="1" ht="56.25" x14ac:dyDescent="0.3">
      <c r="A81" s="2" t="s">
        <v>44</v>
      </c>
      <c r="B81" s="13" t="s">
        <v>66</v>
      </c>
      <c r="C81" s="3" t="s">
        <v>15</v>
      </c>
      <c r="D81" s="6">
        <v>151.30000000000001</v>
      </c>
      <c r="E81" s="6"/>
      <c r="F81" s="12">
        <f t="shared" si="0"/>
        <v>151.30000000000001</v>
      </c>
      <c r="G81" s="7">
        <v>0</v>
      </c>
      <c r="H81" s="6"/>
      <c r="I81" s="12">
        <f t="shared" si="1"/>
        <v>0</v>
      </c>
      <c r="J81" s="6"/>
      <c r="K81" s="12">
        <f t="shared" si="2"/>
        <v>151.30000000000001</v>
      </c>
      <c r="L81" s="6"/>
      <c r="M81" s="12">
        <f t="shared" si="3"/>
        <v>0</v>
      </c>
      <c r="N81" s="6"/>
      <c r="O81" s="12">
        <f t="shared" ref="O81:O121" si="53">K81+N81</f>
        <v>151.30000000000001</v>
      </c>
      <c r="P81" s="6"/>
      <c r="Q81" s="12">
        <f t="shared" si="48"/>
        <v>0</v>
      </c>
      <c r="R81" s="6"/>
      <c r="S81" s="12">
        <f t="shared" si="49"/>
        <v>151.30000000000001</v>
      </c>
      <c r="T81" s="6"/>
      <c r="U81" s="12">
        <f t="shared" si="50"/>
        <v>0</v>
      </c>
      <c r="V81" s="26"/>
      <c r="W81" s="12">
        <f t="shared" si="51"/>
        <v>151.30000000000001</v>
      </c>
      <c r="X81" s="26"/>
      <c r="Y81" s="12">
        <f t="shared" si="52"/>
        <v>0</v>
      </c>
      <c r="Z81" s="36"/>
      <c r="AA81" s="36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pans="1:40" s="5" customFormat="1" ht="56.25" x14ac:dyDescent="0.3">
      <c r="A82" s="2" t="s">
        <v>45</v>
      </c>
      <c r="B82" s="13" t="s">
        <v>67</v>
      </c>
      <c r="C82" s="3" t="s">
        <v>15</v>
      </c>
      <c r="D82" s="7">
        <v>321.7</v>
      </c>
      <c r="E82" s="6"/>
      <c r="F82" s="12">
        <f t="shared" si="0"/>
        <v>321.7</v>
      </c>
      <c r="G82" s="7">
        <v>0</v>
      </c>
      <c r="H82" s="6"/>
      <c r="I82" s="12">
        <f t="shared" si="1"/>
        <v>0</v>
      </c>
      <c r="J82" s="6"/>
      <c r="K82" s="12">
        <f t="shared" ref="K82:K121" si="54">F82+J82</f>
        <v>321.7</v>
      </c>
      <c r="L82" s="6"/>
      <c r="M82" s="12">
        <f t="shared" ref="M82:M121" si="55">I82+L82</f>
        <v>0</v>
      </c>
      <c r="N82" s="6"/>
      <c r="O82" s="12">
        <f t="shared" si="53"/>
        <v>321.7</v>
      </c>
      <c r="P82" s="6"/>
      <c r="Q82" s="12">
        <f t="shared" si="48"/>
        <v>0</v>
      </c>
      <c r="R82" s="6"/>
      <c r="S82" s="12">
        <f t="shared" si="49"/>
        <v>321.7</v>
      </c>
      <c r="T82" s="6"/>
      <c r="U82" s="12">
        <f t="shared" si="50"/>
        <v>0</v>
      </c>
      <c r="V82" s="26"/>
      <c r="W82" s="12">
        <f t="shared" si="51"/>
        <v>321.7</v>
      </c>
      <c r="X82" s="26"/>
      <c r="Y82" s="12">
        <f t="shared" si="52"/>
        <v>0</v>
      </c>
      <c r="Z82" s="36"/>
      <c r="AA82" s="36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pans="1:40" s="5" customFormat="1" ht="56.25" x14ac:dyDescent="0.3">
      <c r="A83" s="2" t="s">
        <v>46</v>
      </c>
      <c r="B83" s="13" t="s">
        <v>35</v>
      </c>
      <c r="C83" s="3" t="s">
        <v>11</v>
      </c>
      <c r="D83" s="4">
        <f>D85+D86</f>
        <v>469634.4</v>
      </c>
      <c r="E83" s="12"/>
      <c r="F83" s="12">
        <f t="shared" si="0"/>
        <v>469634.4</v>
      </c>
      <c r="G83" s="4">
        <f>G85+G86</f>
        <v>470546.4</v>
      </c>
      <c r="H83" s="12"/>
      <c r="I83" s="12">
        <f t="shared" si="1"/>
        <v>470546.4</v>
      </c>
      <c r="J83" s="12"/>
      <c r="K83" s="12">
        <f t="shared" si="54"/>
        <v>469634.4</v>
      </c>
      <c r="L83" s="12"/>
      <c r="M83" s="12">
        <f t="shared" si="55"/>
        <v>470546.4</v>
      </c>
      <c r="N83" s="12"/>
      <c r="O83" s="12">
        <f t="shared" si="53"/>
        <v>469634.4</v>
      </c>
      <c r="P83" s="12"/>
      <c r="Q83" s="12">
        <f t="shared" si="48"/>
        <v>470546.4</v>
      </c>
      <c r="R83" s="12"/>
      <c r="S83" s="12">
        <f t="shared" si="49"/>
        <v>469634.4</v>
      </c>
      <c r="T83" s="12"/>
      <c r="U83" s="12">
        <f t="shared" si="50"/>
        <v>470546.4</v>
      </c>
      <c r="V83" s="25"/>
      <c r="W83" s="12">
        <f t="shared" si="51"/>
        <v>469634.4</v>
      </c>
      <c r="X83" s="25"/>
      <c r="Y83" s="12">
        <f t="shared" si="52"/>
        <v>470546.4</v>
      </c>
      <c r="Z83" s="36"/>
      <c r="AA83" s="36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pans="1:40" s="5" customFormat="1" x14ac:dyDescent="0.3">
      <c r="A84" s="2"/>
      <c r="B84" s="8" t="s">
        <v>13</v>
      </c>
      <c r="C84" s="3"/>
      <c r="D84" s="4"/>
      <c r="E84" s="12"/>
      <c r="F84" s="12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25"/>
      <c r="W84" s="12"/>
      <c r="X84" s="25"/>
      <c r="Y84" s="12"/>
      <c r="Z84" s="36"/>
      <c r="AA84" s="36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pans="1:40" s="5" customFormat="1" hidden="1" x14ac:dyDescent="0.3">
      <c r="A85" s="2"/>
      <c r="B85" s="13" t="s">
        <v>16</v>
      </c>
      <c r="C85" s="3"/>
      <c r="D85" s="4">
        <v>117408.6</v>
      </c>
      <c r="E85" s="12"/>
      <c r="F85" s="12">
        <f t="shared" ref="F85:F121" si="56">D85+E85</f>
        <v>117408.6</v>
      </c>
      <c r="G85" s="4">
        <v>117636.6</v>
      </c>
      <c r="H85" s="12"/>
      <c r="I85" s="12">
        <f t="shared" ref="I85:I121" si="57">G85+H85</f>
        <v>117636.6</v>
      </c>
      <c r="J85" s="12"/>
      <c r="K85" s="12">
        <f t="shared" si="54"/>
        <v>117408.6</v>
      </c>
      <c r="L85" s="12"/>
      <c r="M85" s="12">
        <f t="shared" si="55"/>
        <v>117636.6</v>
      </c>
      <c r="N85" s="12"/>
      <c r="O85" s="12">
        <f t="shared" si="53"/>
        <v>117408.6</v>
      </c>
      <c r="P85" s="12"/>
      <c r="Q85" s="12">
        <f t="shared" ref="Q85:Q106" si="58">M85+P85</f>
        <v>117636.6</v>
      </c>
      <c r="R85" s="12"/>
      <c r="S85" s="12">
        <f t="shared" ref="S85:S107" si="59">O85+R85</f>
        <v>117408.6</v>
      </c>
      <c r="T85" s="12"/>
      <c r="U85" s="12">
        <f t="shared" ref="U85:U106" si="60">Q85+T85</f>
        <v>117636.6</v>
      </c>
      <c r="V85" s="25"/>
      <c r="W85" s="12">
        <f t="shared" ref="W85:W106" si="61">S85+V85</f>
        <v>117408.6</v>
      </c>
      <c r="X85" s="25"/>
      <c r="Y85" s="12">
        <f t="shared" ref="Y85:Y106" si="62">U85+X85</f>
        <v>117636.6</v>
      </c>
      <c r="Z85" s="36"/>
      <c r="AA85" s="36">
        <v>0</v>
      </c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pans="1:40" s="5" customFormat="1" x14ac:dyDescent="0.3">
      <c r="A86" s="2"/>
      <c r="B86" s="13" t="s">
        <v>14</v>
      </c>
      <c r="C86" s="3"/>
      <c r="D86" s="4">
        <v>352225.8</v>
      </c>
      <c r="E86" s="12"/>
      <c r="F86" s="12">
        <f t="shared" si="56"/>
        <v>352225.8</v>
      </c>
      <c r="G86" s="4">
        <v>352909.8</v>
      </c>
      <c r="H86" s="12"/>
      <c r="I86" s="12">
        <f t="shared" si="57"/>
        <v>352909.8</v>
      </c>
      <c r="J86" s="12"/>
      <c r="K86" s="12">
        <f t="shared" si="54"/>
        <v>352225.8</v>
      </c>
      <c r="L86" s="12"/>
      <c r="M86" s="12">
        <f t="shared" si="55"/>
        <v>352909.8</v>
      </c>
      <c r="N86" s="12"/>
      <c r="O86" s="12">
        <f t="shared" si="53"/>
        <v>352225.8</v>
      </c>
      <c r="P86" s="12"/>
      <c r="Q86" s="12">
        <f t="shared" si="58"/>
        <v>352909.8</v>
      </c>
      <c r="R86" s="12"/>
      <c r="S86" s="12">
        <f t="shared" si="59"/>
        <v>352225.8</v>
      </c>
      <c r="T86" s="12"/>
      <c r="U86" s="12">
        <f t="shared" si="60"/>
        <v>352909.8</v>
      </c>
      <c r="V86" s="25"/>
      <c r="W86" s="12">
        <f t="shared" si="61"/>
        <v>352225.8</v>
      </c>
      <c r="X86" s="25"/>
      <c r="Y86" s="12">
        <f t="shared" si="62"/>
        <v>352909.8</v>
      </c>
      <c r="Z86" s="36"/>
      <c r="AA86" s="36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pans="1:40" s="5" customFormat="1" ht="56.25" x14ac:dyDescent="0.3">
      <c r="A87" s="2" t="s">
        <v>47</v>
      </c>
      <c r="B87" s="3" t="s">
        <v>36</v>
      </c>
      <c r="C87" s="3" t="s">
        <v>11</v>
      </c>
      <c r="D87" s="4">
        <v>70367</v>
      </c>
      <c r="E87" s="12"/>
      <c r="F87" s="12">
        <f t="shared" si="56"/>
        <v>70367</v>
      </c>
      <c r="G87" s="4">
        <v>80367</v>
      </c>
      <c r="H87" s="12"/>
      <c r="I87" s="12">
        <f t="shared" si="57"/>
        <v>80367</v>
      </c>
      <c r="J87" s="12"/>
      <c r="K87" s="12">
        <f t="shared" si="54"/>
        <v>70367</v>
      </c>
      <c r="L87" s="12"/>
      <c r="M87" s="12">
        <f t="shared" si="55"/>
        <v>80367</v>
      </c>
      <c r="N87" s="12"/>
      <c r="O87" s="12">
        <f t="shared" si="53"/>
        <v>70367</v>
      </c>
      <c r="P87" s="12"/>
      <c r="Q87" s="12">
        <f t="shared" si="58"/>
        <v>80367</v>
      </c>
      <c r="R87" s="12"/>
      <c r="S87" s="12">
        <f t="shared" si="59"/>
        <v>70367</v>
      </c>
      <c r="T87" s="12"/>
      <c r="U87" s="12">
        <f t="shared" si="60"/>
        <v>80367</v>
      </c>
      <c r="V87" s="25"/>
      <c r="W87" s="12">
        <f t="shared" si="61"/>
        <v>70367</v>
      </c>
      <c r="X87" s="25"/>
      <c r="Y87" s="12">
        <f t="shared" si="62"/>
        <v>80367</v>
      </c>
      <c r="Z87" s="36"/>
      <c r="AA87" s="36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pans="1:40" s="5" customFormat="1" ht="56.25" x14ac:dyDescent="0.3">
      <c r="A88" s="2" t="s">
        <v>17</v>
      </c>
      <c r="B88" s="10" t="s">
        <v>69</v>
      </c>
      <c r="C88" s="3" t="s">
        <v>11</v>
      </c>
      <c r="D88" s="4">
        <v>13950.3</v>
      </c>
      <c r="E88" s="12"/>
      <c r="F88" s="12">
        <f t="shared" si="56"/>
        <v>13950.3</v>
      </c>
      <c r="G88" s="4">
        <v>0</v>
      </c>
      <c r="H88" s="12"/>
      <c r="I88" s="12">
        <f t="shared" si="57"/>
        <v>0</v>
      </c>
      <c r="J88" s="12"/>
      <c r="K88" s="12">
        <f t="shared" si="54"/>
        <v>13950.3</v>
      </c>
      <c r="L88" s="12"/>
      <c r="M88" s="12">
        <f t="shared" si="55"/>
        <v>0</v>
      </c>
      <c r="N88" s="4">
        <v>6972.8990000000003</v>
      </c>
      <c r="O88" s="12">
        <f t="shared" si="53"/>
        <v>20923.199000000001</v>
      </c>
      <c r="P88" s="12"/>
      <c r="Q88" s="12">
        <f t="shared" si="58"/>
        <v>0</v>
      </c>
      <c r="R88" s="4"/>
      <c r="S88" s="12">
        <f t="shared" si="59"/>
        <v>20923.199000000001</v>
      </c>
      <c r="T88" s="12"/>
      <c r="U88" s="12">
        <f t="shared" si="60"/>
        <v>0</v>
      </c>
      <c r="V88" s="34"/>
      <c r="W88" s="12">
        <f t="shared" si="61"/>
        <v>20923.199000000001</v>
      </c>
      <c r="X88" s="25"/>
      <c r="Y88" s="12">
        <f t="shared" si="62"/>
        <v>0</v>
      </c>
      <c r="Z88" s="36">
        <v>1020141500</v>
      </c>
      <c r="AA88" s="36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pans="1:40" s="5" customFormat="1" ht="56.25" x14ac:dyDescent="0.3">
      <c r="A89" s="2" t="s">
        <v>18</v>
      </c>
      <c r="B89" s="29" t="s">
        <v>70</v>
      </c>
      <c r="C89" s="3" t="s">
        <v>11</v>
      </c>
      <c r="D89" s="4">
        <v>14850</v>
      </c>
      <c r="E89" s="12"/>
      <c r="F89" s="12">
        <f t="shared" si="56"/>
        <v>14850</v>
      </c>
      <c r="G89" s="4">
        <v>0</v>
      </c>
      <c r="H89" s="12"/>
      <c r="I89" s="12">
        <f t="shared" si="57"/>
        <v>0</v>
      </c>
      <c r="J89" s="12"/>
      <c r="K89" s="12">
        <f t="shared" si="54"/>
        <v>14850</v>
      </c>
      <c r="L89" s="12"/>
      <c r="M89" s="12">
        <f t="shared" si="55"/>
        <v>0</v>
      </c>
      <c r="N89" s="12">
        <v>-13501.967000000001</v>
      </c>
      <c r="O89" s="12">
        <f t="shared" si="53"/>
        <v>1348.0329999999994</v>
      </c>
      <c r="P89" s="12"/>
      <c r="Q89" s="12">
        <f t="shared" si="58"/>
        <v>0</v>
      </c>
      <c r="R89" s="12"/>
      <c r="S89" s="12">
        <f t="shared" si="59"/>
        <v>1348.0329999999994</v>
      </c>
      <c r="T89" s="12"/>
      <c r="U89" s="12">
        <f t="shared" si="60"/>
        <v>0</v>
      </c>
      <c r="V89" s="25"/>
      <c r="W89" s="12">
        <f t="shared" si="61"/>
        <v>1348.0329999999994</v>
      </c>
      <c r="X89" s="25"/>
      <c r="Y89" s="12">
        <f t="shared" si="62"/>
        <v>0</v>
      </c>
      <c r="Z89" s="36">
        <v>1020141510</v>
      </c>
      <c r="AA89" s="36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pans="1:40" s="5" customFormat="1" ht="56.25" x14ac:dyDescent="0.3">
      <c r="A90" s="2" t="s">
        <v>90</v>
      </c>
      <c r="B90" s="13" t="s">
        <v>71</v>
      </c>
      <c r="C90" s="3" t="s">
        <v>11</v>
      </c>
      <c r="D90" s="4">
        <v>18438.7</v>
      </c>
      <c r="E90" s="12"/>
      <c r="F90" s="12">
        <f t="shared" si="56"/>
        <v>18438.7</v>
      </c>
      <c r="G90" s="4">
        <v>0</v>
      </c>
      <c r="H90" s="12"/>
      <c r="I90" s="12">
        <f t="shared" si="57"/>
        <v>0</v>
      </c>
      <c r="J90" s="12"/>
      <c r="K90" s="12">
        <f t="shared" si="54"/>
        <v>18438.7</v>
      </c>
      <c r="L90" s="12"/>
      <c r="M90" s="12">
        <f t="shared" si="55"/>
        <v>0</v>
      </c>
      <c r="N90" s="12">
        <v>6529.0680000000002</v>
      </c>
      <c r="O90" s="12">
        <f t="shared" si="53"/>
        <v>24967.768</v>
      </c>
      <c r="P90" s="12"/>
      <c r="Q90" s="12">
        <f t="shared" si="58"/>
        <v>0</v>
      </c>
      <c r="R90" s="12"/>
      <c r="S90" s="12">
        <f t="shared" si="59"/>
        <v>24967.768</v>
      </c>
      <c r="T90" s="12"/>
      <c r="U90" s="12">
        <f t="shared" si="60"/>
        <v>0</v>
      </c>
      <c r="V90" s="25"/>
      <c r="W90" s="12">
        <f t="shared" si="61"/>
        <v>24967.768</v>
      </c>
      <c r="X90" s="25"/>
      <c r="Y90" s="12">
        <f t="shared" si="62"/>
        <v>0</v>
      </c>
      <c r="Z90" s="36">
        <v>1020141520</v>
      </c>
      <c r="AA90" s="36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pans="1:40" s="5" customFormat="1" ht="56.25" hidden="1" x14ac:dyDescent="0.3">
      <c r="A91" s="2" t="s">
        <v>48</v>
      </c>
      <c r="B91" s="13" t="s">
        <v>52</v>
      </c>
      <c r="C91" s="3" t="s">
        <v>11</v>
      </c>
      <c r="D91" s="4">
        <v>0</v>
      </c>
      <c r="E91" s="12"/>
      <c r="F91" s="12">
        <f t="shared" si="56"/>
        <v>0</v>
      </c>
      <c r="G91" s="4">
        <v>0</v>
      </c>
      <c r="H91" s="12"/>
      <c r="I91" s="12">
        <f t="shared" si="57"/>
        <v>0</v>
      </c>
      <c r="J91" s="12"/>
      <c r="K91" s="12">
        <f t="shared" si="54"/>
        <v>0</v>
      </c>
      <c r="L91" s="12"/>
      <c r="M91" s="12">
        <f t="shared" si="55"/>
        <v>0</v>
      </c>
      <c r="N91" s="12"/>
      <c r="O91" s="12">
        <f t="shared" si="53"/>
        <v>0</v>
      </c>
      <c r="P91" s="12"/>
      <c r="Q91" s="12">
        <f t="shared" si="58"/>
        <v>0</v>
      </c>
      <c r="R91" s="12"/>
      <c r="S91" s="12">
        <f t="shared" si="59"/>
        <v>0</v>
      </c>
      <c r="T91" s="12"/>
      <c r="U91" s="12">
        <f t="shared" si="60"/>
        <v>0</v>
      </c>
      <c r="V91" s="25"/>
      <c r="W91" s="12">
        <f t="shared" si="61"/>
        <v>0</v>
      </c>
      <c r="X91" s="25"/>
      <c r="Y91" s="12">
        <f t="shared" si="62"/>
        <v>0</v>
      </c>
      <c r="Z91" s="36"/>
      <c r="AA91" s="36">
        <v>0</v>
      </c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pans="1:40" s="5" customFormat="1" ht="56.25" hidden="1" x14ac:dyDescent="0.3">
      <c r="A92" s="2" t="s">
        <v>98</v>
      </c>
      <c r="B92" s="13" t="s">
        <v>65</v>
      </c>
      <c r="C92" s="3" t="s">
        <v>15</v>
      </c>
      <c r="D92" s="4">
        <f>D94+D95</f>
        <v>0</v>
      </c>
      <c r="E92" s="12"/>
      <c r="F92" s="12">
        <f t="shared" si="56"/>
        <v>0</v>
      </c>
      <c r="G92" s="4">
        <f>G94+G95</f>
        <v>0</v>
      </c>
      <c r="H92" s="12"/>
      <c r="I92" s="12">
        <f t="shared" si="57"/>
        <v>0</v>
      </c>
      <c r="J92" s="12"/>
      <c r="K92" s="12">
        <f t="shared" si="54"/>
        <v>0</v>
      </c>
      <c r="L92" s="12"/>
      <c r="M92" s="12">
        <f t="shared" si="55"/>
        <v>0</v>
      </c>
      <c r="N92" s="12"/>
      <c r="O92" s="12">
        <f t="shared" si="53"/>
        <v>0</v>
      </c>
      <c r="P92" s="12"/>
      <c r="Q92" s="12">
        <f t="shared" si="58"/>
        <v>0</v>
      </c>
      <c r="R92" s="12"/>
      <c r="S92" s="12">
        <f t="shared" si="59"/>
        <v>0</v>
      </c>
      <c r="T92" s="12"/>
      <c r="U92" s="12">
        <f t="shared" si="60"/>
        <v>0</v>
      </c>
      <c r="V92" s="25"/>
      <c r="W92" s="12">
        <f t="shared" si="61"/>
        <v>0</v>
      </c>
      <c r="X92" s="25"/>
      <c r="Y92" s="12">
        <f t="shared" si="62"/>
        <v>0</v>
      </c>
      <c r="Z92" s="36"/>
      <c r="AA92" s="36">
        <v>0</v>
      </c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pans="1:40" s="5" customFormat="1" hidden="1" x14ac:dyDescent="0.3">
      <c r="A93" s="2"/>
      <c r="B93" s="13" t="s">
        <v>13</v>
      </c>
      <c r="C93" s="3"/>
      <c r="D93" s="4"/>
      <c r="E93" s="12"/>
      <c r="F93" s="12"/>
      <c r="G93" s="4"/>
      <c r="H93" s="12"/>
      <c r="I93" s="12"/>
      <c r="J93" s="12"/>
      <c r="K93" s="12">
        <f t="shared" si="54"/>
        <v>0</v>
      </c>
      <c r="L93" s="12"/>
      <c r="M93" s="12">
        <f t="shared" si="55"/>
        <v>0</v>
      </c>
      <c r="N93" s="12"/>
      <c r="O93" s="12">
        <f t="shared" si="53"/>
        <v>0</v>
      </c>
      <c r="P93" s="12"/>
      <c r="Q93" s="12">
        <f t="shared" si="58"/>
        <v>0</v>
      </c>
      <c r="R93" s="12"/>
      <c r="S93" s="12">
        <f t="shared" si="59"/>
        <v>0</v>
      </c>
      <c r="T93" s="12"/>
      <c r="U93" s="12">
        <f t="shared" si="60"/>
        <v>0</v>
      </c>
      <c r="V93" s="25"/>
      <c r="W93" s="12">
        <f t="shared" si="61"/>
        <v>0</v>
      </c>
      <c r="X93" s="25"/>
      <c r="Y93" s="12">
        <f t="shared" si="62"/>
        <v>0</v>
      </c>
      <c r="Z93" s="36"/>
      <c r="AA93" s="36">
        <v>0</v>
      </c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pans="1:40" s="5" customFormat="1" hidden="1" x14ac:dyDescent="0.3">
      <c r="A94" s="2"/>
      <c r="B94" s="13" t="s">
        <v>16</v>
      </c>
      <c r="C94" s="3"/>
      <c r="D94" s="4"/>
      <c r="E94" s="12"/>
      <c r="F94" s="12">
        <f t="shared" si="56"/>
        <v>0</v>
      </c>
      <c r="G94" s="4"/>
      <c r="H94" s="12"/>
      <c r="I94" s="12">
        <f t="shared" si="57"/>
        <v>0</v>
      </c>
      <c r="J94" s="12"/>
      <c r="K94" s="12">
        <f t="shared" si="54"/>
        <v>0</v>
      </c>
      <c r="L94" s="12"/>
      <c r="M94" s="12">
        <f t="shared" si="55"/>
        <v>0</v>
      </c>
      <c r="N94" s="12"/>
      <c r="O94" s="12">
        <f t="shared" si="53"/>
        <v>0</v>
      </c>
      <c r="P94" s="12"/>
      <c r="Q94" s="12">
        <f t="shared" si="58"/>
        <v>0</v>
      </c>
      <c r="R94" s="12"/>
      <c r="S94" s="12">
        <f t="shared" si="59"/>
        <v>0</v>
      </c>
      <c r="T94" s="12"/>
      <c r="U94" s="12">
        <f t="shared" si="60"/>
        <v>0</v>
      </c>
      <c r="V94" s="25"/>
      <c r="W94" s="12">
        <f t="shared" si="61"/>
        <v>0</v>
      </c>
      <c r="X94" s="25"/>
      <c r="Y94" s="12">
        <f t="shared" si="62"/>
        <v>0</v>
      </c>
      <c r="Z94" s="36"/>
      <c r="AA94" s="36">
        <v>0</v>
      </c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pans="1:40" s="5" customFormat="1" hidden="1" x14ac:dyDescent="0.3">
      <c r="A95" s="2"/>
      <c r="B95" s="13" t="s">
        <v>33</v>
      </c>
      <c r="C95" s="3"/>
      <c r="D95" s="4">
        <v>0</v>
      </c>
      <c r="E95" s="12"/>
      <c r="F95" s="12">
        <f t="shared" si="56"/>
        <v>0</v>
      </c>
      <c r="G95" s="4">
        <v>0</v>
      </c>
      <c r="H95" s="12"/>
      <c r="I95" s="12">
        <f t="shared" si="57"/>
        <v>0</v>
      </c>
      <c r="J95" s="12"/>
      <c r="K95" s="12">
        <f t="shared" si="54"/>
        <v>0</v>
      </c>
      <c r="L95" s="12"/>
      <c r="M95" s="12">
        <f t="shared" si="55"/>
        <v>0</v>
      </c>
      <c r="N95" s="12"/>
      <c r="O95" s="12">
        <f t="shared" si="53"/>
        <v>0</v>
      </c>
      <c r="P95" s="12"/>
      <c r="Q95" s="12">
        <f t="shared" si="58"/>
        <v>0</v>
      </c>
      <c r="R95" s="12"/>
      <c r="S95" s="12">
        <f t="shared" si="59"/>
        <v>0</v>
      </c>
      <c r="T95" s="12"/>
      <c r="U95" s="12">
        <f t="shared" si="60"/>
        <v>0</v>
      </c>
      <c r="V95" s="25"/>
      <c r="W95" s="12">
        <f t="shared" si="61"/>
        <v>0</v>
      </c>
      <c r="X95" s="25"/>
      <c r="Y95" s="12">
        <f t="shared" si="62"/>
        <v>0</v>
      </c>
      <c r="Z95" s="36"/>
      <c r="AA95" s="36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pans="1:40" s="5" customFormat="1" hidden="1" x14ac:dyDescent="0.3">
      <c r="A96" s="2"/>
      <c r="B96" s="13"/>
      <c r="C96" s="3"/>
      <c r="D96" s="4"/>
      <c r="E96" s="12"/>
      <c r="F96" s="12">
        <f t="shared" si="56"/>
        <v>0</v>
      </c>
      <c r="G96" s="4"/>
      <c r="H96" s="12"/>
      <c r="I96" s="12">
        <f t="shared" si="57"/>
        <v>0</v>
      </c>
      <c r="J96" s="12"/>
      <c r="K96" s="12">
        <f t="shared" si="54"/>
        <v>0</v>
      </c>
      <c r="L96" s="12"/>
      <c r="M96" s="12">
        <f t="shared" si="55"/>
        <v>0</v>
      </c>
      <c r="N96" s="12"/>
      <c r="O96" s="12">
        <f t="shared" si="53"/>
        <v>0</v>
      </c>
      <c r="P96" s="12"/>
      <c r="Q96" s="12">
        <f t="shared" si="58"/>
        <v>0</v>
      </c>
      <c r="R96" s="12"/>
      <c r="S96" s="12">
        <f t="shared" si="59"/>
        <v>0</v>
      </c>
      <c r="T96" s="12"/>
      <c r="U96" s="12">
        <f t="shared" si="60"/>
        <v>0</v>
      </c>
      <c r="V96" s="25"/>
      <c r="W96" s="12">
        <f t="shared" si="61"/>
        <v>0</v>
      </c>
      <c r="X96" s="25"/>
      <c r="Y96" s="12">
        <f t="shared" si="62"/>
        <v>0</v>
      </c>
      <c r="Z96" s="36"/>
      <c r="AA96" s="36">
        <v>0</v>
      </c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pans="1:40" s="5" customFormat="1" hidden="1" x14ac:dyDescent="0.3">
      <c r="A97" s="2"/>
      <c r="B97" s="19" t="s">
        <v>19</v>
      </c>
      <c r="C97" s="20"/>
      <c r="D97" s="6">
        <f>D98</f>
        <v>125000</v>
      </c>
      <c r="E97" s="6"/>
      <c r="F97" s="12">
        <f t="shared" si="56"/>
        <v>125000</v>
      </c>
      <c r="G97" s="7">
        <f>G98</f>
        <v>0</v>
      </c>
      <c r="H97" s="6"/>
      <c r="I97" s="12">
        <f t="shared" si="57"/>
        <v>0</v>
      </c>
      <c r="J97" s="6">
        <f>J98</f>
        <v>-125000</v>
      </c>
      <c r="K97" s="12">
        <f t="shared" si="54"/>
        <v>0</v>
      </c>
      <c r="L97" s="6"/>
      <c r="M97" s="12">
        <f t="shared" si="55"/>
        <v>0</v>
      </c>
      <c r="N97" s="6">
        <f>N98</f>
        <v>0</v>
      </c>
      <c r="O97" s="12">
        <f t="shared" si="53"/>
        <v>0</v>
      </c>
      <c r="P97" s="6"/>
      <c r="Q97" s="12">
        <f t="shared" si="58"/>
        <v>0</v>
      </c>
      <c r="R97" s="6">
        <f>R98</f>
        <v>0</v>
      </c>
      <c r="S97" s="12">
        <f t="shared" si="59"/>
        <v>0</v>
      </c>
      <c r="T97" s="6"/>
      <c r="U97" s="12">
        <f t="shared" si="60"/>
        <v>0</v>
      </c>
      <c r="V97" s="26">
        <f>V98</f>
        <v>0</v>
      </c>
      <c r="W97" s="12">
        <f t="shared" si="61"/>
        <v>0</v>
      </c>
      <c r="X97" s="26"/>
      <c r="Y97" s="12">
        <f t="shared" si="62"/>
        <v>0</v>
      </c>
      <c r="Z97" s="36"/>
      <c r="AA97" s="36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1:40" s="5" customFormat="1" ht="56.25" hidden="1" x14ac:dyDescent="0.3">
      <c r="A98" s="2" t="s">
        <v>61</v>
      </c>
      <c r="B98" s="13" t="s">
        <v>51</v>
      </c>
      <c r="C98" s="13" t="s">
        <v>3</v>
      </c>
      <c r="D98" s="6">
        <v>125000</v>
      </c>
      <c r="E98" s="6"/>
      <c r="F98" s="12">
        <f t="shared" si="56"/>
        <v>125000</v>
      </c>
      <c r="G98" s="7">
        <v>0</v>
      </c>
      <c r="H98" s="6"/>
      <c r="I98" s="12">
        <f t="shared" si="57"/>
        <v>0</v>
      </c>
      <c r="J98" s="6">
        <v>-125000</v>
      </c>
      <c r="K98" s="12">
        <f>F98+J98</f>
        <v>0</v>
      </c>
      <c r="L98" s="6"/>
      <c r="M98" s="12">
        <f t="shared" si="55"/>
        <v>0</v>
      </c>
      <c r="N98" s="6"/>
      <c r="O98" s="12">
        <f t="shared" si="53"/>
        <v>0</v>
      </c>
      <c r="P98" s="6"/>
      <c r="Q98" s="12">
        <f t="shared" si="58"/>
        <v>0</v>
      </c>
      <c r="R98" s="6"/>
      <c r="S98" s="12">
        <f t="shared" si="59"/>
        <v>0</v>
      </c>
      <c r="T98" s="6"/>
      <c r="U98" s="12">
        <f t="shared" si="60"/>
        <v>0</v>
      </c>
      <c r="V98" s="26"/>
      <c r="W98" s="12">
        <f t="shared" si="61"/>
        <v>0</v>
      </c>
      <c r="X98" s="26"/>
      <c r="Y98" s="12">
        <f t="shared" si="62"/>
        <v>0</v>
      </c>
      <c r="Z98" s="36" t="s">
        <v>102</v>
      </c>
      <c r="AA98" s="36">
        <v>0</v>
      </c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pans="1:40" s="5" customFormat="1" x14ac:dyDescent="0.3">
      <c r="A99" s="2"/>
      <c r="B99" s="13" t="s">
        <v>28</v>
      </c>
      <c r="C99" s="3"/>
      <c r="D99" s="6">
        <f>D100</f>
        <v>50000</v>
      </c>
      <c r="E99" s="6"/>
      <c r="F99" s="12">
        <f t="shared" si="56"/>
        <v>50000</v>
      </c>
      <c r="G99" s="7">
        <f>G100</f>
        <v>50000</v>
      </c>
      <c r="H99" s="6"/>
      <c r="I99" s="12">
        <f t="shared" si="57"/>
        <v>50000</v>
      </c>
      <c r="J99" s="6"/>
      <c r="K99" s="12">
        <f t="shared" si="54"/>
        <v>50000</v>
      </c>
      <c r="L99" s="6"/>
      <c r="M99" s="12">
        <f t="shared" si="55"/>
        <v>50000</v>
      </c>
      <c r="N99" s="6"/>
      <c r="O99" s="12">
        <f t="shared" si="53"/>
        <v>50000</v>
      </c>
      <c r="P99" s="6"/>
      <c r="Q99" s="12">
        <f t="shared" si="58"/>
        <v>50000</v>
      </c>
      <c r="R99" s="6">
        <f>R100</f>
        <v>-27415.3</v>
      </c>
      <c r="S99" s="12">
        <f t="shared" si="59"/>
        <v>22584.7</v>
      </c>
      <c r="T99" s="6"/>
      <c r="U99" s="12">
        <f t="shared" si="60"/>
        <v>50000</v>
      </c>
      <c r="V99" s="26">
        <f>V100</f>
        <v>0</v>
      </c>
      <c r="W99" s="12">
        <f t="shared" si="61"/>
        <v>22584.7</v>
      </c>
      <c r="X99" s="26"/>
      <c r="Y99" s="12">
        <f t="shared" si="62"/>
        <v>50000</v>
      </c>
      <c r="Z99" s="36"/>
      <c r="AA99" s="36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1:40" s="5" customFormat="1" ht="75" x14ac:dyDescent="0.3">
      <c r="A100" s="2" t="s">
        <v>61</v>
      </c>
      <c r="B100" s="21" t="s">
        <v>29</v>
      </c>
      <c r="C100" s="3" t="s">
        <v>30</v>
      </c>
      <c r="D100" s="6">
        <v>50000</v>
      </c>
      <c r="E100" s="6"/>
      <c r="F100" s="12">
        <f t="shared" si="56"/>
        <v>50000</v>
      </c>
      <c r="G100" s="7">
        <v>50000</v>
      </c>
      <c r="H100" s="6"/>
      <c r="I100" s="12">
        <f t="shared" si="57"/>
        <v>50000</v>
      </c>
      <c r="J100" s="6"/>
      <c r="K100" s="12">
        <f t="shared" si="54"/>
        <v>50000</v>
      </c>
      <c r="L100" s="6"/>
      <c r="M100" s="12">
        <f t="shared" si="55"/>
        <v>50000</v>
      </c>
      <c r="N100" s="6"/>
      <c r="O100" s="12">
        <f t="shared" si="53"/>
        <v>50000</v>
      </c>
      <c r="P100" s="6"/>
      <c r="Q100" s="12">
        <f t="shared" si="58"/>
        <v>50000</v>
      </c>
      <c r="R100" s="6">
        <v>-27415.3</v>
      </c>
      <c r="S100" s="12">
        <f t="shared" si="59"/>
        <v>22584.7</v>
      </c>
      <c r="T100" s="6">
        <v>77415.3</v>
      </c>
      <c r="U100" s="12">
        <f t="shared" si="60"/>
        <v>127415.3</v>
      </c>
      <c r="V100" s="26"/>
      <c r="W100" s="12">
        <f t="shared" si="61"/>
        <v>22584.7</v>
      </c>
      <c r="X100" s="26"/>
      <c r="Y100" s="12">
        <f t="shared" si="62"/>
        <v>127415.3</v>
      </c>
      <c r="Z100" s="36"/>
      <c r="AA100" s="36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pans="1:40" s="5" customFormat="1" x14ac:dyDescent="0.3">
      <c r="A101" s="2"/>
      <c r="B101" s="13" t="s">
        <v>59</v>
      </c>
      <c r="C101" s="3"/>
      <c r="D101" s="6">
        <f>D102+D103+D104</f>
        <v>3973.5</v>
      </c>
      <c r="E101" s="6"/>
      <c r="F101" s="12">
        <f t="shared" si="56"/>
        <v>3973.5</v>
      </c>
      <c r="G101" s="7">
        <f>G102+G103+G104</f>
        <v>3973.5</v>
      </c>
      <c r="H101" s="6"/>
      <c r="I101" s="12">
        <f t="shared" si="57"/>
        <v>3973.5</v>
      </c>
      <c r="J101" s="6"/>
      <c r="K101" s="12">
        <f t="shared" si="54"/>
        <v>3973.5</v>
      </c>
      <c r="L101" s="6"/>
      <c r="M101" s="12">
        <f t="shared" si="55"/>
        <v>3973.5</v>
      </c>
      <c r="N101" s="6"/>
      <c r="O101" s="12">
        <f t="shared" si="53"/>
        <v>3973.5</v>
      </c>
      <c r="P101" s="6"/>
      <c r="Q101" s="12">
        <f t="shared" si="58"/>
        <v>3973.5</v>
      </c>
      <c r="R101" s="6"/>
      <c r="S101" s="12">
        <f t="shared" si="59"/>
        <v>3973.5</v>
      </c>
      <c r="T101" s="6"/>
      <c r="U101" s="12">
        <f t="shared" si="60"/>
        <v>3973.5</v>
      </c>
      <c r="V101" s="26"/>
      <c r="W101" s="12">
        <f t="shared" si="61"/>
        <v>3973.5</v>
      </c>
      <c r="X101" s="26"/>
      <c r="Y101" s="12">
        <f t="shared" si="62"/>
        <v>3973.5</v>
      </c>
      <c r="Z101" s="36"/>
      <c r="AA101" s="36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pans="1:40" s="5" customFormat="1" ht="56.25" x14ac:dyDescent="0.3">
      <c r="A102" s="2" t="s">
        <v>57</v>
      </c>
      <c r="B102" s="3" t="s">
        <v>7</v>
      </c>
      <c r="C102" s="13" t="s">
        <v>53</v>
      </c>
      <c r="D102" s="6">
        <v>3973.5</v>
      </c>
      <c r="E102" s="6"/>
      <c r="F102" s="12">
        <f t="shared" si="56"/>
        <v>3973.5</v>
      </c>
      <c r="G102" s="7">
        <v>3973.5</v>
      </c>
      <c r="H102" s="6"/>
      <c r="I102" s="12">
        <f t="shared" si="57"/>
        <v>3973.5</v>
      </c>
      <c r="J102" s="6"/>
      <c r="K102" s="12">
        <f t="shared" si="54"/>
        <v>3973.5</v>
      </c>
      <c r="L102" s="6"/>
      <c r="M102" s="12">
        <f t="shared" si="55"/>
        <v>3973.5</v>
      </c>
      <c r="N102" s="6"/>
      <c r="O102" s="12">
        <f t="shared" si="53"/>
        <v>3973.5</v>
      </c>
      <c r="P102" s="6"/>
      <c r="Q102" s="12">
        <f t="shared" si="58"/>
        <v>3973.5</v>
      </c>
      <c r="R102" s="6"/>
      <c r="S102" s="12">
        <f t="shared" si="59"/>
        <v>3973.5</v>
      </c>
      <c r="T102" s="6"/>
      <c r="U102" s="12">
        <f t="shared" si="60"/>
        <v>3973.5</v>
      </c>
      <c r="V102" s="26"/>
      <c r="W102" s="12">
        <f t="shared" si="61"/>
        <v>3973.5</v>
      </c>
      <c r="X102" s="26"/>
      <c r="Y102" s="12">
        <f t="shared" si="62"/>
        <v>3973.5</v>
      </c>
      <c r="Z102" s="36"/>
      <c r="AA102" s="36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pans="1:40" s="5" customFormat="1" ht="56.25" hidden="1" x14ac:dyDescent="0.3">
      <c r="A103" s="2" t="s">
        <v>99</v>
      </c>
      <c r="B103" s="13" t="s">
        <v>60</v>
      </c>
      <c r="C103" s="3" t="s">
        <v>53</v>
      </c>
      <c r="D103" s="6"/>
      <c r="E103" s="6"/>
      <c r="F103" s="12">
        <f t="shared" si="56"/>
        <v>0</v>
      </c>
      <c r="G103" s="7"/>
      <c r="H103" s="6"/>
      <c r="I103" s="12">
        <f t="shared" si="57"/>
        <v>0</v>
      </c>
      <c r="J103" s="6"/>
      <c r="K103" s="12">
        <f t="shared" si="54"/>
        <v>0</v>
      </c>
      <c r="L103" s="6"/>
      <c r="M103" s="12">
        <f t="shared" si="55"/>
        <v>0</v>
      </c>
      <c r="N103" s="6"/>
      <c r="O103" s="12">
        <f t="shared" si="53"/>
        <v>0</v>
      </c>
      <c r="P103" s="6"/>
      <c r="Q103" s="12">
        <f t="shared" si="58"/>
        <v>0</v>
      </c>
      <c r="R103" s="6"/>
      <c r="S103" s="12">
        <f t="shared" si="59"/>
        <v>0</v>
      </c>
      <c r="T103" s="6"/>
      <c r="U103" s="12">
        <f t="shared" si="60"/>
        <v>0</v>
      </c>
      <c r="V103" s="26"/>
      <c r="W103" s="12">
        <f t="shared" si="61"/>
        <v>0</v>
      </c>
      <c r="X103" s="26"/>
      <c r="Y103" s="12">
        <f t="shared" si="62"/>
        <v>0</v>
      </c>
      <c r="Z103" s="36"/>
      <c r="AA103" s="36">
        <v>0</v>
      </c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pans="1:40" s="5" customFormat="1" ht="56.25" hidden="1" x14ac:dyDescent="0.3">
      <c r="A104" s="2" t="s">
        <v>49</v>
      </c>
      <c r="B104" s="3" t="s">
        <v>34</v>
      </c>
      <c r="C104" s="13" t="s">
        <v>53</v>
      </c>
      <c r="D104" s="6"/>
      <c r="E104" s="6"/>
      <c r="F104" s="12">
        <f t="shared" si="56"/>
        <v>0</v>
      </c>
      <c r="G104" s="7"/>
      <c r="H104" s="6"/>
      <c r="I104" s="12">
        <f t="shared" si="57"/>
        <v>0</v>
      </c>
      <c r="J104" s="6"/>
      <c r="K104" s="12">
        <f t="shared" si="54"/>
        <v>0</v>
      </c>
      <c r="L104" s="6"/>
      <c r="M104" s="12">
        <f t="shared" si="55"/>
        <v>0</v>
      </c>
      <c r="N104" s="6"/>
      <c r="O104" s="12">
        <f t="shared" si="53"/>
        <v>0</v>
      </c>
      <c r="P104" s="6"/>
      <c r="Q104" s="12">
        <f t="shared" si="58"/>
        <v>0</v>
      </c>
      <c r="R104" s="6"/>
      <c r="S104" s="12">
        <f t="shared" si="59"/>
        <v>0</v>
      </c>
      <c r="T104" s="6"/>
      <c r="U104" s="12">
        <f t="shared" si="60"/>
        <v>0</v>
      </c>
      <c r="V104" s="26"/>
      <c r="W104" s="12">
        <f t="shared" si="61"/>
        <v>0</v>
      </c>
      <c r="X104" s="26"/>
      <c r="Y104" s="12">
        <f t="shared" si="62"/>
        <v>0</v>
      </c>
      <c r="Z104" s="36"/>
      <c r="AA104" s="36">
        <v>0</v>
      </c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pans="1:40" s="5" customFormat="1" x14ac:dyDescent="0.3">
      <c r="A105" s="2"/>
      <c r="B105" s="13" t="s">
        <v>24</v>
      </c>
      <c r="C105" s="3"/>
      <c r="D105" s="6">
        <f>D106</f>
        <v>49000</v>
      </c>
      <c r="E105" s="6"/>
      <c r="F105" s="12">
        <f t="shared" si="56"/>
        <v>49000</v>
      </c>
      <c r="G105" s="7">
        <f>G106</f>
        <v>0</v>
      </c>
      <c r="H105" s="6"/>
      <c r="I105" s="12">
        <f t="shared" si="57"/>
        <v>0</v>
      </c>
      <c r="J105" s="6"/>
      <c r="K105" s="12">
        <f t="shared" si="54"/>
        <v>49000</v>
      </c>
      <c r="L105" s="6"/>
      <c r="M105" s="12">
        <f t="shared" si="55"/>
        <v>0</v>
      </c>
      <c r="N105" s="6"/>
      <c r="O105" s="12">
        <f t="shared" si="53"/>
        <v>49000</v>
      </c>
      <c r="P105" s="6"/>
      <c r="Q105" s="12">
        <f t="shared" si="58"/>
        <v>0</v>
      </c>
      <c r="R105" s="6"/>
      <c r="S105" s="12">
        <f t="shared" si="59"/>
        <v>49000</v>
      </c>
      <c r="T105" s="6"/>
      <c r="U105" s="12">
        <f t="shared" si="60"/>
        <v>0</v>
      </c>
      <c r="V105" s="26"/>
      <c r="W105" s="12">
        <f t="shared" si="61"/>
        <v>49000</v>
      </c>
      <c r="X105" s="26"/>
      <c r="Y105" s="12">
        <f t="shared" si="62"/>
        <v>0</v>
      </c>
      <c r="Z105" s="36"/>
      <c r="AA105" s="36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pans="1:40" s="5" customFormat="1" ht="56.25" x14ac:dyDescent="0.3">
      <c r="A106" s="2" t="s">
        <v>58</v>
      </c>
      <c r="B106" s="13" t="s">
        <v>25</v>
      </c>
      <c r="C106" s="13" t="s">
        <v>3</v>
      </c>
      <c r="D106" s="6">
        <v>49000</v>
      </c>
      <c r="E106" s="6"/>
      <c r="F106" s="12">
        <f t="shared" si="56"/>
        <v>49000</v>
      </c>
      <c r="G106" s="7">
        <v>0</v>
      </c>
      <c r="H106" s="6"/>
      <c r="I106" s="12">
        <f t="shared" si="57"/>
        <v>0</v>
      </c>
      <c r="J106" s="6"/>
      <c r="K106" s="12">
        <f t="shared" si="54"/>
        <v>49000</v>
      </c>
      <c r="L106" s="6"/>
      <c r="M106" s="12">
        <f t="shared" si="55"/>
        <v>0</v>
      </c>
      <c r="N106" s="6"/>
      <c r="O106" s="12">
        <f t="shared" si="53"/>
        <v>49000</v>
      </c>
      <c r="P106" s="6"/>
      <c r="Q106" s="12">
        <f t="shared" si="58"/>
        <v>0</v>
      </c>
      <c r="R106" s="6"/>
      <c r="S106" s="12">
        <f t="shared" si="59"/>
        <v>49000</v>
      </c>
      <c r="T106" s="6"/>
      <c r="U106" s="12">
        <f t="shared" si="60"/>
        <v>0</v>
      </c>
      <c r="V106" s="26"/>
      <c r="W106" s="12">
        <f t="shared" si="61"/>
        <v>49000</v>
      </c>
      <c r="X106" s="26"/>
      <c r="Y106" s="12">
        <f t="shared" si="62"/>
        <v>0</v>
      </c>
      <c r="Z106" s="36"/>
      <c r="AA106" s="36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pans="1:40" s="5" customFormat="1" x14ac:dyDescent="0.3">
      <c r="A107" s="2"/>
      <c r="B107" s="54" t="s">
        <v>21</v>
      </c>
      <c r="C107" s="54"/>
      <c r="D107" s="6">
        <f>D16+D38+D54+D73+D97+D105+D99+D101</f>
        <v>3227531.3</v>
      </c>
      <c r="E107" s="6"/>
      <c r="F107" s="12">
        <f t="shared" si="56"/>
        <v>3227531.3</v>
      </c>
      <c r="G107" s="7">
        <f>G16+G38+G54+G73+G97+G105+G99+G101</f>
        <v>2647869</v>
      </c>
      <c r="H107" s="6"/>
      <c r="I107" s="12">
        <f t="shared" si="57"/>
        <v>2647869</v>
      </c>
      <c r="J107" s="6">
        <f>J16+J38+J54+J73+J97+J99+J105</f>
        <v>-125000</v>
      </c>
      <c r="K107" s="12">
        <f>F107+J107</f>
        <v>3102531.3</v>
      </c>
      <c r="L107" s="6"/>
      <c r="M107" s="12">
        <f>I107+L107</f>
        <v>2647869</v>
      </c>
      <c r="N107" s="6">
        <f>N16+N38+N54+N73+N97+N99+N105</f>
        <v>0</v>
      </c>
      <c r="O107" s="12">
        <f t="shared" si="53"/>
        <v>3102531.3</v>
      </c>
      <c r="P107" s="6"/>
      <c r="Q107" s="12">
        <f>M107+P107</f>
        <v>2647869</v>
      </c>
      <c r="R107" s="6">
        <f>R16+R38+R54+R73+R97+R99+R105</f>
        <v>37191.699999999997</v>
      </c>
      <c r="S107" s="12">
        <f t="shared" si="59"/>
        <v>3139723</v>
      </c>
      <c r="T107" s="6">
        <f>T112+T113+T115+T114+T116+T117+T118+T119+T120+T121</f>
        <v>119175.3</v>
      </c>
      <c r="U107" s="12">
        <f>Q107+T107</f>
        <v>2767044.3</v>
      </c>
      <c r="V107" s="26">
        <f>V16+V38+V54+V73+V97+V99+V105</f>
        <v>0</v>
      </c>
      <c r="W107" s="12">
        <f>S107+V107</f>
        <v>3139723</v>
      </c>
      <c r="X107" s="26">
        <f>X112+X113+X115+X114+X116+X117+X118+X119+X120+X121</f>
        <v>0</v>
      </c>
      <c r="Y107" s="12">
        <f>U107+X107</f>
        <v>2767044.3</v>
      </c>
      <c r="Z107" s="36"/>
      <c r="AA107" s="36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pans="1:40" s="5" customFormat="1" x14ac:dyDescent="0.3">
      <c r="A108" s="2"/>
      <c r="B108" s="56" t="s">
        <v>13</v>
      </c>
      <c r="C108" s="57"/>
      <c r="D108" s="6"/>
      <c r="E108" s="6"/>
      <c r="F108" s="12"/>
      <c r="G108" s="7"/>
      <c r="H108" s="6"/>
      <c r="I108" s="12"/>
      <c r="J108" s="6"/>
      <c r="K108" s="12"/>
      <c r="L108" s="6"/>
      <c r="M108" s="12"/>
      <c r="N108" s="6"/>
      <c r="O108" s="12"/>
      <c r="P108" s="6"/>
      <c r="Q108" s="12"/>
      <c r="R108" s="6"/>
      <c r="S108" s="12"/>
      <c r="T108" s="6"/>
      <c r="U108" s="12"/>
      <c r="V108" s="26"/>
      <c r="W108" s="12"/>
      <c r="X108" s="26"/>
      <c r="Y108" s="12"/>
      <c r="Z108" s="36"/>
      <c r="AA108" s="36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pans="1:40" s="5" customFormat="1" x14ac:dyDescent="0.3">
      <c r="A109" s="2"/>
      <c r="B109" s="58" t="s">
        <v>14</v>
      </c>
      <c r="C109" s="59"/>
      <c r="D109" s="6">
        <f>D77</f>
        <v>352225.8</v>
      </c>
      <c r="E109" s="6"/>
      <c r="F109" s="12">
        <f t="shared" si="56"/>
        <v>352225.8</v>
      </c>
      <c r="G109" s="7">
        <f>G77</f>
        <v>352909.8</v>
      </c>
      <c r="H109" s="6"/>
      <c r="I109" s="12">
        <f t="shared" si="57"/>
        <v>352909.8</v>
      </c>
      <c r="J109" s="6"/>
      <c r="K109" s="12">
        <f t="shared" si="54"/>
        <v>352225.8</v>
      </c>
      <c r="L109" s="6"/>
      <c r="M109" s="12">
        <f t="shared" si="55"/>
        <v>352909.8</v>
      </c>
      <c r="N109" s="6"/>
      <c r="O109" s="12">
        <f t="shared" si="53"/>
        <v>352225.8</v>
      </c>
      <c r="P109" s="6"/>
      <c r="Q109" s="12">
        <f t="shared" ref="Q109:Q110" si="63">M109+P109</f>
        <v>352909.8</v>
      </c>
      <c r="R109" s="6"/>
      <c r="S109" s="12">
        <f t="shared" ref="S109:S110" si="64">O109+R109</f>
        <v>352225.8</v>
      </c>
      <c r="T109" s="6"/>
      <c r="U109" s="12">
        <f t="shared" ref="U109:U110" si="65">Q109+T109</f>
        <v>352909.8</v>
      </c>
      <c r="V109" s="26"/>
      <c r="W109" s="12">
        <f t="shared" ref="W109:W110" si="66">S109+V109</f>
        <v>352225.8</v>
      </c>
      <c r="X109" s="26"/>
      <c r="Y109" s="12">
        <f t="shared" ref="Y109:Y110" si="67">U109+X109</f>
        <v>352909.8</v>
      </c>
      <c r="Z109" s="36"/>
      <c r="AA109" s="36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pans="1:40" s="5" customFormat="1" x14ac:dyDescent="0.3">
      <c r="A110" s="2"/>
      <c r="B110" s="14" t="s">
        <v>33</v>
      </c>
      <c r="C110" s="15"/>
      <c r="D110" s="6">
        <f>D19+D41+D57+D76</f>
        <v>254922.3</v>
      </c>
      <c r="E110" s="6"/>
      <c r="F110" s="12">
        <f t="shared" si="56"/>
        <v>254922.3</v>
      </c>
      <c r="G110" s="7">
        <f>G19+G41+G57+G76</f>
        <v>258140</v>
      </c>
      <c r="H110" s="6"/>
      <c r="I110" s="12">
        <f t="shared" si="57"/>
        <v>258140</v>
      </c>
      <c r="J110" s="6"/>
      <c r="K110" s="12">
        <f t="shared" si="54"/>
        <v>254922.3</v>
      </c>
      <c r="L110" s="6"/>
      <c r="M110" s="12">
        <f t="shared" si="55"/>
        <v>258140</v>
      </c>
      <c r="N110" s="6"/>
      <c r="O110" s="12">
        <f t="shared" si="53"/>
        <v>254922.3</v>
      </c>
      <c r="P110" s="6"/>
      <c r="Q110" s="12">
        <f t="shared" si="63"/>
        <v>258140</v>
      </c>
      <c r="R110" s="6"/>
      <c r="S110" s="12">
        <f t="shared" si="64"/>
        <v>254922.3</v>
      </c>
      <c r="T110" s="6"/>
      <c r="U110" s="12">
        <f t="shared" si="65"/>
        <v>258140</v>
      </c>
      <c r="V110" s="26"/>
      <c r="W110" s="12">
        <f t="shared" si="66"/>
        <v>254922.3</v>
      </c>
      <c r="X110" s="26"/>
      <c r="Y110" s="12">
        <f t="shared" si="67"/>
        <v>258140</v>
      </c>
      <c r="Z110" s="36"/>
      <c r="AA110" s="36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pans="1:40" s="5" customFormat="1" x14ac:dyDescent="0.3">
      <c r="A111" s="2"/>
      <c r="B111" s="54" t="s">
        <v>100</v>
      </c>
      <c r="C111" s="54"/>
      <c r="D111" s="6"/>
      <c r="E111" s="6"/>
      <c r="F111" s="12"/>
      <c r="G111" s="7"/>
      <c r="H111" s="6"/>
      <c r="I111" s="12"/>
      <c r="J111" s="6"/>
      <c r="K111" s="12"/>
      <c r="L111" s="6"/>
      <c r="M111" s="12"/>
      <c r="N111" s="6"/>
      <c r="O111" s="12"/>
      <c r="P111" s="6"/>
      <c r="Q111" s="12"/>
      <c r="R111" s="6"/>
      <c r="S111" s="12"/>
      <c r="T111" s="6"/>
      <c r="U111" s="12"/>
      <c r="V111" s="26"/>
      <c r="W111" s="12"/>
      <c r="X111" s="26"/>
      <c r="Y111" s="12"/>
      <c r="Z111" s="36"/>
      <c r="AA111" s="36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pans="1:40" s="5" customFormat="1" x14ac:dyDescent="0.3">
      <c r="A112" s="2"/>
      <c r="B112" s="54" t="s">
        <v>8</v>
      </c>
      <c r="C112" s="47"/>
      <c r="D112" s="6">
        <f>D42+D43+D44+D45+D46+D47</f>
        <v>357495.3</v>
      </c>
      <c r="E112" s="6"/>
      <c r="F112" s="12">
        <f t="shared" si="56"/>
        <v>357495.3</v>
      </c>
      <c r="G112" s="7">
        <f>G42+G43+G44+G45+G46+G47</f>
        <v>222189.09999999998</v>
      </c>
      <c r="H112" s="6"/>
      <c r="I112" s="12">
        <f t="shared" si="57"/>
        <v>222189.09999999998</v>
      </c>
      <c r="J112" s="6"/>
      <c r="K112" s="12">
        <f t="shared" si="54"/>
        <v>357495.3</v>
      </c>
      <c r="L112" s="6"/>
      <c r="M112" s="12">
        <f t="shared" si="55"/>
        <v>222189.09999999998</v>
      </c>
      <c r="N112" s="6">
        <f>N42+N43+N44+N45+N46+N47+N53</f>
        <v>0</v>
      </c>
      <c r="O112" s="12">
        <f t="shared" si="53"/>
        <v>357495.3</v>
      </c>
      <c r="P112" s="6"/>
      <c r="Q112" s="12">
        <f t="shared" ref="Q112:Q121" si="68">M112+P112</f>
        <v>222189.09999999998</v>
      </c>
      <c r="R112" s="6">
        <f>R42+R43+R44+R45+R46+R47+R53</f>
        <v>0</v>
      </c>
      <c r="S112" s="6">
        <f>O112+R112</f>
        <v>357495.3</v>
      </c>
      <c r="T112" s="6">
        <f>T42+T43+T44+T45+T46+T47+T53</f>
        <v>0</v>
      </c>
      <c r="U112" s="12">
        <f t="shared" ref="U112:U121" si="69">Q112+T112</f>
        <v>222189.09999999998</v>
      </c>
      <c r="V112" s="26">
        <f>V42+V43+V44+V45+V46+V47+V53</f>
        <v>0</v>
      </c>
      <c r="W112" s="6">
        <f>S112+V112</f>
        <v>357495.3</v>
      </c>
      <c r="X112" s="26">
        <f>X42+X43+X44+X45+X46+X47+X53</f>
        <v>0</v>
      </c>
      <c r="Y112" s="12">
        <f t="shared" ref="Y112:Y121" si="70">U112+X112</f>
        <v>222189.09999999998</v>
      </c>
      <c r="Z112" s="36"/>
      <c r="AA112" s="36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pans="1:40" s="5" customFormat="1" x14ac:dyDescent="0.3">
      <c r="A113" s="2"/>
      <c r="B113" s="54" t="s">
        <v>11</v>
      </c>
      <c r="C113" s="47"/>
      <c r="D113" s="6">
        <f>D58+D59+D63+D64+D68+D83+D87+D88+D89+D90+D72+D91+D80</f>
        <v>761528.7</v>
      </c>
      <c r="E113" s="6"/>
      <c r="F113" s="12">
        <f t="shared" si="56"/>
        <v>761528.7</v>
      </c>
      <c r="G113" s="7">
        <f>G58+G59+G63+G64+G68+G83+G87+G88+G89+G90+G72+G91+G80</f>
        <v>586413.4</v>
      </c>
      <c r="H113" s="6"/>
      <c r="I113" s="12">
        <f t="shared" si="57"/>
        <v>586413.4</v>
      </c>
      <c r="J113" s="6"/>
      <c r="K113" s="12">
        <f t="shared" si="54"/>
        <v>761528.7</v>
      </c>
      <c r="L113" s="6"/>
      <c r="M113" s="12">
        <f t="shared" si="55"/>
        <v>586413.4</v>
      </c>
      <c r="N113" s="6">
        <f>N58+N59+N63+N64+N72+N80+N83+N87+N88+N89+N90+N91</f>
        <v>0</v>
      </c>
      <c r="O113" s="12">
        <f t="shared" si="53"/>
        <v>761528.7</v>
      </c>
      <c r="P113" s="6"/>
      <c r="Q113" s="12">
        <f t="shared" si="68"/>
        <v>586413.4</v>
      </c>
      <c r="R113" s="6">
        <f>R58+R59+R63+R64+R72+R80+R83+R87+R88+R89+R90+R91</f>
        <v>0</v>
      </c>
      <c r="S113" s="6">
        <f>O113+R113</f>
        <v>761528.7</v>
      </c>
      <c r="T113" s="6">
        <f>T58+T59+T63+T64+T72+T80+T83+T87+T88+T89+T90+T91</f>
        <v>0</v>
      </c>
      <c r="U113" s="12">
        <f t="shared" si="69"/>
        <v>586413.4</v>
      </c>
      <c r="V113" s="26">
        <f>V58+V59+V63+V64+V72+V80+V83+V87+V88+V89+V90+V91</f>
        <v>0</v>
      </c>
      <c r="W113" s="6">
        <f>S113+V113</f>
        <v>761528.7</v>
      </c>
      <c r="X113" s="26">
        <f>X58+X59+X63+X64+X72+X80+X83+X87+X88+X89+X90+X91</f>
        <v>0</v>
      </c>
      <c r="Y113" s="12">
        <f t="shared" si="70"/>
        <v>586413.4</v>
      </c>
      <c r="Z113" s="36"/>
      <c r="AA113" s="36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pans="1:40" s="5" customFormat="1" hidden="1" x14ac:dyDescent="0.3">
      <c r="A114" s="2"/>
      <c r="B114" s="54" t="s">
        <v>22</v>
      </c>
      <c r="C114" s="47"/>
      <c r="D114" s="6">
        <f>D34</f>
        <v>0</v>
      </c>
      <c r="E114" s="6"/>
      <c r="F114" s="12">
        <f t="shared" si="56"/>
        <v>0</v>
      </c>
      <c r="G114" s="7">
        <f>G34</f>
        <v>0</v>
      </c>
      <c r="H114" s="6"/>
      <c r="I114" s="12">
        <f t="shared" si="57"/>
        <v>0</v>
      </c>
      <c r="J114" s="6"/>
      <c r="K114" s="12">
        <f t="shared" si="54"/>
        <v>0</v>
      </c>
      <c r="L114" s="6"/>
      <c r="M114" s="12">
        <f t="shared" si="55"/>
        <v>0</v>
      </c>
      <c r="N114" s="6">
        <f>N34</f>
        <v>0</v>
      </c>
      <c r="O114" s="12">
        <f t="shared" si="53"/>
        <v>0</v>
      </c>
      <c r="P114" s="6"/>
      <c r="Q114" s="12">
        <f t="shared" si="68"/>
        <v>0</v>
      </c>
      <c r="R114" s="6">
        <f>R34</f>
        <v>0</v>
      </c>
      <c r="S114" s="6">
        <f t="shared" ref="S114:S121" si="71">O114+R114</f>
        <v>0</v>
      </c>
      <c r="T114" s="6">
        <f>T34</f>
        <v>0</v>
      </c>
      <c r="U114" s="12">
        <f t="shared" si="69"/>
        <v>0</v>
      </c>
      <c r="V114" s="26">
        <f>V34</f>
        <v>0</v>
      </c>
      <c r="W114" s="6">
        <f t="shared" ref="W114:W121" si="72">S114+V114</f>
        <v>0</v>
      </c>
      <c r="X114" s="26">
        <f>X34</f>
        <v>0</v>
      </c>
      <c r="Y114" s="12">
        <f t="shared" si="70"/>
        <v>0</v>
      </c>
      <c r="Z114" s="36"/>
      <c r="AA114" s="36">
        <v>0</v>
      </c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pans="1:40" s="5" customFormat="1" hidden="1" x14ac:dyDescent="0.3">
      <c r="A115" s="2"/>
      <c r="B115" s="53" t="s">
        <v>20</v>
      </c>
      <c r="C115" s="47"/>
      <c r="D115" s="6"/>
      <c r="E115" s="6"/>
      <c r="F115" s="12">
        <f t="shared" si="56"/>
        <v>0</v>
      </c>
      <c r="G115" s="7"/>
      <c r="H115" s="6"/>
      <c r="I115" s="12">
        <f t="shared" si="57"/>
        <v>0</v>
      </c>
      <c r="J115" s="6"/>
      <c r="K115" s="12">
        <f t="shared" si="54"/>
        <v>0</v>
      </c>
      <c r="L115" s="6"/>
      <c r="M115" s="12">
        <f t="shared" si="55"/>
        <v>0</v>
      </c>
      <c r="N115" s="6"/>
      <c r="O115" s="12">
        <f t="shared" si="53"/>
        <v>0</v>
      </c>
      <c r="P115" s="6"/>
      <c r="Q115" s="12">
        <f t="shared" si="68"/>
        <v>0</v>
      </c>
      <c r="R115" s="6"/>
      <c r="S115" s="6">
        <f t="shared" si="71"/>
        <v>0</v>
      </c>
      <c r="T115" s="12">
        <f t="shared" ref="T115" si="73">P115+S115</f>
        <v>0</v>
      </c>
      <c r="U115" s="12">
        <f t="shared" si="69"/>
        <v>0</v>
      </c>
      <c r="V115" s="26"/>
      <c r="W115" s="6">
        <f t="shared" si="72"/>
        <v>0</v>
      </c>
      <c r="X115" s="25">
        <f t="shared" ref="X115" si="74">T115+W115</f>
        <v>0</v>
      </c>
      <c r="Y115" s="12">
        <f t="shared" si="70"/>
        <v>0</v>
      </c>
      <c r="Z115" s="36"/>
      <c r="AA115" s="36">
        <v>0</v>
      </c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pans="1:40" s="5" customFormat="1" x14ac:dyDescent="0.3">
      <c r="A116" s="2"/>
      <c r="B116" s="55" t="s">
        <v>15</v>
      </c>
      <c r="C116" s="55"/>
      <c r="D116" s="6">
        <f>D78+D79+D92+D81+D82</f>
        <v>7805.8</v>
      </c>
      <c r="E116" s="6"/>
      <c r="F116" s="12">
        <f t="shared" si="56"/>
        <v>7805.8</v>
      </c>
      <c r="G116" s="7">
        <f>G78+G79+G92+G81+G82</f>
        <v>3000</v>
      </c>
      <c r="H116" s="6"/>
      <c r="I116" s="12">
        <f t="shared" si="57"/>
        <v>3000</v>
      </c>
      <c r="J116" s="6"/>
      <c r="K116" s="12">
        <f t="shared" si="54"/>
        <v>7805.8</v>
      </c>
      <c r="L116" s="6"/>
      <c r="M116" s="12">
        <f t="shared" si="55"/>
        <v>3000</v>
      </c>
      <c r="N116" s="6"/>
      <c r="O116" s="12">
        <f t="shared" si="53"/>
        <v>7805.8</v>
      </c>
      <c r="P116" s="6"/>
      <c r="Q116" s="12">
        <f t="shared" si="68"/>
        <v>3000</v>
      </c>
      <c r="R116" s="6"/>
      <c r="S116" s="6">
        <f t="shared" si="71"/>
        <v>7805.8</v>
      </c>
      <c r="T116" s="12"/>
      <c r="U116" s="12">
        <f t="shared" si="69"/>
        <v>3000</v>
      </c>
      <c r="V116" s="26"/>
      <c r="W116" s="6">
        <f t="shared" si="72"/>
        <v>7805.8</v>
      </c>
      <c r="X116" s="25"/>
      <c r="Y116" s="12">
        <f t="shared" si="70"/>
        <v>3000</v>
      </c>
      <c r="Z116" s="36"/>
      <c r="AA116" s="36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pans="1:40" s="5" customFormat="1" x14ac:dyDescent="0.3">
      <c r="A117" s="9"/>
      <c r="B117" s="53" t="s">
        <v>3</v>
      </c>
      <c r="C117" s="47"/>
      <c r="D117" s="6">
        <f>D27+D31+D32+D106+D98</f>
        <v>874619.1</v>
      </c>
      <c r="E117" s="6"/>
      <c r="F117" s="12">
        <f t="shared" si="56"/>
        <v>874619.1</v>
      </c>
      <c r="G117" s="7">
        <f>G27+G31+G32+G106+G98</f>
        <v>0</v>
      </c>
      <c r="H117" s="6"/>
      <c r="I117" s="12">
        <f t="shared" si="57"/>
        <v>0</v>
      </c>
      <c r="J117" s="6">
        <f>J98+J27+J31+J32</f>
        <v>-125000</v>
      </c>
      <c r="K117" s="12">
        <f>F117+J117</f>
        <v>749619.1</v>
      </c>
      <c r="L117" s="6"/>
      <c r="M117" s="12">
        <f t="shared" si="55"/>
        <v>0</v>
      </c>
      <c r="N117" s="6">
        <f>N98+N27+N31+N32+N37+N106</f>
        <v>33613.5</v>
      </c>
      <c r="O117" s="12">
        <f t="shared" si="53"/>
        <v>783232.6</v>
      </c>
      <c r="P117" s="6"/>
      <c r="Q117" s="12">
        <f t="shared" si="68"/>
        <v>0</v>
      </c>
      <c r="R117" s="6">
        <f>R98+R27+R31+R32+R37+R106</f>
        <v>74386.5</v>
      </c>
      <c r="S117" s="6">
        <f t="shared" si="71"/>
        <v>857619.1</v>
      </c>
      <c r="T117" s="6">
        <f>T98+T27+T31+T32+T37+T106</f>
        <v>0</v>
      </c>
      <c r="U117" s="12">
        <f t="shared" si="69"/>
        <v>0</v>
      </c>
      <c r="V117" s="26">
        <f>V98+V27+V31+V32+V37+V106</f>
        <v>0</v>
      </c>
      <c r="W117" s="6">
        <f t="shared" si="72"/>
        <v>857619.1</v>
      </c>
      <c r="X117" s="26">
        <f>X98+X27+X31+X32+X37+X106</f>
        <v>0</v>
      </c>
      <c r="Y117" s="12">
        <f t="shared" si="70"/>
        <v>0</v>
      </c>
      <c r="Z117" s="36"/>
      <c r="AA117" s="36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pans="1:40" s="5" customFormat="1" x14ac:dyDescent="0.3">
      <c r="A118" s="2"/>
      <c r="B118" s="53" t="s">
        <v>9</v>
      </c>
      <c r="C118" s="47"/>
      <c r="D118" s="6">
        <f>D48+D52</f>
        <v>815084.8</v>
      </c>
      <c r="E118" s="6"/>
      <c r="F118" s="12">
        <f t="shared" si="56"/>
        <v>815084.8</v>
      </c>
      <c r="G118" s="7">
        <f t="shared" ref="G118" si="75">G48</f>
        <v>806538.6</v>
      </c>
      <c r="H118" s="6"/>
      <c r="I118" s="12">
        <f t="shared" si="57"/>
        <v>806538.6</v>
      </c>
      <c r="J118" s="6"/>
      <c r="K118" s="12">
        <f t="shared" si="54"/>
        <v>815084.8</v>
      </c>
      <c r="L118" s="6"/>
      <c r="M118" s="12">
        <f t="shared" si="55"/>
        <v>806538.6</v>
      </c>
      <c r="N118" s="6"/>
      <c r="O118" s="12">
        <f t="shared" si="53"/>
        <v>815084.8</v>
      </c>
      <c r="P118" s="6"/>
      <c r="Q118" s="12">
        <f t="shared" si="68"/>
        <v>806538.6</v>
      </c>
      <c r="R118" s="6">
        <f>R48+R52</f>
        <v>41760</v>
      </c>
      <c r="S118" s="6">
        <f t="shared" si="71"/>
        <v>856844.80000000005</v>
      </c>
      <c r="T118" s="6">
        <f>T48</f>
        <v>41760</v>
      </c>
      <c r="U118" s="12">
        <f t="shared" si="69"/>
        <v>848298.6</v>
      </c>
      <c r="V118" s="26">
        <f>V48+V52</f>
        <v>0</v>
      </c>
      <c r="W118" s="6">
        <f t="shared" si="72"/>
        <v>856844.80000000005</v>
      </c>
      <c r="X118" s="26">
        <f>X48</f>
        <v>0</v>
      </c>
      <c r="Y118" s="12">
        <f t="shared" si="70"/>
        <v>848298.6</v>
      </c>
      <c r="Z118" s="36"/>
      <c r="AA118" s="36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pans="1:40" s="5" customFormat="1" x14ac:dyDescent="0.3">
      <c r="A119" s="9"/>
      <c r="B119" s="51" t="s">
        <v>30</v>
      </c>
      <c r="C119" s="52"/>
      <c r="D119" s="6">
        <f>D100</f>
        <v>50000</v>
      </c>
      <c r="E119" s="6"/>
      <c r="F119" s="12">
        <f t="shared" si="56"/>
        <v>50000</v>
      </c>
      <c r="G119" s="7">
        <f>G100</f>
        <v>50000</v>
      </c>
      <c r="H119" s="6"/>
      <c r="I119" s="12">
        <f t="shared" si="57"/>
        <v>50000</v>
      </c>
      <c r="J119" s="6"/>
      <c r="K119" s="12">
        <f t="shared" si="54"/>
        <v>50000</v>
      </c>
      <c r="L119" s="6"/>
      <c r="M119" s="12">
        <f t="shared" si="55"/>
        <v>50000</v>
      </c>
      <c r="N119" s="6"/>
      <c r="O119" s="12">
        <f t="shared" si="53"/>
        <v>50000</v>
      </c>
      <c r="P119" s="6"/>
      <c r="Q119" s="12">
        <f t="shared" si="68"/>
        <v>50000</v>
      </c>
      <c r="R119" s="6">
        <f>R100</f>
        <v>-27415.3</v>
      </c>
      <c r="S119" s="6">
        <f t="shared" si="71"/>
        <v>22584.7</v>
      </c>
      <c r="T119" s="6">
        <f>T100</f>
        <v>77415.3</v>
      </c>
      <c r="U119" s="12">
        <f t="shared" si="69"/>
        <v>127415.3</v>
      </c>
      <c r="V119" s="26">
        <f>V100</f>
        <v>0</v>
      </c>
      <c r="W119" s="6">
        <f t="shared" si="72"/>
        <v>22584.7</v>
      </c>
      <c r="X119" s="26">
        <f>X100</f>
        <v>0</v>
      </c>
      <c r="Y119" s="12">
        <f t="shared" si="70"/>
        <v>127415.3</v>
      </c>
      <c r="Z119" s="36"/>
      <c r="AA119" s="36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pans="1:40" s="5" customFormat="1" x14ac:dyDescent="0.3">
      <c r="A120" s="9"/>
      <c r="B120" s="50" t="s">
        <v>53</v>
      </c>
      <c r="C120" s="50"/>
      <c r="D120" s="6">
        <f>D102+D103+D104</f>
        <v>3973.5</v>
      </c>
      <c r="E120" s="6"/>
      <c r="F120" s="12">
        <f t="shared" si="56"/>
        <v>3973.5</v>
      </c>
      <c r="G120" s="7">
        <f>G102+G103+G104</f>
        <v>3973.5</v>
      </c>
      <c r="H120" s="6"/>
      <c r="I120" s="12">
        <f t="shared" si="57"/>
        <v>3973.5</v>
      </c>
      <c r="J120" s="6"/>
      <c r="K120" s="12">
        <f t="shared" si="54"/>
        <v>3973.5</v>
      </c>
      <c r="L120" s="6"/>
      <c r="M120" s="12">
        <f t="shared" si="55"/>
        <v>3973.5</v>
      </c>
      <c r="N120" s="6"/>
      <c r="O120" s="12">
        <f t="shared" si="53"/>
        <v>3973.5</v>
      </c>
      <c r="P120" s="6"/>
      <c r="Q120" s="12">
        <f t="shared" si="68"/>
        <v>3973.5</v>
      </c>
      <c r="R120" s="6"/>
      <c r="S120" s="6">
        <f t="shared" si="71"/>
        <v>3973.5</v>
      </c>
      <c r="T120" s="12"/>
      <c r="U120" s="12">
        <f t="shared" si="69"/>
        <v>3973.5</v>
      </c>
      <c r="V120" s="26"/>
      <c r="W120" s="6">
        <f t="shared" si="72"/>
        <v>3973.5</v>
      </c>
      <c r="X120" s="25"/>
      <c r="Y120" s="12">
        <f t="shared" si="70"/>
        <v>3973.5</v>
      </c>
      <c r="Z120" s="36"/>
      <c r="AA120" s="36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pans="1:40" s="5" customFormat="1" x14ac:dyDescent="0.3">
      <c r="A121" s="9"/>
      <c r="B121" s="50" t="s">
        <v>54</v>
      </c>
      <c r="C121" s="50"/>
      <c r="D121" s="6">
        <f>D20+D24+D25+D26+D33+D35+D36</f>
        <v>357024.1</v>
      </c>
      <c r="E121" s="6"/>
      <c r="F121" s="12">
        <f t="shared" si="56"/>
        <v>357024.1</v>
      </c>
      <c r="G121" s="7">
        <f>G20+G24+G25+G26+G33+G35+G36</f>
        <v>975754.39999999991</v>
      </c>
      <c r="H121" s="6"/>
      <c r="I121" s="12">
        <f t="shared" si="57"/>
        <v>975754.39999999991</v>
      </c>
      <c r="J121" s="6"/>
      <c r="K121" s="12">
        <f t="shared" si="54"/>
        <v>357024.1</v>
      </c>
      <c r="L121" s="6"/>
      <c r="M121" s="12">
        <f t="shared" si="55"/>
        <v>975754.39999999991</v>
      </c>
      <c r="N121" s="6">
        <f>N20+N24+N25+N26+N33+N35+N36</f>
        <v>-33613.5</v>
      </c>
      <c r="O121" s="12">
        <f t="shared" si="53"/>
        <v>323410.59999999998</v>
      </c>
      <c r="P121" s="6"/>
      <c r="Q121" s="12">
        <f t="shared" si="68"/>
        <v>975754.39999999991</v>
      </c>
      <c r="R121" s="6">
        <f>R20+R24+R25+R26+R33+R35+R36</f>
        <v>-51539.5</v>
      </c>
      <c r="S121" s="6">
        <f t="shared" si="71"/>
        <v>271871.09999999998</v>
      </c>
      <c r="T121" s="6">
        <f>T20+T24+T25+T26+T33+T35+T36</f>
        <v>0</v>
      </c>
      <c r="U121" s="12">
        <f t="shared" si="69"/>
        <v>975754.39999999991</v>
      </c>
      <c r="V121" s="26">
        <f>V20+V24+V25+V26+V33+V35+V36</f>
        <v>0</v>
      </c>
      <c r="W121" s="6">
        <f t="shared" si="72"/>
        <v>271871.09999999998</v>
      </c>
      <c r="X121" s="26">
        <f>X20+X24+X25+X26+X33+X35+X36</f>
        <v>0</v>
      </c>
      <c r="Y121" s="12">
        <f t="shared" si="70"/>
        <v>975754.39999999991</v>
      </c>
      <c r="Z121" s="36"/>
      <c r="AA121" s="36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pans="1:40" s="5" customFormat="1" x14ac:dyDescent="0.3">
      <c r="V122" s="22"/>
      <c r="X122" s="22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pans="1:40" x14ac:dyDescent="0.3">
      <c r="W123" s="5"/>
    </row>
  </sheetData>
  <autoFilter ref="A15:AA121">
    <filterColumn colId="26">
      <filters blank="1"/>
    </filterColumn>
  </autoFilter>
  <mergeCells count="40">
    <mergeCell ref="A10:Q12"/>
    <mergeCell ref="B121:C121"/>
    <mergeCell ref="B120:C120"/>
    <mergeCell ref="B119:C119"/>
    <mergeCell ref="B117:C117"/>
    <mergeCell ref="B112:C112"/>
    <mergeCell ref="B113:C113"/>
    <mergeCell ref="B114:C114"/>
    <mergeCell ref="B115:C115"/>
    <mergeCell ref="B116:C116"/>
    <mergeCell ref="B118:C118"/>
    <mergeCell ref="B111:C111"/>
    <mergeCell ref="B107:C107"/>
    <mergeCell ref="B108:C108"/>
    <mergeCell ref="B109:C109"/>
    <mergeCell ref="A14:A15"/>
    <mergeCell ref="D14:D15"/>
    <mergeCell ref="J14:J15"/>
    <mergeCell ref="K14:K15"/>
    <mergeCell ref="L14:L15"/>
    <mergeCell ref="B14:B15"/>
    <mergeCell ref="C14:C15"/>
    <mergeCell ref="E14:E15"/>
    <mergeCell ref="F14:F15"/>
    <mergeCell ref="H14:H15"/>
    <mergeCell ref="Q14:Q15"/>
    <mergeCell ref="M14:M15"/>
    <mergeCell ref="G14:G15"/>
    <mergeCell ref="N14:N15"/>
    <mergeCell ref="O14:O15"/>
    <mergeCell ref="P14:P15"/>
    <mergeCell ref="I14:I15"/>
    <mergeCell ref="V14:V15"/>
    <mergeCell ref="W14:W15"/>
    <mergeCell ref="X14:X15"/>
    <mergeCell ref="Y14:Y15"/>
    <mergeCell ref="R14:R15"/>
    <mergeCell ref="S14:S15"/>
    <mergeCell ref="T14:T15"/>
    <mergeCell ref="U14:U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2016-05-04T10:40:44Z</cp:lastPrinted>
  <dcterms:created xsi:type="dcterms:W3CDTF">2014-02-04T08:37:28Z</dcterms:created>
  <dcterms:modified xsi:type="dcterms:W3CDTF">2016-05-04T10:40:54Z</dcterms:modified>
</cp:coreProperties>
</file>