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6 год\август\"/>
    </mc:Choice>
  </mc:AlternateContent>
  <bookViews>
    <workbookView xWindow="0" yWindow="0" windowWidth="28800" windowHeight="11835"/>
  </bookViews>
  <sheets>
    <sheet name="2017-2018 год" sheetId="1" r:id="rId1"/>
  </sheets>
  <definedNames>
    <definedName name="_xlnm._FilterDatabase" localSheetId="0" hidden="1">'2017-2018 год'!$A$15:$AM$129</definedName>
    <definedName name="_xlnm.Print_Titles" localSheetId="0">'2017-2018 год'!$14:$15</definedName>
    <definedName name="_xlnm.Print_Area" localSheetId="0">'2017-2018 год'!$A:$D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2" i="1" l="1"/>
  <c r="AH18" i="1" l="1"/>
  <c r="AH61" i="1" l="1"/>
  <c r="AH59" i="1" s="1"/>
  <c r="AK78" i="1"/>
  <c r="AI78" i="1"/>
  <c r="AK77" i="1"/>
  <c r="AI77" i="1"/>
  <c r="AK106" i="1" l="1"/>
  <c r="AH104" i="1"/>
  <c r="AI106" i="1"/>
  <c r="AJ129" i="1" l="1"/>
  <c r="AJ127" i="1"/>
  <c r="AH127" i="1"/>
  <c r="AJ125" i="1"/>
  <c r="AJ122" i="1"/>
  <c r="AH122" i="1"/>
  <c r="AJ121" i="1"/>
  <c r="AJ120" i="1"/>
  <c r="AH120" i="1"/>
  <c r="AH107" i="1"/>
  <c r="AH84" i="1"/>
  <c r="AH83" i="1"/>
  <c r="AH73" i="1"/>
  <c r="AH69" i="1"/>
  <c r="AJ53" i="1"/>
  <c r="AH53" i="1"/>
  <c r="AH126" i="1" s="1"/>
  <c r="AH45" i="1"/>
  <c r="AH43" i="1" s="1"/>
  <c r="AK42" i="1"/>
  <c r="AK41" i="1"/>
  <c r="AH31" i="1"/>
  <c r="AH27" i="1"/>
  <c r="AH20" i="1"/>
  <c r="AH129" i="1" s="1"/>
  <c r="AH19" i="1"/>
  <c r="AH121" i="1" l="1"/>
  <c r="AH118" i="1"/>
  <c r="AJ126" i="1"/>
  <c r="AH125" i="1"/>
  <c r="AH16" i="1"/>
  <c r="AH80" i="1"/>
  <c r="AD18" i="1"/>
  <c r="AD19" i="1"/>
  <c r="AH115" i="1" l="1"/>
  <c r="AE33" i="1"/>
  <c r="AI33" i="1" s="1"/>
  <c r="AA31" i="1"/>
  <c r="AG42" i="1"/>
  <c r="AE42" i="1"/>
  <c r="AI42" i="1" s="1"/>
  <c r="AG41" i="1"/>
  <c r="AE41" i="1"/>
  <c r="AI41" i="1" s="1"/>
  <c r="AE34" i="1"/>
  <c r="AI34" i="1" s="1"/>
  <c r="AD31" i="1"/>
  <c r="AD27" i="1"/>
  <c r="AI31" i="1" l="1"/>
  <c r="AE31" i="1"/>
  <c r="AD125" i="1"/>
  <c r="AF129" i="1"/>
  <c r="AF127" i="1"/>
  <c r="AD127" i="1"/>
  <c r="AF125" i="1"/>
  <c r="AF122" i="1"/>
  <c r="AD122" i="1"/>
  <c r="AF121" i="1"/>
  <c r="AF120" i="1"/>
  <c r="AD120" i="1"/>
  <c r="AD107" i="1"/>
  <c r="AD104" i="1"/>
  <c r="AD84" i="1"/>
  <c r="AD83" i="1"/>
  <c r="AD118" i="1" s="1"/>
  <c r="AD82" i="1"/>
  <c r="AD73" i="1"/>
  <c r="AD69" i="1"/>
  <c r="AD121" i="1" s="1"/>
  <c r="AD61" i="1"/>
  <c r="AF53" i="1"/>
  <c r="AF126" i="1" s="1"/>
  <c r="AD53" i="1"/>
  <c r="AD126" i="1" s="1"/>
  <c r="AD45" i="1"/>
  <c r="AD20" i="1"/>
  <c r="AD129" i="1" s="1"/>
  <c r="AD115" i="1" l="1"/>
  <c r="AD80" i="1"/>
  <c r="AD16" i="1"/>
  <c r="AD43" i="1"/>
  <c r="AD59" i="1"/>
  <c r="D120" i="1"/>
  <c r="T107" i="1" l="1"/>
  <c r="AB129" i="1" l="1"/>
  <c r="AB127" i="1"/>
  <c r="Z127" i="1"/>
  <c r="AB125" i="1"/>
  <c r="Z125" i="1"/>
  <c r="AB122" i="1"/>
  <c r="Z122" i="1"/>
  <c r="AB121" i="1"/>
  <c r="AB120" i="1"/>
  <c r="Z120" i="1"/>
  <c r="Z107" i="1"/>
  <c r="Z104" i="1"/>
  <c r="Z84" i="1"/>
  <c r="Z83" i="1"/>
  <c r="Z82" i="1"/>
  <c r="Z73" i="1"/>
  <c r="Z69" i="1"/>
  <c r="Z121" i="1" s="1"/>
  <c r="Z61" i="1"/>
  <c r="Z59" i="1" s="1"/>
  <c r="AB53" i="1"/>
  <c r="AB126" i="1" s="1"/>
  <c r="Z53" i="1"/>
  <c r="Z126" i="1" s="1"/>
  <c r="Z45" i="1"/>
  <c r="Z43" i="1" s="1"/>
  <c r="Z20" i="1"/>
  <c r="Z129" i="1" s="1"/>
  <c r="Z19" i="1"/>
  <c r="Z18" i="1"/>
  <c r="Z16" i="1" l="1"/>
  <c r="Z80" i="1"/>
  <c r="X129" i="1"/>
  <c r="X127" i="1"/>
  <c r="V127" i="1"/>
  <c r="X125" i="1"/>
  <c r="V125" i="1"/>
  <c r="X122" i="1"/>
  <c r="V122" i="1"/>
  <c r="X121" i="1"/>
  <c r="X120" i="1"/>
  <c r="V120" i="1"/>
  <c r="V107" i="1"/>
  <c r="V104" i="1"/>
  <c r="V84" i="1"/>
  <c r="V83" i="1"/>
  <c r="V82" i="1"/>
  <c r="V73" i="1"/>
  <c r="V69" i="1"/>
  <c r="V121" i="1" s="1"/>
  <c r="V61" i="1"/>
  <c r="V59" i="1" s="1"/>
  <c r="X53" i="1"/>
  <c r="X126" i="1" s="1"/>
  <c r="V53" i="1"/>
  <c r="V20" i="1"/>
  <c r="V129" i="1" s="1"/>
  <c r="V19" i="1"/>
  <c r="V18" i="1"/>
  <c r="Z115" i="1" l="1"/>
  <c r="V16" i="1"/>
  <c r="V45" i="1"/>
  <c r="V126" i="1"/>
  <c r="V80" i="1"/>
  <c r="R125" i="1"/>
  <c r="V43" i="1" l="1"/>
  <c r="T129" i="1"/>
  <c r="T127" i="1"/>
  <c r="T125" i="1"/>
  <c r="T122" i="1"/>
  <c r="T121" i="1"/>
  <c r="T120" i="1"/>
  <c r="R127" i="1"/>
  <c r="R122" i="1"/>
  <c r="R120" i="1"/>
  <c r="R107" i="1"/>
  <c r="R61" i="1"/>
  <c r="R59" i="1" s="1"/>
  <c r="R18" i="1"/>
  <c r="V115" i="1" l="1"/>
  <c r="T55" i="1"/>
  <c r="T45" i="1" s="1"/>
  <c r="T43" i="1" s="1"/>
  <c r="T53" i="1"/>
  <c r="T126" i="1" s="1"/>
  <c r="R55" i="1"/>
  <c r="R45" i="1" s="1"/>
  <c r="R43" i="1" s="1"/>
  <c r="R53" i="1" l="1"/>
  <c r="R126" i="1" s="1"/>
  <c r="R104" i="1"/>
  <c r="R84" i="1"/>
  <c r="R83" i="1"/>
  <c r="R82" i="1"/>
  <c r="R73" i="1"/>
  <c r="R69" i="1"/>
  <c r="R121" i="1" s="1"/>
  <c r="R20" i="1"/>
  <c r="R129" i="1" s="1"/>
  <c r="R19" i="1"/>
  <c r="R16" i="1" l="1"/>
  <c r="R80" i="1"/>
  <c r="N122" i="1"/>
  <c r="N120" i="1"/>
  <c r="R115" i="1" l="1"/>
  <c r="N84" i="1"/>
  <c r="N83" i="1"/>
  <c r="N82" i="1"/>
  <c r="N125" i="1"/>
  <c r="N19" i="1"/>
  <c r="N18" i="1"/>
  <c r="O40" i="1"/>
  <c r="S40" i="1" s="1"/>
  <c r="W40" i="1" s="1"/>
  <c r="AA40" i="1" s="1"/>
  <c r="AE40" i="1" s="1"/>
  <c r="AI40" i="1" s="1"/>
  <c r="O65" i="1"/>
  <c r="S65" i="1" s="1"/>
  <c r="W65" i="1" s="1"/>
  <c r="AA65" i="1" s="1"/>
  <c r="AE65" i="1" s="1"/>
  <c r="AI65" i="1" s="1"/>
  <c r="Q40" i="1"/>
  <c r="U40" i="1" s="1"/>
  <c r="Y40" i="1" s="1"/>
  <c r="AC40" i="1" s="1"/>
  <c r="AG40" i="1" s="1"/>
  <c r="AK40" i="1" s="1"/>
  <c r="N80" i="1" l="1"/>
  <c r="N16" i="1"/>
  <c r="N104" i="1"/>
  <c r="N73" i="1"/>
  <c r="N69" i="1"/>
  <c r="N121" i="1" s="1"/>
  <c r="N20" i="1"/>
  <c r="N129" i="1" s="1"/>
  <c r="N115" i="1" l="1"/>
  <c r="J104" i="1"/>
  <c r="J115" i="1" s="1"/>
  <c r="J125" i="1"/>
  <c r="M71" i="1" l="1"/>
  <c r="Q71" i="1" s="1"/>
  <c r="U71" i="1" s="1"/>
  <c r="Y71" i="1" s="1"/>
  <c r="AC71" i="1" s="1"/>
  <c r="AG71" i="1" s="1"/>
  <c r="AK71" i="1" s="1"/>
  <c r="M72" i="1"/>
  <c r="Q72" i="1" s="1"/>
  <c r="U72" i="1" s="1"/>
  <c r="Y72" i="1" s="1"/>
  <c r="AC72" i="1" s="1"/>
  <c r="AG72" i="1" s="1"/>
  <c r="AK72" i="1" s="1"/>
  <c r="M100" i="1"/>
  <c r="Q100" i="1" s="1"/>
  <c r="U100" i="1" s="1"/>
  <c r="Y100" i="1" s="1"/>
  <c r="AC100" i="1" s="1"/>
  <c r="AG100" i="1" s="1"/>
  <c r="AK100" i="1" s="1"/>
  <c r="K100" i="1"/>
  <c r="O100" i="1" s="1"/>
  <c r="S100" i="1" s="1"/>
  <c r="W100" i="1" s="1"/>
  <c r="AA100" i="1" s="1"/>
  <c r="AE100" i="1" s="1"/>
  <c r="AI100" i="1" s="1"/>
  <c r="J73" i="1" l="1"/>
  <c r="J69" i="1"/>
  <c r="J20" i="1"/>
  <c r="E39" i="1" l="1"/>
  <c r="E20" i="1"/>
  <c r="E73" i="1"/>
  <c r="F71" i="1"/>
  <c r="K71" i="1" s="1"/>
  <c r="O71" i="1" s="1"/>
  <c r="S71" i="1" s="1"/>
  <c r="W71" i="1" s="1"/>
  <c r="AA71" i="1" s="1"/>
  <c r="AE71" i="1" s="1"/>
  <c r="AI71" i="1" s="1"/>
  <c r="F72" i="1"/>
  <c r="K72" i="1" s="1"/>
  <c r="O72" i="1" s="1"/>
  <c r="S72" i="1" s="1"/>
  <c r="W72" i="1" s="1"/>
  <c r="AA72" i="1" s="1"/>
  <c r="AE72" i="1" s="1"/>
  <c r="AI72" i="1" s="1"/>
  <c r="E69" i="1"/>
  <c r="F69" i="1" s="1"/>
  <c r="K69" i="1" s="1"/>
  <c r="O69" i="1" s="1"/>
  <c r="S69" i="1" s="1"/>
  <c r="W69" i="1" s="1"/>
  <c r="AA69" i="1" s="1"/>
  <c r="AE69" i="1" s="1"/>
  <c r="AI69" i="1" s="1"/>
  <c r="I22" i="1"/>
  <c r="M22" i="1" s="1"/>
  <c r="Q22" i="1" s="1"/>
  <c r="U22" i="1" s="1"/>
  <c r="Y22" i="1" s="1"/>
  <c r="AC22" i="1" s="1"/>
  <c r="AG22" i="1" s="1"/>
  <c r="AK22" i="1" s="1"/>
  <c r="I23" i="1"/>
  <c r="M23" i="1" s="1"/>
  <c r="Q23" i="1" s="1"/>
  <c r="U23" i="1" s="1"/>
  <c r="Y23" i="1" s="1"/>
  <c r="AC23" i="1" s="1"/>
  <c r="AG23" i="1" s="1"/>
  <c r="AK23" i="1" s="1"/>
  <c r="I24" i="1"/>
  <c r="M24" i="1" s="1"/>
  <c r="Q24" i="1" s="1"/>
  <c r="U24" i="1" s="1"/>
  <c r="Y24" i="1" s="1"/>
  <c r="AC24" i="1" s="1"/>
  <c r="AG24" i="1" s="1"/>
  <c r="AK24" i="1" s="1"/>
  <c r="I25" i="1"/>
  <c r="M25" i="1" s="1"/>
  <c r="Q25" i="1" s="1"/>
  <c r="U25" i="1" s="1"/>
  <c r="Y25" i="1" s="1"/>
  <c r="AC25" i="1" s="1"/>
  <c r="AG25" i="1" s="1"/>
  <c r="AK25" i="1" s="1"/>
  <c r="I26" i="1"/>
  <c r="M26" i="1" s="1"/>
  <c r="Q26" i="1" s="1"/>
  <c r="U26" i="1" s="1"/>
  <c r="Y26" i="1" s="1"/>
  <c r="AC26" i="1" s="1"/>
  <c r="AG26" i="1" s="1"/>
  <c r="AK26" i="1" s="1"/>
  <c r="I29" i="1"/>
  <c r="M29" i="1" s="1"/>
  <c r="Q29" i="1" s="1"/>
  <c r="U29" i="1" s="1"/>
  <c r="Y29" i="1" s="1"/>
  <c r="AC29" i="1" s="1"/>
  <c r="AG29" i="1" s="1"/>
  <c r="AK29" i="1" s="1"/>
  <c r="I30" i="1"/>
  <c r="M30" i="1" s="1"/>
  <c r="Q30" i="1" s="1"/>
  <c r="U30" i="1" s="1"/>
  <c r="Y30" i="1" s="1"/>
  <c r="AC30" i="1" s="1"/>
  <c r="AG30" i="1" s="1"/>
  <c r="AK30" i="1" s="1"/>
  <c r="I31" i="1"/>
  <c r="M31" i="1" s="1"/>
  <c r="Q31" i="1" s="1"/>
  <c r="U31" i="1" s="1"/>
  <c r="Y31" i="1" s="1"/>
  <c r="AC31" i="1" s="1"/>
  <c r="AG31" i="1" s="1"/>
  <c r="AK31" i="1" s="1"/>
  <c r="I35" i="1"/>
  <c r="M35" i="1" s="1"/>
  <c r="Q35" i="1" s="1"/>
  <c r="U35" i="1" s="1"/>
  <c r="Y35" i="1" s="1"/>
  <c r="AC35" i="1" s="1"/>
  <c r="AG35" i="1" s="1"/>
  <c r="AK35" i="1" s="1"/>
  <c r="I36" i="1"/>
  <c r="M36" i="1" s="1"/>
  <c r="Q36" i="1" s="1"/>
  <c r="U36" i="1" s="1"/>
  <c r="Y36" i="1" s="1"/>
  <c r="AC36" i="1" s="1"/>
  <c r="AG36" i="1" s="1"/>
  <c r="AK36" i="1" s="1"/>
  <c r="I37" i="1"/>
  <c r="M37" i="1" s="1"/>
  <c r="Q37" i="1" s="1"/>
  <c r="U37" i="1" s="1"/>
  <c r="Y37" i="1" s="1"/>
  <c r="AC37" i="1" s="1"/>
  <c r="I38" i="1"/>
  <c r="M38" i="1" s="1"/>
  <c r="Q38" i="1" s="1"/>
  <c r="U38" i="1" s="1"/>
  <c r="Y38" i="1" s="1"/>
  <c r="AC38" i="1" s="1"/>
  <c r="AG38" i="1" s="1"/>
  <c r="AK38" i="1" s="1"/>
  <c r="I39" i="1"/>
  <c r="M39" i="1" s="1"/>
  <c r="Q39" i="1" s="1"/>
  <c r="U39" i="1" s="1"/>
  <c r="Y39" i="1" s="1"/>
  <c r="AC39" i="1" s="1"/>
  <c r="AG39" i="1" s="1"/>
  <c r="AK39" i="1" s="1"/>
  <c r="I47" i="1"/>
  <c r="M47" i="1" s="1"/>
  <c r="Q47" i="1" s="1"/>
  <c r="U47" i="1" s="1"/>
  <c r="Y47" i="1" s="1"/>
  <c r="AC47" i="1" s="1"/>
  <c r="AG47" i="1" s="1"/>
  <c r="AK47" i="1" s="1"/>
  <c r="I48" i="1"/>
  <c r="M48" i="1" s="1"/>
  <c r="Q48" i="1" s="1"/>
  <c r="U48" i="1" s="1"/>
  <c r="Y48" i="1" s="1"/>
  <c r="AC48" i="1" s="1"/>
  <c r="AG48" i="1" s="1"/>
  <c r="AK48" i="1" s="1"/>
  <c r="I49" i="1"/>
  <c r="M49" i="1" s="1"/>
  <c r="Q49" i="1" s="1"/>
  <c r="U49" i="1" s="1"/>
  <c r="Y49" i="1" s="1"/>
  <c r="AC49" i="1" s="1"/>
  <c r="AG49" i="1" s="1"/>
  <c r="AK49" i="1" s="1"/>
  <c r="I50" i="1"/>
  <c r="M50" i="1" s="1"/>
  <c r="Q50" i="1" s="1"/>
  <c r="U50" i="1" s="1"/>
  <c r="Y50" i="1" s="1"/>
  <c r="AC50" i="1" s="1"/>
  <c r="AG50" i="1" s="1"/>
  <c r="AK50" i="1" s="1"/>
  <c r="I51" i="1"/>
  <c r="M51" i="1" s="1"/>
  <c r="Q51" i="1" s="1"/>
  <c r="U51" i="1" s="1"/>
  <c r="Y51" i="1" s="1"/>
  <c r="AC51" i="1" s="1"/>
  <c r="AG51" i="1" s="1"/>
  <c r="AK51" i="1" s="1"/>
  <c r="I52" i="1"/>
  <c r="M52" i="1" s="1"/>
  <c r="Q52" i="1" s="1"/>
  <c r="U52" i="1" s="1"/>
  <c r="Y52" i="1" s="1"/>
  <c r="AC52" i="1" s="1"/>
  <c r="AG52" i="1" s="1"/>
  <c r="AK52" i="1" s="1"/>
  <c r="I55" i="1"/>
  <c r="M55" i="1" s="1"/>
  <c r="Q55" i="1" s="1"/>
  <c r="U55" i="1" s="1"/>
  <c r="Y55" i="1" s="1"/>
  <c r="AC55" i="1" s="1"/>
  <c r="AG55" i="1" s="1"/>
  <c r="AK55" i="1" s="1"/>
  <c r="I56" i="1"/>
  <c r="M56" i="1" s="1"/>
  <c r="Q56" i="1" s="1"/>
  <c r="U56" i="1" s="1"/>
  <c r="Y56" i="1" s="1"/>
  <c r="AC56" i="1" s="1"/>
  <c r="AG56" i="1" s="1"/>
  <c r="AK56" i="1" s="1"/>
  <c r="I57" i="1"/>
  <c r="M57" i="1" s="1"/>
  <c r="Q57" i="1" s="1"/>
  <c r="U57" i="1" s="1"/>
  <c r="Y57" i="1" s="1"/>
  <c r="AC57" i="1" s="1"/>
  <c r="AG57" i="1" s="1"/>
  <c r="AK57" i="1" s="1"/>
  <c r="I58" i="1"/>
  <c r="M58" i="1" s="1"/>
  <c r="Q58" i="1" s="1"/>
  <c r="U58" i="1" s="1"/>
  <c r="Y58" i="1" s="1"/>
  <c r="AC58" i="1" s="1"/>
  <c r="AG58" i="1" s="1"/>
  <c r="AK58" i="1" s="1"/>
  <c r="I63" i="1"/>
  <c r="M63" i="1" s="1"/>
  <c r="Q63" i="1" s="1"/>
  <c r="U63" i="1" s="1"/>
  <c r="Y63" i="1" s="1"/>
  <c r="AC63" i="1" s="1"/>
  <c r="AG63" i="1" s="1"/>
  <c r="AK63" i="1" s="1"/>
  <c r="I66" i="1"/>
  <c r="M66" i="1" s="1"/>
  <c r="Q66" i="1" s="1"/>
  <c r="U66" i="1" s="1"/>
  <c r="Y66" i="1" s="1"/>
  <c r="AC66" i="1" s="1"/>
  <c r="AG66" i="1" s="1"/>
  <c r="AK66" i="1" s="1"/>
  <c r="I67" i="1"/>
  <c r="M67" i="1" s="1"/>
  <c r="Q67" i="1" s="1"/>
  <c r="U67" i="1" s="1"/>
  <c r="Y67" i="1" s="1"/>
  <c r="AC67" i="1" s="1"/>
  <c r="AG67" i="1" s="1"/>
  <c r="AK67" i="1" s="1"/>
  <c r="I68" i="1"/>
  <c r="M68" i="1" s="1"/>
  <c r="Q68" i="1" s="1"/>
  <c r="U68" i="1" s="1"/>
  <c r="Y68" i="1" s="1"/>
  <c r="AC68" i="1" s="1"/>
  <c r="AG68" i="1" s="1"/>
  <c r="AK68" i="1" s="1"/>
  <c r="I69" i="1"/>
  <c r="M69" i="1" s="1"/>
  <c r="Q69" i="1" s="1"/>
  <c r="U69" i="1" s="1"/>
  <c r="Y69" i="1" s="1"/>
  <c r="AC69" i="1" s="1"/>
  <c r="AG69" i="1" s="1"/>
  <c r="AK69" i="1" s="1"/>
  <c r="I75" i="1"/>
  <c r="M75" i="1" s="1"/>
  <c r="Q75" i="1" s="1"/>
  <c r="U75" i="1" s="1"/>
  <c r="Y75" i="1" s="1"/>
  <c r="AC75" i="1" s="1"/>
  <c r="AG75" i="1" s="1"/>
  <c r="AK75" i="1" s="1"/>
  <c r="I76" i="1"/>
  <c r="M76" i="1" s="1"/>
  <c r="Q76" i="1" s="1"/>
  <c r="U76" i="1" s="1"/>
  <c r="Y76" i="1" s="1"/>
  <c r="AC76" i="1" s="1"/>
  <c r="AG76" i="1" s="1"/>
  <c r="AK76" i="1" s="1"/>
  <c r="I79" i="1"/>
  <c r="M79" i="1" s="1"/>
  <c r="Q79" i="1" s="1"/>
  <c r="U79" i="1" s="1"/>
  <c r="Y79" i="1" s="1"/>
  <c r="AC79" i="1" s="1"/>
  <c r="AG79" i="1" s="1"/>
  <c r="AK79" i="1" s="1"/>
  <c r="I85" i="1"/>
  <c r="M85" i="1" s="1"/>
  <c r="Q85" i="1" s="1"/>
  <c r="U85" i="1" s="1"/>
  <c r="Y85" i="1" s="1"/>
  <c r="AC85" i="1" s="1"/>
  <c r="AG85" i="1" s="1"/>
  <c r="AK85" i="1" s="1"/>
  <c r="I86" i="1"/>
  <c r="M86" i="1" s="1"/>
  <c r="Q86" i="1" s="1"/>
  <c r="U86" i="1" s="1"/>
  <c r="Y86" i="1" s="1"/>
  <c r="AC86" i="1" s="1"/>
  <c r="AG86" i="1" s="1"/>
  <c r="AK86" i="1" s="1"/>
  <c r="I87" i="1"/>
  <c r="M87" i="1" s="1"/>
  <c r="Q87" i="1" s="1"/>
  <c r="U87" i="1" s="1"/>
  <c r="Y87" i="1" s="1"/>
  <c r="AC87" i="1" s="1"/>
  <c r="AG87" i="1" s="1"/>
  <c r="AK87" i="1" s="1"/>
  <c r="I88" i="1"/>
  <c r="M88" i="1" s="1"/>
  <c r="Q88" i="1" s="1"/>
  <c r="U88" i="1" s="1"/>
  <c r="Y88" i="1" s="1"/>
  <c r="AC88" i="1" s="1"/>
  <c r="AG88" i="1" s="1"/>
  <c r="AK88" i="1" s="1"/>
  <c r="I89" i="1"/>
  <c r="M89" i="1" s="1"/>
  <c r="Q89" i="1" s="1"/>
  <c r="U89" i="1" s="1"/>
  <c r="Y89" i="1" s="1"/>
  <c r="AC89" i="1" s="1"/>
  <c r="AG89" i="1" s="1"/>
  <c r="AK89" i="1" s="1"/>
  <c r="I92" i="1"/>
  <c r="M92" i="1" s="1"/>
  <c r="Q92" i="1" s="1"/>
  <c r="U92" i="1" s="1"/>
  <c r="Y92" i="1" s="1"/>
  <c r="AC92" i="1" s="1"/>
  <c r="AG92" i="1" s="1"/>
  <c r="AK92" i="1" s="1"/>
  <c r="I93" i="1"/>
  <c r="M93" i="1" s="1"/>
  <c r="Q93" i="1" s="1"/>
  <c r="U93" i="1" s="1"/>
  <c r="Y93" i="1" s="1"/>
  <c r="AC93" i="1" s="1"/>
  <c r="AG93" i="1" s="1"/>
  <c r="AK93" i="1" s="1"/>
  <c r="I94" i="1"/>
  <c r="M94" i="1" s="1"/>
  <c r="Q94" i="1" s="1"/>
  <c r="U94" i="1" s="1"/>
  <c r="Y94" i="1" s="1"/>
  <c r="AC94" i="1" s="1"/>
  <c r="AG94" i="1" s="1"/>
  <c r="AK94" i="1" s="1"/>
  <c r="I95" i="1"/>
  <c r="M95" i="1" s="1"/>
  <c r="Q95" i="1" s="1"/>
  <c r="U95" i="1" s="1"/>
  <c r="Y95" i="1" s="1"/>
  <c r="AC95" i="1" s="1"/>
  <c r="AG95" i="1" s="1"/>
  <c r="AK95" i="1" s="1"/>
  <c r="I96" i="1"/>
  <c r="M96" i="1" s="1"/>
  <c r="Q96" i="1" s="1"/>
  <c r="U96" i="1" s="1"/>
  <c r="Y96" i="1" s="1"/>
  <c r="AC96" i="1" s="1"/>
  <c r="AG96" i="1" s="1"/>
  <c r="AK96" i="1" s="1"/>
  <c r="I97" i="1"/>
  <c r="M97" i="1" s="1"/>
  <c r="Q97" i="1" s="1"/>
  <c r="U97" i="1" s="1"/>
  <c r="Y97" i="1" s="1"/>
  <c r="AC97" i="1" s="1"/>
  <c r="AG97" i="1" s="1"/>
  <c r="AK97" i="1" s="1"/>
  <c r="I98" i="1"/>
  <c r="M98" i="1" s="1"/>
  <c r="Q98" i="1" s="1"/>
  <c r="U98" i="1" s="1"/>
  <c r="Y98" i="1" s="1"/>
  <c r="AC98" i="1" s="1"/>
  <c r="AG98" i="1" s="1"/>
  <c r="AK98" i="1" s="1"/>
  <c r="I101" i="1"/>
  <c r="M101" i="1" s="1"/>
  <c r="Q101" i="1" s="1"/>
  <c r="U101" i="1" s="1"/>
  <c r="Y101" i="1" s="1"/>
  <c r="AC101" i="1" s="1"/>
  <c r="AG101" i="1" s="1"/>
  <c r="AK101" i="1" s="1"/>
  <c r="I102" i="1"/>
  <c r="M102" i="1" s="1"/>
  <c r="Q102" i="1" s="1"/>
  <c r="U102" i="1" s="1"/>
  <c r="Y102" i="1" s="1"/>
  <c r="AC102" i="1" s="1"/>
  <c r="AG102" i="1" s="1"/>
  <c r="AK102" i="1" s="1"/>
  <c r="I103" i="1"/>
  <c r="M103" i="1" s="1"/>
  <c r="Q103" i="1" s="1"/>
  <c r="U103" i="1" s="1"/>
  <c r="Y103" i="1" s="1"/>
  <c r="AC103" i="1" s="1"/>
  <c r="AG103" i="1" s="1"/>
  <c r="AK103" i="1" s="1"/>
  <c r="I105" i="1"/>
  <c r="M105" i="1" s="1"/>
  <c r="Q105" i="1" s="1"/>
  <c r="U105" i="1" s="1"/>
  <c r="Y105" i="1" s="1"/>
  <c r="AC105" i="1" s="1"/>
  <c r="AG105" i="1" s="1"/>
  <c r="AK105" i="1" s="1"/>
  <c r="I108" i="1"/>
  <c r="M108" i="1" s="1"/>
  <c r="Q108" i="1" s="1"/>
  <c r="U108" i="1" s="1"/>
  <c r="Y108" i="1" s="1"/>
  <c r="AC108" i="1" s="1"/>
  <c r="I110" i="1"/>
  <c r="M110" i="1" s="1"/>
  <c r="Q110" i="1" s="1"/>
  <c r="U110" i="1" s="1"/>
  <c r="Y110" i="1" s="1"/>
  <c r="AC110" i="1" s="1"/>
  <c r="AG110" i="1" s="1"/>
  <c r="AK110" i="1" s="1"/>
  <c r="I111" i="1"/>
  <c r="M111" i="1" s="1"/>
  <c r="Q111" i="1" s="1"/>
  <c r="U111" i="1" s="1"/>
  <c r="Y111" i="1" s="1"/>
  <c r="AC111" i="1" s="1"/>
  <c r="AG111" i="1" s="1"/>
  <c r="AK111" i="1" s="1"/>
  <c r="I112" i="1"/>
  <c r="M112" i="1" s="1"/>
  <c r="Q112" i="1" s="1"/>
  <c r="U112" i="1" s="1"/>
  <c r="Y112" i="1" s="1"/>
  <c r="AC112" i="1" s="1"/>
  <c r="AG112" i="1" s="1"/>
  <c r="AK112" i="1" s="1"/>
  <c r="I114" i="1"/>
  <c r="M114" i="1" s="1"/>
  <c r="Q114" i="1" s="1"/>
  <c r="U114" i="1" s="1"/>
  <c r="Y114" i="1" s="1"/>
  <c r="AC114" i="1" s="1"/>
  <c r="AG114" i="1" s="1"/>
  <c r="AK114" i="1" s="1"/>
  <c r="I123" i="1"/>
  <c r="M123" i="1" s="1"/>
  <c r="Q123" i="1" s="1"/>
  <c r="F22" i="1"/>
  <c r="K22" i="1" s="1"/>
  <c r="O22" i="1" s="1"/>
  <c r="S22" i="1" s="1"/>
  <c r="W22" i="1" s="1"/>
  <c r="AA22" i="1" s="1"/>
  <c r="AE22" i="1" s="1"/>
  <c r="AI22" i="1" s="1"/>
  <c r="F23" i="1"/>
  <c r="K23" i="1" s="1"/>
  <c r="O23" i="1" s="1"/>
  <c r="S23" i="1" s="1"/>
  <c r="W23" i="1" s="1"/>
  <c r="AA23" i="1" s="1"/>
  <c r="AE23" i="1" s="1"/>
  <c r="AI23" i="1" s="1"/>
  <c r="F24" i="1"/>
  <c r="K24" i="1" s="1"/>
  <c r="O24" i="1" s="1"/>
  <c r="S24" i="1" s="1"/>
  <c r="W24" i="1" s="1"/>
  <c r="AA24" i="1" s="1"/>
  <c r="AE24" i="1" s="1"/>
  <c r="AI24" i="1" s="1"/>
  <c r="F25" i="1"/>
  <c r="K25" i="1" s="1"/>
  <c r="O25" i="1" s="1"/>
  <c r="S25" i="1" s="1"/>
  <c r="W25" i="1" s="1"/>
  <c r="AA25" i="1" s="1"/>
  <c r="AE25" i="1" s="1"/>
  <c r="AI25" i="1" s="1"/>
  <c r="F26" i="1"/>
  <c r="K26" i="1" s="1"/>
  <c r="O26" i="1" s="1"/>
  <c r="S26" i="1" s="1"/>
  <c r="W26" i="1" s="1"/>
  <c r="AA26" i="1" s="1"/>
  <c r="AE26" i="1" s="1"/>
  <c r="AI26" i="1" s="1"/>
  <c r="F29" i="1"/>
  <c r="K29" i="1" s="1"/>
  <c r="O29" i="1" s="1"/>
  <c r="S29" i="1" s="1"/>
  <c r="W29" i="1" s="1"/>
  <c r="AA29" i="1" s="1"/>
  <c r="AE29" i="1" s="1"/>
  <c r="AI29" i="1" s="1"/>
  <c r="F30" i="1"/>
  <c r="K30" i="1" s="1"/>
  <c r="O30" i="1" s="1"/>
  <c r="S30" i="1" s="1"/>
  <c r="W30" i="1" s="1"/>
  <c r="AA30" i="1" s="1"/>
  <c r="AE30" i="1" s="1"/>
  <c r="AI30" i="1" s="1"/>
  <c r="F31" i="1"/>
  <c r="K31" i="1" s="1"/>
  <c r="O31" i="1" s="1"/>
  <c r="S31" i="1" s="1"/>
  <c r="W31" i="1" s="1"/>
  <c r="F35" i="1"/>
  <c r="K35" i="1" s="1"/>
  <c r="O35" i="1" s="1"/>
  <c r="S35" i="1" s="1"/>
  <c r="W35" i="1" s="1"/>
  <c r="AA35" i="1" s="1"/>
  <c r="AE35" i="1" s="1"/>
  <c r="AI35" i="1" s="1"/>
  <c r="F36" i="1"/>
  <c r="K36" i="1" s="1"/>
  <c r="O36" i="1" s="1"/>
  <c r="S36" i="1" s="1"/>
  <c r="W36" i="1" s="1"/>
  <c r="AA36" i="1" s="1"/>
  <c r="AE36" i="1" s="1"/>
  <c r="AI36" i="1" s="1"/>
  <c r="F37" i="1"/>
  <c r="K37" i="1" s="1"/>
  <c r="O37" i="1" s="1"/>
  <c r="S37" i="1" s="1"/>
  <c r="W37" i="1" s="1"/>
  <c r="AA37" i="1" s="1"/>
  <c r="AE37" i="1" s="1"/>
  <c r="AI37" i="1" s="1"/>
  <c r="F38" i="1"/>
  <c r="K38" i="1" s="1"/>
  <c r="O38" i="1" s="1"/>
  <c r="S38" i="1" s="1"/>
  <c r="W38" i="1" s="1"/>
  <c r="AA38" i="1" s="1"/>
  <c r="AE38" i="1" s="1"/>
  <c r="AI38" i="1" s="1"/>
  <c r="F39" i="1"/>
  <c r="K39" i="1" s="1"/>
  <c r="O39" i="1" s="1"/>
  <c r="S39" i="1" s="1"/>
  <c r="W39" i="1" s="1"/>
  <c r="AA39" i="1" s="1"/>
  <c r="AE39" i="1" s="1"/>
  <c r="AI39" i="1" s="1"/>
  <c r="F47" i="1"/>
  <c r="K47" i="1" s="1"/>
  <c r="O47" i="1" s="1"/>
  <c r="S47" i="1" s="1"/>
  <c r="W47" i="1" s="1"/>
  <c r="AA47" i="1" s="1"/>
  <c r="AE47" i="1" s="1"/>
  <c r="AI47" i="1" s="1"/>
  <c r="F48" i="1"/>
  <c r="K48" i="1" s="1"/>
  <c r="O48" i="1" s="1"/>
  <c r="S48" i="1" s="1"/>
  <c r="W48" i="1" s="1"/>
  <c r="AA48" i="1" s="1"/>
  <c r="AE48" i="1" s="1"/>
  <c r="AI48" i="1" s="1"/>
  <c r="F49" i="1"/>
  <c r="K49" i="1" s="1"/>
  <c r="O49" i="1" s="1"/>
  <c r="S49" i="1" s="1"/>
  <c r="W49" i="1" s="1"/>
  <c r="AA49" i="1" s="1"/>
  <c r="AE49" i="1" s="1"/>
  <c r="AI49" i="1" s="1"/>
  <c r="F50" i="1"/>
  <c r="K50" i="1" s="1"/>
  <c r="O50" i="1" s="1"/>
  <c r="S50" i="1" s="1"/>
  <c r="W50" i="1" s="1"/>
  <c r="AA50" i="1" s="1"/>
  <c r="AE50" i="1" s="1"/>
  <c r="AI50" i="1" s="1"/>
  <c r="F51" i="1"/>
  <c r="K51" i="1" s="1"/>
  <c r="O51" i="1" s="1"/>
  <c r="S51" i="1" s="1"/>
  <c r="W51" i="1" s="1"/>
  <c r="AA51" i="1" s="1"/>
  <c r="AE51" i="1" s="1"/>
  <c r="AI51" i="1" s="1"/>
  <c r="F52" i="1"/>
  <c r="K52" i="1" s="1"/>
  <c r="O52" i="1" s="1"/>
  <c r="S52" i="1" s="1"/>
  <c r="W52" i="1" s="1"/>
  <c r="AA52" i="1" s="1"/>
  <c r="AE52" i="1" s="1"/>
  <c r="AI52" i="1" s="1"/>
  <c r="F55" i="1"/>
  <c r="K55" i="1" s="1"/>
  <c r="O55" i="1" s="1"/>
  <c r="S55" i="1" s="1"/>
  <c r="W55" i="1" s="1"/>
  <c r="AA55" i="1" s="1"/>
  <c r="AE55" i="1" s="1"/>
  <c r="AI55" i="1" s="1"/>
  <c r="F56" i="1"/>
  <c r="K56" i="1" s="1"/>
  <c r="O56" i="1" s="1"/>
  <c r="S56" i="1" s="1"/>
  <c r="W56" i="1" s="1"/>
  <c r="AA56" i="1" s="1"/>
  <c r="AE56" i="1" s="1"/>
  <c r="AI56" i="1" s="1"/>
  <c r="F57" i="1"/>
  <c r="K57" i="1" s="1"/>
  <c r="O57" i="1" s="1"/>
  <c r="S57" i="1" s="1"/>
  <c r="W57" i="1" s="1"/>
  <c r="AA57" i="1" s="1"/>
  <c r="AE57" i="1" s="1"/>
  <c r="AI57" i="1" s="1"/>
  <c r="F58" i="1"/>
  <c r="K58" i="1" s="1"/>
  <c r="O58" i="1" s="1"/>
  <c r="S58" i="1" s="1"/>
  <c r="W58" i="1" s="1"/>
  <c r="AA58" i="1" s="1"/>
  <c r="AE58" i="1" s="1"/>
  <c r="AI58" i="1" s="1"/>
  <c r="F63" i="1"/>
  <c r="K63" i="1" s="1"/>
  <c r="O63" i="1" s="1"/>
  <c r="S63" i="1" s="1"/>
  <c r="W63" i="1" s="1"/>
  <c r="AA63" i="1" s="1"/>
  <c r="AE63" i="1" s="1"/>
  <c r="AI63" i="1" s="1"/>
  <c r="F66" i="1"/>
  <c r="K66" i="1" s="1"/>
  <c r="O66" i="1" s="1"/>
  <c r="S66" i="1" s="1"/>
  <c r="W66" i="1" s="1"/>
  <c r="AA66" i="1" s="1"/>
  <c r="AE66" i="1" s="1"/>
  <c r="AI66" i="1" s="1"/>
  <c r="F67" i="1"/>
  <c r="K67" i="1" s="1"/>
  <c r="O67" i="1" s="1"/>
  <c r="S67" i="1" s="1"/>
  <c r="W67" i="1" s="1"/>
  <c r="AA67" i="1" s="1"/>
  <c r="AE67" i="1" s="1"/>
  <c r="AI67" i="1" s="1"/>
  <c r="F68" i="1"/>
  <c r="K68" i="1" s="1"/>
  <c r="O68" i="1" s="1"/>
  <c r="S68" i="1" s="1"/>
  <c r="W68" i="1" s="1"/>
  <c r="AA68" i="1" s="1"/>
  <c r="AE68" i="1" s="1"/>
  <c r="AI68" i="1" s="1"/>
  <c r="F75" i="1"/>
  <c r="K75" i="1" s="1"/>
  <c r="O75" i="1" s="1"/>
  <c r="S75" i="1" s="1"/>
  <c r="W75" i="1" s="1"/>
  <c r="AA75" i="1" s="1"/>
  <c r="AE75" i="1" s="1"/>
  <c r="AI75" i="1" s="1"/>
  <c r="F76" i="1"/>
  <c r="K76" i="1" s="1"/>
  <c r="O76" i="1" s="1"/>
  <c r="S76" i="1" s="1"/>
  <c r="W76" i="1" s="1"/>
  <c r="AA76" i="1" s="1"/>
  <c r="AE76" i="1" s="1"/>
  <c r="AI76" i="1" s="1"/>
  <c r="F79" i="1"/>
  <c r="K79" i="1" s="1"/>
  <c r="O79" i="1" s="1"/>
  <c r="S79" i="1" s="1"/>
  <c r="W79" i="1" s="1"/>
  <c r="AA79" i="1" s="1"/>
  <c r="AE79" i="1" s="1"/>
  <c r="AI79" i="1" s="1"/>
  <c r="F85" i="1"/>
  <c r="K85" i="1" s="1"/>
  <c r="O85" i="1" s="1"/>
  <c r="S85" i="1" s="1"/>
  <c r="W85" i="1" s="1"/>
  <c r="AA85" i="1" s="1"/>
  <c r="AE85" i="1" s="1"/>
  <c r="AI85" i="1" s="1"/>
  <c r="F86" i="1"/>
  <c r="K86" i="1" s="1"/>
  <c r="O86" i="1" s="1"/>
  <c r="S86" i="1" s="1"/>
  <c r="W86" i="1" s="1"/>
  <c r="AA86" i="1" s="1"/>
  <c r="AE86" i="1" s="1"/>
  <c r="AI86" i="1" s="1"/>
  <c r="F87" i="1"/>
  <c r="K87" i="1" s="1"/>
  <c r="O87" i="1" s="1"/>
  <c r="S87" i="1" s="1"/>
  <c r="W87" i="1" s="1"/>
  <c r="AA87" i="1" s="1"/>
  <c r="AE87" i="1" s="1"/>
  <c r="AI87" i="1" s="1"/>
  <c r="F88" i="1"/>
  <c r="K88" i="1" s="1"/>
  <c r="O88" i="1" s="1"/>
  <c r="S88" i="1" s="1"/>
  <c r="W88" i="1" s="1"/>
  <c r="AA88" i="1" s="1"/>
  <c r="AE88" i="1" s="1"/>
  <c r="AI88" i="1" s="1"/>
  <c r="F89" i="1"/>
  <c r="K89" i="1" s="1"/>
  <c r="O89" i="1" s="1"/>
  <c r="S89" i="1" s="1"/>
  <c r="W89" i="1" s="1"/>
  <c r="AA89" i="1" s="1"/>
  <c r="AE89" i="1" s="1"/>
  <c r="AI89" i="1" s="1"/>
  <c r="F92" i="1"/>
  <c r="K92" i="1" s="1"/>
  <c r="O92" i="1" s="1"/>
  <c r="S92" i="1" s="1"/>
  <c r="W92" i="1" s="1"/>
  <c r="AA92" i="1" s="1"/>
  <c r="AE92" i="1" s="1"/>
  <c r="AI92" i="1" s="1"/>
  <c r="F93" i="1"/>
  <c r="K93" i="1" s="1"/>
  <c r="O93" i="1" s="1"/>
  <c r="S93" i="1" s="1"/>
  <c r="W93" i="1" s="1"/>
  <c r="AA93" i="1" s="1"/>
  <c r="AE93" i="1" s="1"/>
  <c r="AI93" i="1" s="1"/>
  <c r="AI84" i="1" s="1"/>
  <c r="F94" i="1"/>
  <c r="K94" i="1" s="1"/>
  <c r="O94" i="1" s="1"/>
  <c r="S94" i="1" s="1"/>
  <c r="W94" i="1" s="1"/>
  <c r="AA94" i="1" s="1"/>
  <c r="AE94" i="1" s="1"/>
  <c r="AI94" i="1" s="1"/>
  <c r="F95" i="1"/>
  <c r="K95" i="1" s="1"/>
  <c r="O95" i="1" s="1"/>
  <c r="S95" i="1" s="1"/>
  <c r="W95" i="1" s="1"/>
  <c r="AA95" i="1" s="1"/>
  <c r="AE95" i="1" s="1"/>
  <c r="AI95" i="1" s="1"/>
  <c r="F96" i="1"/>
  <c r="K96" i="1" s="1"/>
  <c r="O96" i="1" s="1"/>
  <c r="S96" i="1" s="1"/>
  <c r="W96" i="1" s="1"/>
  <c r="AA96" i="1" s="1"/>
  <c r="AE96" i="1" s="1"/>
  <c r="AI96" i="1" s="1"/>
  <c r="F97" i="1"/>
  <c r="K97" i="1" s="1"/>
  <c r="O97" i="1" s="1"/>
  <c r="S97" i="1" s="1"/>
  <c r="W97" i="1" s="1"/>
  <c r="AA97" i="1" s="1"/>
  <c r="AE97" i="1" s="1"/>
  <c r="AI97" i="1" s="1"/>
  <c r="F98" i="1"/>
  <c r="K98" i="1" s="1"/>
  <c r="O98" i="1" s="1"/>
  <c r="S98" i="1" s="1"/>
  <c r="W98" i="1" s="1"/>
  <c r="AA98" i="1" s="1"/>
  <c r="AE98" i="1" s="1"/>
  <c r="AI98" i="1" s="1"/>
  <c r="F101" i="1"/>
  <c r="K101" i="1" s="1"/>
  <c r="O101" i="1" s="1"/>
  <c r="S101" i="1" s="1"/>
  <c r="W101" i="1" s="1"/>
  <c r="AA101" i="1" s="1"/>
  <c r="AE101" i="1" s="1"/>
  <c r="AI101" i="1" s="1"/>
  <c r="F102" i="1"/>
  <c r="K102" i="1" s="1"/>
  <c r="O102" i="1" s="1"/>
  <c r="S102" i="1" s="1"/>
  <c r="W102" i="1" s="1"/>
  <c r="AA102" i="1" s="1"/>
  <c r="AE102" i="1" s="1"/>
  <c r="AI102" i="1" s="1"/>
  <c r="F103" i="1"/>
  <c r="K103" i="1" s="1"/>
  <c r="O103" i="1" s="1"/>
  <c r="S103" i="1" s="1"/>
  <c r="W103" i="1" s="1"/>
  <c r="AA103" i="1" s="1"/>
  <c r="AE103" i="1" s="1"/>
  <c r="AI103" i="1" s="1"/>
  <c r="F105" i="1"/>
  <c r="K105" i="1" s="1"/>
  <c r="O105" i="1" s="1"/>
  <c r="S105" i="1" s="1"/>
  <c r="W105" i="1" s="1"/>
  <c r="AA105" i="1" s="1"/>
  <c r="AE105" i="1" s="1"/>
  <c r="AI105" i="1" s="1"/>
  <c r="F108" i="1"/>
  <c r="K108" i="1" s="1"/>
  <c r="O108" i="1" s="1"/>
  <c r="S108" i="1" s="1"/>
  <c r="W108" i="1" s="1"/>
  <c r="AA108" i="1" s="1"/>
  <c r="AE108" i="1" s="1"/>
  <c r="AI108" i="1" s="1"/>
  <c r="F110" i="1"/>
  <c r="K110" i="1" s="1"/>
  <c r="O110" i="1" s="1"/>
  <c r="S110" i="1" s="1"/>
  <c r="W110" i="1" s="1"/>
  <c r="AA110" i="1" s="1"/>
  <c r="AE110" i="1" s="1"/>
  <c r="AI110" i="1" s="1"/>
  <c r="F111" i="1"/>
  <c r="K111" i="1" s="1"/>
  <c r="O111" i="1" s="1"/>
  <c r="S111" i="1" s="1"/>
  <c r="W111" i="1" s="1"/>
  <c r="AA111" i="1" s="1"/>
  <c r="AE111" i="1" s="1"/>
  <c r="AI111" i="1" s="1"/>
  <c r="F112" i="1"/>
  <c r="K112" i="1" s="1"/>
  <c r="O112" i="1" s="1"/>
  <c r="S112" i="1" s="1"/>
  <c r="W112" i="1" s="1"/>
  <c r="AA112" i="1" s="1"/>
  <c r="AE112" i="1" s="1"/>
  <c r="AI112" i="1" s="1"/>
  <c r="F114" i="1"/>
  <c r="K114" i="1" s="1"/>
  <c r="O114" i="1" s="1"/>
  <c r="S114" i="1" s="1"/>
  <c r="W114" i="1" s="1"/>
  <c r="AA114" i="1" s="1"/>
  <c r="AE114" i="1" s="1"/>
  <c r="AI114" i="1" s="1"/>
  <c r="F123" i="1"/>
  <c r="K123" i="1" s="1"/>
  <c r="O123" i="1" s="1"/>
  <c r="S123" i="1" s="1"/>
  <c r="G128" i="1"/>
  <c r="I128" i="1" s="1"/>
  <c r="M128" i="1" s="1"/>
  <c r="Q128" i="1" s="1"/>
  <c r="U128" i="1" s="1"/>
  <c r="Y128" i="1" s="1"/>
  <c r="G127" i="1"/>
  <c r="I127" i="1" s="1"/>
  <c r="M127" i="1" s="1"/>
  <c r="Q127" i="1" s="1"/>
  <c r="U127" i="1" s="1"/>
  <c r="Y127" i="1" s="1"/>
  <c r="G122" i="1"/>
  <c r="I122" i="1" s="1"/>
  <c r="M122" i="1" s="1"/>
  <c r="Q122" i="1" s="1"/>
  <c r="U122" i="1" s="1"/>
  <c r="Y122" i="1" s="1"/>
  <c r="G120" i="1"/>
  <c r="I120" i="1" s="1"/>
  <c r="M120" i="1" s="1"/>
  <c r="Q120" i="1" s="1"/>
  <c r="U120" i="1" s="1"/>
  <c r="Y120" i="1" s="1"/>
  <c r="G113" i="1"/>
  <c r="I113" i="1" s="1"/>
  <c r="M113" i="1" s="1"/>
  <c r="Q113" i="1" s="1"/>
  <c r="U113" i="1" s="1"/>
  <c r="Y113" i="1" s="1"/>
  <c r="AC113" i="1" s="1"/>
  <c r="AG113" i="1" s="1"/>
  <c r="AK113" i="1" s="1"/>
  <c r="G109" i="1"/>
  <c r="I109" i="1" s="1"/>
  <c r="M109" i="1" s="1"/>
  <c r="Q109" i="1" s="1"/>
  <c r="U109" i="1" s="1"/>
  <c r="Y109" i="1" s="1"/>
  <c r="AC109" i="1" s="1"/>
  <c r="AG109" i="1" s="1"/>
  <c r="AK109" i="1" s="1"/>
  <c r="G107" i="1"/>
  <c r="I107" i="1" s="1"/>
  <c r="M107" i="1" s="1"/>
  <c r="Q107" i="1" s="1"/>
  <c r="U107" i="1" s="1"/>
  <c r="Y107" i="1" s="1"/>
  <c r="AC107" i="1" s="1"/>
  <c r="AG107" i="1" s="1"/>
  <c r="AK107" i="1" s="1"/>
  <c r="G104" i="1"/>
  <c r="I104" i="1" s="1"/>
  <c r="M104" i="1" s="1"/>
  <c r="Q104" i="1" s="1"/>
  <c r="U104" i="1" s="1"/>
  <c r="Y104" i="1" s="1"/>
  <c r="AC104" i="1" s="1"/>
  <c r="AG104" i="1" s="1"/>
  <c r="AK104" i="1" s="1"/>
  <c r="G99" i="1"/>
  <c r="G124" i="1" s="1"/>
  <c r="I124" i="1" s="1"/>
  <c r="M124" i="1" s="1"/>
  <c r="Q124" i="1" s="1"/>
  <c r="U124" i="1" s="1"/>
  <c r="Y124" i="1" s="1"/>
  <c r="G90" i="1"/>
  <c r="I90" i="1" s="1"/>
  <c r="M90" i="1" s="1"/>
  <c r="Q90" i="1" s="1"/>
  <c r="U90" i="1" s="1"/>
  <c r="Y90" i="1" s="1"/>
  <c r="AC90" i="1" s="1"/>
  <c r="AG90" i="1" s="1"/>
  <c r="AK90" i="1" s="1"/>
  <c r="G84" i="1"/>
  <c r="G117" i="1" s="1"/>
  <c r="I117" i="1" s="1"/>
  <c r="M117" i="1" s="1"/>
  <c r="Q117" i="1" s="1"/>
  <c r="U117" i="1" s="1"/>
  <c r="Y117" i="1" s="1"/>
  <c r="AC117" i="1" s="1"/>
  <c r="AG117" i="1" s="1"/>
  <c r="AK117" i="1" s="1"/>
  <c r="G83" i="1"/>
  <c r="I83" i="1" s="1"/>
  <c r="M83" i="1" s="1"/>
  <c r="Q83" i="1" s="1"/>
  <c r="U83" i="1" s="1"/>
  <c r="Y83" i="1" s="1"/>
  <c r="AC83" i="1" s="1"/>
  <c r="AG83" i="1" s="1"/>
  <c r="AK83" i="1" s="1"/>
  <c r="G82" i="1"/>
  <c r="I82" i="1" s="1"/>
  <c r="M82" i="1" s="1"/>
  <c r="Q82" i="1" s="1"/>
  <c r="U82" i="1" s="1"/>
  <c r="Y82" i="1" s="1"/>
  <c r="AC82" i="1" s="1"/>
  <c r="AG82" i="1" s="1"/>
  <c r="AK82" i="1" s="1"/>
  <c r="G73" i="1"/>
  <c r="I73" i="1" s="1"/>
  <c r="M73" i="1" s="1"/>
  <c r="Q73" i="1" s="1"/>
  <c r="U73" i="1" s="1"/>
  <c r="Y73" i="1" s="1"/>
  <c r="AC73" i="1" s="1"/>
  <c r="AG73" i="1" s="1"/>
  <c r="AK73" i="1" s="1"/>
  <c r="G64" i="1"/>
  <c r="I64" i="1" s="1"/>
  <c r="M64" i="1" s="1"/>
  <c r="Q64" i="1" s="1"/>
  <c r="U64" i="1" s="1"/>
  <c r="Y64" i="1" s="1"/>
  <c r="AC64" i="1" s="1"/>
  <c r="AG64" i="1" s="1"/>
  <c r="AK64" i="1" s="1"/>
  <c r="G62" i="1"/>
  <c r="I62" i="1" s="1"/>
  <c r="M62" i="1" s="1"/>
  <c r="Q62" i="1" s="1"/>
  <c r="U62" i="1" s="1"/>
  <c r="Y62" i="1" s="1"/>
  <c r="AC62" i="1" s="1"/>
  <c r="AG62" i="1" s="1"/>
  <c r="AK62" i="1" s="1"/>
  <c r="G61" i="1"/>
  <c r="I61" i="1" s="1"/>
  <c r="M61" i="1" s="1"/>
  <c r="Q61" i="1" s="1"/>
  <c r="U61" i="1" s="1"/>
  <c r="Y61" i="1" s="1"/>
  <c r="AC61" i="1" s="1"/>
  <c r="AG61" i="1" s="1"/>
  <c r="AK61" i="1" s="1"/>
  <c r="G53" i="1"/>
  <c r="G43" i="1" s="1"/>
  <c r="I43" i="1" s="1"/>
  <c r="M43" i="1" s="1"/>
  <c r="Q43" i="1" s="1"/>
  <c r="U43" i="1" s="1"/>
  <c r="Y43" i="1" s="1"/>
  <c r="AC43" i="1" s="1"/>
  <c r="AG43" i="1" s="1"/>
  <c r="AK43" i="1" s="1"/>
  <c r="G46" i="1"/>
  <c r="I46" i="1" s="1"/>
  <c r="M46" i="1" s="1"/>
  <c r="Q46" i="1" s="1"/>
  <c r="U46" i="1" s="1"/>
  <c r="Y46" i="1" s="1"/>
  <c r="AC46" i="1" s="1"/>
  <c r="AG46" i="1" s="1"/>
  <c r="AK46" i="1" s="1"/>
  <c r="G45" i="1"/>
  <c r="I45" i="1" s="1"/>
  <c r="M45" i="1" s="1"/>
  <c r="Q45" i="1" s="1"/>
  <c r="U45" i="1" s="1"/>
  <c r="Y45" i="1" s="1"/>
  <c r="AC45" i="1" s="1"/>
  <c r="AG45" i="1" s="1"/>
  <c r="AK45" i="1" s="1"/>
  <c r="G27" i="1"/>
  <c r="G125" i="1" s="1"/>
  <c r="I125" i="1" s="1"/>
  <c r="M125" i="1" s="1"/>
  <c r="Q125" i="1" s="1"/>
  <c r="U125" i="1" s="1"/>
  <c r="Y125" i="1" s="1"/>
  <c r="G20" i="1"/>
  <c r="G129" i="1" s="1"/>
  <c r="I129" i="1" s="1"/>
  <c r="M129" i="1" s="1"/>
  <c r="Q129" i="1" s="1"/>
  <c r="U129" i="1" s="1"/>
  <c r="Y129" i="1" s="1"/>
  <c r="AC129" i="1" s="1"/>
  <c r="AG129" i="1" s="1"/>
  <c r="AK129" i="1" s="1"/>
  <c r="G19" i="1"/>
  <c r="I19" i="1" s="1"/>
  <c r="M19" i="1" s="1"/>
  <c r="Q19" i="1" s="1"/>
  <c r="U19" i="1" s="1"/>
  <c r="Y19" i="1" s="1"/>
  <c r="AC19" i="1" s="1"/>
  <c r="AG19" i="1" s="1"/>
  <c r="AK19" i="1" s="1"/>
  <c r="G18" i="1"/>
  <c r="I18" i="1" s="1"/>
  <c r="M18" i="1" s="1"/>
  <c r="Q18" i="1" s="1"/>
  <c r="U18" i="1" s="1"/>
  <c r="Y18" i="1" s="1"/>
  <c r="AC18" i="1" s="1"/>
  <c r="AG18" i="1" s="1"/>
  <c r="AK18" i="1" s="1"/>
  <c r="AI82" i="1" l="1"/>
  <c r="AI45" i="1"/>
  <c r="AK128" i="1"/>
  <c r="AK120" i="1"/>
  <c r="AK121" i="1"/>
  <c r="AG128" i="1"/>
  <c r="AC127" i="1"/>
  <c r="AG108" i="1"/>
  <c r="AG120" i="1"/>
  <c r="AG121" i="1"/>
  <c r="AC122" i="1"/>
  <c r="AG37" i="1"/>
  <c r="AC128" i="1"/>
  <c r="AC121" i="1"/>
  <c r="AC120" i="1"/>
  <c r="T123" i="1"/>
  <c r="U123" i="1" s="1"/>
  <c r="W123" i="1"/>
  <c r="AA123" i="1" s="1"/>
  <c r="AE123" i="1" s="1"/>
  <c r="AI123" i="1" s="1"/>
  <c r="I99" i="1"/>
  <c r="M99" i="1" s="1"/>
  <c r="Q99" i="1" s="1"/>
  <c r="U99" i="1" s="1"/>
  <c r="Y99" i="1" s="1"/>
  <c r="AC99" i="1" s="1"/>
  <c r="I53" i="1"/>
  <c r="M53" i="1" s="1"/>
  <c r="Q53" i="1" s="1"/>
  <c r="I27" i="1"/>
  <c r="M27" i="1" s="1"/>
  <c r="Q27" i="1" s="1"/>
  <c r="U27" i="1" s="1"/>
  <c r="Y27" i="1" s="1"/>
  <c r="AC27" i="1" s="1"/>
  <c r="I20" i="1"/>
  <c r="M20" i="1" s="1"/>
  <c r="Q20" i="1" s="1"/>
  <c r="U20" i="1" s="1"/>
  <c r="Y20" i="1" s="1"/>
  <c r="AC20" i="1" s="1"/>
  <c r="AG20" i="1" s="1"/>
  <c r="AK20" i="1" s="1"/>
  <c r="G16" i="1"/>
  <c r="I16" i="1" s="1"/>
  <c r="M16" i="1" s="1"/>
  <c r="Q16" i="1" s="1"/>
  <c r="U16" i="1" s="1"/>
  <c r="Y16" i="1" s="1"/>
  <c r="AC16" i="1" s="1"/>
  <c r="AG16" i="1" s="1"/>
  <c r="AK16" i="1" s="1"/>
  <c r="G59" i="1"/>
  <c r="I59" i="1" s="1"/>
  <c r="M59" i="1" s="1"/>
  <c r="Q59" i="1" s="1"/>
  <c r="U59" i="1" s="1"/>
  <c r="Y59" i="1" s="1"/>
  <c r="AC59" i="1" s="1"/>
  <c r="AG59" i="1" s="1"/>
  <c r="AK59" i="1" s="1"/>
  <c r="I84" i="1"/>
  <c r="M84" i="1" s="1"/>
  <c r="Q84" i="1" s="1"/>
  <c r="U84" i="1" s="1"/>
  <c r="Y84" i="1" s="1"/>
  <c r="AC84" i="1" s="1"/>
  <c r="AG84" i="1" s="1"/>
  <c r="AK84" i="1" s="1"/>
  <c r="G118" i="1"/>
  <c r="I118" i="1" s="1"/>
  <c r="M118" i="1" s="1"/>
  <c r="Q118" i="1" s="1"/>
  <c r="U118" i="1" s="1"/>
  <c r="Y118" i="1" s="1"/>
  <c r="AC118" i="1" s="1"/>
  <c r="AG118" i="1" s="1"/>
  <c r="AK118" i="1" s="1"/>
  <c r="G121" i="1"/>
  <c r="I121" i="1" s="1"/>
  <c r="M121" i="1" s="1"/>
  <c r="Q121" i="1" s="1"/>
  <c r="U121" i="1" s="1"/>
  <c r="Y121" i="1" s="1"/>
  <c r="G80" i="1"/>
  <c r="G126" i="1"/>
  <c r="I126" i="1" s="1"/>
  <c r="M126" i="1" s="1"/>
  <c r="Q126" i="1" s="1"/>
  <c r="U126" i="1" s="1"/>
  <c r="Y126" i="1" s="1"/>
  <c r="AG122" i="1" l="1"/>
  <c r="AK37" i="1"/>
  <c r="AK122" i="1" s="1"/>
  <c r="AG127" i="1"/>
  <c r="AK108" i="1"/>
  <c r="AK127" i="1" s="1"/>
  <c r="AC124" i="1"/>
  <c r="AG99" i="1"/>
  <c r="AC125" i="1"/>
  <c r="AG27" i="1"/>
  <c r="U53" i="1"/>
  <c r="Y53" i="1" s="1"/>
  <c r="AC53" i="1" s="1"/>
  <c r="T115" i="1"/>
  <c r="X123" i="1"/>
  <c r="AB123" i="1" s="1"/>
  <c r="AF123" i="1" s="1"/>
  <c r="AF115" i="1" s="1"/>
  <c r="G115" i="1"/>
  <c r="I115" i="1" s="1"/>
  <c r="M115" i="1" s="1"/>
  <c r="Q115" i="1" s="1"/>
  <c r="I80" i="1"/>
  <c r="M80" i="1" s="1"/>
  <c r="Q80" i="1" s="1"/>
  <c r="U80" i="1" s="1"/>
  <c r="Y80" i="1" s="1"/>
  <c r="AC80" i="1" s="1"/>
  <c r="AG80" i="1" s="1"/>
  <c r="AK80" i="1" s="1"/>
  <c r="AG124" i="1" l="1"/>
  <c r="AK99" i="1"/>
  <c r="AK124" i="1" s="1"/>
  <c r="AG125" i="1"/>
  <c r="AK27" i="1"/>
  <c r="AK125" i="1" s="1"/>
  <c r="AJ123" i="1"/>
  <c r="AJ115" i="1" s="1"/>
  <c r="AC126" i="1"/>
  <c r="AG53" i="1"/>
  <c r="U115" i="1"/>
  <c r="AB115" i="1"/>
  <c r="Y123" i="1"/>
  <c r="X115" i="1"/>
  <c r="D45" i="1"/>
  <c r="F45" i="1" s="1"/>
  <c r="K45" i="1" s="1"/>
  <c r="O45" i="1" s="1"/>
  <c r="S45" i="1" s="1"/>
  <c r="W45" i="1" s="1"/>
  <c r="AA45" i="1" s="1"/>
  <c r="AE45" i="1" s="1"/>
  <c r="D18" i="1"/>
  <c r="F18" i="1" s="1"/>
  <c r="K18" i="1" s="1"/>
  <c r="O18" i="1" s="1"/>
  <c r="S18" i="1" s="1"/>
  <c r="W18" i="1" s="1"/>
  <c r="AA18" i="1" s="1"/>
  <c r="AE18" i="1" s="1"/>
  <c r="AI18" i="1" s="1"/>
  <c r="AG126" i="1" l="1"/>
  <c r="AK53" i="1"/>
  <c r="AK126" i="1" s="1"/>
  <c r="Y115" i="1"/>
  <c r="AC115" i="1" s="1"/>
  <c r="AG115" i="1" s="1"/>
  <c r="AK115" i="1" s="1"/>
  <c r="D83" i="1"/>
  <c r="F83" i="1" s="1"/>
  <c r="K83" i="1" s="1"/>
  <c r="O83" i="1" s="1"/>
  <c r="S83" i="1" s="1"/>
  <c r="W83" i="1" s="1"/>
  <c r="AA83" i="1" s="1"/>
  <c r="AE83" i="1" s="1"/>
  <c r="AI83" i="1" s="1"/>
  <c r="D109" i="1" l="1"/>
  <c r="F109" i="1" s="1"/>
  <c r="K109" i="1" s="1"/>
  <c r="O109" i="1" s="1"/>
  <c r="S109" i="1" s="1"/>
  <c r="W109" i="1" s="1"/>
  <c r="AA109" i="1" s="1"/>
  <c r="AE109" i="1" s="1"/>
  <c r="AI109" i="1" s="1"/>
  <c r="D73" i="1" l="1"/>
  <c r="F73" i="1" s="1"/>
  <c r="K73" i="1" s="1"/>
  <c r="O73" i="1" s="1"/>
  <c r="S73" i="1" s="1"/>
  <c r="W73" i="1" s="1"/>
  <c r="AA73" i="1" s="1"/>
  <c r="AE73" i="1" s="1"/>
  <c r="AI73" i="1" s="1"/>
  <c r="D128" i="1"/>
  <c r="F128" i="1" s="1"/>
  <c r="K128" i="1" s="1"/>
  <c r="O128" i="1" s="1"/>
  <c r="S128" i="1" s="1"/>
  <c r="W128" i="1" s="1"/>
  <c r="AA128" i="1" s="1"/>
  <c r="AE128" i="1" s="1"/>
  <c r="AI128" i="1" s="1"/>
  <c r="D122" i="1"/>
  <c r="F122" i="1" s="1"/>
  <c r="K122" i="1" s="1"/>
  <c r="O122" i="1" s="1"/>
  <c r="S122" i="1" s="1"/>
  <c r="W122" i="1" s="1"/>
  <c r="AA122" i="1" s="1"/>
  <c r="AE122" i="1" s="1"/>
  <c r="AI122" i="1" s="1"/>
  <c r="F120" i="1"/>
  <c r="K120" i="1" s="1"/>
  <c r="O120" i="1" s="1"/>
  <c r="S120" i="1" s="1"/>
  <c r="W120" i="1" s="1"/>
  <c r="AA120" i="1" s="1"/>
  <c r="AE120" i="1" s="1"/>
  <c r="AI120" i="1" s="1"/>
  <c r="D127" i="1"/>
  <c r="F127" i="1" s="1"/>
  <c r="K127" i="1" s="1"/>
  <c r="O127" i="1" s="1"/>
  <c r="S127" i="1" s="1"/>
  <c r="W127" i="1" s="1"/>
  <c r="AA127" i="1" s="1"/>
  <c r="AE127" i="1" s="1"/>
  <c r="AI127" i="1" s="1"/>
  <c r="D104" i="1" l="1"/>
  <c r="F104" i="1" s="1"/>
  <c r="K104" i="1" s="1"/>
  <c r="O104" i="1" s="1"/>
  <c r="S104" i="1" s="1"/>
  <c r="W104" i="1" s="1"/>
  <c r="AA104" i="1" s="1"/>
  <c r="AE104" i="1" s="1"/>
  <c r="AI104" i="1" s="1"/>
  <c r="D84" i="1"/>
  <c r="D82" i="1"/>
  <c r="F82" i="1" s="1"/>
  <c r="K82" i="1" s="1"/>
  <c r="O82" i="1" s="1"/>
  <c r="S82" i="1" s="1"/>
  <c r="W82" i="1" s="1"/>
  <c r="AA82" i="1" s="1"/>
  <c r="AE82" i="1" s="1"/>
  <c r="D19" i="1"/>
  <c r="F19" i="1" l="1"/>
  <c r="K19" i="1" s="1"/>
  <c r="O19" i="1" s="1"/>
  <c r="S19" i="1" s="1"/>
  <c r="W19" i="1" s="1"/>
  <c r="AA19" i="1" s="1"/>
  <c r="AE19" i="1" s="1"/>
  <c r="AI19" i="1" s="1"/>
  <c r="D117" i="1"/>
  <c r="F117" i="1" s="1"/>
  <c r="K117" i="1" s="1"/>
  <c r="O117" i="1" s="1"/>
  <c r="S117" i="1" s="1"/>
  <c r="W117" i="1" s="1"/>
  <c r="AA117" i="1" s="1"/>
  <c r="AE117" i="1" s="1"/>
  <c r="AI117" i="1" s="1"/>
  <c r="F84" i="1"/>
  <c r="K84" i="1" s="1"/>
  <c r="O84" i="1" s="1"/>
  <c r="S84" i="1" s="1"/>
  <c r="W84" i="1" s="1"/>
  <c r="AA84" i="1" s="1"/>
  <c r="AE84" i="1" s="1"/>
  <c r="D90" i="1"/>
  <c r="F90" i="1" s="1"/>
  <c r="K90" i="1" s="1"/>
  <c r="O90" i="1" s="1"/>
  <c r="S90" i="1" s="1"/>
  <c r="W90" i="1" s="1"/>
  <c r="AA90" i="1" s="1"/>
  <c r="AE90" i="1" s="1"/>
  <c r="AI90" i="1" s="1"/>
  <c r="D99" i="1"/>
  <c r="D124" i="1" l="1"/>
  <c r="F124" i="1" s="1"/>
  <c r="K124" i="1" s="1"/>
  <c r="O124" i="1" s="1"/>
  <c r="S124" i="1" s="1"/>
  <c r="W124" i="1" s="1"/>
  <c r="AA124" i="1" s="1"/>
  <c r="AE124" i="1" s="1"/>
  <c r="AI124" i="1" s="1"/>
  <c r="F99" i="1"/>
  <c r="K99" i="1" s="1"/>
  <c r="O99" i="1" s="1"/>
  <c r="S99" i="1" s="1"/>
  <c r="W99" i="1" s="1"/>
  <c r="AA99" i="1" s="1"/>
  <c r="AE99" i="1" s="1"/>
  <c r="AI99" i="1" s="1"/>
  <c r="D80" i="1"/>
  <c r="F80" i="1" s="1"/>
  <c r="K80" i="1" s="1"/>
  <c r="O80" i="1" s="1"/>
  <c r="S80" i="1" s="1"/>
  <c r="W80" i="1" s="1"/>
  <c r="AA80" i="1" s="1"/>
  <c r="AE80" i="1" s="1"/>
  <c r="AI80" i="1" s="1"/>
  <c r="D27" i="1"/>
  <c r="D20" i="1"/>
  <c r="F20" i="1" s="1"/>
  <c r="K20" i="1" s="1"/>
  <c r="O20" i="1" s="1"/>
  <c r="S20" i="1" s="1"/>
  <c r="W20" i="1" s="1"/>
  <c r="AA20" i="1" s="1"/>
  <c r="AE20" i="1" s="1"/>
  <c r="AI20" i="1" s="1"/>
  <c r="D125" i="1" l="1"/>
  <c r="F125" i="1" s="1"/>
  <c r="K125" i="1" s="1"/>
  <c r="O125" i="1" s="1"/>
  <c r="S125" i="1" s="1"/>
  <c r="W125" i="1" s="1"/>
  <c r="AA125" i="1" s="1"/>
  <c r="AE125" i="1" s="1"/>
  <c r="AI125" i="1" s="1"/>
  <c r="F27" i="1"/>
  <c r="K27" i="1" s="1"/>
  <c r="O27" i="1" s="1"/>
  <c r="S27" i="1" s="1"/>
  <c r="W27" i="1" s="1"/>
  <c r="AA27" i="1" s="1"/>
  <c r="AE27" i="1" s="1"/>
  <c r="AI27" i="1" s="1"/>
  <c r="D129" i="1"/>
  <c r="F129" i="1" s="1"/>
  <c r="K129" i="1" s="1"/>
  <c r="O129" i="1" s="1"/>
  <c r="S129" i="1" s="1"/>
  <c r="W129" i="1" s="1"/>
  <c r="AA129" i="1" s="1"/>
  <c r="AE129" i="1" s="1"/>
  <c r="AI129" i="1" s="1"/>
  <c r="D16" i="1"/>
  <c r="D61" i="1"/>
  <c r="F61" i="1" s="1"/>
  <c r="K61" i="1" s="1"/>
  <c r="O61" i="1" s="1"/>
  <c r="S61" i="1" s="1"/>
  <c r="W61" i="1" s="1"/>
  <c r="AA61" i="1" s="1"/>
  <c r="AE61" i="1" s="1"/>
  <c r="AI61" i="1" s="1"/>
  <c r="F16" i="1" l="1"/>
  <c r="K16" i="1" s="1"/>
  <c r="O16" i="1" s="1"/>
  <c r="S16" i="1" s="1"/>
  <c r="W16" i="1" s="1"/>
  <c r="AA16" i="1" s="1"/>
  <c r="AE16" i="1" s="1"/>
  <c r="AI16" i="1" s="1"/>
  <c r="D62" i="1"/>
  <c r="F62" i="1" s="1"/>
  <c r="K62" i="1" s="1"/>
  <c r="O62" i="1" s="1"/>
  <c r="S62" i="1" s="1"/>
  <c r="W62" i="1" s="1"/>
  <c r="AA62" i="1" s="1"/>
  <c r="AE62" i="1" s="1"/>
  <c r="AI62" i="1" s="1"/>
  <c r="D46" i="1"/>
  <c r="F46" i="1" l="1"/>
  <c r="K46" i="1" s="1"/>
  <c r="O46" i="1" s="1"/>
  <c r="S46" i="1" s="1"/>
  <c r="W46" i="1" s="1"/>
  <c r="AA46" i="1" s="1"/>
  <c r="AE46" i="1" s="1"/>
  <c r="AI46" i="1" s="1"/>
  <c r="D118" i="1"/>
  <c r="F118" i="1" s="1"/>
  <c r="K118" i="1" s="1"/>
  <c r="O118" i="1" s="1"/>
  <c r="S118" i="1" s="1"/>
  <c r="W118" i="1" s="1"/>
  <c r="AA118" i="1" s="1"/>
  <c r="AE118" i="1" s="1"/>
  <c r="AI118" i="1" s="1"/>
  <c r="D113" i="1" l="1"/>
  <c r="F113" i="1" s="1"/>
  <c r="K113" i="1" s="1"/>
  <c r="O113" i="1" s="1"/>
  <c r="S113" i="1" s="1"/>
  <c r="W113" i="1" s="1"/>
  <c r="AA113" i="1" s="1"/>
  <c r="AE113" i="1" s="1"/>
  <c r="AI113" i="1" s="1"/>
  <c r="D53" i="1" l="1"/>
  <c r="D64" i="1"/>
  <c r="D121" i="1" s="1"/>
  <c r="D107" i="1"/>
  <c r="F107" i="1" s="1"/>
  <c r="K107" i="1" s="1"/>
  <c r="O107" i="1" s="1"/>
  <c r="S107" i="1" l="1"/>
  <c r="W107" i="1" s="1"/>
  <c r="AA107" i="1" s="1"/>
  <c r="AE107" i="1" s="1"/>
  <c r="AI107" i="1" s="1"/>
  <c r="F121" i="1"/>
  <c r="K121" i="1" s="1"/>
  <c r="O121" i="1" s="1"/>
  <c r="S121" i="1" s="1"/>
  <c r="W121" i="1" s="1"/>
  <c r="AA121" i="1" s="1"/>
  <c r="AE121" i="1" s="1"/>
  <c r="AI121" i="1" s="1"/>
  <c r="F64" i="1"/>
  <c r="K64" i="1" s="1"/>
  <c r="O64" i="1" s="1"/>
  <c r="S64" i="1" s="1"/>
  <c r="W64" i="1" s="1"/>
  <c r="AA64" i="1" s="1"/>
  <c r="AE64" i="1" s="1"/>
  <c r="AI64" i="1" s="1"/>
  <c r="D43" i="1"/>
  <c r="F53" i="1"/>
  <c r="K53" i="1" s="1"/>
  <c r="O53" i="1" s="1"/>
  <c r="D59" i="1"/>
  <c r="F59" i="1" s="1"/>
  <c r="K59" i="1" s="1"/>
  <c r="O59" i="1" s="1"/>
  <c r="S59" i="1" s="1"/>
  <c r="W59" i="1" s="1"/>
  <c r="AA59" i="1" s="1"/>
  <c r="AE59" i="1" s="1"/>
  <c r="AI59" i="1" s="1"/>
  <c r="D126" i="1"/>
  <c r="F126" i="1" s="1"/>
  <c r="K126" i="1" s="1"/>
  <c r="O126" i="1" s="1"/>
  <c r="S126" i="1" s="1"/>
  <c r="W126" i="1" s="1"/>
  <c r="AA126" i="1" s="1"/>
  <c r="AE126" i="1" s="1"/>
  <c r="AI126" i="1" s="1"/>
  <c r="S53" i="1" l="1"/>
  <c r="W53" i="1" s="1"/>
  <c r="AA53" i="1" s="1"/>
  <c r="AE53" i="1" s="1"/>
  <c r="AI53" i="1" s="1"/>
  <c r="F43" i="1"/>
  <c r="K43" i="1" s="1"/>
  <c r="O43" i="1" s="1"/>
  <c r="S43" i="1" s="1"/>
  <c r="W43" i="1" s="1"/>
  <c r="AA43" i="1" s="1"/>
  <c r="AE43" i="1" s="1"/>
  <c r="AI43" i="1" s="1"/>
  <c r="D115" i="1"/>
  <c r="F115" i="1" s="1"/>
  <c r="K115" i="1" s="1"/>
  <c r="O115" i="1" s="1"/>
  <c r="S115" i="1" s="1"/>
  <c r="W115" i="1" s="1"/>
  <c r="AA115" i="1" s="1"/>
  <c r="AE115" i="1" s="1"/>
  <c r="AI115" i="1" s="1"/>
</calcChain>
</file>

<file path=xl/sharedStrings.xml><?xml version="1.0" encoding="utf-8"?>
<sst xmlns="http://schemas.openxmlformats.org/spreadsheetml/2006/main" count="263" uniqueCount="131">
  <si>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</si>
  <si>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</si>
  <si>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</si>
  <si>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</si>
  <si>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</si>
  <si>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</si>
  <si>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</si>
  <si>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</si>
  <si>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</si>
  <si>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</si>
  <si>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</si>
  <si>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</si>
  <si>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</si>
  <si>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</si>
  <si>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</si>
  <si>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</si>
  <si>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местный бюджет</t>
  </si>
  <si>
    <t>26.</t>
  </si>
  <si>
    <t>27.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</si>
  <si>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</si>
  <si>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</si>
  <si>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</si>
  <si>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</si>
  <si>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2017 год</t>
  </si>
  <si>
    <t>Прочие объекты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</si>
  <si>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</si>
  <si>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</si>
  <si>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</si>
  <si>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</si>
  <si>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</si>
  <si>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</si>
  <si>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</si>
  <si>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</si>
  <si>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краевой бюджет</t>
  </si>
  <si>
    <t>Организация противооползневых мероприятий в районе жилого дома по ул. Куфонина, 32</t>
  </si>
  <si>
    <t>Реконструкция пересечения ул. Героев Хасана и Транссибирской магистрали (включая тоннель)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</si>
  <si>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</si>
  <si>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Объект</t>
  </si>
  <si>
    <t>1.</t>
  </si>
  <si>
    <t>2.</t>
  </si>
  <si>
    <t>5.</t>
  </si>
  <si>
    <t>8.</t>
  </si>
  <si>
    <t>21.</t>
  </si>
  <si>
    <t>22.</t>
  </si>
  <si>
    <t>23.</t>
  </si>
  <si>
    <t>24.</t>
  </si>
  <si>
    <t>25.</t>
  </si>
  <si>
    <t>37.</t>
  </si>
  <si>
    <t>43.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</si>
  <si>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</si>
  <si>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</si>
  <si>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Строительство пешеходного перехода из микрорайона Владимирский в микрорайон Юбилейный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</si>
  <si>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</si>
  <si>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</si>
  <si>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</si>
  <si>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</si>
  <si>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30.</t>
  </si>
  <si>
    <t>Общественная безопасность</t>
  </si>
  <si>
    <t>Обследование оползневого склона по ул. Мезенская, 166</t>
  </si>
  <si>
    <t>29.</t>
  </si>
  <si>
    <t>Реконструкция системы очистки сточных вод в микрорайоне Крым Кировского района города Перми</t>
  </si>
  <si>
    <t>2018 год</t>
  </si>
  <si>
    <t>Управление капитального строительства</t>
  </si>
  <si>
    <t>Модернизация комплекса технических средств видеонаблюдения и управления дорожным движением на территории города Перми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</si>
  <si>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</si>
  <si>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</si>
  <si>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разворотных колец</t>
  </si>
  <si>
    <t>Реконструкция ул. Революции от площади центрального колхозного рынка до ул. Сибирской (проектно-изыскательские работы)</t>
  </si>
  <si>
    <t>Реконструкция ул. Карпинского от ул. Свиязева до ул. Советской Армии (проектно-изыскательские работы)</t>
  </si>
  <si>
    <t>Реконструкция ул. Карпинского от ул. Мира до шоссе Космонавтов (проектно-изыскательские работы)</t>
  </si>
  <si>
    <t>Строительство (реконструкция) сетей наружного освещения</t>
  </si>
  <si>
    <t>Строительство многоквартирного жилого дома по адресу: ул. Баранчинская, 10 для обеспечения жильем граждан</t>
  </si>
  <si>
    <t>Расширение и реконструкция (3 очередь) канализации города Перми</t>
  </si>
  <si>
    <t>Строительство газопроводов в микрорайоне индивидуальной застройки города Перми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</si>
  <si>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2017 и 2018 годов</t>
  </si>
  <si>
    <t>3.</t>
  </si>
  <si>
    <t>6.</t>
  </si>
  <si>
    <t>7.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</si>
  <si>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</si>
  <si>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</si>
  <si>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</si>
  <si>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</si>
  <si>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</si>
  <si>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</si>
  <si>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</si>
  <si>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</si>
  <si>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</si>
  <si>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</si>
  <si>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28.</t>
  </si>
  <si>
    <t>тыс. руб.</t>
  </si>
  <si>
    <t>к решению</t>
  </si>
  <si>
    <t>Пермской городской Думы</t>
  </si>
  <si>
    <t>Реконструкция здания МАОУ "СОШ № 32 имени Г.А.Сборщикова" г. Перми (пристройка спортивного зала)</t>
  </si>
  <si>
    <t>Изменение ко 2 чтению</t>
  </si>
  <si>
    <t>10201SР050</t>
  </si>
  <si>
    <t>102012Р050</t>
  </si>
  <si>
    <t>38.</t>
  </si>
  <si>
    <t>42.</t>
  </si>
  <si>
    <t>в разрезе исполнителей:</t>
  </si>
  <si>
    <t>Изменение</t>
  </si>
  <si>
    <t>0 510142110</t>
  </si>
  <si>
    <t>Строительство спортивного зала в МБОУ "СОШ № 45" г. Перми</t>
  </si>
  <si>
    <t xml:space="preserve">Реконструкция кладбища Банная гора (новое) </t>
  </si>
  <si>
    <t>Реконструкция кладбища "Северное"</t>
  </si>
  <si>
    <t>Строительство сквера на ул. Краснополянской, 12</t>
  </si>
  <si>
    <t>Строительство спортивного зала в МАОУ "СОШ № 50 с углубленным изучением английского языка" г. Перми</t>
  </si>
  <si>
    <t>Строительство межшкольного стадиона в МАОУ "Гимназия № 7" г. Перми</t>
  </si>
  <si>
    <t>Строительство спортивной площадки на территории МАОУ "СОШ №140" г.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</si>
  <si>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</si>
  <si>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</si>
  <si>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</si>
  <si>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</si>
  <si>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 xml:space="preserve">Строительство кладбища "Восточное" с крематорием </t>
  </si>
  <si>
    <t>от 22.12.2015 № 275</t>
  </si>
  <si>
    <t>ПРИЛОЖЕНИЕ 14</t>
  </si>
  <si>
    <t>Строительство нового корпуса МАОУ "СОШ № 59" г.Перми</t>
  </si>
  <si>
    <t>Строительство нового корпуса МБОУ "СОШ № 42" г.Перми</t>
  </si>
  <si>
    <t>Реконструкция здания МАУ ДО "ЦДОД "Мотовилиха" г.Перми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</si>
  <si>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</si>
  <si>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Приобретение в собственность муниципального образования здания, оснащенного средствами обучения и воспитания, для размещения общеобразовательного учреждения по ул. Костычева, 16</t>
  </si>
  <si>
    <t>Строительство системы очистных сооружений и водоотвода ливневых стоков на набережной реки Камы</t>
  </si>
  <si>
    <t>Строительство нового корпуса МАОУ "СОШ № 129" г.Перми</t>
  </si>
  <si>
    <t>31.</t>
  </si>
  <si>
    <t>0 510141440</t>
  </si>
  <si>
    <t>Реконструкция кладбища Банная гора (новое)</t>
  </si>
  <si>
    <t>32.</t>
  </si>
  <si>
    <t>33.</t>
  </si>
  <si>
    <t>34.</t>
  </si>
  <si>
    <t>ПРИЛОЖЕНИЕ 11</t>
  </si>
  <si>
    <t>Реконструкция здания МАОУ "СОШ № 93" г. Перми</t>
  </si>
  <si>
    <t>Строительство спортивного комплекса "Летающий лыжник" г. Перми ул. Тихая,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</si>
</sst>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0" fontId="1" fillId="3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3" borderId="5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164" fontId="1" fillId="4" borderId="5" xfId="0" applyNumberFormat="1" applyFont="1" applyFill="1" applyBorder="1"/>
    <xf numFmtId="0" fontId="3" fillId="4" borderId="0" xfId="0" applyFont="1" applyFill="1" applyAlignment="1">
      <alignment horizontal="left" wrapText="1"/>
    </xf>
    <xf numFmtId="0" fontId="0" fillId="4" borderId="0" xfId="0" applyFill="1" applyAlignment="1">
      <alignment horizontal="center" vertical="center" wrapText="1"/>
    </xf>
    <xf numFmtId="0" fontId="1" fillId="4" borderId="0" xfId="0" applyFont="1" applyFill="1"/>
    <xf numFmtId="164" fontId="1" fillId="4" borderId="5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4" borderId="0" xfId="0" applyFont="1" applyFill="1" applyAlignment="1">
      <alignment horizontal="right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Z130"/>
  <sheetViews>
    <sheetView tabSelected="1" topLeftCell="A90" zoomScale="70" zoomScaleNormal="70" workbookViewId="0">
      <selection activeCell="B107" sqref="B107"/>
    </sheetView>
  </sheetViews>
  <sheetFormatPr defaultColWidth="9.140625" defaultRowHeight="18.75" x14ac:dyDescent="0.3"/>
  <cols>
    <col min="1" max="1" width="5.5703125" style="5" customWidth="1"/>
    <col min="2" max="2" width="82.7109375" style="5" customWidth="1"/>
    <col min="3" max="3" width="22.85546875" style="5" customWidth="1"/>
    <col min="4" max="8" width="17.5703125" style="5" hidden="1" customWidth="1"/>
    <col min="9" max="9" width="17.5703125" style="1" hidden="1" customWidth="1"/>
    <col min="10" max="12" width="17.5703125" style="5" hidden="1" customWidth="1"/>
    <col min="13" max="13" width="17.5703125" style="1" hidden="1" customWidth="1"/>
    <col min="14" max="16" width="17.5703125" style="5" hidden="1" customWidth="1"/>
    <col min="17" max="17" width="17.5703125" style="1" hidden="1" customWidth="1"/>
    <col min="18" max="20" width="17.5703125" style="5" hidden="1" customWidth="1"/>
    <col min="21" max="21" width="17.5703125" style="1" hidden="1" customWidth="1"/>
    <col min="22" max="24" width="17.5703125" style="5" hidden="1" customWidth="1"/>
    <col min="25" max="25" width="17.5703125" style="1" hidden="1" customWidth="1"/>
    <col min="26" max="26" width="17.5703125" style="5" hidden="1" customWidth="1"/>
    <col min="27" max="27" width="17.5703125" style="39" hidden="1" customWidth="1"/>
    <col min="28" max="28" width="17.5703125" style="5" hidden="1" customWidth="1"/>
    <col min="29" max="29" width="17.5703125" style="1" hidden="1" customWidth="1"/>
    <col min="30" max="32" width="17.5703125" style="5" hidden="1" customWidth="1"/>
    <col min="33" max="33" width="17.5703125" style="1" hidden="1" customWidth="1"/>
    <col min="34" max="34" width="17.5703125" style="17" hidden="1" customWidth="1"/>
    <col min="35" max="35" width="17.5703125" style="5" customWidth="1"/>
    <col min="36" max="36" width="17.5703125" style="17" hidden="1" customWidth="1"/>
    <col min="37" max="37" width="17.5703125" style="5" customWidth="1"/>
    <col min="38" max="38" width="19.85546875" style="23" hidden="1" customWidth="1"/>
    <col min="39" max="39" width="19.85546875" style="25" hidden="1" customWidth="1"/>
    <col min="40" max="41" width="9.140625" style="5" customWidth="1"/>
    <col min="42" max="16384" width="9.140625" style="5"/>
  </cols>
  <sheetData>
    <row r="1" spans="1:52" x14ac:dyDescent="0.3"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44"/>
      <c r="AB1" s="14"/>
      <c r="AC1" s="14"/>
      <c r="AD1" s="14"/>
      <c r="AE1" s="14"/>
      <c r="AF1" s="14"/>
      <c r="AG1" s="14"/>
      <c r="AH1" s="19"/>
      <c r="AI1" s="14"/>
      <c r="AJ1" s="19"/>
      <c r="AK1" s="14" t="s">
        <v>128</v>
      </c>
      <c r="AL1" s="22"/>
      <c r="AM1" s="24"/>
    </row>
    <row r="2" spans="1:52" x14ac:dyDescent="0.3"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44"/>
      <c r="AB2" s="14"/>
      <c r="AC2" s="14"/>
      <c r="AD2" s="14"/>
      <c r="AE2" s="14"/>
      <c r="AF2" s="14"/>
      <c r="AG2" s="14"/>
      <c r="AH2" s="19"/>
      <c r="AI2" s="14"/>
      <c r="AJ2" s="19"/>
      <c r="AK2" s="14" t="s">
        <v>90</v>
      </c>
      <c r="AL2" s="22"/>
      <c r="AM2" s="24"/>
    </row>
    <row r="3" spans="1:52" x14ac:dyDescent="0.3"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44"/>
      <c r="AB3" s="14"/>
      <c r="AC3" s="14"/>
      <c r="AD3" s="14"/>
      <c r="AE3" s="14"/>
      <c r="AF3" s="14"/>
      <c r="AG3" s="14"/>
      <c r="AH3" s="19"/>
      <c r="AI3" s="14"/>
      <c r="AJ3" s="19"/>
      <c r="AK3" s="14" t="s">
        <v>91</v>
      </c>
      <c r="AL3" s="22"/>
      <c r="AM3" s="24"/>
    </row>
    <row r="4" spans="1:52" x14ac:dyDescent="0.3"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44"/>
      <c r="AB4" s="14"/>
      <c r="AC4" s="14"/>
      <c r="AD4" s="14"/>
      <c r="AE4" s="14"/>
      <c r="AF4" s="14"/>
      <c r="AG4" s="14"/>
      <c r="AH4" s="19"/>
      <c r="AI4" s="14"/>
      <c r="AJ4" s="19"/>
      <c r="AK4" s="14"/>
      <c r="AL4" s="22"/>
      <c r="AM4" s="24"/>
    </row>
    <row r="5" spans="1:52" x14ac:dyDescent="0.3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44"/>
      <c r="AB5" s="14"/>
      <c r="AC5" s="14"/>
      <c r="AD5" s="14"/>
      <c r="AE5" s="14"/>
      <c r="AF5" s="14"/>
      <c r="AG5" s="14"/>
      <c r="AH5" s="19"/>
      <c r="AI5" s="14"/>
      <c r="AJ5" s="19"/>
      <c r="AK5" s="14" t="s">
        <v>114</v>
      </c>
      <c r="AL5" s="22"/>
      <c r="AM5" s="24"/>
    </row>
    <row r="6" spans="1:52" x14ac:dyDescent="0.3"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44"/>
      <c r="AB6" s="14"/>
      <c r="AC6" s="14"/>
      <c r="AD6" s="14"/>
      <c r="AE6" s="14"/>
      <c r="AF6" s="14"/>
      <c r="AG6" s="14"/>
      <c r="AH6" s="19"/>
      <c r="AI6" s="14"/>
      <c r="AJ6" s="19"/>
      <c r="AK6" s="14" t="s">
        <v>90</v>
      </c>
      <c r="AL6" s="22"/>
      <c r="AM6" s="24"/>
    </row>
    <row r="7" spans="1:52" x14ac:dyDescent="0.3"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44"/>
      <c r="AB7" s="14"/>
      <c r="AC7" s="14"/>
      <c r="AD7" s="14"/>
      <c r="AE7" s="14"/>
      <c r="AF7" s="14"/>
      <c r="AG7" s="14"/>
      <c r="AH7" s="19"/>
      <c r="AI7" s="14"/>
      <c r="AJ7" s="19"/>
      <c r="AK7" s="14" t="s">
        <v>91</v>
      </c>
      <c r="AL7" s="22"/>
      <c r="AM7" s="24"/>
    </row>
    <row r="8" spans="1:52" x14ac:dyDescent="0.3">
      <c r="I8" s="5"/>
      <c r="M8" s="14"/>
      <c r="Q8" s="14"/>
      <c r="U8" s="14"/>
      <c r="Y8" s="14"/>
      <c r="AC8" s="14"/>
      <c r="AG8" s="14"/>
      <c r="AK8" s="14" t="s">
        <v>113</v>
      </c>
      <c r="AL8" s="22"/>
      <c r="AM8" s="24"/>
    </row>
    <row r="9" spans="1:52" x14ac:dyDescent="0.3">
      <c r="I9" s="5"/>
      <c r="M9" s="14"/>
      <c r="Q9" s="14"/>
      <c r="U9" s="14"/>
      <c r="Y9" s="14"/>
      <c r="AC9" s="14"/>
      <c r="AG9" s="14"/>
      <c r="AK9" s="14"/>
      <c r="AL9" s="22"/>
      <c r="AM9" s="24"/>
    </row>
    <row r="10" spans="1:52" ht="15.75" customHeight="1" x14ac:dyDescent="0.3">
      <c r="A10" s="70" t="s">
        <v>74</v>
      </c>
      <c r="B10" s="70"/>
      <c r="C10" s="70"/>
      <c r="D10" s="70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31"/>
      <c r="S10" s="31"/>
      <c r="T10" s="31"/>
      <c r="U10" s="29"/>
      <c r="V10" s="31"/>
      <c r="W10" s="31"/>
      <c r="X10" s="31"/>
      <c r="Y10" s="30"/>
      <c r="Z10" s="31"/>
      <c r="AA10" s="38"/>
      <c r="AB10" s="31"/>
      <c r="AC10" s="32"/>
      <c r="AD10" s="31"/>
      <c r="AE10" s="31"/>
      <c r="AF10" s="31"/>
      <c r="AG10" s="42"/>
      <c r="AH10" s="45"/>
      <c r="AI10" s="31"/>
      <c r="AJ10" s="45"/>
      <c r="AK10" s="31"/>
      <c r="AL10" s="22"/>
      <c r="AM10" s="24"/>
    </row>
    <row r="11" spans="1:52" ht="19.5" customHeight="1" x14ac:dyDescent="0.3">
      <c r="A11" s="70"/>
      <c r="B11" s="70"/>
      <c r="C11" s="70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31"/>
      <c r="S11" s="31"/>
      <c r="T11" s="31"/>
      <c r="U11" s="29"/>
      <c r="V11" s="31"/>
      <c r="W11" s="31"/>
      <c r="X11" s="31"/>
      <c r="Y11" s="30"/>
      <c r="Z11" s="31"/>
      <c r="AA11" s="38"/>
      <c r="AB11" s="31"/>
      <c r="AC11" s="32"/>
      <c r="AD11" s="31"/>
      <c r="AE11" s="31"/>
      <c r="AF11" s="31"/>
      <c r="AG11" s="42"/>
      <c r="AH11" s="45"/>
      <c r="AI11" s="31"/>
      <c r="AJ11" s="45"/>
      <c r="AK11" s="31"/>
      <c r="AL11" s="22"/>
      <c r="AM11" s="24"/>
    </row>
    <row r="12" spans="1:52" x14ac:dyDescent="0.3">
      <c r="A12" s="70"/>
      <c r="B12" s="70"/>
      <c r="C12" s="70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31"/>
      <c r="S12" s="31"/>
      <c r="T12" s="31"/>
      <c r="U12" s="29"/>
      <c r="V12" s="31"/>
      <c r="W12" s="31"/>
      <c r="X12" s="31"/>
      <c r="Y12" s="30"/>
      <c r="Z12" s="31"/>
      <c r="AA12" s="38"/>
      <c r="AB12" s="31"/>
      <c r="AC12" s="32"/>
      <c r="AD12" s="31"/>
      <c r="AE12" s="31"/>
      <c r="AF12" s="31"/>
      <c r="AG12" s="42"/>
      <c r="AH12" s="45"/>
      <c r="AI12" s="31"/>
      <c r="AJ12" s="45"/>
      <c r="AK12" s="31"/>
      <c r="AL12" s="22"/>
      <c r="AM12" s="24"/>
    </row>
    <row r="13" spans="1:52" x14ac:dyDescent="0.3">
      <c r="A13" s="15"/>
      <c r="B13" s="16"/>
      <c r="C13" s="16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44"/>
      <c r="AB13" s="14"/>
      <c r="AC13" s="14"/>
      <c r="AD13" s="14"/>
      <c r="AE13" s="14"/>
      <c r="AF13" s="14"/>
      <c r="AG13" s="14"/>
      <c r="AH13" s="19"/>
      <c r="AI13" s="14"/>
      <c r="AJ13" s="19"/>
      <c r="AK13" s="14" t="s">
        <v>89</v>
      </c>
      <c r="AL13" s="22"/>
      <c r="AM13" s="24"/>
    </row>
    <row r="14" spans="1:52" ht="18.75" customHeight="1" x14ac:dyDescent="0.3">
      <c r="A14" s="62" t="s">
        <v>0</v>
      </c>
      <c r="B14" s="62" t="s">
        <v>37</v>
      </c>
      <c r="C14" s="62" t="s">
        <v>1</v>
      </c>
      <c r="D14" s="51" t="s">
        <v>23</v>
      </c>
      <c r="E14" s="51" t="s">
        <v>93</v>
      </c>
      <c r="F14" s="51" t="s">
        <v>23</v>
      </c>
      <c r="G14" s="55" t="s">
        <v>61</v>
      </c>
      <c r="H14" s="51" t="s">
        <v>93</v>
      </c>
      <c r="I14" s="55" t="s">
        <v>61</v>
      </c>
      <c r="J14" s="51" t="s">
        <v>99</v>
      </c>
      <c r="K14" s="51" t="s">
        <v>23</v>
      </c>
      <c r="L14" s="51" t="s">
        <v>99</v>
      </c>
      <c r="M14" s="55" t="s">
        <v>61</v>
      </c>
      <c r="N14" s="51" t="s">
        <v>99</v>
      </c>
      <c r="O14" s="51" t="s">
        <v>23</v>
      </c>
      <c r="P14" s="51" t="s">
        <v>99</v>
      </c>
      <c r="Q14" s="55" t="s">
        <v>61</v>
      </c>
      <c r="R14" s="51" t="s">
        <v>99</v>
      </c>
      <c r="S14" s="51" t="s">
        <v>23</v>
      </c>
      <c r="T14" s="51" t="s">
        <v>99</v>
      </c>
      <c r="U14" s="55" t="s">
        <v>61</v>
      </c>
      <c r="V14" s="51" t="s">
        <v>99</v>
      </c>
      <c r="W14" s="51" t="s">
        <v>23</v>
      </c>
      <c r="X14" s="51" t="s">
        <v>99</v>
      </c>
      <c r="Y14" s="55" t="s">
        <v>61</v>
      </c>
      <c r="Z14" s="51" t="s">
        <v>99</v>
      </c>
      <c r="AA14" s="53" t="s">
        <v>23</v>
      </c>
      <c r="AB14" s="51" t="s">
        <v>99</v>
      </c>
      <c r="AC14" s="55" t="s">
        <v>61</v>
      </c>
      <c r="AD14" s="51" t="s">
        <v>99</v>
      </c>
      <c r="AE14" s="51" t="s">
        <v>23</v>
      </c>
      <c r="AF14" s="51" t="s">
        <v>99</v>
      </c>
      <c r="AG14" s="55" t="s">
        <v>61</v>
      </c>
      <c r="AH14" s="72" t="s">
        <v>99</v>
      </c>
      <c r="AI14" s="51" t="s">
        <v>23</v>
      </c>
      <c r="AJ14" s="72" t="s">
        <v>99</v>
      </c>
      <c r="AK14" s="55" t="s">
        <v>61</v>
      </c>
      <c r="AL14" s="27"/>
      <c r="AM14" s="27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</row>
    <row r="15" spans="1:52" x14ac:dyDescent="0.3">
      <c r="A15" s="63"/>
      <c r="B15" s="64"/>
      <c r="C15" s="64"/>
      <c r="D15" s="52"/>
      <c r="E15" s="52"/>
      <c r="F15" s="52"/>
      <c r="G15" s="56"/>
      <c r="H15" s="52"/>
      <c r="I15" s="56"/>
      <c r="J15" s="52"/>
      <c r="K15" s="52"/>
      <c r="L15" s="52"/>
      <c r="M15" s="56"/>
      <c r="N15" s="52"/>
      <c r="O15" s="52"/>
      <c r="P15" s="52"/>
      <c r="Q15" s="56"/>
      <c r="R15" s="52"/>
      <c r="S15" s="52"/>
      <c r="T15" s="52"/>
      <c r="U15" s="56"/>
      <c r="V15" s="52"/>
      <c r="W15" s="52"/>
      <c r="X15" s="52"/>
      <c r="Y15" s="56"/>
      <c r="Z15" s="52"/>
      <c r="AA15" s="54"/>
      <c r="AB15" s="52"/>
      <c r="AC15" s="56"/>
      <c r="AD15" s="52"/>
      <c r="AE15" s="52"/>
      <c r="AF15" s="52"/>
      <c r="AG15" s="56"/>
      <c r="AH15" s="73"/>
      <c r="AI15" s="52"/>
      <c r="AJ15" s="73"/>
      <c r="AK15" s="56"/>
      <c r="AL15" s="27"/>
      <c r="AM15" s="27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</row>
    <row r="16" spans="1:52" x14ac:dyDescent="0.3">
      <c r="A16" s="2"/>
      <c r="B16" s="8" t="s">
        <v>2</v>
      </c>
      <c r="C16" s="8"/>
      <c r="D16" s="40">
        <f>D31+D35+D36+D37+D20+D24+D27+D38+D39</f>
        <v>1057643.2</v>
      </c>
      <c r="E16" s="35"/>
      <c r="F16" s="35">
        <f>D16+E16</f>
        <v>1057643.2</v>
      </c>
      <c r="G16" s="40">
        <f>G31+G35+G36+G37+G20+G24+G27+G38+G39</f>
        <v>975754.39999999991</v>
      </c>
      <c r="H16" s="35"/>
      <c r="I16" s="35">
        <f>G16+H16</f>
        <v>975754.39999999991</v>
      </c>
      <c r="J16" s="35"/>
      <c r="K16" s="35">
        <f>F16+J16</f>
        <v>1057643.2</v>
      </c>
      <c r="L16" s="35"/>
      <c r="M16" s="35">
        <f>I16+L16</f>
        <v>975754.39999999991</v>
      </c>
      <c r="N16" s="35">
        <f>N18+N19</f>
        <v>0</v>
      </c>
      <c r="O16" s="35">
        <f>K16+N16</f>
        <v>1057643.2</v>
      </c>
      <c r="P16" s="35"/>
      <c r="Q16" s="35">
        <f>M16+P16</f>
        <v>975754.39999999991</v>
      </c>
      <c r="R16" s="35">
        <f>R18+R19</f>
        <v>22847</v>
      </c>
      <c r="S16" s="35">
        <f>O16+R16</f>
        <v>1080490.2</v>
      </c>
      <c r="T16" s="35"/>
      <c r="U16" s="35">
        <f>Q16+T16</f>
        <v>975754.39999999991</v>
      </c>
      <c r="V16" s="35">
        <f>V18+V19</f>
        <v>0</v>
      </c>
      <c r="W16" s="35">
        <f>S16+V16</f>
        <v>1080490.2</v>
      </c>
      <c r="X16" s="35"/>
      <c r="Y16" s="35">
        <f>U16+X16</f>
        <v>975754.39999999991</v>
      </c>
      <c r="Z16" s="35">
        <f>Z18+Z19</f>
        <v>0</v>
      </c>
      <c r="AA16" s="35">
        <f>W16+Z16</f>
        <v>1080490.2</v>
      </c>
      <c r="AB16" s="35"/>
      <c r="AC16" s="35">
        <f>Y16+AB16</f>
        <v>975754.39999999991</v>
      </c>
      <c r="AD16" s="35">
        <f>AD18+AD19</f>
        <v>-384256.62999999989</v>
      </c>
      <c r="AE16" s="35">
        <f>AA16+AD16</f>
        <v>696233.57000000007</v>
      </c>
      <c r="AF16" s="35"/>
      <c r="AG16" s="35">
        <f>AC16+AF16</f>
        <v>975754.39999999991</v>
      </c>
      <c r="AH16" s="35">
        <f>AH18+AH19</f>
        <v>0</v>
      </c>
      <c r="AI16" s="12">
        <f>AE16+AH16</f>
        <v>696233.57000000007</v>
      </c>
      <c r="AJ16" s="35"/>
      <c r="AK16" s="12">
        <f>AG16+AJ16</f>
        <v>975754.39999999991</v>
      </c>
      <c r="AL16" s="38"/>
      <c r="AM16" s="38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</row>
    <row r="17" spans="1:52" x14ac:dyDescent="0.3">
      <c r="A17" s="2"/>
      <c r="B17" s="8" t="s">
        <v>13</v>
      </c>
      <c r="C17" s="8"/>
      <c r="D17" s="4"/>
      <c r="E17" s="12"/>
      <c r="F17" s="12"/>
      <c r="G17" s="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35"/>
      <c r="AB17" s="12"/>
      <c r="AC17" s="12"/>
      <c r="AD17" s="12"/>
      <c r="AE17" s="12"/>
      <c r="AF17" s="12"/>
      <c r="AG17" s="12"/>
      <c r="AH17" s="20"/>
      <c r="AI17" s="12"/>
      <c r="AJ17" s="20"/>
      <c r="AK17" s="12"/>
      <c r="AL17" s="27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</row>
    <row r="18" spans="1:52" hidden="1" x14ac:dyDescent="0.3">
      <c r="A18" s="2"/>
      <c r="B18" s="13" t="s">
        <v>16</v>
      </c>
      <c r="C18" s="8"/>
      <c r="D18" s="4">
        <f>D31+D35+D36+D37+D22+D24+D25+D26+D29+D39</f>
        <v>831870.89999999991</v>
      </c>
      <c r="E18" s="12"/>
      <c r="F18" s="12">
        <f t="shared" ref="F18:F90" si="0">D18+E18</f>
        <v>831870.89999999991</v>
      </c>
      <c r="G18" s="4">
        <f>G31+G35+G36+G37+G22+G24+G25+G26+G29+G39</f>
        <v>717614.39999999991</v>
      </c>
      <c r="H18" s="12"/>
      <c r="I18" s="12">
        <f t="shared" ref="I18:I90" si="1">G18+H18</f>
        <v>717614.39999999991</v>
      </c>
      <c r="J18" s="12"/>
      <c r="K18" s="12">
        <f t="shared" ref="K18:K88" si="2">F18+J18</f>
        <v>831870.89999999991</v>
      </c>
      <c r="L18" s="12"/>
      <c r="M18" s="12">
        <f t="shared" ref="M18:M88" si="3">I18+L18</f>
        <v>717614.39999999991</v>
      </c>
      <c r="N18" s="12">
        <f>N22+N24+N25+N26+N27+N29+N31+N35+N36+N37+N38+N39+N40</f>
        <v>0</v>
      </c>
      <c r="O18" s="12">
        <f t="shared" ref="O18:O87" si="4">K18+N18</f>
        <v>831870.89999999991</v>
      </c>
      <c r="P18" s="12"/>
      <c r="Q18" s="12">
        <f t="shared" ref="Q18:Q20" si="5">M18+P18</f>
        <v>717614.39999999991</v>
      </c>
      <c r="R18" s="12">
        <f>R22+R24+R25+R26+R27+R29+R31+R35+R36+R37+R38+R39+R40</f>
        <v>22847</v>
      </c>
      <c r="S18" s="12">
        <f t="shared" ref="S18:S20" si="6">O18+R18</f>
        <v>854717.89999999991</v>
      </c>
      <c r="T18" s="12"/>
      <c r="U18" s="12">
        <f t="shared" ref="U18:U20" si="7">Q18+T18</f>
        <v>717614.39999999991</v>
      </c>
      <c r="V18" s="12">
        <f>V22+V24+V25+V26+V27+V29+V31+V35+V36+V37+V38+V39+V40</f>
        <v>0</v>
      </c>
      <c r="W18" s="12">
        <f t="shared" ref="W18:W20" si="8">S18+V18</f>
        <v>854717.89999999991</v>
      </c>
      <c r="X18" s="12"/>
      <c r="Y18" s="12">
        <f t="shared" ref="Y18:Y20" si="9">U18+X18</f>
        <v>717614.39999999991</v>
      </c>
      <c r="Z18" s="12">
        <f>Z22+Z24+Z25+Z26+Z27+Z29+Z31+Z35+Z36+Z37+Z38+Z39+Z40</f>
        <v>0</v>
      </c>
      <c r="AA18" s="35">
        <f t="shared" ref="AA18:AA20" si="10">W18+Z18</f>
        <v>854717.89999999991</v>
      </c>
      <c r="AB18" s="12"/>
      <c r="AC18" s="12">
        <f t="shared" ref="AC18:AC20" si="11">Y18+AB18</f>
        <v>717614.39999999991</v>
      </c>
      <c r="AD18" s="12">
        <f>AD22+AD24+AD25+AD26+AD29+AD33+AD35+AD36+AD37+AD38+AD39+AD40+AD41+AD42</f>
        <v>-291269.26699999993</v>
      </c>
      <c r="AE18" s="12">
        <f t="shared" ref="AE18:AE20" si="12">AA18+AD18</f>
        <v>563448.63299999991</v>
      </c>
      <c r="AF18" s="12"/>
      <c r="AG18" s="12">
        <f t="shared" ref="AG18:AG20" si="13">AC18+AF18</f>
        <v>717614.39999999991</v>
      </c>
      <c r="AH18" s="20">
        <f>AH22+AH24+AH25+AH26+AH29+AH33+AH35+AH36+AH37+AH38+AH39+AH40+AH41+AH42</f>
        <v>0</v>
      </c>
      <c r="AI18" s="12">
        <f t="shared" ref="AI18:AI20" si="14">AE18+AH18</f>
        <v>563448.63299999991</v>
      </c>
      <c r="AJ18" s="20"/>
      <c r="AK18" s="12">
        <f t="shared" ref="AK18:AK20" si="15">AG18+AJ18</f>
        <v>717614.39999999991</v>
      </c>
      <c r="AL18" s="28"/>
      <c r="AM18" s="28">
        <v>0</v>
      </c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</row>
    <row r="19" spans="1:52" x14ac:dyDescent="0.3">
      <c r="A19" s="2"/>
      <c r="B19" s="46" t="s">
        <v>33</v>
      </c>
      <c r="C19" s="8"/>
      <c r="D19" s="4">
        <f>D23+D30</f>
        <v>225772.3</v>
      </c>
      <c r="E19" s="12"/>
      <c r="F19" s="12">
        <f t="shared" si="0"/>
        <v>225772.3</v>
      </c>
      <c r="G19" s="4">
        <f>G23+G30</f>
        <v>258140</v>
      </c>
      <c r="H19" s="12"/>
      <c r="I19" s="12">
        <f t="shared" si="1"/>
        <v>258140</v>
      </c>
      <c r="J19" s="12"/>
      <c r="K19" s="12">
        <f t="shared" si="2"/>
        <v>225772.3</v>
      </c>
      <c r="L19" s="12"/>
      <c r="M19" s="12">
        <f t="shared" si="3"/>
        <v>258140</v>
      </c>
      <c r="N19" s="12">
        <f>N23+N30</f>
        <v>0</v>
      </c>
      <c r="O19" s="12">
        <f t="shared" si="4"/>
        <v>225772.3</v>
      </c>
      <c r="P19" s="12"/>
      <c r="Q19" s="12">
        <f t="shared" si="5"/>
        <v>258140</v>
      </c>
      <c r="R19" s="12">
        <f>R23+R30</f>
        <v>0</v>
      </c>
      <c r="S19" s="12">
        <f t="shared" si="6"/>
        <v>225772.3</v>
      </c>
      <c r="T19" s="12"/>
      <c r="U19" s="12">
        <f t="shared" si="7"/>
        <v>258140</v>
      </c>
      <c r="V19" s="12">
        <f>V23+V30</f>
        <v>0</v>
      </c>
      <c r="W19" s="12">
        <f t="shared" si="8"/>
        <v>225772.3</v>
      </c>
      <c r="X19" s="12"/>
      <c r="Y19" s="12">
        <f t="shared" si="9"/>
        <v>258140</v>
      </c>
      <c r="Z19" s="12">
        <f>Z23+Z30</f>
        <v>0</v>
      </c>
      <c r="AA19" s="35">
        <f t="shared" si="10"/>
        <v>225772.3</v>
      </c>
      <c r="AB19" s="12"/>
      <c r="AC19" s="12">
        <f t="shared" si="11"/>
        <v>258140</v>
      </c>
      <c r="AD19" s="12">
        <f>AD23+AD30+AD34</f>
        <v>-92987.362999999983</v>
      </c>
      <c r="AE19" s="12">
        <f t="shared" si="12"/>
        <v>132784.93700000001</v>
      </c>
      <c r="AF19" s="12"/>
      <c r="AG19" s="12">
        <f t="shared" si="13"/>
        <v>258140</v>
      </c>
      <c r="AH19" s="20">
        <f>AH23+AH30+AH34</f>
        <v>0</v>
      </c>
      <c r="AI19" s="12">
        <f t="shared" si="14"/>
        <v>132784.93700000001</v>
      </c>
      <c r="AJ19" s="20"/>
      <c r="AK19" s="12">
        <f t="shared" si="15"/>
        <v>258140</v>
      </c>
      <c r="AL19" s="28"/>
      <c r="AM19" s="4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</row>
    <row r="20" spans="1:52" ht="56.25" x14ac:dyDescent="0.3">
      <c r="A20" s="2" t="s">
        <v>38</v>
      </c>
      <c r="B20" s="10" t="s">
        <v>115</v>
      </c>
      <c r="C20" s="46" t="s">
        <v>53</v>
      </c>
      <c r="D20" s="4">
        <f>D22+D23</f>
        <v>104336.7</v>
      </c>
      <c r="E20" s="12">
        <f>E22+E23</f>
        <v>-8687.5</v>
      </c>
      <c r="F20" s="12">
        <f>D20+E20</f>
        <v>95649.2</v>
      </c>
      <c r="G20" s="4">
        <f>G22+G23</f>
        <v>458002.3</v>
      </c>
      <c r="H20" s="12"/>
      <c r="I20" s="12">
        <f t="shared" si="1"/>
        <v>458002.3</v>
      </c>
      <c r="J20" s="12">
        <f>J22+J23</f>
        <v>0</v>
      </c>
      <c r="K20" s="12">
        <f t="shared" si="2"/>
        <v>95649.2</v>
      </c>
      <c r="L20" s="12"/>
      <c r="M20" s="12">
        <f t="shared" si="3"/>
        <v>458002.3</v>
      </c>
      <c r="N20" s="12">
        <f>N22+N23</f>
        <v>0</v>
      </c>
      <c r="O20" s="12">
        <f t="shared" si="4"/>
        <v>95649.2</v>
      </c>
      <c r="P20" s="12"/>
      <c r="Q20" s="12">
        <f t="shared" si="5"/>
        <v>458002.3</v>
      </c>
      <c r="R20" s="12">
        <f>R22+R23</f>
        <v>0</v>
      </c>
      <c r="S20" s="12">
        <f t="shared" si="6"/>
        <v>95649.2</v>
      </c>
      <c r="T20" s="12"/>
      <c r="U20" s="12">
        <f t="shared" si="7"/>
        <v>458002.3</v>
      </c>
      <c r="V20" s="12">
        <f>V22+V23</f>
        <v>0</v>
      </c>
      <c r="W20" s="12">
        <f t="shared" si="8"/>
        <v>95649.2</v>
      </c>
      <c r="X20" s="12"/>
      <c r="Y20" s="12">
        <f t="shared" si="9"/>
        <v>458002.3</v>
      </c>
      <c r="Z20" s="12">
        <f>Z22+Z23</f>
        <v>0</v>
      </c>
      <c r="AA20" s="35">
        <f t="shared" si="10"/>
        <v>95649.2</v>
      </c>
      <c r="AB20" s="12"/>
      <c r="AC20" s="12">
        <f t="shared" si="11"/>
        <v>458002.3</v>
      </c>
      <c r="AD20" s="12">
        <f>AD22+AD23</f>
        <v>0</v>
      </c>
      <c r="AE20" s="12">
        <f t="shared" si="12"/>
        <v>95649.2</v>
      </c>
      <c r="AF20" s="12"/>
      <c r="AG20" s="12">
        <f t="shared" si="13"/>
        <v>458002.3</v>
      </c>
      <c r="AH20" s="20">
        <f>AH22+AH23</f>
        <v>0</v>
      </c>
      <c r="AI20" s="12">
        <f t="shared" si="14"/>
        <v>95649.2</v>
      </c>
      <c r="AJ20" s="20"/>
      <c r="AK20" s="12">
        <f t="shared" si="15"/>
        <v>458002.3</v>
      </c>
      <c r="AL20" s="28">
        <v>2420141170</v>
      </c>
      <c r="AM20" s="4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</row>
    <row r="21" spans="1:52" x14ac:dyDescent="0.3">
      <c r="A21" s="2"/>
      <c r="B21" s="8" t="s">
        <v>13</v>
      </c>
      <c r="C21" s="46"/>
      <c r="D21" s="4"/>
      <c r="E21" s="12"/>
      <c r="F21" s="12"/>
      <c r="G21" s="4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35"/>
      <c r="AB21" s="12"/>
      <c r="AC21" s="12"/>
      <c r="AD21" s="12"/>
      <c r="AE21" s="12"/>
      <c r="AF21" s="12"/>
      <c r="AG21" s="12"/>
      <c r="AH21" s="20"/>
      <c r="AI21" s="12"/>
      <c r="AJ21" s="20"/>
      <c r="AK21" s="12"/>
      <c r="AL21" s="28"/>
      <c r="AM21" s="4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</row>
    <row r="22" spans="1:52" hidden="1" x14ac:dyDescent="0.3">
      <c r="A22" s="2"/>
      <c r="B22" s="13" t="s">
        <v>16</v>
      </c>
      <c r="C22" s="13"/>
      <c r="D22" s="4">
        <v>104336.7</v>
      </c>
      <c r="E22" s="12">
        <v>-8687.5</v>
      </c>
      <c r="F22" s="12">
        <f t="shared" si="0"/>
        <v>95649.2</v>
      </c>
      <c r="G22" s="4">
        <v>199862.3</v>
      </c>
      <c r="H22" s="12"/>
      <c r="I22" s="12">
        <f t="shared" si="1"/>
        <v>199862.3</v>
      </c>
      <c r="J22" s="12"/>
      <c r="K22" s="12">
        <f t="shared" si="2"/>
        <v>95649.2</v>
      </c>
      <c r="L22" s="12"/>
      <c r="M22" s="12">
        <f t="shared" si="3"/>
        <v>199862.3</v>
      </c>
      <c r="N22" s="12"/>
      <c r="O22" s="12">
        <f t="shared" si="4"/>
        <v>95649.2</v>
      </c>
      <c r="P22" s="12"/>
      <c r="Q22" s="12">
        <f t="shared" ref="Q22:Q27" si="16">M22+P22</f>
        <v>199862.3</v>
      </c>
      <c r="R22" s="12"/>
      <c r="S22" s="12">
        <f t="shared" ref="S22:S27" si="17">O22+R22</f>
        <v>95649.2</v>
      </c>
      <c r="T22" s="12"/>
      <c r="U22" s="12">
        <f t="shared" ref="U22:U27" si="18">Q22+T22</f>
        <v>199862.3</v>
      </c>
      <c r="V22" s="12"/>
      <c r="W22" s="12">
        <f t="shared" ref="W22:W27" si="19">S22+V22</f>
        <v>95649.2</v>
      </c>
      <c r="X22" s="12"/>
      <c r="Y22" s="12">
        <f t="shared" ref="Y22:Y27" si="20">U22+X22</f>
        <v>199862.3</v>
      </c>
      <c r="Z22" s="12"/>
      <c r="AA22" s="35">
        <f t="shared" ref="AA22:AA27" si="21">W22+Z22</f>
        <v>95649.2</v>
      </c>
      <c r="AB22" s="12"/>
      <c r="AC22" s="12">
        <f t="shared" ref="AC22:AC27" si="22">Y22+AB22</f>
        <v>199862.3</v>
      </c>
      <c r="AD22" s="12"/>
      <c r="AE22" s="12">
        <f t="shared" ref="AE22:AE27" si="23">AA22+AD22</f>
        <v>95649.2</v>
      </c>
      <c r="AF22" s="12"/>
      <c r="AG22" s="12">
        <f t="shared" ref="AG22:AG27" si="24">AC22+AF22</f>
        <v>199862.3</v>
      </c>
      <c r="AH22" s="20"/>
      <c r="AI22" s="12">
        <f t="shared" ref="AI22:AI27" si="25">AE22+AH22</f>
        <v>95649.2</v>
      </c>
      <c r="AJ22" s="20"/>
      <c r="AK22" s="12">
        <f t="shared" ref="AK22:AK27" si="26">AG22+AJ22</f>
        <v>199862.3</v>
      </c>
      <c r="AL22" s="28"/>
      <c r="AM22" s="28">
        <v>0</v>
      </c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</row>
    <row r="23" spans="1:52" x14ac:dyDescent="0.3">
      <c r="A23" s="2"/>
      <c r="B23" s="46" t="s">
        <v>33</v>
      </c>
      <c r="C23" s="46"/>
      <c r="D23" s="4">
        <v>0</v>
      </c>
      <c r="E23" s="12"/>
      <c r="F23" s="12">
        <f t="shared" si="0"/>
        <v>0</v>
      </c>
      <c r="G23" s="4">
        <v>258140</v>
      </c>
      <c r="H23" s="12"/>
      <c r="I23" s="12">
        <f t="shared" si="1"/>
        <v>258140</v>
      </c>
      <c r="J23" s="12"/>
      <c r="K23" s="12">
        <f t="shared" si="2"/>
        <v>0</v>
      </c>
      <c r="L23" s="12"/>
      <c r="M23" s="12">
        <f t="shared" si="3"/>
        <v>258140</v>
      </c>
      <c r="N23" s="12"/>
      <c r="O23" s="12">
        <f t="shared" si="4"/>
        <v>0</v>
      </c>
      <c r="P23" s="12"/>
      <c r="Q23" s="12">
        <f t="shared" si="16"/>
        <v>258140</v>
      </c>
      <c r="R23" s="12"/>
      <c r="S23" s="12">
        <f t="shared" si="17"/>
        <v>0</v>
      </c>
      <c r="T23" s="12"/>
      <c r="U23" s="12">
        <f t="shared" si="18"/>
        <v>258140</v>
      </c>
      <c r="V23" s="12"/>
      <c r="W23" s="12">
        <f t="shared" si="19"/>
        <v>0</v>
      </c>
      <c r="X23" s="12"/>
      <c r="Y23" s="12">
        <f t="shared" si="20"/>
        <v>258140</v>
      </c>
      <c r="Z23" s="12"/>
      <c r="AA23" s="35">
        <f t="shared" si="21"/>
        <v>0</v>
      </c>
      <c r="AB23" s="12"/>
      <c r="AC23" s="12">
        <f t="shared" si="22"/>
        <v>258140</v>
      </c>
      <c r="AD23" s="12"/>
      <c r="AE23" s="12">
        <f t="shared" si="23"/>
        <v>0</v>
      </c>
      <c r="AF23" s="12"/>
      <c r="AG23" s="12">
        <f t="shared" si="24"/>
        <v>258140</v>
      </c>
      <c r="AH23" s="20"/>
      <c r="AI23" s="12">
        <f t="shared" si="25"/>
        <v>0</v>
      </c>
      <c r="AJ23" s="20"/>
      <c r="AK23" s="12">
        <f t="shared" si="26"/>
        <v>258140</v>
      </c>
      <c r="AL23" s="28"/>
      <c r="AM23" s="4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</row>
    <row r="24" spans="1:52" ht="56.25" x14ac:dyDescent="0.3">
      <c r="A24" s="2" t="s">
        <v>39</v>
      </c>
      <c r="B24" s="10" t="s">
        <v>116</v>
      </c>
      <c r="C24" s="46" t="s">
        <v>53</v>
      </c>
      <c r="D24" s="4">
        <v>123647.9</v>
      </c>
      <c r="E24" s="12">
        <v>-7947.7</v>
      </c>
      <c r="F24" s="12">
        <f t="shared" si="0"/>
        <v>115700.2</v>
      </c>
      <c r="G24" s="4">
        <v>517752.1</v>
      </c>
      <c r="H24" s="12"/>
      <c r="I24" s="12">
        <f t="shared" si="1"/>
        <v>517752.1</v>
      </c>
      <c r="J24" s="12"/>
      <c r="K24" s="12">
        <f t="shared" si="2"/>
        <v>115700.2</v>
      </c>
      <c r="L24" s="12"/>
      <c r="M24" s="12">
        <f t="shared" si="3"/>
        <v>517752.1</v>
      </c>
      <c r="N24" s="12"/>
      <c r="O24" s="12">
        <f t="shared" si="4"/>
        <v>115700.2</v>
      </c>
      <c r="P24" s="12"/>
      <c r="Q24" s="12">
        <f t="shared" si="16"/>
        <v>517752.1</v>
      </c>
      <c r="R24" s="12"/>
      <c r="S24" s="12">
        <f t="shared" si="17"/>
        <v>115700.2</v>
      </c>
      <c r="T24" s="12"/>
      <c r="U24" s="12">
        <f t="shared" si="18"/>
        <v>517752.1</v>
      </c>
      <c r="V24" s="12"/>
      <c r="W24" s="12">
        <f t="shared" si="19"/>
        <v>115700.2</v>
      </c>
      <c r="X24" s="12"/>
      <c r="Y24" s="12">
        <f t="shared" si="20"/>
        <v>517752.1</v>
      </c>
      <c r="Z24" s="12"/>
      <c r="AA24" s="35">
        <f t="shared" si="21"/>
        <v>115700.2</v>
      </c>
      <c r="AB24" s="12"/>
      <c r="AC24" s="12">
        <f t="shared" si="22"/>
        <v>517752.1</v>
      </c>
      <c r="AD24" s="12"/>
      <c r="AE24" s="12">
        <f t="shared" si="23"/>
        <v>115700.2</v>
      </c>
      <c r="AF24" s="12"/>
      <c r="AG24" s="12">
        <f t="shared" si="24"/>
        <v>517752.1</v>
      </c>
      <c r="AH24" s="20"/>
      <c r="AI24" s="12">
        <f t="shared" si="25"/>
        <v>115700.2</v>
      </c>
      <c r="AJ24" s="20"/>
      <c r="AK24" s="12">
        <f t="shared" si="26"/>
        <v>517752.1</v>
      </c>
      <c r="AL24" s="28">
        <v>2420141180</v>
      </c>
      <c r="AM24" s="4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</row>
    <row r="25" spans="1:52" ht="56.25" hidden="1" x14ac:dyDescent="0.3">
      <c r="A25" s="2" t="s">
        <v>75</v>
      </c>
      <c r="B25" s="10" t="s">
        <v>105</v>
      </c>
      <c r="C25" s="13" t="s">
        <v>53</v>
      </c>
      <c r="D25" s="4">
        <v>0</v>
      </c>
      <c r="E25" s="12"/>
      <c r="F25" s="12">
        <f t="shared" si="0"/>
        <v>0</v>
      </c>
      <c r="G25" s="4">
        <v>0</v>
      </c>
      <c r="H25" s="12"/>
      <c r="I25" s="12">
        <f t="shared" si="1"/>
        <v>0</v>
      </c>
      <c r="J25" s="12"/>
      <c r="K25" s="12">
        <f t="shared" si="2"/>
        <v>0</v>
      </c>
      <c r="L25" s="12"/>
      <c r="M25" s="12">
        <f t="shared" si="3"/>
        <v>0</v>
      </c>
      <c r="N25" s="12"/>
      <c r="O25" s="12">
        <f t="shared" si="4"/>
        <v>0</v>
      </c>
      <c r="P25" s="12"/>
      <c r="Q25" s="12">
        <f t="shared" si="16"/>
        <v>0</v>
      </c>
      <c r="R25" s="12"/>
      <c r="S25" s="12">
        <f t="shared" si="17"/>
        <v>0</v>
      </c>
      <c r="T25" s="12"/>
      <c r="U25" s="12">
        <f t="shared" si="18"/>
        <v>0</v>
      </c>
      <c r="V25" s="12"/>
      <c r="W25" s="12">
        <f t="shared" si="19"/>
        <v>0</v>
      </c>
      <c r="X25" s="12"/>
      <c r="Y25" s="12">
        <f t="shared" si="20"/>
        <v>0</v>
      </c>
      <c r="Z25" s="12"/>
      <c r="AA25" s="35">
        <f t="shared" si="21"/>
        <v>0</v>
      </c>
      <c r="AB25" s="12"/>
      <c r="AC25" s="12">
        <f t="shared" si="22"/>
        <v>0</v>
      </c>
      <c r="AD25" s="12"/>
      <c r="AE25" s="12">
        <f t="shared" si="23"/>
        <v>0</v>
      </c>
      <c r="AF25" s="12"/>
      <c r="AG25" s="12">
        <f t="shared" si="24"/>
        <v>0</v>
      </c>
      <c r="AH25" s="20"/>
      <c r="AI25" s="12">
        <f t="shared" si="25"/>
        <v>0</v>
      </c>
      <c r="AJ25" s="20"/>
      <c r="AK25" s="12">
        <f t="shared" si="26"/>
        <v>0</v>
      </c>
      <c r="AL25" s="28"/>
      <c r="AM25" s="28">
        <v>0</v>
      </c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</row>
    <row r="26" spans="1:52" ht="56.25" hidden="1" x14ac:dyDescent="0.3">
      <c r="A26" s="2" t="s">
        <v>54</v>
      </c>
      <c r="B26" s="10" t="s">
        <v>101</v>
      </c>
      <c r="C26" s="13" t="s">
        <v>53</v>
      </c>
      <c r="D26" s="4">
        <v>0</v>
      </c>
      <c r="E26" s="12"/>
      <c r="F26" s="12">
        <f t="shared" si="0"/>
        <v>0</v>
      </c>
      <c r="G26" s="4">
        <v>0</v>
      </c>
      <c r="H26" s="12"/>
      <c r="I26" s="12">
        <f t="shared" si="1"/>
        <v>0</v>
      </c>
      <c r="J26" s="12"/>
      <c r="K26" s="12">
        <f t="shared" si="2"/>
        <v>0</v>
      </c>
      <c r="L26" s="12"/>
      <c r="M26" s="12">
        <f t="shared" si="3"/>
        <v>0</v>
      </c>
      <c r="N26" s="12"/>
      <c r="O26" s="12">
        <f t="shared" si="4"/>
        <v>0</v>
      </c>
      <c r="P26" s="12"/>
      <c r="Q26" s="12">
        <f t="shared" si="16"/>
        <v>0</v>
      </c>
      <c r="R26" s="12"/>
      <c r="S26" s="12">
        <f t="shared" si="17"/>
        <v>0</v>
      </c>
      <c r="T26" s="12"/>
      <c r="U26" s="12">
        <f t="shared" si="18"/>
        <v>0</v>
      </c>
      <c r="V26" s="12"/>
      <c r="W26" s="12">
        <f t="shared" si="19"/>
        <v>0</v>
      </c>
      <c r="X26" s="12"/>
      <c r="Y26" s="12">
        <f t="shared" si="20"/>
        <v>0</v>
      </c>
      <c r="Z26" s="12"/>
      <c r="AA26" s="35">
        <f t="shared" si="21"/>
        <v>0</v>
      </c>
      <c r="AB26" s="12"/>
      <c r="AC26" s="12">
        <f t="shared" si="22"/>
        <v>0</v>
      </c>
      <c r="AD26" s="12"/>
      <c r="AE26" s="12">
        <f t="shared" si="23"/>
        <v>0</v>
      </c>
      <c r="AF26" s="12"/>
      <c r="AG26" s="12">
        <f t="shared" si="24"/>
        <v>0</v>
      </c>
      <c r="AH26" s="20"/>
      <c r="AI26" s="12">
        <f t="shared" si="25"/>
        <v>0</v>
      </c>
      <c r="AJ26" s="20"/>
      <c r="AK26" s="12">
        <f t="shared" si="26"/>
        <v>0</v>
      </c>
      <c r="AL26" s="28"/>
      <c r="AM26" s="28">
        <v>0</v>
      </c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</row>
    <row r="27" spans="1:52" ht="75" hidden="1" x14ac:dyDescent="0.3">
      <c r="A27" s="2" t="s">
        <v>75</v>
      </c>
      <c r="B27" s="33" t="s">
        <v>119</v>
      </c>
      <c r="C27" s="33" t="s">
        <v>3</v>
      </c>
      <c r="D27" s="4">
        <f>D29+D30</f>
        <v>398819.1</v>
      </c>
      <c r="E27" s="12"/>
      <c r="F27" s="12">
        <f t="shared" si="0"/>
        <v>398819.1</v>
      </c>
      <c r="G27" s="4">
        <f>G29+G30</f>
        <v>0</v>
      </c>
      <c r="H27" s="12"/>
      <c r="I27" s="12">
        <f t="shared" si="1"/>
        <v>0</v>
      </c>
      <c r="J27" s="12"/>
      <c r="K27" s="12">
        <f t="shared" si="2"/>
        <v>398819.1</v>
      </c>
      <c r="L27" s="12"/>
      <c r="M27" s="12">
        <f t="shared" si="3"/>
        <v>0</v>
      </c>
      <c r="N27" s="12"/>
      <c r="O27" s="12">
        <f t="shared" si="4"/>
        <v>398819.1</v>
      </c>
      <c r="P27" s="12"/>
      <c r="Q27" s="12">
        <f t="shared" si="16"/>
        <v>0</v>
      </c>
      <c r="R27" s="12"/>
      <c r="S27" s="12">
        <f t="shared" si="17"/>
        <v>398819.1</v>
      </c>
      <c r="T27" s="12"/>
      <c r="U27" s="12">
        <f t="shared" si="18"/>
        <v>0</v>
      </c>
      <c r="V27" s="12"/>
      <c r="W27" s="12">
        <f t="shared" si="19"/>
        <v>398819.1</v>
      </c>
      <c r="X27" s="12"/>
      <c r="Y27" s="12">
        <f t="shared" si="20"/>
        <v>0</v>
      </c>
      <c r="Z27" s="12"/>
      <c r="AA27" s="35">
        <f t="shared" si="21"/>
        <v>398819.1</v>
      </c>
      <c r="AB27" s="12"/>
      <c r="AC27" s="12">
        <f t="shared" si="22"/>
        <v>0</v>
      </c>
      <c r="AD27" s="12">
        <f>AD29+AD30</f>
        <v>-398819.1</v>
      </c>
      <c r="AE27" s="12">
        <f t="shared" si="23"/>
        <v>0</v>
      </c>
      <c r="AF27" s="12"/>
      <c r="AG27" s="12">
        <f t="shared" si="24"/>
        <v>0</v>
      </c>
      <c r="AH27" s="20">
        <f>AH29+AH30</f>
        <v>0</v>
      </c>
      <c r="AI27" s="12">
        <f t="shared" si="25"/>
        <v>0</v>
      </c>
      <c r="AJ27" s="20"/>
      <c r="AK27" s="12">
        <f t="shared" si="26"/>
        <v>0</v>
      </c>
      <c r="AL27" s="28"/>
      <c r="AM27" s="41">
        <v>0</v>
      </c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</row>
    <row r="28" spans="1:52" hidden="1" x14ac:dyDescent="0.3">
      <c r="A28" s="2"/>
      <c r="B28" s="33" t="s">
        <v>13</v>
      </c>
      <c r="C28" s="33"/>
      <c r="D28" s="4"/>
      <c r="E28" s="12"/>
      <c r="F28" s="12"/>
      <c r="G28" s="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35"/>
      <c r="AB28" s="12"/>
      <c r="AC28" s="12"/>
      <c r="AD28" s="12"/>
      <c r="AE28" s="12"/>
      <c r="AF28" s="12"/>
      <c r="AG28" s="12"/>
      <c r="AH28" s="20"/>
      <c r="AI28" s="12"/>
      <c r="AJ28" s="20"/>
      <c r="AK28" s="12"/>
      <c r="AL28" s="28"/>
      <c r="AM28" s="41">
        <v>0</v>
      </c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</row>
    <row r="29" spans="1:52" hidden="1" x14ac:dyDescent="0.3">
      <c r="A29" s="2"/>
      <c r="B29" s="13" t="s">
        <v>16</v>
      </c>
      <c r="C29" s="13"/>
      <c r="D29" s="4">
        <v>173046.8</v>
      </c>
      <c r="E29" s="12"/>
      <c r="F29" s="12">
        <f t="shared" si="0"/>
        <v>173046.8</v>
      </c>
      <c r="G29" s="4">
        <v>0</v>
      </c>
      <c r="H29" s="12"/>
      <c r="I29" s="12">
        <f t="shared" si="1"/>
        <v>0</v>
      </c>
      <c r="J29" s="12"/>
      <c r="K29" s="12">
        <f t="shared" si="2"/>
        <v>173046.8</v>
      </c>
      <c r="L29" s="12"/>
      <c r="M29" s="12">
        <f t="shared" si="3"/>
        <v>0</v>
      </c>
      <c r="N29" s="12"/>
      <c r="O29" s="12">
        <f t="shared" si="4"/>
        <v>173046.8</v>
      </c>
      <c r="P29" s="12"/>
      <c r="Q29" s="12">
        <f t="shared" ref="Q29:Q43" si="27">M29+P29</f>
        <v>0</v>
      </c>
      <c r="R29" s="12"/>
      <c r="S29" s="12">
        <f t="shared" ref="S29:S43" si="28">O29+R29</f>
        <v>173046.8</v>
      </c>
      <c r="T29" s="12"/>
      <c r="U29" s="12">
        <f t="shared" ref="U29:U43" si="29">Q29+T29</f>
        <v>0</v>
      </c>
      <c r="V29" s="12"/>
      <c r="W29" s="12">
        <f t="shared" ref="W29:W43" si="30">S29+V29</f>
        <v>173046.8</v>
      </c>
      <c r="X29" s="12"/>
      <c r="Y29" s="12">
        <f t="shared" ref="Y29:Y43" si="31">U29+X29</f>
        <v>0</v>
      </c>
      <c r="Z29" s="12"/>
      <c r="AA29" s="35">
        <f t="shared" ref="AA29:AA43" si="32">W29+Z29</f>
        <v>173046.8</v>
      </c>
      <c r="AB29" s="12"/>
      <c r="AC29" s="12">
        <f t="shared" ref="AC29:AC40" si="33">Y29+AB29</f>
        <v>0</v>
      </c>
      <c r="AD29" s="12">
        <v>-173046.8</v>
      </c>
      <c r="AE29" s="12">
        <f t="shared" ref="AE29:AE43" si="34">AA29+AD29</f>
        <v>0</v>
      </c>
      <c r="AF29" s="12"/>
      <c r="AG29" s="12">
        <f t="shared" ref="AG29:AG40" si="35">AC29+AF29</f>
        <v>0</v>
      </c>
      <c r="AH29" s="20"/>
      <c r="AI29" s="12">
        <f t="shared" ref="AI29:AI30" si="36">AE29+AH29</f>
        <v>0</v>
      </c>
      <c r="AJ29" s="20"/>
      <c r="AK29" s="12">
        <f t="shared" ref="AK29:AK31" si="37">AG29+AJ29</f>
        <v>0</v>
      </c>
      <c r="AL29" s="28"/>
      <c r="AM29" s="28">
        <v>0</v>
      </c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</row>
    <row r="30" spans="1:52" hidden="1" x14ac:dyDescent="0.3">
      <c r="A30" s="2"/>
      <c r="B30" s="33" t="s">
        <v>33</v>
      </c>
      <c r="C30" s="33"/>
      <c r="D30" s="4">
        <v>225772.3</v>
      </c>
      <c r="E30" s="12"/>
      <c r="F30" s="12">
        <f t="shared" si="0"/>
        <v>225772.3</v>
      </c>
      <c r="G30" s="4">
        <v>0</v>
      </c>
      <c r="H30" s="12"/>
      <c r="I30" s="12">
        <f t="shared" si="1"/>
        <v>0</v>
      </c>
      <c r="J30" s="12"/>
      <c r="K30" s="12">
        <f t="shared" si="2"/>
        <v>225772.3</v>
      </c>
      <c r="L30" s="12"/>
      <c r="M30" s="12">
        <f t="shared" si="3"/>
        <v>0</v>
      </c>
      <c r="N30" s="12"/>
      <c r="O30" s="12">
        <f t="shared" si="4"/>
        <v>225772.3</v>
      </c>
      <c r="P30" s="12"/>
      <c r="Q30" s="12">
        <f t="shared" si="27"/>
        <v>0</v>
      </c>
      <c r="R30" s="12"/>
      <c r="S30" s="12">
        <f t="shared" si="28"/>
        <v>225772.3</v>
      </c>
      <c r="T30" s="12"/>
      <c r="U30" s="12">
        <f t="shared" si="29"/>
        <v>0</v>
      </c>
      <c r="V30" s="12"/>
      <c r="W30" s="12">
        <f t="shared" si="30"/>
        <v>225772.3</v>
      </c>
      <c r="X30" s="12"/>
      <c r="Y30" s="12">
        <f t="shared" si="31"/>
        <v>0</v>
      </c>
      <c r="Z30" s="12"/>
      <c r="AA30" s="35">
        <f t="shared" si="32"/>
        <v>225772.3</v>
      </c>
      <c r="AB30" s="12"/>
      <c r="AC30" s="12">
        <f t="shared" si="33"/>
        <v>0</v>
      </c>
      <c r="AD30" s="12">
        <v>-225772.3</v>
      </c>
      <c r="AE30" s="12">
        <f t="shared" si="34"/>
        <v>0</v>
      </c>
      <c r="AF30" s="12"/>
      <c r="AG30" s="12">
        <f t="shared" si="35"/>
        <v>0</v>
      </c>
      <c r="AH30" s="20"/>
      <c r="AI30" s="12">
        <f t="shared" si="36"/>
        <v>0</v>
      </c>
      <c r="AJ30" s="20"/>
      <c r="AK30" s="12">
        <f t="shared" si="37"/>
        <v>0</v>
      </c>
      <c r="AL30" s="28"/>
      <c r="AM30" s="41">
        <v>0</v>
      </c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</row>
    <row r="31" spans="1:52" ht="56.25" x14ac:dyDescent="0.3">
      <c r="A31" s="2" t="s">
        <v>75</v>
      </c>
      <c r="B31" s="46" t="s">
        <v>31</v>
      </c>
      <c r="C31" s="46" t="s">
        <v>3</v>
      </c>
      <c r="D31" s="4">
        <v>301800</v>
      </c>
      <c r="E31" s="12"/>
      <c r="F31" s="12">
        <f t="shared" si="0"/>
        <v>301800</v>
      </c>
      <c r="G31" s="4">
        <v>0</v>
      </c>
      <c r="H31" s="12"/>
      <c r="I31" s="12">
        <f t="shared" si="1"/>
        <v>0</v>
      </c>
      <c r="J31" s="12"/>
      <c r="K31" s="12">
        <f t="shared" si="2"/>
        <v>301800</v>
      </c>
      <c r="L31" s="12"/>
      <c r="M31" s="12">
        <f t="shared" si="3"/>
        <v>0</v>
      </c>
      <c r="N31" s="12"/>
      <c r="O31" s="12">
        <f t="shared" si="4"/>
        <v>301800</v>
      </c>
      <c r="P31" s="12"/>
      <c r="Q31" s="12">
        <f t="shared" si="27"/>
        <v>0</v>
      </c>
      <c r="R31" s="12"/>
      <c r="S31" s="12">
        <f t="shared" si="28"/>
        <v>301800</v>
      </c>
      <c r="T31" s="12"/>
      <c r="U31" s="12">
        <f t="shared" si="29"/>
        <v>0</v>
      </c>
      <c r="V31" s="12"/>
      <c r="W31" s="12">
        <f t="shared" si="30"/>
        <v>301800</v>
      </c>
      <c r="X31" s="12"/>
      <c r="Y31" s="12">
        <f t="shared" si="31"/>
        <v>0</v>
      </c>
      <c r="Z31" s="12"/>
      <c r="AA31" s="35">
        <f>AA33+AA34</f>
        <v>301800</v>
      </c>
      <c r="AB31" s="12"/>
      <c r="AC31" s="12">
        <f t="shared" si="33"/>
        <v>0</v>
      </c>
      <c r="AD31" s="12">
        <f>AD33+AD34</f>
        <v>0</v>
      </c>
      <c r="AE31" s="12">
        <f>AE33+AE34</f>
        <v>301800</v>
      </c>
      <c r="AF31" s="12"/>
      <c r="AG31" s="12">
        <f t="shared" si="35"/>
        <v>0</v>
      </c>
      <c r="AH31" s="20">
        <f>AH33+AH34</f>
        <v>0</v>
      </c>
      <c r="AI31" s="12">
        <f>AI33+AI34</f>
        <v>301800</v>
      </c>
      <c r="AJ31" s="20"/>
      <c r="AK31" s="12">
        <f t="shared" si="37"/>
        <v>0</v>
      </c>
      <c r="AL31" s="28"/>
      <c r="AM31" s="4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</row>
    <row r="32" spans="1:52" x14ac:dyDescent="0.3">
      <c r="A32" s="2"/>
      <c r="B32" s="46" t="s">
        <v>13</v>
      </c>
      <c r="C32" s="46"/>
      <c r="D32" s="4"/>
      <c r="E32" s="12"/>
      <c r="F32" s="12"/>
      <c r="G32" s="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35"/>
      <c r="AB32" s="12"/>
      <c r="AC32" s="12"/>
      <c r="AD32" s="12"/>
      <c r="AE32" s="12"/>
      <c r="AF32" s="12"/>
      <c r="AG32" s="12"/>
      <c r="AH32" s="20"/>
      <c r="AI32" s="12"/>
      <c r="AJ32" s="20"/>
      <c r="AK32" s="12"/>
      <c r="AL32" s="28"/>
      <c r="AM32" s="4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</row>
    <row r="33" spans="1:52" hidden="1" x14ac:dyDescent="0.3">
      <c r="A33" s="2"/>
      <c r="B33" s="43" t="s">
        <v>16</v>
      </c>
      <c r="C33" s="43"/>
      <c r="D33" s="4"/>
      <c r="E33" s="12"/>
      <c r="F33" s="12"/>
      <c r="G33" s="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35">
        <v>301800</v>
      </c>
      <c r="AB33" s="12"/>
      <c r="AC33" s="12"/>
      <c r="AD33" s="12">
        <v>-132784.93700000001</v>
      </c>
      <c r="AE33" s="12">
        <f>AA33+AD33</f>
        <v>169015.06299999999</v>
      </c>
      <c r="AF33" s="12"/>
      <c r="AG33" s="12"/>
      <c r="AH33" s="20"/>
      <c r="AI33" s="12">
        <f>AE33+AH33</f>
        <v>169015.06299999999</v>
      </c>
      <c r="AJ33" s="20"/>
      <c r="AK33" s="12"/>
      <c r="AL33" s="28"/>
      <c r="AM33" s="41">
        <v>0</v>
      </c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52" x14ac:dyDescent="0.3">
      <c r="A34" s="2"/>
      <c r="B34" s="46" t="s">
        <v>33</v>
      </c>
      <c r="C34" s="46"/>
      <c r="D34" s="4"/>
      <c r="E34" s="12"/>
      <c r="F34" s="12"/>
      <c r="G34" s="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35"/>
      <c r="AB34" s="12"/>
      <c r="AC34" s="12"/>
      <c r="AD34" s="12">
        <v>132784.93700000001</v>
      </c>
      <c r="AE34" s="12">
        <f t="shared" ref="AE34" si="38">AD34</f>
        <v>132784.93700000001</v>
      </c>
      <c r="AF34" s="12"/>
      <c r="AG34" s="12">
        <v>0</v>
      </c>
      <c r="AH34" s="20"/>
      <c r="AI34" s="12">
        <f>AH34+AE34</f>
        <v>132784.93700000001</v>
      </c>
      <c r="AJ34" s="20"/>
      <c r="AK34" s="12">
        <v>0</v>
      </c>
      <c r="AL34" s="28"/>
      <c r="AM34" s="4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</row>
    <row r="35" spans="1:52" ht="56.25" hidden="1" x14ac:dyDescent="0.3">
      <c r="A35" s="2" t="s">
        <v>77</v>
      </c>
      <c r="B35" s="13" t="s">
        <v>32</v>
      </c>
      <c r="C35" s="13" t="s">
        <v>3</v>
      </c>
      <c r="D35" s="4"/>
      <c r="E35" s="12"/>
      <c r="F35" s="12">
        <f t="shared" si="0"/>
        <v>0</v>
      </c>
      <c r="G35" s="4"/>
      <c r="H35" s="12"/>
      <c r="I35" s="12">
        <f t="shared" si="1"/>
        <v>0</v>
      </c>
      <c r="J35" s="12"/>
      <c r="K35" s="12">
        <f t="shared" si="2"/>
        <v>0</v>
      </c>
      <c r="L35" s="12"/>
      <c r="M35" s="12">
        <f t="shared" si="3"/>
        <v>0</v>
      </c>
      <c r="N35" s="12"/>
      <c r="O35" s="12">
        <f t="shared" si="4"/>
        <v>0</v>
      </c>
      <c r="P35" s="12"/>
      <c r="Q35" s="12">
        <f t="shared" si="27"/>
        <v>0</v>
      </c>
      <c r="R35" s="12"/>
      <c r="S35" s="12">
        <f t="shared" si="28"/>
        <v>0</v>
      </c>
      <c r="T35" s="12"/>
      <c r="U35" s="12">
        <f t="shared" si="29"/>
        <v>0</v>
      </c>
      <c r="V35" s="12"/>
      <c r="W35" s="12">
        <f t="shared" si="30"/>
        <v>0</v>
      </c>
      <c r="X35" s="12"/>
      <c r="Y35" s="12">
        <f t="shared" si="31"/>
        <v>0</v>
      </c>
      <c r="Z35" s="12"/>
      <c r="AA35" s="35">
        <f t="shared" si="32"/>
        <v>0</v>
      </c>
      <c r="AB35" s="12"/>
      <c r="AC35" s="12">
        <f t="shared" si="33"/>
        <v>0</v>
      </c>
      <c r="AD35" s="12"/>
      <c r="AE35" s="12">
        <f t="shared" si="34"/>
        <v>0</v>
      </c>
      <c r="AF35" s="12"/>
      <c r="AG35" s="12">
        <f t="shared" si="35"/>
        <v>0</v>
      </c>
      <c r="AH35" s="20"/>
      <c r="AI35" s="12">
        <f t="shared" ref="AI35:AI39" si="39">AE35+AH35</f>
        <v>0</v>
      </c>
      <c r="AJ35" s="20"/>
      <c r="AK35" s="12">
        <f t="shared" ref="AK35:AK40" si="40">AG35+AJ35</f>
        <v>0</v>
      </c>
      <c r="AL35" s="28"/>
      <c r="AM35" s="28">
        <v>0</v>
      </c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</row>
    <row r="36" spans="1:52" ht="56.25" hidden="1" x14ac:dyDescent="0.3">
      <c r="A36" s="2" t="s">
        <v>40</v>
      </c>
      <c r="B36" s="13" t="s">
        <v>92</v>
      </c>
      <c r="C36" s="13" t="s">
        <v>62</v>
      </c>
      <c r="D36" s="4">
        <v>87039.5</v>
      </c>
      <c r="E36" s="12">
        <v>-1886.5</v>
      </c>
      <c r="F36" s="12">
        <f t="shared" si="0"/>
        <v>85153</v>
      </c>
      <c r="G36" s="4">
        <v>0</v>
      </c>
      <c r="H36" s="12"/>
      <c r="I36" s="12">
        <f t="shared" si="1"/>
        <v>0</v>
      </c>
      <c r="J36" s="12"/>
      <c r="K36" s="12">
        <f t="shared" si="2"/>
        <v>85153</v>
      </c>
      <c r="L36" s="12"/>
      <c r="M36" s="12">
        <f t="shared" si="3"/>
        <v>0</v>
      </c>
      <c r="N36" s="12">
        <v>-33613.5</v>
      </c>
      <c r="O36" s="12">
        <f t="shared" si="4"/>
        <v>51539.5</v>
      </c>
      <c r="P36" s="12"/>
      <c r="Q36" s="12">
        <f t="shared" si="27"/>
        <v>0</v>
      </c>
      <c r="R36" s="12">
        <v>-51539.5</v>
      </c>
      <c r="S36" s="12">
        <f t="shared" si="28"/>
        <v>0</v>
      </c>
      <c r="T36" s="12"/>
      <c r="U36" s="12">
        <f t="shared" si="29"/>
        <v>0</v>
      </c>
      <c r="V36" s="12"/>
      <c r="W36" s="12">
        <f t="shared" si="30"/>
        <v>0</v>
      </c>
      <c r="X36" s="12"/>
      <c r="Y36" s="12">
        <f t="shared" si="31"/>
        <v>0</v>
      </c>
      <c r="Z36" s="12"/>
      <c r="AA36" s="35">
        <f t="shared" si="32"/>
        <v>0</v>
      </c>
      <c r="AB36" s="12"/>
      <c r="AC36" s="12">
        <f t="shared" si="33"/>
        <v>0</v>
      </c>
      <c r="AD36" s="12"/>
      <c r="AE36" s="12">
        <f t="shared" si="34"/>
        <v>0</v>
      </c>
      <c r="AF36" s="12"/>
      <c r="AG36" s="12">
        <f t="shared" si="35"/>
        <v>0</v>
      </c>
      <c r="AH36" s="20"/>
      <c r="AI36" s="12">
        <f t="shared" si="39"/>
        <v>0</v>
      </c>
      <c r="AJ36" s="20"/>
      <c r="AK36" s="12">
        <f t="shared" si="40"/>
        <v>0</v>
      </c>
      <c r="AL36" s="28">
        <v>2420141330</v>
      </c>
      <c r="AM36" s="28">
        <v>0</v>
      </c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</row>
    <row r="37" spans="1:52" ht="37.5" hidden="1" x14ac:dyDescent="0.3">
      <c r="A37" s="2" t="s">
        <v>78</v>
      </c>
      <c r="B37" s="13" t="s">
        <v>106</v>
      </c>
      <c r="C37" s="13" t="s">
        <v>4</v>
      </c>
      <c r="D37" s="4">
        <v>0</v>
      </c>
      <c r="E37" s="12"/>
      <c r="F37" s="12">
        <f t="shared" si="0"/>
        <v>0</v>
      </c>
      <c r="G37" s="4">
        <v>0</v>
      </c>
      <c r="H37" s="12"/>
      <c r="I37" s="12">
        <f t="shared" si="1"/>
        <v>0</v>
      </c>
      <c r="J37" s="12"/>
      <c r="K37" s="12">
        <f t="shared" si="2"/>
        <v>0</v>
      </c>
      <c r="L37" s="12"/>
      <c r="M37" s="12">
        <f t="shared" si="3"/>
        <v>0</v>
      </c>
      <c r="N37" s="12"/>
      <c r="O37" s="12">
        <f t="shared" si="4"/>
        <v>0</v>
      </c>
      <c r="P37" s="12"/>
      <c r="Q37" s="12">
        <f t="shared" si="27"/>
        <v>0</v>
      </c>
      <c r="R37" s="12"/>
      <c r="S37" s="12">
        <f t="shared" si="28"/>
        <v>0</v>
      </c>
      <c r="T37" s="12"/>
      <c r="U37" s="12">
        <f t="shared" si="29"/>
        <v>0</v>
      </c>
      <c r="V37" s="12"/>
      <c r="W37" s="12">
        <f t="shared" si="30"/>
        <v>0</v>
      </c>
      <c r="X37" s="12"/>
      <c r="Y37" s="12">
        <f t="shared" si="31"/>
        <v>0</v>
      </c>
      <c r="Z37" s="12"/>
      <c r="AA37" s="35">
        <f t="shared" si="32"/>
        <v>0</v>
      </c>
      <c r="AB37" s="12"/>
      <c r="AC37" s="12">
        <f t="shared" si="33"/>
        <v>0</v>
      </c>
      <c r="AD37" s="12"/>
      <c r="AE37" s="12">
        <f t="shared" si="34"/>
        <v>0</v>
      </c>
      <c r="AF37" s="12"/>
      <c r="AG37" s="12">
        <f t="shared" si="35"/>
        <v>0</v>
      </c>
      <c r="AH37" s="20"/>
      <c r="AI37" s="12">
        <f t="shared" si="39"/>
        <v>0</v>
      </c>
      <c r="AJ37" s="20"/>
      <c r="AK37" s="12">
        <f t="shared" si="40"/>
        <v>0</v>
      </c>
      <c r="AL37" s="28"/>
      <c r="AM37" s="28">
        <v>0</v>
      </c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</row>
    <row r="38" spans="1:52" ht="56.25" hidden="1" x14ac:dyDescent="0.3">
      <c r="A38" s="2" t="s">
        <v>6</v>
      </c>
      <c r="B38" s="13" t="s">
        <v>107</v>
      </c>
      <c r="C38" s="13" t="s">
        <v>53</v>
      </c>
      <c r="D38" s="4">
        <v>0</v>
      </c>
      <c r="E38" s="12"/>
      <c r="F38" s="12">
        <f t="shared" si="0"/>
        <v>0</v>
      </c>
      <c r="G38" s="4">
        <v>0</v>
      </c>
      <c r="H38" s="12"/>
      <c r="I38" s="12">
        <f t="shared" si="1"/>
        <v>0</v>
      </c>
      <c r="J38" s="12"/>
      <c r="K38" s="12">
        <f t="shared" si="2"/>
        <v>0</v>
      </c>
      <c r="L38" s="12"/>
      <c r="M38" s="12">
        <f t="shared" si="3"/>
        <v>0</v>
      </c>
      <c r="N38" s="12"/>
      <c r="O38" s="12">
        <f t="shared" si="4"/>
        <v>0</v>
      </c>
      <c r="P38" s="12"/>
      <c r="Q38" s="12">
        <f t="shared" si="27"/>
        <v>0</v>
      </c>
      <c r="R38" s="12"/>
      <c r="S38" s="12">
        <f t="shared" si="28"/>
        <v>0</v>
      </c>
      <c r="T38" s="12"/>
      <c r="U38" s="12">
        <f t="shared" si="29"/>
        <v>0</v>
      </c>
      <c r="V38" s="12"/>
      <c r="W38" s="12">
        <f t="shared" si="30"/>
        <v>0</v>
      </c>
      <c r="X38" s="12"/>
      <c r="Y38" s="12">
        <f t="shared" si="31"/>
        <v>0</v>
      </c>
      <c r="Z38" s="12"/>
      <c r="AA38" s="35">
        <f t="shared" si="32"/>
        <v>0</v>
      </c>
      <c r="AB38" s="12"/>
      <c r="AC38" s="12">
        <f t="shared" si="33"/>
        <v>0</v>
      </c>
      <c r="AD38" s="12"/>
      <c r="AE38" s="12">
        <f t="shared" si="34"/>
        <v>0</v>
      </c>
      <c r="AF38" s="12"/>
      <c r="AG38" s="12">
        <f t="shared" si="35"/>
        <v>0</v>
      </c>
      <c r="AH38" s="20"/>
      <c r="AI38" s="12">
        <f t="shared" si="39"/>
        <v>0</v>
      </c>
      <c r="AJ38" s="20"/>
      <c r="AK38" s="12">
        <f t="shared" si="40"/>
        <v>0</v>
      </c>
      <c r="AL38" s="28"/>
      <c r="AM38" s="28">
        <v>0</v>
      </c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</row>
    <row r="39" spans="1:52" ht="56.25" x14ac:dyDescent="0.3">
      <c r="A39" s="2" t="s">
        <v>54</v>
      </c>
      <c r="B39" s="46" t="s">
        <v>117</v>
      </c>
      <c r="C39" s="46" t="s">
        <v>53</v>
      </c>
      <c r="D39" s="6">
        <v>42000</v>
      </c>
      <c r="E39" s="6">
        <f>-42000+60521.7</f>
        <v>18521.699999999997</v>
      </c>
      <c r="F39" s="12">
        <f t="shared" si="0"/>
        <v>60521.7</v>
      </c>
      <c r="G39" s="7">
        <v>0</v>
      </c>
      <c r="H39" s="6"/>
      <c r="I39" s="12">
        <f t="shared" si="1"/>
        <v>0</v>
      </c>
      <c r="J39" s="6"/>
      <c r="K39" s="12">
        <f t="shared" si="2"/>
        <v>60521.7</v>
      </c>
      <c r="L39" s="6"/>
      <c r="M39" s="12">
        <f t="shared" si="3"/>
        <v>0</v>
      </c>
      <c r="N39" s="6"/>
      <c r="O39" s="12">
        <f t="shared" si="4"/>
        <v>60521.7</v>
      </c>
      <c r="P39" s="6"/>
      <c r="Q39" s="12">
        <f t="shared" si="27"/>
        <v>0</v>
      </c>
      <c r="R39" s="6"/>
      <c r="S39" s="12">
        <f t="shared" si="28"/>
        <v>60521.7</v>
      </c>
      <c r="T39" s="6"/>
      <c r="U39" s="12">
        <f t="shared" si="29"/>
        <v>0</v>
      </c>
      <c r="V39" s="6"/>
      <c r="W39" s="12">
        <f t="shared" si="30"/>
        <v>60521.7</v>
      </c>
      <c r="X39" s="6"/>
      <c r="Y39" s="12">
        <f t="shared" si="31"/>
        <v>0</v>
      </c>
      <c r="Z39" s="6"/>
      <c r="AA39" s="35">
        <f t="shared" si="32"/>
        <v>60521.7</v>
      </c>
      <c r="AB39" s="6"/>
      <c r="AC39" s="12">
        <f t="shared" si="33"/>
        <v>0</v>
      </c>
      <c r="AD39" s="6"/>
      <c r="AE39" s="12">
        <f t="shared" si="34"/>
        <v>60521.7</v>
      </c>
      <c r="AF39" s="6"/>
      <c r="AG39" s="12">
        <f t="shared" si="35"/>
        <v>0</v>
      </c>
      <c r="AH39" s="21"/>
      <c r="AI39" s="12">
        <f t="shared" si="39"/>
        <v>60521.7</v>
      </c>
      <c r="AJ39" s="21"/>
      <c r="AK39" s="12">
        <f t="shared" si="40"/>
        <v>0</v>
      </c>
      <c r="AL39" s="28">
        <v>2420141390</v>
      </c>
      <c r="AM39" s="4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</row>
    <row r="40" spans="1:52" ht="56.25" x14ac:dyDescent="0.3">
      <c r="A40" s="2" t="s">
        <v>40</v>
      </c>
      <c r="B40" s="10" t="s">
        <v>118</v>
      </c>
      <c r="C40" s="46" t="s">
        <v>3</v>
      </c>
      <c r="D40" s="6"/>
      <c r="E40" s="6"/>
      <c r="F40" s="12"/>
      <c r="G40" s="7"/>
      <c r="H40" s="6"/>
      <c r="I40" s="12"/>
      <c r="J40" s="6"/>
      <c r="K40" s="12"/>
      <c r="L40" s="6"/>
      <c r="M40" s="12"/>
      <c r="N40" s="6">
        <v>33613.5</v>
      </c>
      <c r="O40" s="12">
        <f t="shared" si="4"/>
        <v>33613.5</v>
      </c>
      <c r="P40" s="6">
        <v>0</v>
      </c>
      <c r="Q40" s="12">
        <f t="shared" si="27"/>
        <v>0</v>
      </c>
      <c r="R40" s="6">
        <v>74386.5</v>
      </c>
      <c r="S40" s="12">
        <f t="shared" si="28"/>
        <v>108000</v>
      </c>
      <c r="T40" s="6">
        <v>0</v>
      </c>
      <c r="U40" s="12">
        <f t="shared" si="29"/>
        <v>0</v>
      </c>
      <c r="V40" s="6"/>
      <c r="W40" s="12">
        <f t="shared" si="30"/>
        <v>108000</v>
      </c>
      <c r="X40" s="6">
        <v>0</v>
      </c>
      <c r="Y40" s="12">
        <f t="shared" si="31"/>
        <v>0</v>
      </c>
      <c r="Z40" s="6"/>
      <c r="AA40" s="35">
        <f t="shared" si="32"/>
        <v>108000</v>
      </c>
      <c r="AB40" s="6">
        <v>0</v>
      </c>
      <c r="AC40" s="12">
        <f t="shared" si="33"/>
        <v>0</v>
      </c>
      <c r="AD40" s="6"/>
      <c r="AE40" s="12">
        <f t="shared" si="34"/>
        <v>108000</v>
      </c>
      <c r="AF40" s="6">
        <v>0</v>
      </c>
      <c r="AG40" s="12">
        <f t="shared" si="35"/>
        <v>0</v>
      </c>
      <c r="AH40" s="21"/>
      <c r="AI40" s="12">
        <f>AE40+AH40</f>
        <v>108000</v>
      </c>
      <c r="AJ40" s="21">
        <v>0</v>
      </c>
      <c r="AK40" s="12">
        <f t="shared" si="40"/>
        <v>0</v>
      </c>
      <c r="AL40" s="28">
        <v>2410141660</v>
      </c>
      <c r="AM40" s="4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</row>
    <row r="41" spans="1:52" ht="56.25" x14ac:dyDescent="0.3">
      <c r="A41" s="2" t="s">
        <v>76</v>
      </c>
      <c r="B41" s="10" t="s">
        <v>129</v>
      </c>
      <c r="C41" s="46" t="s">
        <v>53</v>
      </c>
      <c r="D41" s="6"/>
      <c r="E41" s="6"/>
      <c r="F41" s="12"/>
      <c r="G41" s="7"/>
      <c r="H41" s="6"/>
      <c r="I41" s="12"/>
      <c r="J41" s="6"/>
      <c r="K41" s="12"/>
      <c r="L41" s="6"/>
      <c r="M41" s="12"/>
      <c r="N41" s="6"/>
      <c r="O41" s="12"/>
      <c r="P41" s="6"/>
      <c r="Q41" s="12"/>
      <c r="R41" s="6"/>
      <c r="S41" s="12"/>
      <c r="T41" s="6"/>
      <c r="U41" s="12"/>
      <c r="V41" s="6"/>
      <c r="W41" s="12"/>
      <c r="X41" s="6"/>
      <c r="Y41" s="12"/>
      <c r="Z41" s="6"/>
      <c r="AA41" s="35"/>
      <c r="AB41" s="6"/>
      <c r="AC41" s="12"/>
      <c r="AD41" s="6">
        <v>9649.94</v>
      </c>
      <c r="AE41" s="12">
        <f>AD41</f>
        <v>9649.94</v>
      </c>
      <c r="AF41" s="6">
        <v>0</v>
      </c>
      <c r="AG41" s="12">
        <f>AF41</f>
        <v>0</v>
      </c>
      <c r="AH41" s="21"/>
      <c r="AI41" s="12">
        <f>AE41+AH41</f>
        <v>9649.94</v>
      </c>
      <c r="AJ41" s="21">
        <v>0</v>
      </c>
      <c r="AK41" s="12">
        <f>AJ41</f>
        <v>0</v>
      </c>
      <c r="AL41" s="28">
        <v>2420141590</v>
      </c>
      <c r="AM41" s="4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</row>
    <row r="42" spans="1:52" ht="56.25" x14ac:dyDescent="0.3">
      <c r="A42" s="2" t="s">
        <v>77</v>
      </c>
      <c r="B42" s="10" t="s">
        <v>121</v>
      </c>
      <c r="C42" s="46" t="s">
        <v>53</v>
      </c>
      <c r="D42" s="6"/>
      <c r="E42" s="6"/>
      <c r="F42" s="12"/>
      <c r="G42" s="7"/>
      <c r="H42" s="6"/>
      <c r="I42" s="12"/>
      <c r="J42" s="6"/>
      <c r="K42" s="12"/>
      <c r="L42" s="6"/>
      <c r="M42" s="12"/>
      <c r="N42" s="6"/>
      <c r="O42" s="12"/>
      <c r="P42" s="6"/>
      <c r="Q42" s="12"/>
      <c r="R42" s="6"/>
      <c r="S42" s="12"/>
      <c r="T42" s="6"/>
      <c r="U42" s="12"/>
      <c r="V42" s="6"/>
      <c r="W42" s="12"/>
      <c r="X42" s="6"/>
      <c r="Y42" s="12"/>
      <c r="Z42" s="6"/>
      <c r="AA42" s="35"/>
      <c r="AB42" s="6"/>
      <c r="AC42" s="12"/>
      <c r="AD42" s="6">
        <v>4912.53</v>
      </c>
      <c r="AE42" s="12">
        <f>AD42</f>
        <v>4912.53</v>
      </c>
      <c r="AF42" s="6">
        <v>0</v>
      </c>
      <c r="AG42" s="12">
        <f>AF42</f>
        <v>0</v>
      </c>
      <c r="AH42" s="21"/>
      <c r="AI42" s="12">
        <f>AH42+AE42</f>
        <v>4912.53</v>
      </c>
      <c r="AJ42" s="21">
        <v>0</v>
      </c>
      <c r="AK42" s="12">
        <f>AJ42</f>
        <v>0</v>
      </c>
      <c r="AL42" s="28"/>
      <c r="AM42" s="4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</row>
    <row r="43" spans="1:52" x14ac:dyDescent="0.3">
      <c r="A43" s="2"/>
      <c r="B43" s="46" t="s">
        <v>5</v>
      </c>
      <c r="C43" s="46"/>
      <c r="D43" s="34">
        <f>D47+D48+D49+D50+D51+D52+D53+D57</f>
        <v>1172580.1000000001</v>
      </c>
      <c r="E43" s="34"/>
      <c r="F43" s="35">
        <f t="shared" si="0"/>
        <v>1172580.1000000001</v>
      </c>
      <c r="G43" s="36">
        <f>G47+G48+G49+G50+G51+G52+G53+G57</f>
        <v>1028727.7</v>
      </c>
      <c r="H43" s="34"/>
      <c r="I43" s="35">
        <f t="shared" si="1"/>
        <v>1028727.7</v>
      </c>
      <c r="J43" s="34"/>
      <c r="K43" s="35">
        <f t="shared" si="2"/>
        <v>1172580.1000000001</v>
      </c>
      <c r="L43" s="34"/>
      <c r="M43" s="35">
        <f t="shared" si="3"/>
        <v>1028727.7</v>
      </c>
      <c r="N43" s="34"/>
      <c r="O43" s="35">
        <f t="shared" si="4"/>
        <v>1172580.1000000001</v>
      </c>
      <c r="P43" s="34"/>
      <c r="Q43" s="35">
        <f t="shared" si="27"/>
        <v>1028727.7</v>
      </c>
      <c r="R43" s="34">
        <f>R45+R46</f>
        <v>41760</v>
      </c>
      <c r="S43" s="35">
        <f t="shared" si="28"/>
        <v>1214340.1000000001</v>
      </c>
      <c r="T43" s="34">
        <f>T45+T46</f>
        <v>41760</v>
      </c>
      <c r="U43" s="35">
        <f t="shared" si="29"/>
        <v>1070487.7</v>
      </c>
      <c r="V43" s="34">
        <f>V45+V46</f>
        <v>0</v>
      </c>
      <c r="W43" s="35">
        <f t="shared" si="30"/>
        <v>1214340.1000000001</v>
      </c>
      <c r="X43" s="34"/>
      <c r="Y43" s="35">
        <f t="shared" si="31"/>
        <v>1070487.7</v>
      </c>
      <c r="Z43" s="34">
        <f>Z45+Z46</f>
        <v>0</v>
      </c>
      <c r="AA43" s="35">
        <f t="shared" si="32"/>
        <v>1214340.1000000001</v>
      </c>
      <c r="AB43" s="34"/>
      <c r="AC43" s="35">
        <f>Y43+AB43</f>
        <v>1070487.7</v>
      </c>
      <c r="AD43" s="34">
        <f>AD45+AD46</f>
        <v>0</v>
      </c>
      <c r="AE43" s="35">
        <f t="shared" si="34"/>
        <v>1214340.1000000001</v>
      </c>
      <c r="AF43" s="34"/>
      <c r="AG43" s="35">
        <f>AC43+AF43</f>
        <v>1070487.7</v>
      </c>
      <c r="AH43" s="34">
        <f>AH45+AH46</f>
        <v>0</v>
      </c>
      <c r="AI43" s="12">
        <f>AE43+AH43</f>
        <v>1214340.1000000001</v>
      </c>
      <c r="AJ43" s="34"/>
      <c r="AK43" s="12">
        <f>AG43+AJ43</f>
        <v>1070487.7</v>
      </c>
      <c r="AL43" s="37"/>
      <c r="AM43" s="37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</row>
    <row r="44" spans="1:52" hidden="1" x14ac:dyDescent="0.3">
      <c r="A44" s="2"/>
      <c r="B44" s="8" t="s">
        <v>13</v>
      </c>
      <c r="C44" s="13"/>
      <c r="D44" s="6"/>
      <c r="E44" s="6"/>
      <c r="F44" s="12"/>
      <c r="G44" s="7"/>
      <c r="H44" s="6"/>
      <c r="I44" s="12"/>
      <c r="J44" s="6"/>
      <c r="K44" s="12"/>
      <c r="L44" s="6"/>
      <c r="M44" s="12"/>
      <c r="N44" s="6"/>
      <c r="O44" s="12"/>
      <c r="P44" s="6"/>
      <c r="Q44" s="12"/>
      <c r="R44" s="6"/>
      <c r="S44" s="12"/>
      <c r="T44" s="6"/>
      <c r="U44" s="12"/>
      <c r="V44" s="6"/>
      <c r="W44" s="12"/>
      <c r="X44" s="6"/>
      <c r="Y44" s="12"/>
      <c r="Z44" s="6"/>
      <c r="AA44" s="35"/>
      <c r="AB44" s="6"/>
      <c r="AC44" s="12"/>
      <c r="AD44" s="6"/>
      <c r="AE44" s="12"/>
      <c r="AF44" s="6"/>
      <c r="AG44" s="12"/>
      <c r="AH44" s="21"/>
      <c r="AI44" s="12"/>
      <c r="AJ44" s="21"/>
      <c r="AK44" s="12"/>
      <c r="AL44" s="28"/>
      <c r="AM44" s="28">
        <v>0</v>
      </c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</row>
    <row r="45" spans="1:52" hidden="1" x14ac:dyDescent="0.3">
      <c r="A45" s="2"/>
      <c r="B45" s="13" t="s">
        <v>16</v>
      </c>
      <c r="C45" s="13"/>
      <c r="D45" s="6">
        <f>D47+D48+D49+D50+D51+D52+D55</f>
        <v>829780.1</v>
      </c>
      <c r="E45" s="6"/>
      <c r="F45" s="12">
        <f t="shared" si="0"/>
        <v>829780.1</v>
      </c>
      <c r="G45" s="7">
        <f>G47+G48+G49+G50+G51+G52+G55</f>
        <v>1028727.7</v>
      </c>
      <c r="H45" s="6"/>
      <c r="I45" s="12">
        <f t="shared" si="1"/>
        <v>1028727.7</v>
      </c>
      <c r="J45" s="6"/>
      <c r="K45" s="12">
        <f t="shared" si="2"/>
        <v>829780.1</v>
      </c>
      <c r="L45" s="6"/>
      <c r="M45" s="12">
        <f t="shared" si="3"/>
        <v>1028727.7</v>
      </c>
      <c r="N45" s="6"/>
      <c r="O45" s="12">
        <f t="shared" si="4"/>
        <v>829780.1</v>
      </c>
      <c r="P45" s="6"/>
      <c r="Q45" s="12">
        <f t="shared" ref="Q45:Q53" si="41">M45+P45</f>
        <v>1028727.7</v>
      </c>
      <c r="R45" s="6">
        <f>R47+R48+R49+R50+R51+R52+R55+R57+R58</f>
        <v>41760</v>
      </c>
      <c r="S45" s="12">
        <f t="shared" ref="S45:S52" si="42">O45+R45</f>
        <v>871540.1</v>
      </c>
      <c r="T45" s="6">
        <f>T47+T48+T49+T50+T51+T52+T55+T57</f>
        <v>41760</v>
      </c>
      <c r="U45" s="12">
        <f t="shared" ref="U45:U52" si="43">Q45+T45</f>
        <v>1070487.7</v>
      </c>
      <c r="V45" s="6">
        <f>V47+V48+V49+V50+V51+V52+V55+V57+V58</f>
        <v>0</v>
      </c>
      <c r="W45" s="12">
        <f t="shared" ref="W45:W53" si="44">S45+V45</f>
        <v>871540.1</v>
      </c>
      <c r="X45" s="6"/>
      <c r="Y45" s="12">
        <f t="shared" ref="Y45:Y53" si="45">U45+X45</f>
        <v>1070487.7</v>
      </c>
      <c r="Z45" s="6">
        <f>Z47+Z48+Z49+Z50+Z51+Z52+Z55+Z57+Z58</f>
        <v>0</v>
      </c>
      <c r="AA45" s="35">
        <f t="shared" ref="AA45:AA53" si="46">W45+Z45</f>
        <v>871540.1</v>
      </c>
      <c r="AB45" s="6"/>
      <c r="AC45" s="12">
        <f t="shared" ref="AC45:AC53" si="47">Y45+AB45</f>
        <v>1070487.7</v>
      </c>
      <c r="AD45" s="6">
        <f>AD47+AD48+AD49+AD50+AD51+AD52+AD55+AD57+AD58</f>
        <v>0</v>
      </c>
      <c r="AE45" s="12">
        <f t="shared" ref="AE45:AE53" si="48">AA45+AD45</f>
        <v>871540.1</v>
      </c>
      <c r="AF45" s="6"/>
      <c r="AG45" s="12">
        <f t="shared" ref="AG45:AG53" si="49">AC45+AF45</f>
        <v>1070487.7</v>
      </c>
      <c r="AH45" s="21">
        <f>AH47+AH48+AH49+AH50+AH51+AH52+AH55+AH57+AH58</f>
        <v>0</v>
      </c>
      <c r="AI45" s="12">
        <f>AI47+AI48+AI49+AI50+AI51+AI52+AI55+AI57+AI58</f>
        <v>1214340.0999999999</v>
      </c>
      <c r="AJ45" s="21"/>
      <c r="AK45" s="12">
        <f t="shared" ref="AK45:AK53" si="50">AG45+AJ45</f>
        <v>1070487.7</v>
      </c>
      <c r="AL45" s="28"/>
      <c r="AM45" s="28">
        <v>0</v>
      </c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</row>
    <row r="46" spans="1:52" hidden="1" x14ac:dyDescent="0.3">
      <c r="A46" s="2"/>
      <c r="B46" s="13" t="s">
        <v>33</v>
      </c>
      <c r="C46" s="13"/>
      <c r="D46" s="6">
        <f>D56</f>
        <v>0</v>
      </c>
      <c r="E46" s="6"/>
      <c r="F46" s="12">
        <f t="shared" si="0"/>
        <v>0</v>
      </c>
      <c r="G46" s="7">
        <f>G56</f>
        <v>0</v>
      </c>
      <c r="H46" s="6"/>
      <c r="I46" s="12">
        <f t="shared" si="1"/>
        <v>0</v>
      </c>
      <c r="J46" s="6"/>
      <c r="K46" s="12">
        <f t="shared" si="2"/>
        <v>0</v>
      </c>
      <c r="L46" s="6"/>
      <c r="M46" s="12">
        <f t="shared" si="3"/>
        <v>0</v>
      </c>
      <c r="N46" s="6"/>
      <c r="O46" s="12">
        <f t="shared" si="4"/>
        <v>0</v>
      </c>
      <c r="P46" s="6"/>
      <c r="Q46" s="12">
        <f t="shared" si="41"/>
        <v>0</v>
      </c>
      <c r="R46" s="6"/>
      <c r="S46" s="12">
        <f t="shared" si="42"/>
        <v>0</v>
      </c>
      <c r="T46" s="6"/>
      <c r="U46" s="12">
        <f t="shared" si="43"/>
        <v>0</v>
      </c>
      <c r="V46" s="6"/>
      <c r="W46" s="12">
        <f t="shared" si="44"/>
        <v>0</v>
      </c>
      <c r="X46" s="6"/>
      <c r="Y46" s="12">
        <f t="shared" si="45"/>
        <v>0</v>
      </c>
      <c r="Z46" s="6"/>
      <c r="AA46" s="35">
        <f t="shared" si="46"/>
        <v>0</v>
      </c>
      <c r="AB46" s="6"/>
      <c r="AC46" s="12">
        <f t="shared" si="47"/>
        <v>0</v>
      </c>
      <c r="AD46" s="6"/>
      <c r="AE46" s="12">
        <f t="shared" si="48"/>
        <v>0</v>
      </c>
      <c r="AF46" s="6"/>
      <c r="AG46" s="12">
        <f t="shared" si="49"/>
        <v>0</v>
      </c>
      <c r="AH46" s="21"/>
      <c r="AI46" s="12">
        <f t="shared" ref="AI46:AI53" si="51">AE46+AH46</f>
        <v>0</v>
      </c>
      <c r="AJ46" s="21"/>
      <c r="AK46" s="12">
        <f t="shared" si="50"/>
        <v>0</v>
      </c>
      <c r="AL46" s="28"/>
      <c r="AM46" s="28">
        <v>0</v>
      </c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</row>
    <row r="47" spans="1:52" ht="75" x14ac:dyDescent="0.3">
      <c r="A47" s="2" t="s">
        <v>41</v>
      </c>
      <c r="B47" s="46" t="s">
        <v>73</v>
      </c>
      <c r="C47" s="46" t="s">
        <v>8</v>
      </c>
      <c r="D47" s="6">
        <v>47031.9</v>
      </c>
      <c r="E47" s="6"/>
      <c r="F47" s="12">
        <f t="shared" si="0"/>
        <v>47031.9</v>
      </c>
      <c r="G47" s="7">
        <v>66773.3</v>
      </c>
      <c r="H47" s="6"/>
      <c r="I47" s="12">
        <f t="shared" si="1"/>
        <v>66773.3</v>
      </c>
      <c r="J47" s="6"/>
      <c r="K47" s="12">
        <f t="shared" si="2"/>
        <v>47031.9</v>
      </c>
      <c r="L47" s="6"/>
      <c r="M47" s="12">
        <f t="shared" si="3"/>
        <v>66773.3</v>
      </c>
      <c r="N47" s="6"/>
      <c r="O47" s="12">
        <f t="shared" si="4"/>
        <v>47031.9</v>
      </c>
      <c r="P47" s="6"/>
      <c r="Q47" s="12">
        <f t="shared" si="41"/>
        <v>66773.3</v>
      </c>
      <c r="R47" s="6"/>
      <c r="S47" s="12">
        <f t="shared" si="42"/>
        <v>47031.9</v>
      </c>
      <c r="T47" s="6"/>
      <c r="U47" s="12">
        <f t="shared" si="43"/>
        <v>66773.3</v>
      </c>
      <c r="V47" s="6"/>
      <c r="W47" s="12">
        <f t="shared" si="44"/>
        <v>47031.9</v>
      </c>
      <c r="X47" s="6"/>
      <c r="Y47" s="12">
        <f t="shared" si="45"/>
        <v>66773.3</v>
      </c>
      <c r="Z47" s="6"/>
      <c r="AA47" s="35">
        <f t="shared" si="46"/>
        <v>47031.9</v>
      </c>
      <c r="AB47" s="6"/>
      <c r="AC47" s="12">
        <f t="shared" si="47"/>
        <v>66773.3</v>
      </c>
      <c r="AD47" s="6"/>
      <c r="AE47" s="12">
        <f t="shared" si="48"/>
        <v>47031.9</v>
      </c>
      <c r="AF47" s="6"/>
      <c r="AG47" s="12">
        <f t="shared" si="49"/>
        <v>66773.3</v>
      </c>
      <c r="AH47" s="21"/>
      <c r="AI47" s="12">
        <f t="shared" si="51"/>
        <v>47031.9</v>
      </c>
      <c r="AJ47" s="21"/>
      <c r="AK47" s="12">
        <f t="shared" si="50"/>
        <v>66773.3</v>
      </c>
      <c r="AL47" s="28"/>
      <c r="AM47" s="4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</row>
    <row r="48" spans="1:52" ht="75" x14ac:dyDescent="0.3">
      <c r="A48" s="2" t="s">
        <v>78</v>
      </c>
      <c r="B48" s="3" t="s">
        <v>72</v>
      </c>
      <c r="C48" s="46" t="s">
        <v>8</v>
      </c>
      <c r="D48" s="6">
        <v>188986.4</v>
      </c>
      <c r="E48" s="6"/>
      <c r="F48" s="12">
        <f t="shared" si="0"/>
        <v>188986.4</v>
      </c>
      <c r="G48" s="7">
        <v>100502.5</v>
      </c>
      <c r="H48" s="6"/>
      <c r="I48" s="12">
        <f t="shared" si="1"/>
        <v>100502.5</v>
      </c>
      <c r="J48" s="6"/>
      <c r="K48" s="12">
        <f t="shared" si="2"/>
        <v>188986.4</v>
      </c>
      <c r="L48" s="6"/>
      <c r="M48" s="12">
        <f t="shared" si="3"/>
        <v>100502.5</v>
      </c>
      <c r="N48" s="6"/>
      <c r="O48" s="12">
        <f t="shared" si="4"/>
        <v>188986.4</v>
      </c>
      <c r="P48" s="6"/>
      <c r="Q48" s="12">
        <f t="shared" si="41"/>
        <v>100502.5</v>
      </c>
      <c r="R48" s="6"/>
      <c r="S48" s="12">
        <f t="shared" si="42"/>
        <v>188986.4</v>
      </c>
      <c r="T48" s="6"/>
      <c r="U48" s="12">
        <f t="shared" si="43"/>
        <v>100502.5</v>
      </c>
      <c r="V48" s="6"/>
      <c r="W48" s="12">
        <f t="shared" si="44"/>
        <v>188986.4</v>
      </c>
      <c r="X48" s="6"/>
      <c r="Y48" s="12">
        <f t="shared" si="45"/>
        <v>100502.5</v>
      </c>
      <c r="Z48" s="6"/>
      <c r="AA48" s="35">
        <f t="shared" si="46"/>
        <v>188986.4</v>
      </c>
      <c r="AB48" s="6"/>
      <c r="AC48" s="12">
        <f t="shared" si="47"/>
        <v>100502.5</v>
      </c>
      <c r="AD48" s="6"/>
      <c r="AE48" s="12">
        <f t="shared" si="48"/>
        <v>188986.4</v>
      </c>
      <c r="AF48" s="6"/>
      <c r="AG48" s="12">
        <f t="shared" si="49"/>
        <v>100502.5</v>
      </c>
      <c r="AH48" s="21"/>
      <c r="AI48" s="12">
        <f t="shared" si="51"/>
        <v>188986.4</v>
      </c>
      <c r="AJ48" s="21"/>
      <c r="AK48" s="12">
        <f t="shared" si="50"/>
        <v>100502.5</v>
      </c>
      <c r="AL48" s="28"/>
      <c r="AM48" s="4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</row>
    <row r="49" spans="1:52" ht="75" x14ac:dyDescent="0.3">
      <c r="A49" s="2" t="s">
        <v>6</v>
      </c>
      <c r="B49" s="46" t="s">
        <v>108</v>
      </c>
      <c r="C49" s="46" t="s">
        <v>8</v>
      </c>
      <c r="D49" s="6">
        <v>46857</v>
      </c>
      <c r="E49" s="6"/>
      <c r="F49" s="12">
        <f t="shared" si="0"/>
        <v>46857</v>
      </c>
      <c r="G49" s="7">
        <v>54913.3</v>
      </c>
      <c r="H49" s="6"/>
      <c r="I49" s="12">
        <f t="shared" si="1"/>
        <v>54913.3</v>
      </c>
      <c r="J49" s="6"/>
      <c r="K49" s="12">
        <f t="shared" si="2"/>
        <v>46857</v>
      </c>
      <c r="L49" s="6"/>
      <c r="M49" s="12">
        <f t="shared" si="3"/>
        <v>54913.3</v>
      </c>
      <c r="N49" s="6"/>
      <c r="O49" s="12">
        <f t="shared" si="4"/>
        <v>46857</v>
      </c>
      <c r="P49" s="6"/>
      <c r="Q49" s="12">
        <f t="shared" si="41"/>
        <v>54913.3</v>
      </c>
      <c r="R49" s="6"/>
      <c r="S49" s="12">
        <f t="shared" si="42"/>
        <v>46857</v>
      </c>
      <c r="T49" s="6"/>
      <c r="U49" s="12">
        <f t="shared" si="43"/>
        <v>54913.3</v>
      </c>
      <c r="V49" s="6"/>
      <c r="W49" s="12">
        <f t="shared" si="44"/>
        <v>46857</v>
      </c>
      <c r="X49" s="6"/>
      <c r="Y49" s="12">
        <f t="shared" si="45"/>
        <v>54913.3</v>
      </c>
      <c r="Z49" s="6"/>
      <c r="AA49" s="35">
        <f t="shared" si="46"/>
        <v>46857</v>
      </c>
      <c r="AB49" s="6"/>
      <c r="AC49" s="12">
        <f t="shared" si="47"/>
        <v>54913.3</v>
      </c>
      <c r="AD49" s="6"/>
      <c r="AE49" s="12">
        <f t="shared" si="48"/>
        <v>46857</v>
      </c>
      <c r="AF49" s="6"/>
      <c r="AG49" s="12">
        <f t="shared" si="49"/>
        <v>54913.3</v>
      </c>
      <c r="AH49" s="21"/>
      <c r="AI49" s="12">
        <f t="shared" si="51"/>
        <v>46857</v>
      </c>
      <c r="AJ49" s="21"/>
      <c r="AK49" s="12">
        <f t="shared" si="50"/>
        <v>54913.3</v>
      </c>
      <c r="AL49" s="28"/>
      <c r="AM49" s="4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</row>
    <row r="50" spans="1:52" ht="75" x14ac:dyDescent="0.3">
      <c r="A50" s="2" t="s">
        <v>79</v>
      </c>
      <c r="B50" s="46" t="s">
        <v>109</v>
      </c>
      <c r="C50" s="46" t="s">
        <v>8</v>
      </c>
      <c r="D50" s="4">
        <v>25000</v>
      </c>
      <c r="E50" s="12"/>
      <c r="F50" s="12">
        <f t="shared" si="0"/>
        <v>25000</v>
      </c>
      <c r="G50" s="4">
        <v>0</v>
      </c>
      <c r="H50" s="12"/>
      <c r="I50" s="12">
        <f t="shared" si="1"/>
        <v>0</v>
      </c>
      <c r="J50" s="12"/>
      <c r="K50" s="12">
        <f t="shared" si="2"/>
        <v>25000</v>
      </c>
      <c r="L50" s="12"/>
      <c r="M50" s="12">
        <f t="shared" si="3"/>
        <v>0</v>
      </c>
      <c r="N50" s="12"/>
      <c r="O50" s="12">
        <f t="shared" si="4"/>
        <v>25000</v>
      </c>
      <c r="P50" s="12"/>
      <c r="Q50" s="12">
        <f t="shared" si="41"/>
        <v>0</v>
      </c>
      <c r="R50" s="12"/>
      <c r="S50" s="12">
        <f t="shared" si="42"/>
        <v>25000</v>
      </c>
      <c r="T50" s="12"/>
      <c r="U50" s="12">
        <f t="shared" si="43"/>
        <v>0</v>
      </c>
      <c r="V50" s="12"/>
      <c r="W50" s="12">
        <f t="shared" si="44"/>
        <v>25000</v>
      </c>
      <c r="X50" s="12"/>
      <c r="Y50" s="12">
        <f t="shared" si="45"/>
        <v>0</v>
      </c>
      <c r="Z50" s="12"/>
      <c r="AA50" s="35">
        <f t="shared" si="46"/>
        <v>25000</v>
      </c>
      <c r="AB50" s="12"/>
      <c r="AC50" s="12">
        <f t="shared" si="47"/>
        <v>0</v>
      </c>
      <c r="AD50" s="12"/>
      <c r="AE50" s="12">
        <f t="shared" si="48"/>
        <v>25000</v>
      </c>
      <c r="AF50" s="12"/>
      <c r="AG50" s="12">
        <f t="shared" si="49"/>
        <v>0</v>
      </c>
      <c r="AH50" s="20"/>
      <c r="AI50" s="12">
        <f t="shared" si="51"/>
        <v>25000</v>
      </c>
      <c r="AJ50" s="20"/>
      <c r="AK50" s="12">
        <f t="shared" si="50"/>
        <v>0</v>
      </c>
      <c r="AL50" s="28"/>
      <c r="AM50" s="4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</row>
    <row r="51" spans="1:52" ht="75" x14ac:dyDescent="0.3">
      <c r="A51" s="2" t="s">
        <v>80</v>
      </c>
      <c r="B51" s="11" t="s">
        <v>110</v>
      </c>
      <c r="C51" s="46" t="s">
        <v>8</v>
      </c>
      <c r="D51" s="4">
        <v>34238.1</v>
      </c>
      <c r="E51" s="12"/>
      <c r="F51" s="12">
        <f t="shared" si="0"/>
        <v>34238.1</v>
      </c>
      <c r="G51" s="4">
        <v>0</v>
      </c>
      <c r="H51" s="12"/>
      <c r="I51" s="12">
        <f t="shared" si="1"/>
        <v>0</v>
      </c>
      <c r="J51" s="12"/>
      <c r="K51" s="12">
        <f t="shared" si="2"/>
        <v>34238.1</v>
      </c>
      <c r="L51" s="12"/>
      <c r="M51" s="12">
        <f t="shared" si="3"/>
        <v>0</v>
      </c>
      <c r="N51" s="12"/>
      <c r="O51" s="12">
        <f t="shared" si="4"/>
        <v>34238.1</v>
      </c>
      <c r="P51" s="12"/>
      <c r="Q51" s="12">
        <f t="shared" si="41"/>
        <v>0</v>
      </c>
      <c r="R51" s="12"/>
      <c r="S51" s="12">
        <f t="shared" si="42"/>
        <v>34238.1</v>
      </c>
      <c r="T51" s="12"/>
      <c r="U51" s="12">
        <f t="shared" si="43"/>
        <v>0</v>
      </c>
      <c r="V51" s="12">
        <v>-119.04300000000001</v>
      </c>
      <c r="W51" s="12">
        <f t="shared" si="44"/>
        <v>34119.057000000001</v>
      </c>
      <c r="X51" s="12"/>
      <c r="Y51" s="12">
        <f t="shared" si="45"/>
        <v>0</v>
      </c>
      <c r="Z51" s="12"/>
      <c r="AA51" s="35">
        <f t="shared" si="46"/>
        <v>34119.057000000001</v>
      </c>
      <c r="AB51" s="12"/>
      <c r="AC51" s="12">
        <f t="shared" si="47"/>
        <v>0</v>
      </c>
      <c r="AD51" s="12"/>
      <c r="AE51" s="12">
        <f t="shared" si="48"/>
        <v>34119.057000000001</v>
      </c>
      <c r="AF51" s="12"/>
      <c r="AG51" s="12">
        <f t="shared" si="49"/>
        <v>0</v>
      </c>
      <c r="AH51" s="20"/>
      <c r="AI51" s="12">
        <f t="shared" si="51"/>
        <v>34119.057000000001</v>
      </c>
      <c r="AJ51" s="20"/>
      <c r="AK51" s="12">
        <f t="shared" si="50"/>
        <v>0</v>
      </c>
      <c r="AL51" s="28">
        <v>1710141210</v>
      </c>
      <c r="AM51" s="4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</row>
    <row r="52" spans="1:52" ht="75" x14ac:dyDescent="0.3">
      <c r="A52" s="2" t="s">
        <v>81</v>
      </c>
      <c r="B52" s="11" t="s">
        <v>111</v>
      </c>
      <c r="C52" s="46" t="s">
        <v>8</v>
      </c>
      <c r="D52" s="4">
        <v>15381.9</v>
      </c>
      <c r="E52" s="12"/>
      <c r="F52" s="12">
        <f t="shared" si="0"/>
        <v>15381.9</v>
      </c>
      <c r="G52" s="4">
        <v>0</v>
      </c>
      <c r="H52" s="12"/>
      <c r="I52" s="12">
        <f t="shared" si="1"/>
        <v>0</v>
      </c>
      <c r="J52" s="12"/>
      <c r="K52" s="12">
        <f t="shared" si="2"/>
        <v>15381.9</v>
      </c>
      <c r="L52" s="12"/>
      <c r="M52" s="12">
        <f t="shared" si="3"/>
        <v>0</v>
      </c>
      <c r="N52" s="12"/>
      <c r="O52" s="12">
        <f t="shared" si="4"/>
        <v>15381.9</v>
      </c>
      <c r="P52" s="12"/>
      <c r="Q52" s="12">
        <f t="shared" si="41"/>
        <v>0</v>
      </c>
      <c r="R52" s="12"/>
      <c r="S52" s="12">
        <f t="shared" si="42"/>
        <v>15381.9</v>
      </c>
      <c r="T52" s="12"/>
      <c r="U52" s="12">
        <f t="shared" si="43"/>
        <v>0</v>
      </c>
      <c r="V52" s="12">
        <v>119.04300000000001</v>
      </c>
      <c r="W52" s="12">
        <f t="shared" si="44"/>
        <v>15500.942999999999</v>
      </c>
      <c r="X52" s="12"/>
      <c r="Y52" s="12">
        <f t="shared" si="45"/>
        <v>0</v>
      </c>
      <c r="Z52" s="12"/>
      <c r="AA52" s="35">
        <f t="shared" si="46"/>
        <v>15500.942999999999</v>
      </c>
      <c r="AB52" s="12"/>
      <c r="AC52" s="12">
        <f t="shared" si="47"/>
        <v>0</v>
      </c>
      <c r="AD52" s="12"/>
      <c r="AE52" s="12">
        <f t="shared" si="48"/>
        <v>15500.942999999999</v>
      </c>
      <c r="AF52" s="12"/>
      <c r="AG52" s="12">
        <f t="shared" si="49"/>
        <v>0</v>
      </c>
      <c r="AH52" s="20"/>
      <c r="AI52" s="12">
        <f t="shared" si="51"/>
        <v>15500.942999999999</v>
      </c>
      <c r="AJ52" s="20"/>
      <c r="AK52" s="12">
        <f t="shared" si="50"/>
        <v>0</v>
      </c>
      <c r="AL52" s="28">
        <v>1710141220</v>
      </c>
      <c r="AM52" s="4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</row>
    <row r="53" spans="1:52" ht="56.25" x14ac:dyDescent="0.3">
      <c r="A53" s="2" t="s">
        <v>82</v>
      </c>
      <c r="B53" s="46" t="s">
        <v>49</v>
      </c>
      <c r="C53" s="46" t="s">
        <v>9</v>
      </c>
      <c r="D53" s="4">
        <f>D55+D56</f>
        <v>472284.8</v>
      </c>
      <c r="E53" s="12"/>
      <c r="F53" s="12">
        <f t="shared" si="0"/>
        <v>472284.8</v>
      </c>
      <c r="G53" s="4">
        <f>G55+G56</f>
        <v>806538.6</v>
      </c>
      <c r="H53" s="12"/>
      <c r="I53" s="12">
        <f t="shared" si="1"/>
        <v>806538.6</v>
      </c>
      <c r="J53" s="12"/>
      <c r="K53" s="12">
        <f t="shared" si="2"/>
        <v>472284.8</v>
      </c>
      <c r="L53" s="12"/>
      <c r="M53" s="12">
        <f t="shared" si="3"/>
        <v>806538.6</v>
      </c>
      <c r="N53" s="12"/>
      <c r="O53" s="12">
        <f t="shared" si="4"/>
        <v>472284.8</v>
      </c>
      <c r="P53" s="12"/>
      <c r="Q53" s="12">
        <f t="shared" si="41"/>
        <v>806538.6</v>
      </c>
      <c r="R53" s="12">
        <f>R55+R56</f>
        <v>41760</v>
      </c>
      <c r="S53" s="12">
        <f>O53+R53</f>
        <v>514044.8</v>
      </c>
      <c r="T53" s="12">
        <f>T55+T56</f>
        <v>41760</v>
      </c>
      <c r="U53" s="12">
        <f>Q53+T53</f>
        <v>848298.6</v>
      </c>
      <c r="V53" s="12">
        <f>V55+V56</f>
        <v>0</v>
      </c>
      <c r="W53" s="12">
        <f t="shared" si="44"/>
        <v>514044.8</v>
      </c>
      <c r="X53" s="12">
        <f>X55+X56</f>
        <v>0</v>
      </c>
      <c r="Y53" s="12">
        <f t="shared" si="45"/>
        <v>848298.6</v>
      </c>
      <c r="Z53" s="12">
        <f>Z55+Z56</f>
        <v>0</v>
      </c>
      <c r="AA53" s="35">
        <f t="shared" si="46"/>
        <v>514044.8</v>
      </c>
      <c r="AB53" s="12">
        <f>AB55+AB56</f>
        <v>0</v>
      </c>
      <c r="AC53" s="12">
        <f t="shared" si="47"/>
        <v>848298.6</v>
      </c>
      <c r="AD53" s="12">
        <f>AD55+AD56</f>
        <v>0</v>
      </c>
      <c r="AE53" s="12">
        <f t="shared" si="48"/>
        <v>514044.8</v>
      </c>
      <c r="AF53" s="12">
        <f>AF55+AF56</f>
        <v>0</v>
      </c>
      <c r="AG53" s="12">
        <f t="shared" si="49"/>
        <v>848298.6</v>
      </c>
      <c r="AH53" s="20">
        <f>AH55+AH56</f>
        <v>0</v>
      </c>
      <c r="AI53" s="12">
        <f t="shared" si="51"/>
        <v>514044.8</v>
      </c>
      <c r="AJ53" s="20">
        <f>AJ55+AJ56</f>
        <v>0</v>
      </c>
      <c r="AK53" s="12">
        <f t="shared" si="50"/>
        <v>848298.6</v>
      </c>
      <c r="AL53" s="28"/>
      <c r="AM53" s="4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</row>
    <row r="54" spans="1:52" hidden="1" x14ac:dyDescent="0.3">
      <c r="A54" s="2"/>
      <c r="B54" s="8" t="s">
        <v>13</v>
      </c>
      <c r="C54" s="13"/>
      <c r="D54" s="4"/>
      <c r="E54" s="12"/>
      <c r="F54" s="12"/>
      <c r="G54" s="4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35"/>
      <c r="AB54" s="12"/>
      <c r="AC54" s="12"/>
      <c r="AD54" s="12"/>
      <c r="AE54" s="12"/>
      <c r="AF54" s="12"/>
      <c r="AG54" s="12"/>
      <c r="AH54" s="20"/>
      <c r="AI54" s="12"/>
      <c r="AJ54" s="20"/>
      <c r="AK54" s="12"/>
      <c r="AL54" s="28"/>
      <c r="AM54" s="28">
        <v>0</v>
      </c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</row>
    <row r="55" spans="1:52" hidden="1" x14ac:dyDescent="0.3">
      <c r="A55" s="2"/>
      <c r="B55" s="13" t="s">
        <v>16</v>
      </c>
      <c r="C55" s="13"/>
      <c r="D55" s="4">
        <v>472284.8</v>
      </c>
      <c r="E55" s="12"/>
      <c r="F55" s="12">
        <f t="shared" si="0"/>
        <v>472284.8</v>
      </c>
      <c r="G55" s="4">
        <v>806538.6</v>
      </c>
      <c r="H55" s="12"/>
      <c r="I55" s="12">
        <f t="shared" si="1"/>
        <v>806538.6</v>
      </c>
      <c r="J55" s="12"/>
      <c r="K55" s="12">
        <f t="shared" si="2"/>
        <v>472284.8</v>
      </c>
      <c r="L55" s="12"/>
      <c r="M55" s="12">
        <f t="shared" si="3"/>
        <v>806538.6</v>
      </c>
      <c r="N55" s="12"/>
      <c r="O55" s="12">
        <f t="shared" si="4"/>
        <v>472284.8</v>
      </c>
      <c r="P55" s="12"/>
      <c r="Q55" s="12">
        <f t="shared" ref="Q55:Q59" si="52">M55+P55</f>
        <v>806538.6</v>
      </c>
      <c r="R55" s="12">
        <f>-422945.9+464705.9</f>
        <v>41760</v>
      </c>
      <c r="S55" s="12">
        <f t="shared" ref="S55:S59" si="53">O55+R55</f>
        <v>514044.8</v>
      </c>
      <c r="T55" s="12">
        <f>-765745.9+807505.9</f>
        <v>41760</v>
      </c>
      <c r="U55" s="12">
        <f t="shared" ref="U55:U59" si="54">Q55+T55</f>
        <v>848298.6</v>
      </c>
      <c r="V55" s="12"/>
      <c r="W55" s="12">
        <f t="shared" ref="W55:W59" si="55">S55+V55</f>
        <v>514044.8</v>
      </c>
      <c r="X55" s="12"/>
      <c r="Y55" s="12">
        <f t="shared" ref="Y55:Y59" si="56">U55+X55</f>
        <v>848298.6</v>
      </c>
      <c r="Z55" s="12"/>
      <c r="AA55" s="35">
        <f t="shared" ref="AA55:AA59" si="57">W55+Z55</f>
        <v>514044.8</v>
      </c>
      <c r="AB55" s="12"/>
      <c r="AC55" s="12">
        <f t="shared" ref="AC55:AC59" si="58">Y55+AB55</f>
        <v>848298.6</v>
      </c>
      <c r="AD55" s="12"/>
      <c r="AE55" s="12">
        <f t="shared" ref="AE55:AE59" si="59">AA55+AD55</f>
        <v>514044.8</v>
      </c>
      <c r="AF55" s="12"/>
      <c r="AG55" s="12">
        <f t="shared" ref="AG55:AG59" si="60">AC55+AF55</f>
        <v>848298.6</v>
      </c>
      <c r="AH55" s="20"/>
      <c r="AI55" s="12">
        <f t="shared" ref="AI55:AI59" si="61">AE55+AH55</f>
        <v>514044.8</v>
      </c>
      <c r="AJ55" s="20"/>
      <c r="AK55" s="12">
        <f t="shared" ref="AK55:AK59" si="62">AG55+AJ55</f>
        <v>848298.6</v>
      </c>
      <c r="AL55" s="28"/>
      <c r="AM55" s="28">
        <v>0</v>
      </c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</row>
    <row r="56" spans="1:52" hidden="1" x14ac:dyDescent="0.3">
      <c r="A56" s="2"/>
      <c r="B56" s="13" t="s">
        <v>33</v>
      </c>
      <c r="C56" s="13"/>
      <c r="D56" s="4"/>
      <c r="E56" s="12"/>
      <c r="F56" s="12">
        <f t="shared" si="0"/>
        <v>0</v>
      </c>
      <c r="G56" s="4"/>
      <c r="H56" s="12"/>
      <c r="I56" s="12">
        <f t="shared" si="1"/>
        <v>0</v>
      </c>
      <c r="J56" s="12"/>
      <c r="K56" s="12">
        <f t="shared" si="2"/>
        <v>0</v>
      </c>
      <c r="L56" s="12"/>
      <c r="M56" s="12">
        <f t="shared" si="3"/>
        <v>0</v>
      </c>
      <c r="N56" s="12"/>
      <c r="O56" s="12">
        <f t="shared" si="4"/>
        <v>0</v>
      </c>
      <c r="P56" s="12"/>
      <c r="Q56" s="12">
        <f t="shared" si="52"/>
        <v>0</v>
      </c>
      <c r="R56" s="12"/>
      <c r="S56" s="12">
        <f t="shared" si="53"/>
        <v>0</v>
      </c>
      <c r="T56" s="12"/>
      <c r="U56" s="12">
        <f t="shared" si="54"/>
        <v>0</v>
      </c>
      <c r="V56" s="12"/>
      <c r="W56" s="12">
        <f t="shared" si="55"/>
        <v>0</v>
      </c>
      <c r="X56" s="12"/>
      <c r="Y56" s="12">
        <f t="shared" si="56"/>
        <v>0</v>
      </c>
      <c r="Z56" s="12"/>
      <c r="AA56" s="35">
        <f t="shared" si="57"/>
        <v>0</v>
      </c>
      <c r="AB56" s="12"/>
      <c r="AC56" s="12">
        <f t="shared" si="58"/>
        <v>0</v>
      </c>
      <c r="AD56" s="12"/>
      <c r="AE56" s="12">
        <f t="shared" si="59"/>
        <v>0</v>
      </c>
      <c r="AF56" s="12"/>
      <c r="AG56" s="12">
        <f t="shared" si="60"/>
        <v>0</v>
      </c>
      <c r="AH56" s="20"/>
      <c r="AI56" s="12">
        <f t="shared" si="61"/>
        <v>0</v>
      </c>
      <c r="AJ56" s="20"/>
      <c r="AK56" s="12">
        <f t="shared" si="62"/>
        <v>0</v>
      </c>
      <c r="AL56" s="28"/>
      <c r="AM56" s="28">
        <v>0</v>
      </c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</row>
    <row r="57" spans="1:52" ht="56.25" x14ac:dyDescent="0.3">
      <c r="A57" s="2" t="s">
        <v>83</v>
      </c>
      <c r="B57" s="46" t="s">
        <v>71</v>
      </c>
      <c r="C57" s="46" t="s">
        <v>9</v>
      </c>
      <c r="D57" s="4">
        <v>342800</v>
      </c>
      <c r="E57" s="12"/>
      <c r="F57" s="12">
        <f t="shared" si="0"/>
        <v>342800</v>
      </c>
      <c r="G57" s="4">
        <v>0</v>
      </c>
      <c r="H57" s="12"/>
      <c r="I57" s="12">
        <f t="shared" si="1"/>
        <v>0</v>
      </c>
      <c r="J57" s="12"/>
      <c r="K57" s="12">
        <f t="shared" si="2"/>
        <v>342800</v>
      </c>
      <c r="L57" s="12"/>
      <c r="M57" s="12">
        <f t="shared" si="3"/>
        <v>0</v>
      </c>
      <c r="N57" s="12"/>
      <c r="O57" s="12">
        <f t="shared" si="4"/>
        <v>342800</v>
      </c>
      <c r="P57" s="12"/>
      <c r="Q57" s="12">
        <f t="shared" si="52"/>
        <v>0</v>
      </c>
      <c r="R57" s="12"/>
      <c r="S57" s="12">
        <f t="shared" si="53"/>
        <v>342800</v>
      </c>
      <c r="T57" s="12"/>
      <c r="U57" s="12">
        <f t="shared" si="54"/>
        <v>0</v>
      </c>
      <c r="V57" s="12"/>
      <c r="W57" s="12">
        <f t="shared" si="55"/>
        <v>342800</v>
      </c>
      <c r="X57" s="12"/>
      <c r="Y57" s="12">
        <f t="shared" si="56"/>
        <v>0</v>
      </c>
      <c r="Z57" s="12"/>
      <c r="AA57" s="35">
        <f t="shared" si="57"/>
        <v>342800</v>
      </c>
      <c r="AB57" s="12"/>
      <c r="AC57" s="12">
        <f t="shared" si="58"/>
        <v>0</v>
      </c>
      <c r="AD57" s="12"/>
      <c r="AE57" s="12">
        <f t="shared" si="59"/>
        <v>342800</v>
      </c>
      <c r="AF57" s="12"/>
      <c r="AG57" s="12">
        <f t="shared" si="60"/>
        <v>0</v>
      </c>
      <c r="AH57" s="20"/>
      <c r="AI57" s="12">
        <f t="shared" si="61"/>
        <v>342800</v>
      </c>
      <c r="AJ57" s="20"/>
      <c r="AK57" s="12">
        <f t="shared" si="62"/>
        <v>0</v>
      </c>
      <c r="AL57" s="28"/>
      <c r="AM57" s="4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</row>
    <row r="58" spans="1:52" ht="75" hidden="1" x14ac:dyDescent="0.3">
      <c r="A58" s="2" t="s">
        <v>83</v>
      </c>
      <c r="B58" s="13" t="s">
        <v>60</v>
      </c>
      <c r="C58" s="13" t="s">
        <v>8</v>
      </c>
      <c r="D58" s="4">
        <v>0</v>
      </c>
      <c r="E58" s="12"/>
      <c r="F58" s="12">
        <f t="shared" si="0"/>
        <v>0</v>
      </c>
      <c r="G58" s="4">
        <v>0</v>
      </c>
      <c r="H58" s="12"/>
      <c r="I58" s="12">
        <f t="shared" si="1"/>
        <v>0</v>
      </c>
      <c r="J58" s="12"/>
      <c r="K58" s="12">
        <f t="shared" si="2"/>
        <v>0</v>
      </c>
      <c r="L58" s="12"/>
      <c r="M58" s="12">
        <f t="shared" si="3"/>
        <v>0</v>
      </c>
      <c r="N58" s="12"/>
      <c r="O58" s="12">
        <f t="shared" si="4"/>
        <v>0</v>
      </c>
      <c r="P58" s="12"/>
      <c r="Q58" s="12">
        <f t="shared" si="52"/>
        <v>0</v>
      </c>
      <c r="R58" s="12"/>
      <c r="S58" s="12">
        <f t="shared" si="53"/>
        <v>0</v>
      </c>
      <c r="T58" s="12"/>
      <c r="U58" s="12">
        <f t="shared" si="54"/>
        <v>0</v>
      </c>
      <c r="V58" s="12"/>
      <c r="W58" s="12">
        <f t="shared" si="55"/>
        <v>0</v>
      </c>
      <c r="X58" s="12"/>
      <c r="Y58" s="12">
        <f t="shared" si="56"/>
        <v>0</v>
      </c>
      <c r="Z58" s="12"/>
      <c r="AA58" s="35">
        <f t="shared" si="57"/>
        <v>0</v>
      </c>
      <c r="AB58" s="12"/>
      <c r="AC58" s="12">
        <f t="shared" si="58"/>
        <v>0</v>
      </c>
      <c r="AD58" s="12"/>
      <c r="AE58" s="12">
        <f t="shared" si="59"/>
        <v>0</v>
      </c>
      <c r="AF58" s="12"/>
      <c r="AG58" s="12">
        <f t="shared" si="60"/>
        <v>0</v>
      </c>
      <c r="AH58" s="20"/>
      <c r="AI58" s="12">
        <f t="shared" si="61"/>
        <v>0</v>
      </c>
      <c r="AJ58" s="20"/>
      <c r="AK58" s="12">
        <f t="shared" si="62"/>
        <v>0</v>
      </c>
      <c r="AL58" s="28"/>
      <c r="AM58" s="28">
        <v>0</v>
      </c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</row>
    <row r="59" spans="1:52" x14ac:dyDescent="0.3">
      <c r="A59" s="2"/>
      <c r="B59" s="46" t="s">
        <v>10</v>
      </c>
      <c r="C59" s="46"/>
      <c r="D59" s="34">
        <f>D63+D64+D68+D69+D73+D79</f>
        <v>168788.3</v>
      </c>
      <c r="E59" s="34"/>
      <c r="F59" s="35">
        <f t="shared" si="0"/>
        <v>168788.3</v>
      </c>
      <c r="G59" s="36">
        <f>G63+G64+G68+G69+G73+G79</f>
        <v>35500</v>
      </c>
      <c r="H59" s="34"/>
      <c r="I59" s="35">
        <f t="shared" si="1"/>
        <v>35500</v>
      </c>
      <c r="J59" s="34"/>
      <c r="K59" s="35">
        <f t="shared" si="2"/>
        <v>168788.3</v>
      </c>
      <c r="L59" s="34"/>
      <c r="M59" s="35">
        <f t="shared" si="3"/>
        <v>35500</v>
      </c>
      <c r="N59" s="34"/>
      <c r="O59" s="35">
        <f t="shared" si="4"/>
        <v>168788.3</v>
      </c>
      <c r="P59" s="34"/>
      <c r="Q59" s="35">
        <f t="shared" si="52"/>
        <v>35500</v>
      </c>
      <c r="R59" s="34">
        <f>R61+R62</f>
        <v>0</v>
      </c>
      <c r="S59" s="35">
        <f t="shared" si="53"/>
        <v>168788.3</v>
      </c>
      <c r="T59" s="34"/>
      <c r="U59" s="35">
        <f t="shared" si="54"/>
        <v>35500</v>
      </c>
      <c r="V59" s="34">
        <f>V61+V62</f>
        <v>0</v>
      </c>
      <c r="W59" s="35">
        <f t="shared" si="55"/>
        <v>168788.3</v>
      </c>
      <c r="X59" s="34"/>
      <c r="Y59" s="35">
        <f t="shared" si="56"/>
        <v>35500</v>
      </c>
      <c r="Z59" s="34">
        <f>Z61+Z62</f>
        <v>-11616</v>
      </c>
      <c r="AA59" s="35">
        <f t="shared" si="57"/>
        <v>157172.29999999999</v>
      </c>
      <c r="AB59" s="34"/>
      <c r="AC59" s="35">
        <f t="shared" si="58"/>
        <v>35500</v>
      </c>
      <c r="AD59" s="34">
        <f>AD61+AD62</f>
        <v>0</v>
      </c>
      <c r="AE59" s="35">
        <f t="shared" si="59"/>
        <v>157172.29999999999</v>
      </c>
      <c r="AF59" s="34"/>
      <c r="AG59" s="35">
        <f t="shared" si="60"/>
        <v>35500</v>
      </c>
      <c r="AH59" s="34">
        <f>AH61+AH62</f>
        <v>0</v>
      </c>
      <c r="AI59" s="12">
        <f t="shared" si="61"/>
        <v>157172.29999999999</v>
      </c>
      <c r="AJ59" s="34"/>
      <c r="AK59" s="12">
        <f t="shared" si="62"/>
        <v>35500</v>
      </c>
      <c r="AL59" s="37"/>
      <c r="AM59" s="37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</row>
    <row r="60" spans="1:52" x14ac:dyDescent="0.3">
      <c r="A60" s="2"/>
      <c r="B60" s="8" t="s">
        <v>13</v>
      </c>
      <c r="C60" s="46"/>
      <c r="D60" s="7"/>
      <c r="E60" s="6"/>
      <c r="F60" s="12"/>
      <c r="G60" s="7"/>
      <c r="H60" s="6"/>
      <c r="I60" s="12"/>
      <c r="J60" s="6"/>
      <c r="K60" s="12"/>
      <c r="L60" s="6"/>
      <c r="M60" s="12"/>
      <c r="N60" s="6"/>
      <c r="O60" s="12"/>
      <c r="P60" s="6"/>
      <c r="Q60" s="12"/>
      <c r="R60" s="6"/>
      <c r="S60" s="12"/>
      <c r="T60" s="6"/>
      <c r="U60" s="12"/>
      <c r="V60" s="6"/>
      <c r="W60" s="12"/>
      <c r="X60" s="6"/>
      <c r="Y60" s="12"/>
      <c r="Z60" s="6"/>
      <c r="AA60" s="35"/>
      <c r="AB60" s="6"/>
      <c r="AC60" s="12"/>
      <c r="AD60" s="6"/>
      <c r="AE60" s="12"/>
      <c r="AF60" s="6"/>
      <c r="AG60" s="12"/>
      <c r="AH60" s="21"/>
      <c r="AI60" s="12"/>
      <c r="AJ60" s="21"/>
      <c r="AK60" s="12"/>
      <c r="AL60" s="28"/>
      <c r="AM60" s="4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</row>
    <row r="61" spans="1:52" hidden="1" x14ac:dyDescent="0.3">
      <c r="A61" s="2"/>
      <c r="B61" s="13" t="s">
        <v>16</v>
      </c>
      <c r="C61" s="13"/>
      <c r="D61" s="7">
        <f>D63+D66+D68+D69+D75+D79</f>
        <v>139638.30000000002</v>
      </c>
      <c r="E61" s="6"/>
      <c r="F61" s="12">
        <f t="shared" si="0"/>
        <v>139638.30000000002</v>
      </c>
      <c r="G61" s="7">
        <f>G63+G66+G68+G69+G75+G79</f>
        <v>35500</v>
      </c>
      <c r="H61" s="6"/>
      <c r="I61" s="12">
        <f t="shared" si="1"/>
        <v>35500</v>
      </c>
      <c r="J61" s="6"/>
      <c r="K61" s="12">
        <f t="shared" si="2"/>
        <v>139638.30000000002</v>
      </c>
      <c r="L61" s="6"/>
      <c r="M61" s="12">
        <f t="shared" si="3"/>
        <v>35500</v>
      </c>
      <c r="N61" s="6"/>
      <c r="O61" s="12">
        <f t="shared" si="4"/>
        <v>139638.30000000002</v>
      </c>
      <c r="P61" s="6"/>
      <c r="Q61" s="12">
        <f t="shared" ref="Q61:Q64" si="63">M61+P61</f>
        <v>35500</v>
      </c>
      <c r="R61" s="6">
        <f>R63+R66+R68+R71+R75+R79</f>
        <v>0</v>
      </c>
      <c r="S61" s="12">
        <f t="shared" ref="S61:S69" si="64">O61+R61</f>
        <v>139638.30000000002</v>
      </c>
      <c r="T61" s="6"/>
      <c r="U61" s="12">
        <f t="shared" ref="U61:U64" si="65">Q61+T61</f>
        <v>35500</v>
      </c>
      <c r="V61" s="6">
        <f>V63+V66+V68+V71+V75+V79</f>
        <v>0</v>
      </c>
      <c r="W61" s="12">
        <f t="shared" ref="W61:W69" si="66">S61+V61</f>
        <v>139638.30000000002</v>
      </c>
      <c r="X61" s="6"/>
      <c r="Y61" s="12">
        <f t="shared" ref="Y61:Y64" si="67">U61+X61</f>
        <v>35500</v>
      </c>
      <c r="Z61" s="6">
        <f>Z63+Z66+Z68+Z71+Z75+Z79</f>
        <v>-11616</v>
      </c>
      <c r="AA61" s="35">
        <f t="shared" ref="AA61:AA69" si="68">W61+Z61</f>
        <v>128022.30000000002</v>
      </c>
      <c r="AB61" s="6"/>
      <c r="AC61" s="12">
        <f t="shared" ref="AC61:AC64" si="69">Y61+AB61</f>
        <v>35500</v>
      </c>
      <c r="AD61" s="6">
        <f>AD63+AD66+AD68+AD71+AD75+AD79</f>
        <v>0</v>
      </c>
      <c r="AE61" s="12">
        <f t="shared" ref="AE61:AE69" si="70">AA61+AD61</f>
        <v>128022.30000000002</v>
      </c>
      <c r="AF61" s="6"/>
      <c r="AG61" s="12">
        <f t="shared" ref="AG61:AG64" si="71">AC61+AF61</f>
        <v>35500</v>
      </c>
      <c r="AH61" s="21">
        <f>AH63+AH66+AH68+AH71+AH75+AH79+AH77+AH78</f>
        <v>0</v>
      </c>
      <c r="AI61" s="12">
        <f t="shared" ref="AI61:AI69" si="72">AE61+AH61</f>
        <v>128022.30000000002</v>
      </c>
      <c r="AJ61" s="21"/>
      <c r="AK61" s="12">
        <f t="shared" ref="AK61:AK64" si="73">AG61+AJ61</f>
        <v>35500</v>
      </c>
      <c r="AL61" s="28"/>
      <c r="AM61" s="28">
        <v>0</v>
      </c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</row>
    <row r="62" spans="1:52" x14ac:dyDescent="0.3">
      <c r="A62" s="2"/>
      <c r="B62" s="46" t="s">
        <v>33</v>
      </c>
      <c r="C62" s="46"/>
      <c r="D62" s="7">
        <f>D67+D76</f>
        <v>29150</v>
      </c>
      <c r="E62" s="6"/>
      <c r="F62" s="12">
        <f t="shared" si="0"/>
        <v>29150</v>
      </c>
      <c r="G62" s="7">
        <f>G67+G76</f>
        <v>0</v>
      </c>
      <c r="H62" s="6"/>
      <c r="I62" s="12">
        <f t="shared" si="1"/>
        <v>0</v>
      </c>
      <c r="J62" s="6"/>
      <c r="K62" s="12">
        <f t="shared" si="2"/>
        <v>29150</v>
      </c>
      <c r="L62" s="6"/>
      <c r="M62" s="12">
        <f t="shared" si="3"/>
        <v>0</v>
      </c>
      <c r="N62" s="6"/>
      <c r="O62" s="12">
        <f t="shared" si="4"/>
        <v>29150</v>
      </c>
      <c r="P62" s="6"/>
      <c r="Q62" s="12">
        <f t="shared" si="63"/>
        <v>0</v>
      </c>
      <c r="R62" s="6"/>
      <c r="S62" s="12">
        <f t="shared" si="64"/>
        <v>29150</v>
      </c>
      <c r="T62" s="6"/>
      <c r="U62" s="12">
        <f t="shared" si="65"/>
        <v>0</v>
      </c>
      <c r="V62" s="6"/>
      <c r="W62" s="12">
        <f t="shared" si="66"/>
        <v>29150</v>
      </c>
      <c r="X62" s="6"/>
      <c r="Y62" s="12">
        <f t="shared" si="67"/>
        <v>0</v>
      </c>
      <c r="Z62" s="6"/>
      <c r="AA62" s="35">
        <f t="shared" si="68"/>
        <v>29150</v>
      </c>
      <c r="AB62" s="6"/>
      <c r="AC62" s="12">
        <f t="shared" si="69"/>
        <v>0</v>
      </c>
      <c r="AD62" s="6"/>
      <c r="AE62" s="12">
        <f t="shared" si="70"/>
        <v>29150</v>
      </c>
      <c r="AF62" s="6"/>
      <c r="AG62" s="12">
        <f t="shared" si="71"/>
        <v>0</v>
      </c>
      <c r="AH62" s="21"/>
      <c r="AI62" s="12">
        <f t="shared" si="72"/>
        <v>29150</v>
      </c>
      <c r="AJ62" s="21"/>
      <c r="AK62" s="12">
        <f t="shared" si="73"/>
        <v>0</v>
      </c>
      <c r="AL62" s="28"/>
      <c r="AM62" s="4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</row>
    <row r="63" spans="1:52" ht="60" customHeight="1" x14ac:dyDescent="0.3">
      <c r="A63" s="2" t="s">
        <v>84</v>
      </c>
      <c r="B63" s="3" t="s">
        <v>70</v>
      </c>
      <c r="C63" s="3" t="s">
        <v>11</v>
      </c>
      <c r="D63" s="4">
        <v>49935.1</v>
      </c>
      <c r="E63" s="12"/>
      <c r="F63" s="12">
        <f t="shared" si="0"/>
        <v>49935.1</v>
      </c>
      <c r="G63" s="4">
        <v>35500</v>
      </c>
      <c r="H63" s="12"/>
      <c r="I63" s="12">
        <f t="shared" si="1"/>
        <v>35500</v>
      </c>
      <c r="J63" s="12"/>
      <c r="K63" s="12">
        <f t="shared" si="2"/>
        <v>49935.1</v>
      </c>
      <c r="L63" s="12"/>
      <c r="M63" s="12">
        <f t="shared" si="3"/>
        <v>35500</v>
      </c>
      <c r="N63" s="12"/>
      <c r="O63" s="12">
        <f t="shared" si="4"/>
        <v>49935.1</v>
      </c>
      <c r="P63" s="12"/>
      <c r="Q63" s="12">
        <f t="shared" si="63"/>
        <v>35500</v>
      </c>
      <c r="R63" s="12"/>
      <c r="S63" s="12">
        <f t="shared" si="64"/>
        <v>49935.1</v>
      </c>
      <c r="T63" s="12"/>
      <c r="U63" s="12">
        <f t="shared" si="65"/>
        <v>35500</v>
      </c>
      <c r="V63" s="12"/>
      <c r="W63" s="12">
        <f t="shared" si="66"/>
        <v>49935.1</v>
      </c>
      <c r="X63" s="12"/>
      <c r="Y63" s="12">
        <f t="shared" si="67"/>
        <v>35500</v>
      </c>
      <c r="Z63" s="12">
        <v>-3185.1</v>
      </c>
      <c r="AA63" s="35">
        <f t="shared" si="68"/>
        <v>46750</v>
      </c>
      <c r="AB63" s="12"/>
      <c r="AC63" s="12">
        <f t="shared" si="69"/>
        <v>35500</v>
      </c>
      <c r="AD63" s="12"/>
      <c r="AE63" s="12">
        <f t="shared" si="70"/>
        <v>46750</v>
      </c>
      <c r="AF63" s="12"/>
      <c r="AG63" s="12">
        <f t="shared" si="71"/>
        <v>35500</v>
      </c>
      <c r="AH63" s="20"/>
      <c r="AI63" s="12">
        <f>AE63+AH63</f>
        <v>46750</v>
      </c>
      <c r="AJ63" s="20"/>
      <c r="AK63" s="12">
        <f t="shared" si="73"/>
        <v>35500</v>
      </c>
      <c r="AL63" s="28">
        <v>1020200000</v>
      </c>
      <c r="AM63" s="4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</row>
    <row r="64" spans="1:52" ht="56.25" hidden="1" x14ac:dyDescent="0.3">
      <c r="A64" s="2" t="s">
        <v>43</v>
      </c>
      <c r="B64" s="3" t="s">
        <v>102</v>
      </c>
      <c r="C64" s="3" t="s">
        <v>11</v>
      </c>
      <c r="D64" s="12">
        <f>D66+D67</f>
        <v>0</v>
      </c>
      <c r="E64" s="12"/>
      <c r="F64" s="12">
        <f t="shared" si="0"/>
        <v>0</v>
      </c>
      <c r="G64" s="4">
        <f>G66+G67</f>
        <v>0</v>
      </c>
      <c r="H64" s="12"/>
      <c r="I64" s="12">
        <f t="shared" si="1"/>
        <v>0</v>
      </c>
      <c r="J64" s="12"/>
      <c r="K64" s="12">
        <f t="shared" si="2"/>
        <v>0</v>
      </c>
      <c r="L64" s="12"/>
      <c r="M64" s="12">
        <f t="shared" si="3"/>
        <v>0</v>
      </c>
      <c r="N64" s="12"/>
      <c r="O64" s="12">
        <f t="shared" si="4"/>
        <v>0</v>
      </c>
      <c r="P64" s="12"/>
      <c r="Q64" s="12">
        <f t="shared" si="63"/>
        <v>0</v>
      </c>
      <c r="R64" s="12"/>
      <c r="S64" s="12">
        <f t="shared" si="64"/>
        <v>0</v>
      </c>
      <c r="T64" s="12"/>
      <c r="U64" s="12">
        <f t="shared" si="65"/>
        <v>0</v>
      </c>
      <c r="V64" s="12"/>
      <c r="W64" s="12">
        <f t="shared" si="66"/>
        <v>0</v>
      </c>
      <c r="X64" s="12"/>
      <c r="Y64" s="12">
        <f t="shared" si="67"/>
        <v>0</v>
      </c>
      <c r="Z64" s="12"/>
      <c r="AA64" s="35">
        <f t="shared" si="68"/>
        <v>0</v>
      </c>
      <c r="AB64" s="12"/>
      <c r="AC64" s="12">
        <f t="shared" si="69"/>
        <v>0</v>
      </c>
      <c r="AD64" s="12"/>
      <c r="AE64" s="12">
        <f t="shared" si="70"/>
        <v>0</v>
      </c>
      <c r="AF64" s="12"/>
      <c r="AG64" s="12">
        <f t="shared" si="71"/>
        <v>0</v>
      </c>
      <c r="AH64" s="20"/>
      <c r="AI64" s="12">
        <f t="shared" si="72"/>
        <v>0</v>
      </c>
      <c r="AJ64" s="20"/>
      <c r="AK64" s="12">
        <f t="shared" si="73"/>
        <v>0</v>
      </c>
      <c r="AL64" s="28">
        <v>1120441070</v>
      </c>
      <c r="AM64" s="28">
        <v>0</v>
      </c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</row>
    <row r="65" spans="1:52" hidden="1" x14ac:dyDescent="0.3">
      <c r="A65" s="2"/>
      <c r="B65" s="8" t="s">
        <v>13</v>
      </c>
      <c r="C65" s="3"/>
      <c r="D65" s="12"/>
      <c r="E65" s="12"/>
      <c r="F65" s="12"/>
      <c r="G65" s="4"/>
      <c r="H65" s="12"/>
      <c r="I65" s="12"/>
      <c r="J65" s="12"/>
      <c r="K65" s="12"/>
      <c r="L65" s="12"/>
      <c r="M65" s="12"/>
      <c r="N65" s="12"/>
      <c r="O65" s="12">
        <f t="shared" si="4"/>
        <v>0</v>
      </c>
      <c r="P65" s="12"/>
      <c r="Q65" s="12"/>
      <c r="R65" s="12"/>
      <c r="S65" s="12">
        <f t="shared" si="64"/>
        <v>0</v>
      </c>
      <c r="T65" s="12"/>
      <c r="U65" s="12"/>
      <c r="V65" s="12"/>
      <c r="W65" s="12">
        <f t="shared" si="66"/>
        <v>0</v>
      </c>
      <c r="X65" s="12"/>
      <c r="Y65" s="12"/>
      <c r="Z65" s="12"/>
      <c r="AA65" s="35">
        <f t="shared" si="68"/>
        <v>0</v>
      </c>
      <c r="AB65" s="12"/>
      <c r="AC65" s="12"/>
      <c r="AD65" s="12"/>
      <c r="AE65" s="12">
        <f t="shared" si="70"/>
        <v>0</v>
      </c>
      <c r="AF65" s="12"/>
      <c r="AG65" s="12"/>
      <c r="AH65" s="20"/>
      <c r="AI65" s="12">
        <f t="shared" si="72"/>
        <v>0</v>
      </c>
      <c r="AJ65" s="20"/>
      <c r="AK65" s="12"/>
      <c r="AL65" s="28"/>
      <c r="AM65" s="28">
        <v>0</v>
      </c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</row>
    <row r="66" spans="1:52" hidden="1" x14ac:dyDescent="0.3">
      <c r="A66" s="2"/>
      <c r="B66" s="13" t="s">
        <v>16</v>
      </c>
      <c r="C66" s="3"/>
      <c r="D66" s="12"/>
      <c r="E66" s="12"/>
      <c r="F66" s="12">
        <f t="shared" si="0"/>
        <v>0</v>
      </c>
      <c r="G66" s="4"/>
      <c r="H66" s="12"/>
      <c r="I66" s="12">
        <f t="shared" si="1"/>
        <v>0</v>
      </c>
      <c r="J66" s="12"/>
      <c r="K66" s="12">
        <f t="shared" si="2"/>
        <v>0</v>
      </c>
      <c r="L66" s="12"/>
      <c r="M66" s="12">
        <f t="shared" si="3"/>
        <v>0</v>
      </c>
      <c r="N66" s="12"/>
      <c r="O66" s="12">
        <f t="shared" si="4"/>
        <v>0</v>
      </c>
      <c r="P66" s="12"/>
      <c r="Q66" s="12">
        <f t="shared" ref="Q66:Q69" si="74">M66+P66</f>
        <v>0</v>
      </c>
      <c r="R66" s="12"/>
      <c r="S66" s="12">
        <f t="shared" si="64"/>
        <v>0</v>
      </c>
      <c r="T66" s="12"/>
      <c r="U66" s="12">
        <f t="shared" ref="U66:U69" si="75">Q66+T66</f>
        <v>0</v>
      </c>
      <c r="V66" s="12"/>
      <c r="W66" s="12">
        <f t="shared" si="66"/>
        <v>0</v>
      </c>
      <c r="X66" s="12"/>
      <c r="Y66" s="12">
        <f t="shared" ref="Y66:Y69" si="76">U66+X66</f>
        <v>0</v>
      </c>
      <c r="Z66" s="12"/>
      <c r="AA66" s="35">
        <f t="shared" si="68"/>
        <v>0</v>
      </c>
      <c r="AB66" s="12"/>
      <c r="AC66" s="12">
        <f t="shared" ref="AC66:AC69" si="77">Y66+AB66</f>
        <v>0</v>
      </c>
      <c r="AD66" s="12"/>
      <c r="AE66" s="12">
        <f t="shared" si="70"/>
        <v>0</v>
      </c>
      <c r="AF66" s="12"/>
      <c r="AG66" s="12">
        <f t="shared" ref="AG66:AG69" si="78">AC66+AF66</f>
        <v>0</v>
      </c>
      <c r="AH66" s="20"/>
      <c r="AI66" s="12">
        <f t="shared" si="72"/>
        <v>0</v>
      </c>
      <c r="AJ66" s="20"/>
      <c r="AK66" s="12">
        <f t="shared" ref="AK66:AK69" si="79">AG66+AJ66</f>
        <v>0</v>
      </c>
      <c r="AL66" s="28"/>
      <c r="AM66" s="28">
        <v>0</v>
      </c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</row>
    <row r="67" spans="1:52" hidden="1" x14ac:dyDescent="0.3">
      <c r="A67" s="2"/>
      <c r="B67" s="13" t="s">
        <v>33</v>
      </c>
      <c r="C67" s="3"/>
      <c r="D67" s="12"/>
      <c r="E67" s="12"/>
      <c r="F67" s="12">
        <f t="shared" si="0"/>
        <v>0</v>
      </c>
      <c r="G67" s="4"/>
      <c r="H67" s="12"/>
      <c r="I67" s="12">
        <f t="shared" si="1"/>
        <v>0</v>
      </c>
      <c r="J67" s="12"/>
      <c r="K67" s="12">
        <f t="shared" si="2"/>
        <v>0</v>
      </c>
      <c r="L67" s="12"/>
      <c r="M67" s="12">
        <f t="shared" si="3"/>
        <v>0</v>
      </c>
      <c r="N67" s="12"/>
      <c r="O67" s="12">
        <f t="shared" si="4"/>
        <v>0</v>
      </c>
      <c r="P67" s="12"/>
      <c r="Q67" s="12">
        <f t="shared" si="74"/>
        <v>0</v>
      </c>
      <c r="R67" s="12"/>
      <c r="S67" s="12">
        <f t="shared" si="64"/>
        <v>0</v>
      </c>
      <c r="T67" s="12"/>
      <c r="U67" s="12">
        <f t="shared" si="75"/>
        <v>0</v>
      </c>
      <c r="V67" s="12"/>
      <c r="W67" s="12">
        <f t="shared" si="66"/>
        <v>0</v>
      </c>
      <c r="X67" s="12"/>
      <c r="Y67" s="12">
        <f t="shared" si="76"/>
        <v>0</v>
      </c>
      <c r="Z67" s="12"/>
      <c r="AA67" s="35">
        <f t="shared" si="68"/>
        <v>0</v>
      </c>
      <c r="AB67" s="12"/>
      <c r="AC67" s="12">
        <f t="shared" si="77"/>
        <v>0</v>
      </c>
      <c r="AD67" s="12"/>
      <c r="AE67" s="12">
        <f t="shared" si="70"/>
        <v>0</v>
      </c>
      <c r="AF67" s="12"/>
      <c r="AG67" s="12">
        <f t="shared" si="78"/>
        <v>0</v>
      </c>
      <c r="AH67" s="20"/>
      <c r="AI67" s="12">
        <f t="shared" si="72"/>
        <v>0</v>
      </c>
      <c r="AJ67" s="20"/>
      <c r="AK67" s="12">
        <f t="shared" si="79"/>
        <v>0</v>
      </c>
      <c r="AL67" s="28"/>
      <c r="AM67" s="28">
        <v>0</v>
      </c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</row>
    <row r="68" spans="1:52" ht="56.25" hidden="1" x14ac:dyDescent="0.3">
      <c r="A68" s="2" t="s">
        <v>84</v>
      </c>
      <c r="B68" s="3" t="s">
        <v>103</v>
      </c>
      <c r="C68" s="3" t="s">
        <v>11</v>
      </c>
      <c r="D68" s="12">
        <v>0</v>
      </c>
      <c r="E68" s="12">
        <v>8430.9</v>
      </c>
      <c r="F68" s="12">
        <f t="shared" si="0"/>
        <v>8430.9</v>
      </c>
      <c r="G68" s="4">
        <v>0</v>
      </c>
      <c r="H68" s="12"/>
      <c r="I68" s="12">
        <f t="shared" si="1"/>
        <v>0</v>
      </c>
      <c r="J68" s="12"/>
      <c r="K68" s="12">
        <f t="shared" si="2"/>
        <v>8430.9</v>
      </c>
      <c r="L68" s="12"/>
      <c r="M68" s="12">
        <f t="shared" si="3"/>
        <v>0</v>
      </c>
      <c r="N68" s="12"/>
      <c r="O68" s="12">
        <f t="shared" si="4"/>
        <v>8430.9</v>
      </c>
      <c r="P68" s="12"/>
      <c r="Q68" s="12">
        <f t="shared" si="74"/>
        <v>0</v>
      </c>
      <c r="R68" s="12"/>
      <c r="S68" s="12">
        <f t="shared" si="64"/>
        <v>8430.9</v>
      </c>
      <c r="T68" s="12"/>
      <c r="U68" s="12">
        <f t="shared" si="75"/>
        <v>0</v>
      </c>
      <c r="V68" s="12"/>
      <c r="W68" s="12">
        <f t="shared" si="66"/>
        <v>8430.9</v>
      </c>
      <c r="X68" s="12"/>
      <c r="Y68" s="12">
        <f t="shared" si="76"/>
        <v>0</v>
      </c>
      <c r="Z68" s="12">
        <v>-8430.9</v>
      </c>
      <c r="AA68" s="35">
        <f t="shared" si="68"/>
        <v>0</v>
      </c>
      <c r="AB68" s="12"/>
      <c r="AC68" s="12">
        <f t="shared" si="77"/>
        <v>0</v>
      </c>
      <c r="AD68" s="12"/>
      <c r="AE68" s="12">
        <f t="shared" si="70"/>
        <v>0</v>
      </c>
      <c r="AF68" s="12"/>
      <c r="AG68" s="12">
        <f t="shared" si="78"/>
        <v>0</v>
      </c>
      <c r="AH68" s="20"/>
      <c r="AI68" s="12">
        <f t="shared" si="72"/>
        <v>0</v>
      </c>
      <c r="AJ68" s="20"/>
      <c r="AK68" s="12">
        <f t="shared" si="79"/>
        <v>0</v>
      </c>
      <c r="AL68" s="28">
        <v>1120441540</v>
      </c>
      <c r="AM68" s="28">
        <v>0</v>
      </c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</row>
    <row r="69" spans="1:52" ht="60" customHeight="1" x14ac:dyDescent="0.3">
      <c r="A69" s="2" t="s">
        <v>85</v>
      </c>
      <c r="B69" s="3" t="s">
        <v>120</v>
      </c>
      <c r="C69" s="3" t="s">
        <v>11</v>
      </c>
      <c r="D69" s="12">
        <v>67007</v>
      </c>
      <c r="E69" s="12">
        <f>E71+E72</f>
        <v>-25444.6</v>
      </c>
      <c r="F69" s="12">
        <f t="shared" si="0"/>
        <v>41562.400000000001</v>
      </c>
      <c r="G69" s="4">
        <v>0</v>
      </c>
      <c r="H69" s="12"/>
      <c r="I69" s="12">
        <f t="shared" si="1"/>
        <v>0</v>
      </c>
      <c r="J69" s="12">
        <f>J71+J72</f>
        <v>0</v>
      </c>
      <c r="K69" s="12">
        <f t="shared" si="2"/>
        <v>41562.400000000001</v>
      </c>
      <c r="L69" s="12"/>
      <c r="M69" s="12">
        <f t="shared" si="3"/>
        <v>0</v>
      </c>
      <c r="N69" s="12">
        <f>N71+N72</f>
        <v>0</v>
      </c>
      <c r="O69" s="12">
        <f t="shared" si="4"/>
        <v>41562.400000000001</v>
      </c>
      <c r="P69" s="12"/>
      <c r="Q69" s="12">
        <f t="shared" si="74"/>
        <v>0</v>
      </c>
      <c r="R69" s="12">
        <f>R71+R72</f>
        <v>0</v>
      </c>
      <c r="S69" s="12">
        <f t="shared" si="64"/>
        <v>41562.400000000001</v>
      </c>
      <c r="T69" s="12"/>
      <c r="U69" s="12">
        <f t="shared" si="75"/>
        <v>0</v>
      </c>
      <c r="V69" s="12">
        <f>V71+V72</f>
        <v>0</v>
      </c>
      <c r="W69" s="12">
        <f t="shared" si="66"/>
        <v>41562.400000000001</v>
      </c>
      <c r="X69" s="12"/>
      <c r="Y69" s="12">
        <f t="shared" si="76"/>
        <v>0</v>
      </c>
      <c r="Z69" s="12">
        <f>Z71+Z72</f>
        <v>0</v>
      </c>
      <c r="AA69" s="35">
        <f t="shared" si="68"/>
        <v>41562.400000000001</v>
      </c>
      <c r="AB69" s="12"/>
      <c r="AC69" s="12">
        <f t="shared" si="77"/>
        <v>0</v>
      </c>
      <c r="AD69" s="12">
        <f>AD71+AD72</f>
        <v>0</v>
      </c>
      <c r="AE69" s="12">
        <f t="shared" si="70"/>
        <v>41562.400000000001</v>
      </c>
      <c r="AF69" s="12"/>
      <c r="AG69" s="12">
        <f t="shared" si="78"/>
        <v>0</v>
      </c>
      <c r="AH69" s="20">
        <f>AH71+AH72</f>
        <v>0</v>
      </c>
      <c r="AI69" s="12">
        <f t="shared" si="72"/>
        <v>41562.400000000001</v>
      </c>
      <c r="AJ69" s="20"/>
      <c r="AK69" s="12">
        <f t="shared" si="79"/>
        <v>0</v>
      </c>
      <c r="AL69" s="28"/>
      <c r="AM69" s="4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</row>
    <row r="70" spans="1:52" x14ac:dyDescent="0.3">
      <c r="A70" s="2"/>
      <c r="B70" s="8" t="s">
        <v>13</v>
      </c>
      <c r="C70" s="3"/>
      <c r="D70" s="12"/>
      <c r="E70" s="12"/>
      <c r="F70" s="12"/>
      <c r="G70" s="4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35"/>
      <c r="AB70" s="12"/>
      <c r="AC70" s="12"/>
      <c r="AD70" s="12"/>
      <c r="AE70" s="12"/>
      <c r="AF70" s="12"/>
      <c r="AG70" s="12"/>
      <c r="AH70" s="20"/>
      <c r="AI70" s="12"/>
      <c r="AJ70" s="20"/>
      <c r="AK70" s="12"/>
      <c r="AL70" s="28"/>
      <c r="AM70" s="4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</row>
    <row r="71" spans="1:52" hidden="1" x14ac:dyDescent="0.3">
      <c r="A71" s="2"/>
      <c r="B71" s="18" t="s">
        <v>16</v>
      </c>
      <c r="C71" s="3"/>
      <c r="D71" s="12">
        <v>67007</v>
      </c>
      <c r="E71" s="12">
        <v>-54594.6</v>
      </c>
      <c r="F71" s="12">
        <f t="shared" si="0"/>
        <v>12412.400000000001</v>
      </c>
      <c r="G71" s="4"/>
      <c r="H71" s="12"/>
      <c r="I71" s="12">
        <v>0</v>
      </c>
      <c r="J71" s="12"/>
      <c r="K71" s="12">
        <f t="shared" si="2"/>
        <v>12412.400000000001</v>
      </c>
      <c r="L71" s="12"/>
      <c r="M71" s="12">
        <f t="shared" si="3"/>
        <v>0</v>
      </c>
      <c r="N71" s="12"/>
      <c r="O71" s="12">
        <f t="shared" si="4"/>
        <v>12412.400000000001</v>
      </c>
      <c r="P71" s="12"/>
      <c r="Q71" s="12">
        <f t="shared" ref="Q71:Q73" si="80">M71+P71</f>
        <v>0</v>
      </c>
      <c r="R71" s="12"/>
      <c r="S71" s="12">
        <f t="shared" ref="S71:S73" si="81">O71+R71</f>
        <v>12412.400000000001</v>
      </c>
      <c r="T71" s="12"/>
      <c r="U71" s="12">
        <f t="shared" ref="U71:U73" si="82">Q71+T71</f>
        <v>0</v>
      </c>
      <c r="V71" s="12"/>
      <c r="W71" s="12">
        <f t="shared" ref="W71:W73" si="83">S71+V71</f>
        <v>12412.400000000001</v>
      </c>
      <c r="X71" s="12"/>
      <c r="Y71" s="12">
        <f t="shared" ref="Y71:Y73" si="84">U71+X71</f>
        <v>0</v>
      </c>
      <c r="Z71" s="12"/>
      <c r="AA71" s="35">
        <f t="shared" ref="AA71:AA73" si="85">W71+Z71</f>
        <v>12412.400000000001</v>
      </c>
      <c r="AB71" s="12"/>
      <c r="AC71" s="12">
        <f t="shared" ref="AC71:AC73" si="86">Y71+AB71</f>
        <v>0</v>
      </c>
      <c r="AD71" s="12"/>
      <c r="AE71" s="12">
        <f t="shared" ref="AE71:AE73" si="87">AA71+AD71</f>
        <v>12412.400000000001</v>
      </c>
      <c r="AF71" s="12"/>
      <c r="AG71" s="12">
        <f t="shared" ref="AG71:AG73" si="88">AC71+AF71</f>
        <v>0</v>
      </c>
      <c r="AH71" s="20"/>
      <c r="AI71" s="12">
        <f t="shared" ref="AI71:AI78" si="89">AE71+AH71</f>
        <v>12412.400000000001</v>
      </c>
      <c r="AJ71" s="20"/>
      <c r="AK71" s="12">
        <f t="shared" ref="AK71:AK73" si="90">AG71+AJ71</f>
        <v>0</v>
      </c>
      <c r="AL71" s="28" t="s">
        <v>94</v>
      </c>
      <c r="AM71" s="28">
        <v>0</v>
      </c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</row>
    <row r="72" spans="1:52" x14ac:dyDescent="0.3">
      <c r="A72" s="2"/>
      <c r="B72" s="46" t="s">
        <v>33</v>
      </c>
      <c r="C72" s="3"/>
      <c r="D72" s="12"/>
      <c r="E72" s="12">
        <v>29150</v>
      </c>
      <c r="F72" s="12">
        <f t="shared" si="0"/>
        <v>29150</v>
      </c>
      <c r="G72" s="4"/>
      <c r="H72" s="12"/>
      <c r="I72" s="12">
        <v>0</v>
      </c>
      <c r="J72" s="12"/>
      <c r="K72" s="12">
        <f t="shared" si="2"/>
        <v>29150</v>
      </c>
      <c r="L72" s="12"/>
      <c r="M72" s="12">
        <f t="shared" si="3"/>
        <v>0</v>
      </c>
      <c r="N72" s="12"/>
      <c r="O72" s="12">
        <f t="shared" si="4"/>
        <v>29150</v>
      </c>
      <c r="P72" s="12"/>
      <c r="Q72" s="12">
        <f t="shared" si="80"/>
        <v>0</v>
      </c>
      <c r="R72" s="12"/>
      <c r="S72" s="12">
        <f t="shared" si="81"/>
        <v>29150</v>
      </c>
      <c r="T72" s="12"/>
      <c r="U72" s="12">
        <f t="shared" si="82"/>
        <v>0</v>
      </c>
      <c r="V72" s="12"/>
      <c r="W72" s="12">
        <f t="shared" si="83"/>
        <v>29150</v>
      </c>
      <c r="X72" s="12"/>
      <c r="Y72" s="12">
        <f t="shared" si="84"/>
        <v>0</v>
      </c>
      <c r="Z72" s="12"/>
      <c r="AA72" s="35">
        <f t="shared" si="85"/>
        <v>29150</v>
      </c>
      <c r="AB72" s="12"/>
      <c r="AC72" s="12">
        <f t="shared" si="86"/>
        <v>0</v>
      </c>
      <c r="AD72" s="12"/>
      <c r="AE72" s="12">
        <f t="shared" si="87"/>
        <v>29150</v>
      </c>
      <c r="AF72" s="12"/>
      <c r="AG72" s="12">
        <f t="shared" si="88"/>
        <v>0</v>
      </c>
      <c r="AH72" s="20"/>
      <c r="AI72" s="12">
        <f t="shared" si="89"/>
        <v>29150</v>
      </c>
      <c r="AJ72" s="20"/>
      <c r="AK72" s="12">
        <f t="shared" si="90"/>
        <v>0</v>
      </c>
      <c r="AL72" s="28" t="s">
        <v>95</v>
      </c>
      <c r="AM72" s="4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t="60" customHeight="1" x14ac:dyDescent="0.3">
      <c r="A73" s="2" t="s">
        <v>86</v>
      </c>
      <c r="B73" s="3" t="s">
        <v>112</v>
      </c>
      <c r="C73" s="3" t="s">
        <v>11</v>
      </c>
      <c r="D73" s="12">
        <f>D75+D76</f>
        <v>51846.2</v>
      </c>
      <c r="E73" s="12">
        <f>E75+E76</f>
        <v>17013.699999999997</v>
      </c>
      <c r="F73" s="12">
        <f>D73+E73</f>
        <v>68859.899999999994</v>
      </c>
      <c r="G73" s="4">
        <f>G75+G76</f>
        <v>0</v>
      </c>
      <c r="H73" s="12"/>
      <c r="I73" s="12">
        <f t="shared" si="1"/>
        <v>0</v>
      </c>
      <c r="J73" s="12">
        <f>J75+J76</f>
        <v>0</v>
      </c>
      <c r="K73" s="12">
        <f t="shared" si="2"/>
        <v>68859.899999999994</v>
      </c>
      <c r="L73" s="12"/>
      <c r="M73" s="12">
        <f t="shared" si="3"/>
        <v>0</v>
      </c>
      <c r="N73" s="12">
        <f>N75+N76</f>
        <v>0</v>
      </c>
      <c r="O73" s="12">
        <f t="shared" si="4"/>
        <v>68859.899999999994</v>
      </c>
      <c r="P73" s="12"/>
      <c r="Q73" s="12">
        <f t="shared" si="80"/>
        <v>0</v>
      </c>
      <c r="R73" s="12">
        <f>R75+R76</f>
        <v>0</v>
      </c>
      <c r="S73" s="12">
        <f t="shared" si="81"/>
        <v>68859.899999999994</v>
      </c>
      <c r="T73" s="12"/>
      <c r="U73" s="12">
        <f t="shared" si="82"/>
        <v>0</v>
      </c>
      <c r="V73" s="12">
        <f>V75+V76</f>
        <v>0</v>
      </c>
      <c r="W73" s="12">
        <f t="shared" si="83"/>
        <v>68859.899999999994</v>
      </c>
      <c r="X73" s="12"/>
      <c r="Y73" s="12">
        <f t="shared" si="84"/>
        <v>0</v>
      </c>
      <c r="Z73" s="12">
        <f>Z75+Z76</f>
        <v>0</v>
      </c>
      <c r="AA73" s="35">
        <f t="shared" si="85"/>
        <v>68859.899999999994</v>
      </c>
      <c r="AB73" s="12"/>
      <c r="AC73" s="12">
        <f t="shared" si="86"/>
        <v>0</v>
      </c>
      <c r="AD73" s="12">
        <f>AD75+AD76</f>
        <v>0</v>
      </c>
      <c r="AE73" s="12">
        <f t="shared" si="87"/>
        <v>68859.899999999994</v>
      </c>
      <c r="AF73" s="12"/>
      <c r="AG73" s="12">
        <f t="shared" si="88"/>
        <v>0</v>
      </c>
      <c r="AH73" s="20">
        <f>AH75+AH76</f>
        <v>-65886.2</v>
      </c>
      <c r="AI73" s="12">
        <f t="shared" si="89"/>
        <v>2973.6999999999971</v>
      </c>
      <c r="AJ73" s="20"/>
      <c r="AK73" s="12">
        <f t="shared" si="90"/>
        <v>0</v>
      </c>
      <c r="AL73" s="28">
        <v>1120441060</v>
      </c>
      <c r="AM73" s="4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</row>
    <row r="74" spans="1:52" ht="22.15" hidden="1" customHeight="1" x14ac:dyDescent="0.3">
      <c r="A74" s="2"/>
      <c r="B74" s="8" t="s">
        <v>13</v>
      </c>
      <c r="C74" s="3"/>
      <c r="D74" s="12"/>
      <c r="E74" s="12"/>
      <c r="F74" s="12"/>
      <c r="G74" s="4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35"/>
      <c r="AB74" s="12"/>
      <c r="AC74" s="12"/>
      <c r="AD74" s="12"/>
      <c r="AE74" s="12"/>
      <c r="AF74" s="12"/>
      <c r="AG74" s="12"/>
      <c r="AH74" s="20"/>
      <c r="AI74" s="12"/>
      <c r="AJ74" s="20"/>
      <c r="AK74" s="12"/>
      <c r="AL74" s="28"/>
      <c r="AM74" s="28">
        <v>0</v>
      </c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</row>
    <row r="75" spans="1:52" ht="20.45" hidden="1" customHeight="1" x14ac:dyDescent="0.3">
      <c r="A75" s="2"/>
      <c r="B75" s="13" t="s">
        <v>16</v>
      </c>
      <c r="C75" s="3"/>
      <c r="D75" s="12">
        <v>22696.2</v>
      </c>
      <c r="E75" s="12">
        <v>46163.7</v>
      </c>
      <c r="F75" s="12">
        <f t="shared" si="0"/>
        <v>68859.899999999994</v>
      </c>
      <c r="G75" s="4">
        <v>0</v>
      </c>
      <c r="H75" s="12"/>
      <c r="I75" s="12">
        <f t="shared" si="1"/>
        <v>0</v>
      </c>
      <c r="J75" s="12"/>
      <c r="K75" s="12">
        <f t="shared" si="2"/>
        <v>68859.899999999994</v>
      </c>
      <c r="L75" s="12"/>
      <c r="M75" s="12">
        <f t="shared" si="3"/>
        <v>0</v>
      </c>
      <c r="N75" s="12"/>
      <c r="O75" s="12">
        <f t="shared" si="4"/>
        <v>68859.899999999994</v>
      </c>
      <c r="P75" s="12"/>
      <c r="Q75" s="12">
        <f t="shared" ref="Q75:Q80" si="91">M75+P75</f>
        <v>0</v>
      </c>
      <c r="R75" s="12"/>
      <c r="S75" s="12">
        <f t="shared" ref="S75:S80" si="92">O75+R75</f>
        <v>68859.899999999994</v>
      </c>
      <c r="T75" s="12"/>
      <c r="U75" s="12">
        <f t="shared" ref="U75:U80" si="93">Q75+T75</f>
        <v>0</v>
      </c>
      <c r="V75" s="12"/>
      <c r="W75" s="12">
        <f t="shared" ref="W75:W80" si="94">S75+V75</f>
        <v>68859.899999999994</v>
      </c>
      <c r="X75" s="12"/>
      <c r="Y75" s="12">
        <f t="shared" ref="Y75:Y80" si="95">U75+X75</f>
        <v>0</v>
      </c>
      <c r="Z75" s="12"/>
      <c r="AA75" s="35">
        <f t="shared" ref="AA75:AA80" si="96">W75+Z75</f>
        <v>68859.899999999994</v>
      </c>
      <c r="AB75" s="12"/>
      <c r="AC75" s="12">
        <f t="shared" ref="AC75:AC80" si="97">Y75+AB75</f>
        <v>0</v>
      </c>
      <c r="AD75" s="12"/>
      <c r="AE75" s="12">
        <f t="shared" ref="AE75:AE80" si="98">AA75+AD75</f>
        <v>68859.899999999994</v>
      </c>
      <c r="AF75" s="12"/>
      <c r="AG75" s="12">
        <f t="shared" ref="AG75:AG80" si="99">AC75+AF75</f>
        <v>0</v>
      </c>
      <c r="AH75" s="20">
        <v>-65886.2</v>
      </c>
      <c r="AI75" s="12">
        <f t="shared" si="89"/>
        <v>2973.6999999999971</v>
      </c>
      <c r="AJ75" s="20"/>
      <c r="AK75" s="12">
        <f t="shared" ref="AK75:AK80" si="100">AG75+AJ75</f>
        <v>0</v>
      </c>
      <c r="AL75" s="28"/>
      <c r="AM75" s="28">
        <v>0</v>
      </c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</row>
    <row r="76" spans="1:52" ht="21.6" hidden="1" customHeight="1" x14ac:dyDescent="0.3">
      <c r="A76" s="2"/>
      <c r="B76" s="13" t="s">
        <v>33</v>
      </c>
      <c r="C76" s="3"/>
      <c r="D76" s="12">
        <v>29150</v>
      </c>
      <c r="E76" s="12">
        <v>-29150</v>
      </c>
      <c r="F76" s="12">
        <f t="shared" si="0"/>
        <v>0</v>
      </c>
      <c r="G76" s="4">
        <v>0</v>
      </c>
      <c r="H76" s="12"/>
      <c r="I76" s="12">
        <f t="shared" si="1"/>
        <v>0</v>
      </c>
      <c r="J76" s="12"/>
      <c r="K76" s="12">
        <f t="shared" si="2"/>
        <v>0</v>
      </c>
      <c r="L76" s="12"/>
      <c r="M76" s="12">
        <f t="shared" si="3"/>
        <v>0</v>
      </c>
      <c r="N76" s="12"/>
      <c r="O76" s="12">
        <f t="shared" si="4"/>
        <v>0</v>
      </c>
      <c r="P76" s="12"/>
      <c r="Q76" s="12">
        <f t="shared" si="91"/>
        <v>0</v>
      </c>
      <c r="R76" s="12"/>
      <c r="S76" s="12">
        <f t="shared" si="92"/>
        <v>0</v>
      </c>
      <c r="T76" s="12"/>
      <c r="U76" s="12">
        <f t="shared" si="93"/>
        <v>0</v>
      </c>
      <c r="V76" s="12"/>
      <c r="W76" s="12">
        <f t="shared" si="94"/>
        <v>0</v>
      </c>
      <c r="X76" s="12"/>
      <c r="Y76" s="12">
        <f t="shared" si="95"/>
        <v>0</v>
      </c>
      <c r="Z76" s="12"/>
      <c r="AA76" s="35">
        <f t="shared" si="96"/>
        <v>0</v>
      </c>
      <c r="AB76" s="12"/>
      <c r="AC76" s="12">
        <f t="shared" si="97"/>
        <v>0</v>
      </c>
      <c r="AD76" s="12"/>
      <c r="AE76" s="12">
        <f t="shared" si="98"/>
        <v>0</v>
      </c>
      <c r="AF76" s="12"/>
      <c r="AG76" s="12">
        <f t="shared" si="99"/>
        <v>0</v>
      </c>
      <c r="AH76" s="20"/>
      <c r="AI76" s="12">
        <f t="shared" si="89"/>
        <v>0</v>
      </c>
      <c r="AJ76" s="20"/>
      <c r="AK76" s="12">
        <f t="shared" si="100"/>
        <v>0</v>
      </c>
      <c r="AL76" s="28"/>
      <c r="AM76" s="28">
        <v>0</v>
      </c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</row>
    <row r="77" spans="1:52" ht="66.599999999999994" customHeight="1" x14ac:dyDescent="0.3">
      <c r="A77" s="2" t="s">
        <v>55</v>
      </c>
      <c r="B77" s="46" t="s">
        <v>103</v>
      </c>
      <c r="C77" s="3" t="s">
        <v>11</v>
      </c>
      <c r="D77" s="12"/>
      <c r="E77" s="12"/>
      <c r="F77" s="12"/>
      <c r="G77" s="4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35"/>
      <c r="AB77" s="12"/>
      <c r="AC77" s="12"/>
      <c r="AD77" s="12"/>
      <c r="AE77" s="12"/>
      <c r="AF77" s="12"/>
      <c r="AG77" s="12"/>
      <c r="AH77" s="20">
        <v>5886.2</v>
      </c>
      <c r="AI77" s="12">
        <f t="shared" si="89"/>
        <v>5886.2</v>
      </c>
      <c r="AJ77" s="20">
        <v>0</v>
      </c>
      <c r="AK77" s="12">
        <f t="shared" si="100"/>
        <v>0</v>
      </c>
      <c r="AL77" s="28">
        <v>1120441540</v>
      </c>
      <c r="AM77" s="28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</row>
    <row r="78" spans="1:52" ht="66.599999999999994" customHeight="1" x14ac:dyDescent="0.3">
      <c r="A78" s="2" t="s">
        <v>87</v>
      </c>
      <c r="B78" s="46" t="s">
        <v>124</v>
      </c>
      <c r="C78" s="3" t="s">
        <v>11</v>
      </c>
      <c r="D78" s="12"/>
      <c r="E78" s="12"/>
      <c r="F78" s="12"/>
      <c r="G78" s="4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35"/>
      <c r="AB78" s="12"/>
      <c r="AC78" s="12"/>
      <c r="AD78" s="12"/>
      <c r="AE78" s="12"/>
      <c r="AF78" s="12"/>
      <c r="AG78" s="12"/>
      <c r="AH78" s="20">
        <v>60000</v>
      </c>
      <c r="AI78" s="12">
        <f t="shared" si="89"/>
        <v>60000</v>
      </c>
      <c r="AJ78" s="20">
        <v>0</v>
      </c>
      <c r="AK78" s="12">
        <f t="shared" si="100"/>
        <v>0</v>
      </c>
      <c r="AL78" s="28">
        <v>1120441070</v>
      </c>
      <c r="AM78" s="28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</row>
    <row r="79" spans="1:52" ht="66.599999999999994" hidden="1" customHeight="1" x14ac:dyDescent="0.3">
      <c r="A79" s="2" t="s">
        <v>17</v>
      </c>
      <c r="B79" s="13" t="s">
        <v>104</v>
      </c>
      <c r="C79" s="3" t="s">
        <v>11</v>
      </c>
      <c r="D79" s="12">
        <v>0</v>
      </c>
      <c r="E79" s="12"/>
      <c r="F79" s="12">
        <f t="shared" si="0"/>
        <v>0</v>
      </c>
      <c r="G79" s="4">
        <v>0</v>
      </c>
      <c r="H79" s="12"/>
      <c r="I79" s="12">
        <f t="shared" si="1"/>
        <v>0</v>
      </c>
      <c r="J79" s="12"/>
      <c r="K79" s="12">
        <f t="shared" si="2"/>
        <v>0</v>
      </c>
      <c r="L79" s="12"/>
      <c r="M79" s="12">
        <f t="shared" si="3"/>
        <v>0</v>
      </c>
      <c r="N79" s="12"/>
      <c r="O79" s="12">
        <f t="shared" si="4"/>
        <v>0</v>
      </c>
      <c r="P79" s="12"/>
      <c r="Q79" s="12">
        <f t="shared" si="91"/>
        <v>0</v>
      </c>
      <c r="R79" s="12"/>
      <c r="S79" s="12">
        <f t="shared" si="92"/>
        <v>0</v>
      </c>
      <c r="T79" s="12"/>
      <c r="U79" s="12">
        <f t="shared" si="93"/>
        <v>0</v>
      </c>
      <c r="V79" s="12"/>
      <c r="W79" s="12">
        <f t="shared" si="94"/>
        <v>0</v>
      </c>
      <c r="X79" s="12"/>
      <c r="Y79" s="12">
        <f t="shared" si="95"/>
        <v>0</v>
      </c>
      <c r="Z79" s="12"/>
      <c r="AA79" s="35">
        <f t="shared" si="96"/>
        <v>0</v>
      </c>
      <c r="AB79" s="12"/>
      <c r="AC79" s="12">
        <f t="shared" si="97"/>
        <v>0</v>
      </c>
      <c r="AD79" s="12"/>
      <c r="AE79" s="12">
        <f t="shared" si="98"/>
        <v>0</v>
      </c>
      <c r="AF79" s="12"/>
      <c r="AG79" s="12">
        <f t="shared" si="99"/>
        <v>0</v>
      </c>
      <c r="AH79" s="20"/>
      <c r="AI79" s="12">
        <f t="shared" ref="AI79:AI80" si="101">AE79+AH79</f>
        <v>0</v>
      </c>
      <c r="AJ79" s="20"/>
      <c r="AK79" s="12">
        <f t="shared" si="100"/>
        <v>0</v>
      </c>
      <c r="AL79" s="28"/>
      <c r="AM79" s="28">
        <v>0</v>
      </c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</row>
    <row r="80" spans="1:52" x14ac:dyDescent="0.3">
      <c r="A80" s="2"/>
      <c r="B80" s="46" t="s">
        <v>12</v>
      </c>
      <c r="C80" s="46"/>
      <c r="D80" s="35">
        <f>D85+D86+D87+D88+D89+D90+D94+D95+D96+D97+D98+D99</f>
        <v>600546.19999999995</v>
      </c>
      <c r="E80" s="35"/>
      <c r="F80" s="35">
        <f t="shared" si="0"/>
        <v>600546.19999999995</v>
      </c>
      <c r="G80" s="40">
        <f>G85+G86+G87+G88+G89+G90+G94+G95+G96+G97+G98+G99</f>
        <v>553913.4</v>
      </c>
      <c r="H80" s="35"/>
      <c r="I80" s="35">
        <f t="shared" si="1"/>
        <v>553913.4</v>
      </c>
      <c r="J80" s="35"/>
      <c r="K80" s="35">
        <f t="shared" si="2"/>
        <v>600546.19999999995</v>
      </c>
      <c r="L80" s="35"/>
      <c r="M80" s="35">
        <f t="shared" si="3"/>
        <v>553913.4</v>
      </c>
      <c r="N80" s="35">
        <f>N82+N83+N84</f>
        <v>0</v>
      </c>
      <c r="O80" s="35">
        <f t="shared" si="4"/>
        <v>600546.19999999995</v>
      </c>
      <c r="P80" s="35"/>
      <c r="Q80" s="35">
        <f t="shared" si="91"/>
        <v>553913.4</v>
      </c>
      <c r="R80" s="35">
        <f>R82+R83+R84</f>
        <v>0</v>
      </c>
      <c r="S80" s="35">
        <f t="shared" si="92"/>
        <v>600546.19999999995</v>
      </c>
      <c r="T80" s="35"/>
      <c r="U80" s="35">
        <f t="shared" si="93"/>
        <v>553913.4</v>
      </c>
      <c r="V80" s="35">
        <f>V82+V83+V84</f>
        <v>0</v>
      </c>
      <c r="W80" s="35">
        <f t="shared" si="94"/>
        <v>600546.19999999995</v>
      </c>
      <c r="X80" s="35"/>
      <c r="Y80" s="35">
        <f t="shared" si="95"/>
        <v>553913.4</v>
      </c>
      <c r="Z80" s="35">
        <f>Z82+Z83+Z84</f>
        <v>11616</v>
      </c>
      <c r="AA80" s="35">
        <f t="shared" si="96"/>
        <v>612162.19999999995</v>
      </c>
      <c r="AB80" s="35"/>
      <c r="AC80" s="35">
        <f t="shared" si="97"/>
        <v>553913.4</v>
      </c>
      <c r="AD80" s="35">
        <f>AD82+AD83+AD84</f>
        <v>0</v>
      </c>
      <c r="AE80" s="35">
        <f t="shared" si="98"/>
        <v>612162.19999999995</v>
      </c>
      <c r="AF80" s="35"/>
      <c r="AG80" s="35">
        <f t="shared" si="99"/>
        <v>553913.4</v>
      </c>
      <c r="AH80" s="35">
        <f>AH82+AH83+AH84</f>
        <v>0</v>
      </c>
      <c r="AI80" s="12">
        <f t="shared" si="101"/>
        <v>612162.19999999995</v>
      </c>
      <c r="AJ80" s="35"/>
      <c r="AK80" s="12">
        <f t="shared" si="100"/>
        <v>553913.4</v>
      </c>
      <c r="AL80" s="37"/>
      <c r="AM80" s="37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</row>
    <row r="81" spans="1:52" x14ac:dyDescent="0.3">
      <c r="A81" s="2"/>
      <c r="B81" s="8" t="s">
        <v>13</v>
      </c>
      <c r="C81" s="3"/>
      <c r="D81" s="4"/>
      <c r="E81" s="12"/>
      <c r="F81" s="12"/>
      <c r="G81" s="4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35"/>
      <c r="AB81" s="12"/>
      <c r="AC81" s="12"/>
      <c r="AD81" s="12"/>
      <c r="AE81" s="12"/>
      <c r="AF81" s="12"/>
      <c r="AG81" s="12"/>
      <c r="AH81" s="20"/>
      <c r="AI81" s="12"/>
      <c r="AJ81" s="20"/>
      <c r="AK81" s="12"/>
      <c r="AL81" s="28"/>
      <c r="AM81" s="4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</row>
    <row r="82" spans="1:52" hidden="1" x14ac:dyDescent="0.3">
      <c r="A82" s="2"/>
      <c r="B82" s="13" t="s">
        <v>16</v>
      </c>
      <c r="C82" s="3"/>
      <c r="D82" s="4">
        <f>D85+D86+D87+D88+D89+D92+D94+D95+D96+D97+D98</f>
        <v>248320.40000000002</v>
      </c>
      <c r="E82" s="12"/>
      <c r="F82" s="12">
        <f t="shared" si="0"/>
        <v>248320.40000000002</v>
      </c>
      <c r="G82" s="4">
        <f>G85+G86+G87+G88+G89+G92+G94+G95+G96+G97+G98</f>
        <v>201003.6</v>
      </c>
      <c r="H82" s="12"/>
      <c r="I82" s="12">
        <f t="shared" si="1"/>
        <v>201003.6</v>
      </c>
      <c r="J82" s="12"/>
      <c r="K82" s="12">
        <f t="shared" si="2"/>
        <v>248320.40000000002</v>
      </c>
      <c r="L82" s="12"/>
      <c r="M82" s="12">
        <f t="shared" si="3"/>
        <v>201003.6</v>
      </c>
      <c r="N82" s="12">
        <f>N85+N86+N87+N88+N89+N92+N94+N95+N96+N97+N98+N101</f>
        <v>0</v>
      </c>
      <c r="O82" s="12">
        <f t="shared" si="4"/>
        <v>248320.40000000002</v>
      </c>
      <c r="P82" s="12"/>
      <c r="Q82" s="12">
        <f t="shared" ref="Q82:Q90" si="102">M82+P82</f>
        <v>201003.6</v>
      </c>
      <c r="R82" s="12">
        <f>R85+R86+R87+R88+R89+R92+R94+R95+R96+R97+R98+R101</f>
        <v>0</v>
      </c>
      <c r="S82" s="12">
        <f t="shared" ref="S82:S90" si="103">O82+R82</f>
        <v>248320.40000000002</v>
      </c>
      <c r="T82" s="12"/>
      <c r="U82" s="12">
        <f t="shared" ref="U82:U90" si="104">Q82+T82</f>
        <v>201003.6</v>
      </c>
      <c r="V82" s="12">
        <f>V85+V86+V87+V88+V89+V92+V94+V95+V96+V97+V98+V101</f>
        <v>0</v>
      </c>
      <c r="W82" s="12">
        <f t="shared" ref="W82:W90" si="105">S82+V82</f>
        <v>248320.40000000002</v>
      </c>
      <c r="X82" s="12"/>
      <c r="Y82" s="12">
        <f t="shared" ref="Y82:Y90" si="106">U82+X82</f>
        <v>201003.6</v>
      </c>
      <c r="Z82" s="12">
        <f>Z85+Z86+Z87+Z88+Z89+Z92+Z94+Z95+Z96+Z97+Z98+Z101</f>
        <v>11616</v>
      </c>
      <c r="AA82" s="35">
        <f t="shared" ref="AA82:AA90" si="107">W82+Z82</f>
        <v>259936.40000000002</v>
      </c>
      <c r="AB82" s="12"/>
      <c r="AC82" s="12">
        <f t="shared" ref="AC82:AC90" si="108">Y82+AB82</f>
        <v>201003.6</v>
      </c>
      <c r="AD82" s="12">
        <f>AD85+AD86+AD87+AD88+AD89+AD92+AD94+AD95+AD96+AD97+AD98+AD101</f>
        <v>0</v>
      </c>
      <c r="AE82" s="12">
        <f t="shared" ref="AE82:AE90" si="109">AA82+AD82</f>
        <v>259936.40000000002</v>
      </c>
      <c r="AF82" s="12"/>
      <c r="AG82" s="12">
        <f t="shared" ref="AG82:AG90" si="110">AC82+AF82</f>
        <v>201003.6</v>
      </c>
      <c r="AH82" s="20">
        <f>AH85+AH86+AH87+AH88+AH89+AH92+AH94+AH95+AH96+AH97+AH98+AH101</f>
        <v>0</v>
      </c>
      <c r="AI82" s="12">
        <f>AI85+AI86+AI87+AI88+AI89+AI92+AI94+AI95+AI96+AI97+AI98+AI101</f>
        <v>259936.40000000002</v>
      </c>
      <c r="AJ82" s="20"/>
      <c r="AK82" s="12">
        <f t="shared" ref="AK82:AK90" si="111">AG82+AJ82</f>
        <v>201003.6</v>
      </c>
      <c r="AL82" s="28"/>
      <c r="AM82" s="28">
        <v>0</v>
      </c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</row>
    <row r="83" spans="1:52" hidden="1" x14ac:dyDescent="0.3">
      <c r="A83" s="2"/>
      <c r="B83" s="13" t="s">
        <v>33</v>
      </c>
      <c r="C83" s="3"/>
      <c r="D83" s="4">
        <f>D102</f>
        <v>0</v>
      </c>
      <c r="E83" s="12"/>
      <c r="F83" s="12">
        <f t="shared" si="0"/>
        <v>0</v>
      </c>
      <c r="G83" s="4">
        <f>G102</f>
        <v>0</v>
      </c>
      <c r="H83" s="12"/>
      <c r="I83" s="12">
        <f t="shared" si="1"/>
        <v>0</v>
      </c>
      <c r="J83" s="12"/>
      <c r="K83" s="12">
        <f t="shared" si="2"/>
        <v>0</v>
      </c>
      <c r="L83" s="12"/>
      <c r="M83" s="12">
        <f t="shared" si="3"/>
        <v>0</v>
      </c>
      <c r="N83" s="12">
        <f>N102</f>
        <v>0</v>
      </c>
      <c r="O83" s="12">
        <f t="shared" si="4"/>
        <v>0</v>
      </c>
      <c r="P83" s="12"/>
      <c r="Q83" s="12">
        <f t="shared" si="102"/>
        <v>0</v>
      </c>
      <c r="R83" s="12">
        <f>R102</f>
        <v>0</v>
      </c>
      <c r="S83" s="12">
        <f t="shared" si="103"/>
        <v>0</v>
      </c>
      <c r="T83" s="12"/>
      <c r="U83" s="12">
        <f t="shared" si="104"/>
        <v>0</v>
      </c>
      <c r="V83" s="12">
        <f>V102</f>
        <v>0</v>
      </c>
      <c r="W83" s="12">
        <f t="shared" si="105"/>
        <v>0</v>
      </c>
      <c r="X83" s="12"/>
      <c r="Y83" s="12">
        <f t="shared" si="106"/>
        <v>0</v>
      </c>
      <c r="Z83" s="12">
        <f>Z102</f>
        <v>0</v>
      </c>
      <c r="AA83" s="35">
        <f t="shared" si="107"/>
        <v>0</v>
      </c>
      <c r="AB83" s="12"/>
      <c r="AC83" s="12">
        <f t="shared" si="108"/>
        <v>0</v>
      </c>
      <c r="AD83" s="12">
        <f>AD102</f>
        <v>0</v>
      </c>
      <c r="AE83" s="12">
        <f t="shared" si="109"/>
        <v>0</v>
      </c>
      <c r="AF83" s="12"/>
      <c r="AG83" s="12">
        <f t="shared" si="110"/>
        <v>0</v>
      </c>
      <c r="AH83" s="20">
        <f>AH102</f>
        <v>0</v>
      </c>
      <c r="AI83" s="12">
        <f t="shared" ref="AI83:AI90" si="112">AE83+AH83</f>
        <v>0</v>
      </c>
      <c r="AJ83" s="20"/>
      <c r="AK83" s="12">
        <f t="shared" si="111"/>
        <v>0</v>
      </c>
      <c r="AL83" s="28"/>
      <c r="AM83" s="28">
        <v>0</v>
      </c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</row>
    <row r="84" spans="1:52" x14ac:dyDescent="0.3">
      <c r="A84" s="2"/>
      <c r="B84" s="46" t="s">
        <v>14</v>
      </c>
      <c r="C84" s="3"/>
      <c r="D84" s="4">
        <f>D93</f>
        <v>352225.8</v>
      </c>
      <c r="E84" s="12"/>
      <c r="F84" s="12">
        <f t="shared" si="0"/>
        <v>352225.8</v>
      </c>
      <c r="G84" s="4">
        <f>G93</f>
        <v>352909.8</v>
      </c>
      <c r="H84" s="12"/>
      <c r="I84" s="12">
        <f t="shared" si="1"/>
        <v>352909.8</v>
      </c>
      <c r="J84" s="12"/>
      <c r="K84" s="12">
        <f t="shared" si="2"/>
        <v>352225.8</v>
      </c>
      <c r="L84" s="12"/>
      <c r="M84" s="12">
        <f t="shared" si="3"/>
        <v>352909.8</v>
      </c>
      <c r="N84" s="12">
        <f>N93</f>
        <v>0</v>
      </c>
      <c r="O84" s="12">
        <f t="shared" si="4"/>
        <v>352225.8</v>
      </c>
      <c r="P84" s="12"/>
      <c r="Q84" s="12">
        <f t="shared" si="102"/>
        <v>352909.8</v>
      </c>
      <c r="R84" s="12">
        <f>R93</f>
        <v>0</v>
      </c>
      <c r="S84" s="12">
        <f t="shared" si="103"/>
        <v>352225.8</v>
      </c>
      <c r="T84" s="12"/>
      <c r="U84" s="12">
        <f t="shared" si="104"/>
        <v>352909.8</v>
      </c>
      <c r="V84" s="12">
        <f>V93</f>
        <v>0</v>
      </c>
      <c r="W84" s="12">
        <f t="shared" si="105"/>
        <v>352225.8</v>
      </c>
      <c r="X84" s="12"/>
      <c r="Y84" s="12">
        <f t="shared" si="106"/>
        <v>352909.8</v>
      </c>
      <c r="Z84" s="12">
        <f>Z93</f>
        <v>0</v>
      </c>
      <c r="AA84" s="35">
        <f t="shared" si="107"/>
        <v>352225.8</v>
      </c>
      <c r="AB84" s="12"/>
      <c r="AC84" s="12">
        <f t="shared" si="108"/>
        <v>352909.8</v>
      </c>
      <c r="AD84" s="12">
        <f>AD93</f>
        <v>0</v>
      </c>
      <c r="AE84" s="12">
        <f t="shared" si="109"/>
        <v>352225.8</v>
      </c>
      <c r="AF84" s="12"/>
      <c r="AG84" s="12">
        <f t="shared" si="110"/>
        <v>352909.8</v>
      </c>
      <c r="AH84" s="20">
        <f>AH93</f>
        <v>0</v>
      </c>
      <c r="AI84" s="12">
        <f>AI93</f>
        <v>352225.8</v>
      </c>
      <c r="AJ84" s="20"/>
      <c r="AK84" s="12">
        <f t="shared" si="111"/>
        <v>352909.8</v>
      </c>
      <c r="AL84" s="28"/>
      <c r="AM84" s="4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</row>
    <row r="85" spans="1:52" ht="56.25" x14ac:dyDescent="0.3">
      <c r="A85" s="2" t="s">
        <v>42</v>
      </c>
      <c r="B85" s="46" t="s">
        <v>26</v>
      </c>
      <c r="C85" s="3" t="s">
        <v>15</v>
      </c>
      <c r="D85" s="6">
        <v>4332.8</v>
      </c>
      <c r="E85" s="6"/>
      <c r="F85" s="12">
        <f t="shared" si="0"/>
        <v>4332.8</v>
      </c>
      <c r="G85" s="7">
        <v>0</v>
      </c>
      <c r="H85" s="6"/>
      <c r="I85" s="12">
        <f t="shared" si="1"/>
        <v>0</v>
      </c>
      <c r="J85" s="6"/>
      <c r="K85" s="12">
        <f t="shared" si="2"/>
        <v>4332.8</v>
      </c>
      <c r="L85" s="6"/>
      <c r="M85" s="12">
        <f t="shared" si="3"/>
        <v>0</v>
      </c>
      <c r="N85" s="6"/>
      <c r="O85" s="12">
        <f t="shared" si="4"/>
        <v>4332.8</v>
      </c>
      <c r="P85" s="6"/>
      <c r="Q85" s="12">
        <f t="shared" si="102"/>
        <v>0</v>
      </c>
      <c r="R85" s="6"/>
      <c r="S85" s="12">
        <f t="shared" si="103"/>
        <v>4332.8</v>
      </c>
      <c r="T85" s="6"/>
      <c r="U85" s="12">
        <f t="shared" si="104"/>
        <v>0</v>
      </c>
      <c r="V85" s="6"/>
      <c r="W85" s="12">
        <f t="shared" si="105"/>
        <v>4332.8</v>
      </c>
      <c r="X85" s="6"/>
      <c r="Y85" s="12">
        <f t="shared" si="106"/>
        <v>0</v>
      </c>
      <c r="Z85" s="6"/>
      <c r="AA85" s="35">
        <f t="shared" si="107"/>
        <v>4332.8</v>
      </c>
      <c r="AB85" s="6"/>
      <c r="AC85" s="12">
        <f t="shared" si="108"/>
        <v>0</v>
      </c>
      <c r="AD85" s="6"/>
      <c r="AE85" s="12">
        <f t="shared" si="109"/>
        <v>4332.8</v>
      </c>
      <c r="AF85" s="6"/>
      <c r="AG85" s="12">
        <f t="shared" si="110"/>
        <v>0</v>
      </c>
      <c r="AH85" s="21"/>
      <c r="AI85" s="12">
        <f t="shared" si="112"/>
        <v>4332.8</v>
      </c>
      <c r="AJ85" s="21"/>
      <c r="AK85" s="12">
        <f t="shared" si="111"/>
        <v>0</v>
      </c>
      <c r="AL85" s="28"/>
      <c r="AM85" s="4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</row>
    <row r="86" spans="1:52" ht="56.25" x14ac:dyDescent="0.3">
      <c r="A86" s="2" t="s">
        <v>43</v>
      </c>
      <c r="B86" s="46" t="s">
        <v>27</v>
      </c>
      <c r="C86" s="3" t="s">
        <v>15</v>
      </c>
      <c r="D86" s="6">
        <v>3000</v>
      </c>
      <c r="E86" s="6"/>
      <c r="F86" s="12">
        <f t="shared" si="0"/>
        <v>3000</v>
      </c>
      <c r="G86" s="7">
        <v>3000</v>
      </c>
      <c r="H86" s="6"/>
      <c r="I86" s="12">
        <f t="shared" si="1"/>
        <v>3000</v>
      </c>
      <c r="J86" s="6"/>
      <c r="K86" s="12">
        <f t="shared" si="2"/>
        <v>3000</v>
      </c>
      <c r="L86" s="6"/>
      <c r="M86" s="12">
        <f t="shared" si="3"/>
        <v>3000</v>
      </c>
      <c r="N86" s="6"/>
      <c r="O86" s="12">
        <f t="shared" si="4"/>
        <v>3000</v>
      </c>
      <c r="P86" s="6"/>
      <c r="Q86" s="12">
        <f t="shared" si="102"/>
        <v>3000</v>
      </c>
      <c r="R86" s="6"/>
      <c r="S86" s="12">
        <f t="shared" si="103"/>
        <v>3000</v>
      </c>
      <c r="T86" s="6"/>
      <c r="U86" s="12">
        <f t="shared" si="104"/>
        <v>3000</v>
      </c>
      <c r="V86" s="6"/>
      <c r="W86" s="12">
        <f t="shared" si="105"/>
        <v>3000</v>
      </c>
      <c r="X86" s="6"/>
      <c r="Y86" s="12">
        <f t="shared" si="106"/>
        <v>3000</v>
      </c>
      <c r="Z86" s="6"/>
      <c r="AA86" s="35">
        <f t="shared" si="107"/>
        <v>3000</v>
      </c>
      <c r="AB86" s="6"/>
      <c r="AC86" s="12">
        <f t="shared" si="108"/>
        <v>3000</v>
      </c>
      <c r="AD86" s="6"/>
      <c r="AE86" s="12">
        <f t="shared" si="109"/>
        <v>3000</v>
      </c>
      <c r="AF86" s="6"/>
      <c r="AG86" s="12">
        <f t="shared" si="110"/>
        <v>3000</v>
      </c>
      <c r="AH86" s="21"/>
      <c r="AI86" s="12">
        <f t="shared" si="112"/>
        <v>3000</v>
      </c>
      <c r="AJ86" s="21"/>
      <c r="AK86" s="12">
        <f t="shared" si="111"/>
        <v>3000</v>
      </c>
      <c r="AL86" s="28"/>
      <c r="AM86" s="4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</row>
    <row r="87" spans="1:52" ht="56.25" x14ac:dyDescent="0.3">
      <c r="A87" s="2" t="s">
        <v>44</v>
      </c>
      <c r="B87" s="46" t="s">
        <v>66</v>
      </c>
      <c r="C87" s="3" t="s">
        <v>11</v>
      </c>
      <c r="D87" s="6">
        <v>5500</v>
      </c>
      <c r="E87" s="6"/>
      <c r="F87" s="12">
        <f t="shared" si="0"/>
        <v>5500</v>
      </c>
      <c r="G87" s="7">
        <v>0</v>
      </c>
      <c r="H87" s="6"/>
      <c r="I87" s="12">
        <f t="shared" si="1"/>
        <v>0</v>
      </c>
      <c r="J87" s="6"/>
      <c r="K87" s="12">
        <f t="shared" si="2"/>
        <v>5500</v>
      </c>
      <c r="L87" s="6"/>
      <c r="M87" s="12">
        <f t="shared" si="3"/>
        <v>0</v>
      </c>
      <c r="N87" s="6"/>
      <c r="O87" s="12">
        <f t="shared" si="4"/>
        <v>5500</v>
      </c>
      <c r="P87" s="6"/>
      <c r="Q87" s="12">
        <f t="shared" si="102"/>
        <v>0</v>
      </c>
      <c r="R87" s="6"/>
      <c r="S87" s="12">
        <f t="shared" si="103"/>
        <v>5500</v>
      </c>
      <c r="T87" s="6"/>
      <c r="U87" s="12">
        <f t="shared" si="104"/>
        <v>0</v>
      </c>
      <c r="V87" s="6"/>
      <c r="W87" s="12">
        <f t="shared" si="105"/>
        <v>5500</v>
      </c>
      <c r="X87" s="6"/>
      <c r="Y87" s="12">
        <f t="shared" si="106"/>
        <v>0</v>
      </c>
      <c r="Z87" s="6"/>
      <c r="AA87" s="35">
        <f t="shared" si="107"/>
        <v>5500</v>
      </c>
      <c r="AB87" s="6"/>
      <c r="AC87" s="12">
        <f t="shared" si="108"/>
        <v>0</v>
      </c>
      <c r="AD87" s="6"/>
      <c r="AE87" s="12">
        <f t="shared" si="109"/>
        <v>5500</v>
      </c>
      <c r="AF87" s="6"/>
      <c r="AG87" s="12">
        <f t="shared" si="110"/>
        <v>0</v>
      </c>
      <c r="AH87" s="21"/>
      <c r="AI87" s="12">
        <f t="shared" si="112"/>
        <v>5500</v>
      </c>
      <c r="AJ87" s="21"/>
      <c r="AK87" s="12">
        <f t="shared" si="111"/>
        <v>0</v>
      </c>
      <c r="AL87" s="28"/>
      <c r="AM87" s="4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</row>
    <row r="88" spans="1:52" ht="56.25" x14ac:dyDescent="0.3">
      <c r="A88" s="2" t="s">
        <v>45</v>
      </c>
      <c r="B88" s="46" t="s">
        <v>64</v>
      </c>
      <c r="C88" s="3" t="s">
        <v>15</v>
      </c>
      <c r="D88" s="6">
        <v>151.30000000000001</v>
      </c>
      <c r="E88" s="6"/>
      <c r="F88" s="12">
        <f t="shared" si="0"/>
        <v>151.30000000000001</v>
      </c>
      <c r="G88" s="7">
        <v>0</v>
      </c>
      <c r="H88" s="6"/>
      <c r="I88" s="12">
        <f t="shared" si="1"/>
        <v>0</v>
      </c>
      <c r="J88" s="6"/>
      <c r="K88" s="12">
        <f t="shared" si="2"/>
        <v>151.30000000000001</v>
      </c>
      <c r="L88" s="6"/>
      <c r="M88" s="12">
        <f t="shared" si="3"/>
        <v>0</v>
      </c>
      <c r="N88" s="6"/>
      <c r="O88" s="12">
        <f t="shared" ref="O88:O129" si="113">K88+N88</f>
        <v>151.30000000000001</v>
      </c>
      <c r="P88" s="6"/>
      <c r="Q88" s="12">
        <f t="shared" si="102"/>
        <v>0</v>
      </c>
      <c r="R88" s="6"/>
      <c r="S88" s="12">
        <f t="shared" si="103"/>
        <v>151.30000000000001</v>
      </c>
      <c r="T88" s="6"/>
      <c r="U88" s="12">
        <f t="shared" si="104"/>
        <v>0</v>
      </c>
      <c r="V88" s="6"/>
      <c r="W88" s="12">
        <f t="shared" si="105"/>
        <v>151.30000000000001</v>
      </c>
      <c r="X88" s="6"/>
      <c r="Y88" s="12">
        <f t="shared" si="106"/>
        <v>0</v>
      </c>
      <c r="Z88" s="6"/>
      <c r="AA88" s="35">
        <f t="shared" si="107"/>
        <v>151.30000000000001</v>
      </c>
      <c r="AB88" s="6"/>
      <c r="AC88" s="12">
        <f t="shared" si="108"/>
        <v>0</v>
      </c>
      <c r="AD88" s="6"/>
      <c r="AE88" s="12">
        <f t="shared" si="109"/>
        <v>151.30000000000001</v>
      </c>
      <c r="AF88" s="6"/>
      <c r="AG88" s="12">
        <f t="shared" si="110"/>
        <v>0</v>
      </c>
      <c r="AH88" s="21"/>
      <c r="AI88" s="12">
        <f t="shared" si="112"/>
        <v>151.30000000000001</v>
      </c>
      <c r="AJ88" s="21"/>
      <c r="AK88" s="12">
        <f t="shared" si="111"/>
        <v>0</v>
      </c>
      <c r="AL88" s="28"/>
      <c r="AM88" s="4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</row>
    <row r="89" spans="1:52" ht="56.25" x14ac:dyDescent="0.3">
      <c r="A89" s="2" t="s">
        <v>46</v>
      </c>
      <c r="B89" s="46" t="s">
        <v>65</v>
      </c>
      <c r="C89" s="3" t="s">
        <v>15</v>
      </c>
      <c r="D89" s="7">
        <v>321.7</v>
      </c>
      <c r="E89" s="6"/>
      <c r="F89" s="12">
        <f t="shared" si="0"/>
        <v>321.7</v>
      </c>
      <c r="G89" s="7">
        <v>0</v>
      </c>
      <c r="H89" s="6"/>
      <c r="I89" s="12">
        <f t="shared" si="1"/>
        <v>0</v>
      </c>
      <c r="J89" s="6"/>
      <c r="K89" s="12">
        <f t="shared" ref="K89:K129" si="114">F89+J89</f>
        <v>321.7</v>
      </c>
      <c r="L89" s="6"/>
      <c r="M89" s="12">
        <f t="shared" ref="M89:M129" si="115">I89+L89</f>
        <v>0</v>
      </c>
      <c r="N89" s="6"/>
      <c r="O89" s="12">
        <f t="shared" si="113"/>
        <v>321.7</v>
      </c>
      <c r="P89" s="6"/>
      <c r="Q89" s="12">
        <f t="shared" si="102"/>
        <v>0</v>
      </c>
      <c r="R89" s="6"/>
      <c r="S89" s="12">
        <f t="shared" si="103"/>
        <v>321.7</v>
      </c>
      <c r="T89" s="6"/>
      <c r="U89" s="12">
        <f t="shared" si="104"/>
        <v>0</v>
      </c>
      <c r="V89" s="6"/>
      <c r="W89" s="12">
        <f t="shared" si="105"/>
        <v>321.7</v>
      </c>
      <c r="X89" s="6"/>
      <c r="Y89" s="12">
        <f t="shared" si="106"/>
        <v>0</v>
      </c>
      <c r="Z89" s="6"/>
      <c r="AA89" s="35">
        <f t="shared" si="107"/>
        <v>321.7</v>
      </c>
      <c r="AB89" s="6"/>
      <c r="AC89" s="12">
        <f t="shared" si="108"/>
        <v>0</v>
      </c>
      <c r="AD89" s="6"/>
      <c r="AE89" s="12">
        <f t="shared" si="109"/>
        <v>321.7</v>
      </c>
      <c r="AF89" s="6"/>
      <c r="AG89" s="12">
        <f t="shared" si="110"/>
        <v>0</v>
      </c>
      <c r="AH89" s="21"/>
      <c r="AI89" s="12">
        <f t="shared" si="112"/>
        <v>321.7</v>
      </c>
      <c r="AJ89" s="21"/>
      <c r="AK89" s="12">
        <f t="shared" si="111"/>
        <v>0</v>
      </c>
      <c r="AL89" s="28"/>
      <c r="AM89" s="4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</row>
    <row r="90" spans="1:52" ht="56.25" x14ac:dyDescent="0.3">
      <c r="A90" s="2" t="s">
        <v>17</v>
      </c>
      <c r="B90" s="46" t="s">
        <v>35</v>
      </c>
      <c r="C90" s="3" t="s">
        <v>11</v>
      </c>
      <c r="D90" s="4">
        <f>D92+D93</f>
        <v>469634.4</v>
      </c>
      <c r="E90" s="12"/>
      <c r="F90" s="12">
        <f t="shared" si="0"/>
        <v>469634.4</v>
      </c>
      <c r="G90" s="4">
        <f>G92+G93</f>
        <v>470546.4</v>
      </c>
      <c r="H90" s="12"/>
      <c r="I90" s="12">
        <f t="shared" si="1"/>
        <v>470546.4</v>
      </c>
      <c r="J90" s="12"/>
      <c r="K90" s="12">
        <f t="shared" si="114"/>
        <v>469634.4</v>
      </c>
      <c r="L90" s="12"/>
      <c r="M90" s="12">
        <f t="shared" si="115"/>
        <v>470546.4</v>
      </c>
      <c r="N90" s="12"/>
      <c r="O90" s="12">
        <f t="shared" si="113"/>
        <v>469634.4</v>
      </c>
      <c r="P90" s="12"/>
      <c r="Q90" s="12">
        <f t="shared" si="102"/>
        <v>470546.4</v>
      </c>
      <c r="R90" s="12"/>
      <c r="S90" s="12">
        <f t="shared" si="103"/>
        <v>469634.4</v>
      </c>
      <c r="T90" s="12"/>
      <c r="U90" s="12">
        <f t="shared" si="104"/>
        <v>470546.4</v>
      </c>
      <c r="V90" s="12"/>
      <c r="W90" s="12">
        <f t="shared" si="105"/>
        <v>469634.4</v>
      </c>
      <c r="X90" s="12"/>
      <c r="Y90" s="12">
        <f t="shared" si="106"/>
        <v>470546.4</v>
      </c>
      <c r="Z90" s="12"/>
      <c r="AA90" s="35">
        <f t="shared" si="107"/>
        <v>469634.4</v>
      </c>
      <c r="AB90" s="12"/>
      <c r="AC90" s="12">
        <f t="shared" si="108"/>
        <v>470546.4</v>
      </c>
      <c r="AD90" s="12"/>
      <c r="AE90" s="12">
        <f t="shared" si="109"/>
        <v>469634.4</v>
      </c>
      <c r="AF90" s="12"/>
      <c r="AG90" s="12">
        <f t="shared" si="110"/>
        <v>470546.4</v>
      </c>
      <c r="AH90" s="20"/>
      <c r="AI90" s="12">
        <f t="shared" si="112"/>
        <v>469634.4</v>
      </c>
      <c r="AJ90" s="20"/>
      <c r="AK90" s="12">
        <f t="shared" si="111"/>
        <v>470546.4</v>
      </c>
      <c r="AL90" s="28"/>
      <c r="AM90" s="4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</row>
    <row r="91" spans="1:52" x14ac:dyDescent="0.3">
      <c r="A91" s="2"/>
      <c r="B91" s="8" t="s">
        <v>13</v>
      </c>
      <c r="C91" s="3"/>
      <c r="D91" s="4"/>
      <c r="E91" s="12"/>
      <c r="F91" s="12"/>
      <c r="G91" s="4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35"/>
      <c r="AB91" s="12"/>
      <c r="AC91" s="12"/>
      <c r="AD91" s="12"/>
      <c r="AE91" s="12"/>
      <c r="AF91" s="12"/>
      <c r="AG91" s="12"/>
      <c r="AH91" s="20"/>
      <c r="AI91" s="12"/>
      <c r="AJ91" s="20"/>
      <c r="AK91" s="12"/>
      <c r="AL91" s="28"/>
      <c r="AM91" s="4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</row>
    <row r="92" spans="1:52" hidden="1" x14ac:dyDescent="0.3">
      <c r="A92" s="2"/>
      <c r="B92" s="13" t="s">
        <v>16</v>
      </c>
      <c r="C92" s="3"/>
      <c r="D92" s="4">
        <v>117408.6</v>
      </c>
      <c r="E92" s="12"/>
      <c r="F92" s="12">
        <f t="shared" ref="F92:F129" si="116">D92+E92</f>
        <v>117408.6</v>
      </c>
      <c r="G92" s="4">
        <v>117636.6</v>
      </c>
      <c r="H92" s="12"/>
      <c r="I92" s="12">
        <f t="shared" ref="I92:I129" si="117">G92+H92</f>
        <v>117636.6</v>
      </c>
      <c r="J92" s="12"/>
      <c r="K92" s="12">
        <f t="shared" si="114"/>
        <v>117408.6</v>
      </c>
      <c r="L92" s="12"/>
      <c r="M92" s="12">
        <f t="shared" si="115"/>
        <v>117636.6</v>
      </c>
      <c r="N92" s="12"/>
      <c r="O92" s="12">
        <f t="shared" si="113"/>
        <v>117408.6</v>
      </c>
      <c r="P92" s="12"/>
      <c r="Q92" s="12">
        <f t="shared" ref="Q92:Q114" si="118">M92+P92</f>
        <v>117636.6</v>
      </c>
      <c r="R92" s="12"/>
      <c r="S92" s="12">
        <f t="shared" ref="S92:S115" si="119">O92+R92</f>
        <v>117408.6</v>
      </c>
      <c r="T92" s="12"/>
      <c r="U92" s="12">
        <f t="shared" ref="U92:U114" si="120">Q92+T92</f>
        <v>117636.6</v>
      </c>
      <c r="V92" s="12"/>
      <c r="W92" s="12">
        <f t="shared" ref="W92:W114" si="121">S92+V92</f>
        <v>117408.6</v>
      </c>
      <c r="X92" s="12"/>
      <c r="Y92" s="12">
        <f t="shared" ref="Y92:Y114" si="122">U92+X92</f>
        <v>117636.6</v>
      </c>
      <c r="Z92" s="12"/>
      <c r="AA92" s="35">
        <f t="shared" ref="AA92:AA114" si="123">W92+Z92</f>
        <v>117408.6</v>
      </c>
      <c r="AB92" s="12"/>
      <c r="AC92" s="12">
        <f t="shared" ref="AC92:AC114" si="124">Y92+AB92</f>
        <v>117636.6</v>
      </c>
      <c r="AD92" s="12"/>
      <c r="AE92" s="12">
        <f t="shared" ref="AE92:AE114" si="125">AA92+AD92</f>
        <v>117408.6</v>
      </c>
      <c r="AF92" s="12"/>
      <c r="AG92" s="12">
        <f t="shared" ref="AG92:AG114" si="126">AC92+AF92</f>
        <v>117636.6</v>
      </c>
      <c r="AH92" s="20"/>
      <c r="AI92" s="12">
        <f t="shared" ref="AI92:AI114" si="127">AE92+AH92</f>
        <v>117408.6</v>
      </c>
      <c r="AJ92" s="20"/>
      <c r="AK92" s="12">
        <f t="shared" ref="AK92:AK114" si="128">AG92+AJ92</f>
        <v>117636.6</v>
      </c>
      <c r="AL92" s="28"/>
      <c r="AM92" s="28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</row>
    <row r="93" spans="1:52" x14ac:dyDescent="0.3">
      <c r="A93" s="2"/>
      <c r="B93" s="46" t="s">
        <v>14</v>
      </c>
      <c r="C93" s="3"/>
      <c r="D93" s="4">
        <v>352225.8</v>
      </c>
      <c r="E93" s="12"/>
      <c r="F93" s="12">
        <f t="shared" si="116"/>
        <v>352225.8</v>
      </c>
      <c r="G93" s="4">
        <v>352909.8</v>
      </c>
      <c r="H93" s="12"/>
      <c r="I93" s="12">
        <f t="shared" si="117"/>
        <v>352909.8</v>
      </c>
      <c r="J93" s="12"/>
      <c r="K93" s="12">
        <f t="shared" si="114"/>
        <v>352225.8</v>
      </c>
      <c r="L93" s="12"/>
      <c r="M93" s="12">
        <f t="shared" si="115"/>
        <v>352909.8</v>
      </c>
      <c r="N93" s="12"/>
      <c r="O93" s="12">
        <f t="shared" si="113"/>
        <v>352225.8</v>
      </c>
      <c r="P93" s="12"/>
      <c r="Q93" s="12">
        <f t="shared" si="118"/>
        <v>352909.8</v>
      </c>
      <c r="R93" s="12"/>
      <c r="S93" s="12">
        <f t="shared" si="119"/>
        <v>352225.8</v>
      </c>
      <c r="T93" s="12"/>
      <c r="U93" s="12">
        <f t="shared" si="120"/>
        <v>352909.8</v>
      </c>
      <c r="V93" s="12"/>
      <c r="W93" s="12">
        <f t="shared" si="121"/>
        <v>352225.8</v>
      </c>
      <c r="X93" s="12"/>
      <c r="Y93" s="12">
        <f t="shared" si="122"/>
        <v>352909.8</v>
      </c>
      <c r="Z93" s="12"/>
      <c r="AA93" s="35">
        <f t="shared" si="123"/>
        <v>352225.8</v>
      </c>
      <c r="AB93" s="12"/>
      <c r="AC93" s="12">
        <f t="shared" si="124"/>
        <v>352909.8</v>
      </c>
      <c r="AD93" s="12"/>
      <c r="AE93" s="12">
        <f t="shared" si="125"/>
        <v>352225.8</v>
      </c>
      <c r="AF93" s="12"/>
      <c r="AG93" s="12">
        <f t="shared" si="126"/>
        <v>352909.8</v>
      </c>
      <c r="AH93" s="20"/>
      <c r="AI93" s="12">
        <f t="shared" si="127"/>
        <v>352225.8</v>
      </c>
      <c r="AJ93" s="20"/>
      <c r="AK93" s="12">
        <f t="shared" si="128"/>
        <v>352909.8</v>
      </c>
      <c r="AL93" s="28"/>
      <c r="AM93" s="4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</row>
    <row r="94" spans="1:52" ht="56.25" x14ac:dyDescent="0.3">
      <c r="A94" s="2" t="s">
        <v>18</v>
      </c>
      <c r="B94" s="3" t="s">
        <v>36</v>
      </c>
      <c r="C94" s="3" t="s">
        <v>11</v>
      </c>
      <c r="D94" s="4">
        <v>70367</v>
      </c>
      <c r="E94" s="12"/>
      <c r="F94" s="12">
        <f t="shared" si="116"/>
        <v>70367</v>
      </c>
      <c r="G94" s="4">
        <v>80367</v>
      </c>
      <c r="H94" s="12"/>
      <c r="I94" s="12">
        <f t="shared" si="117"/>
        <v>80367</v>
      </c>
      <c r="J94" s="12"/>
      <c r="K94" s="12">
        <f t="shared" si="114"/>
        <v>70367</v>
      </c>
      <c r="L94" s="12"/>
      <c r="M94" s="12">
        <f t="shared" si="115"/>
        <v>80367</v>
      </c>
      <c r="N94" s="12"/>
      <c r="O94" s="12">
        <f t="shared" si="113"/>
        <v>70367</v>
      </c>
      <c r="P94" s="12"/>
      <c r="Q94" s="12">
        <f t="shared" si="118"/>
        <v>80367</v>
      </c>
      <c r="R94" s="12"/>
      <c r="S94" s="12">
        <f t="shared" si="119"/>
        <v>70367</v>
      </c>
      <c r="T94" s="12"/>
      <c r="U94" s="12">
        <f t="shared" si="120"/>
        <v>80367</v>
      </c>
      <c r="V94" s="12"/>
      <c r="W94" s="12">
        <f t="shared" si="121"/>
        <v>70367</v>
      </c>
      <c r="X94" s="12"/>
      <c r="Y94" s="12">
        <f t="shared" si="122"/>
        <v>80367</v>
      </c>
      <c r="Z94" s="12">
        <v>11616</v>
      </c>
      <c r="AA94" s="35">
        <f t="shared" si="123"/>
        <v>81983</v>
      </c>
      <c r="AB94" s="12"/>
      <c r="AC94" s="12">
        <f t="shared" si="124"/>
        <v>80367</v>
      </c>
      <c r="AD94" s="12"/>
      <c r="AE94" s="12">
        <f t="shared" si="125"/>
        <v>81983</v>
      </c>
      <c r="AF94" s="12"/>
      <c r="AG94" s="12">
        <f t="shared" si="126"/>
        <v>80367</v>
      </c>
      <c r="AH94" s="20"/>
      <c r="AI94" s="12">
        <f t="shared" si="127"/>
        <v>81983</v>
      </c>
      <c r="AJ94" s="20"/>
      <c r="AK94" s="12">
        <f t="shared" si="128"/>
        <v>80367</v>
      </c>
      <c r="AL94" s="28">
        <v>1020141480</v>
      </c>
      <c r="AM94" s="4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</row>
    <row r="95" spans="1:52" ht="56.25" x14ac:dyDescent="0.3">
      <c r="A95" s="2" t="s">
        <v>88</v>
      </c>
      <c r="B95" s="10" t="s">
        <v>67</v>
      </c>
      <c r="C95" s="3" t="s">
        <v>11</v>
      </c>
      <c r="D95" s="4">
        <v>13950.3</v>
      </c>
      <c r="E95" s="12"/>
      <c r="F95" s="12">
        <f t="shared" si="116"/>
        <v>13950.3</v>
      </c>
      <c r="G95" s="4">
        <v>0</v>
      </c>
      <c r="H95" s="12"/>
      <c r="I95" s="12">
        <f t="shared" si="117"/>
        <v>0</v>
      </c>
      <c r="J95" s="12"/>
      <c r="K95" s="12">
        <f t="shared" si="114"/>
        <v>13950.3</v>
      </c>
      <c r="L95" s="12"/>
      <c r="M95" s="12">
        <f t="shared" si="115"/>
        <v>0</v>
      </c>
      <c r="N95" s="4">
        <v>6972.8990000000003</v>
      </c>
      <c r="O95" s="12">
        <f t="shared" si="113"/>
        <v>20923.199000000001</v>
      </c>
      <c r="P95" s="12"/>
      <c r="Q95" s="12">
        <f t="shared" si="118"/>
        <v>0</v>
      </c>
      <c r="R95" s="4"/>
      <c r="S95" s="12">
        <f t="shared" si="119"/>
        <v>20923.199000000001</v>
      </c>
      <c r="T95" s="12"/>
      <c r="U95" s="12">
        <f t="shared" si="120"/>
        <v>0</v>
      </c>
      <c r="V95" s="4"/>
      <c r="W95" s="12">
        <f t="shared" si="121"/>
        <v>20923.199000000001</v>
      </c>
      <c r="X95" s="12"/>
      <c r="Y95" s="12">
        <f t="shared" si="122"/>
        <v>0</v>
      </c>
      <c r="Z95" s="4"/>
      <c r="AA95" s="35">
        <f t="shared" si="123"/>
        <v>20923.199000000001</v>
      </c>
      <c r="AB95" s="12"/>
      <c r="AC95" s="12">
        <f t="shared" si="124"/>
        <v>0</v>
      </c>
      <c r="AD95" s="4"/>
      <c r="AE95" s="12">
        <f t="shared" si="125"/>
        <v>20923.199000000001</v>
      </c>
      <c r="AF95" s="12"/>
      <c r="AG95" s="12">
        <f t="shared" si="126"/>
        <v>0</v>
      </c>
      <c r="AH95" s="26"/>
      <c r="AI95" s="12">
        <f t="shared" si="127"/>
        <v>20923.199000000001</v>
      </c>
      <c r="AJ95" s="20"/>
      <c r="AK95" s="12">
        <f t="shared" si="128"/>
        <v>0</v>
      </c>
      <c r="AL95" s="28">
        <v>1020141500</v>
      </c>
      <c r="AM95" s="4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</row>
    <row r="96" spans="1:52" ht="56.25" x14ac:dyDescent="0.3">
      <c r="A96" s="2" t="s">
        <v>59</v>
      </c>
      <c r="B96" s="46" t="s">
        <v>68</v>
      </c>
      <c r="C96" s="3" t="s">
        <v>11</v>
      </c>
      <c r="D96" s="4">
        <v>14850</v>
      </c>
      <c r="E96" s="12"/>
      <c r="F96" s="12">
        <f t="shared" si="116"/>
        <v>14850</v>
      </c>
      <c r="G96" s="4">
        <v>0</v>
      </c>
      <c r="H96" s="12"/>
      <c r="I96" s="12">
        <f t="shared" si="117"/>
        <v>0</v>
      </c>
      <c r="J96" s="12"/>
      <c r="K96" s="12">
        <f t="shared" si="114"/>
        <v>14850</v>
      </c>
      <c r="L96" s="12"/>
      <c r="M96" s="12">
        <f t="shared" si="115"/>
        <v>0</v>
      </c>
      <c r="N96" s="12">
        <v>-13501.967000000001</v>
      </c>
      <c r="O96" s="12">
        <f t="shared" si="113"/>
        <v>1348.0329999999994</v>
      </c>
      <c r="P96" s="12"/>
      <c r="Q96" s="12">
        <f t="shared" si="118"/>
        <v>0</v>
      </c>
      <c r="R96" s="12"/>
      <c r="S96" s="12">
        <f t="shared" si="119"/>
        <v>1348.0329999999994</v>
      </c>
      <c r="T96" s="12"/>
      <c r="U96" s="12">
        <f t="shared" si="120"/>
        <v>0</v>
      </c>
      <c r="V96" s="12"/>
      <c r="W96" s="12">
        <f t="shared" si="121"/>
        <v>1348.0329999999994</v>
      </c>
      <c r="X96" s="12"/>
      <c r="Y96" s="12">
        <f t="shared" si="122"/>
        <v>0</v>
      </c>
      <c r="Z96" s="12"/>
      <c r="AA96" s="35">
        <f t="shared" si="123"/>
        <v>1348.0329999999994</v>
      </c>
      <c r="AB96" s="12"/>
      <c r="AC96" s="12">
        <f t="shared" si="124"/>
        <v>0</v>
      </c>
      <c r="AD96" s="12"/>
      <c r="AE96" s="12">
        <f t="shared" si="125"/>
        <v>1348.0329999999994</v>
      </c>
      <c r="AF96" s="12"/>
      <c r="AG96" s="12">
        <f t="shared" si="126"/>
        <v>0</v>
      </c>
      <c r="AH96" s="20"/>
      <c r="AI96" s="12">
        <f t="shared" si="127"/>
        <v>1348.0329999999994</v>
      </c>
      <c r="AJ96" s="20"/>
      <c r="AK96" s="12">
        <f t="shared" si="128"/>
        <v>0</v>
      </c>
      <c r="AL96" s="28">
        <v>1020141510</v>
      </c>
      <c r="AM96" s="4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</row>
    <row r="97" spans="1:52" ht="56.25" x14ac:dyDescent="0.3">
      <c r="A97" s="2" t="s">
        <v>56</v>
      </c>
      <c r="B97" s="46" t="s">
        <v>69</v>
      </c>
      <c r="C97" s="3" t="s">
        <v>11</v>
      </c>
      <c r="D97" s="4">
        <v>18438.7</v>
      </c>
      <c r="E97" s="12"/>
      <c r="F97" s="12">
        <f t="shared" si="116"/>
        <v>18438.7</v>
      </c>
      <c r="G97" s="4">
        <v>0</v>
      </c>
      <c r="H97" s="12"/>
      <c r="I97" s="12">
        <f t="shared" si="117"/>
        <v>0</v>
      </c>
      <c r="J97" s="12"/>
      <c r="K97" s="12">
        <f t="shared" si="114"/>
        <v>18438.7</v>
      </c>
      <c r="L97" s="12"/>
      <c r="M97" s="12">
        <f t="shared" si="115"/>
        <v>0</v>
      </c>
      <c r="N97" s="12">
        <v>6529.0680000000002</v>
      </c>
      <c r="O97" s="12">
        <f t="shared" si="113"/>
        <v>24967.768</v>
      </c>
      <c r="P97" s="12"/>
      <c r="Q97" s="12">
        <f t="shared" si="118"/>
        <v>0</v>
      </c>
      <c r="R97" s="12"/>
      <c r="S97" s="12">
        <f t="shared" si="119"/>
        <v>24967.768</v>
      </c>
      <c r="T97" s="12"/>
      <c r="U97" s="12">
        <f t="shared" si="120"/>
        <v>0</v>
      </c>
      <c r="V97" s="12"/>
      <c r="W97" s="12">
        <f t="shared" si="121"/>
        <v>24967.768</v>
      </c>
      <c r="X97" s="12"/>
      <c r="Y97" s="12">
        <f t="shared" si="122"/>
        <v>0</v>
      </c>
      <c r="Z97" s="12"/>
      <c r="AA97" s="35">
        <f t="shared" si="123"/>
        <v>24967.768</v>
      </c>
      <c r="AB97" s="12"/>
      <c r="AC97" s="12">
        <f t="shared" si="124"/>
        <v>0</v>
      </c>
      <c r="AD97" s="12"/>
      <c r="AE97" s="12">
        <f t="shared" si="125"/>
        <v>24967.768</v>
      </c>
      <c r="AF97" s="12"/>
      <c r="AG97" s="12">
        <f t="shared" si="126"/>
        <v>0</v>
      </c>
      <c r="AH97" s="20"/>
      <c r="AI97" s="12">
        <f t="shared" si="127"/>
        <v>24967.768</v>
      </c>
      <c r="AJ97" s="20"/>
      <c r="AK97" s="12">
        <f t="shared" si="128"/>
        <v>0</v>
      </c>
      <c r="AL97" s="28">
        <v>1020141520</v>
      </c>
      <c r="AM97" s="4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</row>
    <row r="98" spans="1:52" ht="56.25" hidden="1" x14ac:dyDescent="0.3">
      <c r="A98" s="2" t="s">
        <v>47</v>
      </c>
      <c r="B98" s="13" t="s">
        <v>51</v>
      </c>
      <c r="C98" s="3" t="s">
        <v>11</v>
      </c>
      <c r="D98" s="4">
        <v>0</v>
      </c>
      <c r="E98" s="12"/>
      <c r="F98" s="12">
        <f t="shared" si="116"/>
        <v>0</v>
      </c>
      <c r="G98" s="4">
        <v>0</v>
      </c>
      <c r="H98" s="12"/>
      <c r="I98" s="12">
        <f t="shared" si="117"/>
        <v>0</v>
      </c>
      <c r="J98" s="12"/>
      <c r="K98" s="12">
        <f t="shared" si="114"/>
        <v>0</v>
      </c>
      <c r="L98" s="12"/>
      <c r="M98" s="12">
        <f t="shared" si="115"/>
        <v>0</v>
      </c>
      <c r="N98" s="12"/>
      <c r="O98" s="12">
        <f t="shared" si="113"/>
        <v>0</v>
      </c>
      <c r="P98" s="12"/>
      <c r="Q98" s="12">
        <f t="shared" si="118"/>
        <v>0</v>
      </c>
      <c r="R98" s="12"/>
      <c r="S98" s="12">
        <f t="shared" si="119"/>
        <v>0</v>
      </c>
      <c r="T98" s="12"/>
      <c r="U98" s="12">
        <f t="shared" si="120"/>
        <v>0</v>
      </c>
      <c r="V98" s="12"/>
      <c r="W98" s="12">
        <f t="shared" si="121"/>
        <v>0</v>
      </c>
      <c r="X98" s="12"/>
      <c r="Y98" s="12">
        <f t="shared" si="122"/>
        <v>0</v>
      </c>
      <c r="Z98" s="12"/>
      <c r="AA98" s="35">
        <f t="shared" si="123"/>
        <v>0</v>
      </c>
      <c r="AB98" s="12"/>
      <c r="AC98" s="12">
        <f t="shared" si="124"/>
        <v>0</v>
      </c>
      <c r="AD98" s="12"/>
      <c r="AE98" s="12">
        <f t="shared" si="125"/>
        <v>0</v>
      </c>
      <c r="AF98" s="12"/>
      <c r="AG98" s="12">
        <f t="shared" si="126"/>
        <v>0</v>
      </c>
      <c r="AH98" s="20"/>
      <c r="AI98" s="12">
        <f t="shared" si="127"/>
        <v>0</v>
      </c>
      <c r="AJ98" s="20"/>
      <c r="AK98" s="12">
        <f t="shared" si="128"/>
        <v>0</v>
      </c>
      <c r="AL98" s="28"/>
      <c r="AM98" s="28">
        <v>0</v>
      </c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</row>
    <row r="99" spans="1:52" ht="56.25" hidden="1" x14ac:dyDescent="0.3">
      <c r="A99" s="2" t="s">
        <v>96</v>
      </c>
      <c r="B99" s="13" t="s">
        <v>63</v>
      </c>
      <c r="C99" s="3" t="s">
        <v>15</v>
      </c>
      <c r="D99" s="4">
        <f>D101+D102</f>
        <v>0</v>
      </c>
      <c r="E99" s="12"/>
      <c r="F99" s="12">
        <f t="shared" si="116"/>
        <v>0</v>
      </c>
      <c r="G99" s="4">
        <f>G101+G102</f>
        <v>0</v>
      </c>
      <c r="H99" s="12"/>
      <c r="I99" s="12">
        <f t="shared" si="117"/>
        <v>0</v>
      </c>
      <c r="J99" s="12"/>
      <c r="K99" s="12">
        <f t="shared" si="114"/>
        <v>0</v>
      </c>
      <c r="L99" s="12"/>
      <c r="M99" s="12">
        <f t="shared" si="115"/>
        <v>0</v>
      </c>
      <c r="N99" s="12"/>
      <c r="O99" s="12">
        <f t="shared" si="113"/>
        <v>0</v>
      </c>
      <c r="P99" s="12"/>
      <c r="Q99" s="12">
        <f t="shared" si="118"/>
        <v>0</v>
      </c>
      <c r="R99" s="12"/>
      <c r="S99" s="12">
        <f t="shared" si="119"/>
        <v>0</v>
      </c>
      <c r="T99" s="12"/>
      <c r="U99" s="12">
        <f t="shared" si="120"/>
        <v>0</v>
      </c>
      <c r="V99" s="12"/>
      <c r="W99" s="12">
        <f t="shared" si="121"/>
        <v>0</v>
      </c>
      <c r="X99" s="12"/>
      <c r="Y99" s="12">
        <f t="shared" si="122"/>
        <v>0</v>
      </c>
      <c r="Z99" s="12"/>
      <c r="AA99" s="35">
        <f t="shared" si="123"/>
        <v>0</v>
      </c>
      <c r="AB99" s="12"/>
      <c r="AC99" s="12">
        <f t="shared" si="124"/>
        <v>0</v>
      </c>
      <c r="AD99" s="12"/>
      <c r="AE99" s="12">
        <f t="shared" si="125"/>
        <v>0</v>
      </c>
      <c r="AF99" s="12"/>
      <c r="AG99" s="12">
        <f t="shared" si="126"/>
        <v>0</v>
      </c>
      <c r="AH99" s="20"/>
      <c r="AI99" s="12">
        <f t="shared" si="127"/>
        <v>0</v>
      </c>
      <c r="AJ99" s="20"/>
      <c r="AK99" s="12">
        <f t="shared" si="128"/>
        <v>0</v>
      </c>
      <c r="AL99" s="28"/>
      <c r="AM99" s="28">
        <v>0</v>
      </c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</row>
    <row r="100" spans="1:52" hidden="1" x14ac:dyDescent="0.3">
      <c r="A100" s="2"/>
      <c r="B100" s="13" t="s">
        <v>13</v>
      </c>
      <c r="C100" s="3"/>
      <c r="D100" s="4"/>
      <c r="E100" s="12"/>
      <c r="F100" s="12"/>
      <c r="G100" s="4"/>
      <c r="H100" s="12"/>
      <c r="I100" s="12"/>
      <c r="J100" s="12"/>
      <c r="K100" s="12">
        <f t="shared" si="114"/>
        <v>0</v>
      </c>
      <c r="L100" s="12"/>
      <c r="M100" s="12">
        <f t="shared" si="115"/>
        <v>0</v>
      </c>
      <c r="N100" s="12"/>
      <c r="O100" s="12">
        <f t="shared" si="113"/>
        <v>0</v>
      </c>
      <c r="P100" s="12"/>
      <c r="Q100" s="12">
        <f t="shared" si="118"/>
        <v>0</v>
      </c>
      <c r="R100" s="12"/>
      <c r="S100" s="12">
        <f t="shared" si="119"/>
        <v>0</v>
      </c>
      <c r="T100" s="12"/>
      <c r="U100" s="12">
        <f t="shared" si="120"/>
        <v>0</v>
      </c>
      <c r="V100" s="12"/>
      <c r="W100" s="12">
        <f t="shared" si="121"/>
        <v>0</v>
      </c>
      <c r="X100" s="12"/>
      <c r="Y100" s="12">
        <f t="shared" si="122"/>
        <v>0</v>
      </c>
      <c r="Z100" s="12"/>
      <c r="AA100" s="35">
        <f t="shared" si="123"/>
        <v>0</v>
      </c>
      <c r="AB100" s="12"/>
      <c r="AC100" s="12">
        <f t="shared" si="124"/>
        <v>0</v>
      </c>
      <c r="AD100" s="12"/>
      <c r="AE100" s="12">
        <f t="shared" si="125"/>
        <v>0</v>
      </c>
      <c r="AF100" s="12"/>
      <c r="AG100" s="12">
        <f t="shared" si="126"/>
        <v>0</v>
      </c>
      <c r="AH100" s="20"/>
      <c r="AI100" s="12">
        <f t="shared" si="127"/>
        <v>0</v>
      </c>
      <c r="AJ100" s="20"/>
      <c r="AK100" s="12">
        <f t="shared" si="128"/>
        <v>0</v>
      </c>
      <c r="AL100" s="28"/>
      <c r="AM100" s="28">
        <v>0</v>
      </c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</row>
    <row r="101" spans="1:52" hidden="1" x14ac:dyDescent="0.3">
      <c r="A101" s="2"/>
      <c r="B101" s="13" t="s">
        <v>16</v>
      </c>
      <c r="C101" s="3"/>
      <c r="D101" s="4"/>
      <c r="E101" s="12"/>
      <c r="F101" s="12">
        <f t="shared" si="116"/>
        <v>0</v>
      </c>
      <c r="G101" s="4"/>
      <c r="H101" s="12"/>
      <c r="I101" s="12">
        <f t="shared" si="117"/>
        <v>0</v>
      </c>
      <c r="J101" s="12"/>
      <c r="K101" s="12">
        <f t="shared" si="114"/>
        <v>0</v>
      </c>
      <c r="L101" s="12"/>
      <c r="M101" s="12">
        <f t="shared" si="115"/>
        <v>0</v>
      </c>
      <c r="N101" s="12"/>
      <c r="O101" s="12">
        <f t="shared" si="113"/>
        <v>0</v>
      </c>
      <c r="P101" s="12"/>
      <c r="Q101" s="12">
        <f t="shared" si="118"/>
        <v>0</v>
      </c>
      <c r="R101" s="12"/>
      <c r="S101" s="12">
        <f t="shared" si="119"/>
        <v>0</v>
      </c>
      <c r="T101" s="12"/>
      <c r="U101" s="12">
        <f t="shared" si="120"/>
        <v>0</v>
      </c>
      <c r="V101" s="12"/>
      <c r="W101" s="12">
        <f t="shared" si="121"/>
        <v>0</v>
      </c>
      <c r="X101" s="12"/>
      <c r="Y101" s="12">
        <f t="shared" si="122"/>
        <v>0</v>
      </c>
      <c r="Z101" s="12"/>
      <c r="AA101" s="35">
        <f t="shared" si="123"/>
        <v>0</v>
      </c>
      <c r="AB101" s="12"/>
      <c r="AC101" s="12">
        <f t="shared" si="124"/>
        <v>0</v>
      </c>
      <c r="AD101" s="12"/>
      <c r="AE101" s="12">
        <f t="shared" si="125"/>
        <v>0</v>
      </c>
      <c r="AF101" s="12"/>
      <c r="AG101" s="12">
        <f t="shared" si="126"/>
        <v>0</v>
      </c>
      <c r="AH101" s="20"/>
      <c r="AI101" s="12">
        <f t="shared" si="127"/>
        <v>0</v>
      </c>
      <c r="AJ101" s="20"/>
      <c r="AK101" s="12">
        <f t="shared" si="128"/>
        <v>0</v>
      </c>
      <c r="AL101" s="28"/>
      <c r="AM101" s="28">
        <v>0</v>
      </c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</row>
    <row r="102" spans="1:52" hidden="1" x14ac:dyDescent="0.3">
      <c r="A102" s="2"/>
      <c r="B102" s="13" t="s">
        <v>33</v>
      </c>
      <c r="C102" s="3"/>
      <c r="D102" s="4">
        <v>0</v>
      </c>
      <c r="E102" s="12"/>
      <c r="F102" s="12">
        <f t="shared" si="116"/>
        <v>0</v>
      </c>
      <c r="G102" s="4">
        <v>0</v>
      </c>
      <c r="H102" s="12"/>
      <c r="I102" s="12">
        <f t="shared" si="117"/>
        <v>0</v>
      </c>
      <c r="J102" s="12"/>
      <c r="K102" s="12">
        <f t="shared" si="114"/>
        <v>0</v>
      </c>
      <c r="L102" s="12"/>
      <c r="M102" s="12">
        <f t="shared" si="115"/>
        <v>0</v>
      </c>
      <c r="N102" s="12"/>
      <c r="O102" s="12">
        <f t="shared" si="113"/>
        <v>0</v>
      </c>
      <c r="P102" s="12"/>
      <c r="Q102" s="12">
        <f t="shared" si="118"/>
        <v>0</v>
      </c>
      <c r="R102" s="12"/>
      <c r="S102" s="12">
        <f t="shared" si="119"/>
        <v>0</v>
      </c>
      <c r="T102" s="12"/>
      <c r="U102" s="12">
        <f t="shared" si="120"/>
        <v>0</v>
      </c>
      <c r="V102" s="12"/>
      <c r="W102" s="12">
        <f t="shared" si="121"/>
        <v>0</v>
      </c>
      <c r="X102" s="12"/>
      <c r="Y102" s="12">
        <f t="shared" si="122"/>
        <v>0</v>
      </c>
      <c r="Z102" s="12"/>
      <c r="AA102" s="35">
        <f t="shared" si="123"/>
        <v>0</v>
      </c>
      <c r="AB102" s="12"/>
      <c r="AC102" s="12">
        <f t="shared" si="124"/>
        <v>0</v>
      </c>
      <c r="AD102" s="12"/>
      <c r="AE102" s="12">
        <f t="shared" si="125"/>
        <v>0</v>
      </c>
      <c r="AF102" s="12"/>
      <c r="AG102" s="12">
        <f t="shared" si="126"/>
        <v>0</v>
      </c>
      <c r="AH102" s="20"/>
      <c r="AI102" s="12">
        <f t="shared" si="127"/>
        <v>0</v>
      </c>
      <c r="AJ102" s="20"/>
      <c r="AK102" s="12">
        <f t="shared" si="128"/>
        <v>0</v>
      </c>
      <c r="AL102" s="28"/>
      <c r="AM102" s="28">
        <v>0</v>
      </c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</row>
    <row r="103" spans="1:52" hidden="1" x14ac:dyDescent="0.3">
      <c r="A103" s="2"/>
      <c r="B103" s="13"/>
      <c r="C103" s="3"/>
      <c r="D103" s="4"/>
      <c r="E103" s="12"/>
      <c r="F103" s="12">
        <f t="shared" si="116"/>
        <v>0</v>
      </c>
      <c r="G103" s="4"/>
      <c r="H103" s="12"/>
      <c r="I103" s="12">
        <f t="shared" si="117"/>
        <v>0</v>
      </c>
      <c r="J103" s="12"/>
      <c r="K103" s="12">
        <f t="shared" si="114"/>
        <v>0</v>
      </c>
      <c r="L103" s="12"/>
      <c r="M103" s="12">
        <f t="shared" si="115"/>
        <v>0</v>
      </c>
      <c r="N103" s="12"/>
      <c r="O103" s="12">
        <f t="shared" si="113"/>
        <v>0</v>
      </c>
      <c r="P103" s="12"/>
      <c r="Q103" s="12">
        <f t="shared" si="118"/>
        <v>0</v>
      </c>
      <c r="R103" s="12"/>
      <c r="S103" s="12">
        <f t="shared" si="119"/>
        <v>0</v>
      </c>
      <c r="T103" s="12"/>
      <c r="U103" s="12">
        <f t="shared" si="120"/>
        <v>0</v>
      </c>
      <c r="V103" s="12"/>
      <c r="W103" s="12">
        <f t="shared" si="121"/>
        <v>0</v>
      </c>
      <c r="X103" s="12"/>
      <c r="Y103" s="12">
        <f t="shared" si="122"/>
        <v>0</v>
      </c>
      <c r="Z103" s="12"/>
      <c r="AA103" s="35">
        <f t="shared" si="123"/>
        <v>0</v>
      </c>
      <c r="AB103" s="12"/>
      <c r="AC103" s="12">
        <f t="shared" si="124"/>
        <v>0</v>
      </c>
      <c r="AD103" s="12"/>
      <c r="AE103" s="12">
        <f t="shared" si="125"/>
        <v>0</v>
      </c>
      <c r="AF103" s="12"/>
      <c r="AG103" s="12">
        <f t="shared" si="126"/>
        <v>0</v>
      </c>
      <c r="AH103" s="20"/>
      <c r="AI103" s="12">
        <f t="shared" si="127"/>
        <v>0</v>
      </c>
      <c r="AJ103" s="20"/>
      <c r="AK103" s="12">
        <f t="shared" si="128"/>
        <v>0</v>
      </c>
      <c r="AL103" s="28"/>
      <c r="AM103" s="28">
        <v>0</v>
      </c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</row>
    <row r="104" spans="1:52" x14ac:dyDescent="0.3">
      <c r="A104" s="2"/>
      <c r="B104" s="49" t="s">
        <v>19</v>
      </c>
      <c r="C104" s="50"/>
      <c r="D104" s="34">
        <f>D105</f>
        <v>125000</v>
      </c>
      <c r="E104" s="34"/>
      <c r="F104" s="35">
        <f t="shared" si="116"/>
        <v>125000</v>
      </c>
      <c r="G104" s="36">
        <f>G105</f>
        <v>0</v>
      </c>
      <c r="H104" s="34"/>
      <c r="I104" s="35">
        <f t="shared" si="117"/>
        <v>0</v>
      </c>
      <c r="J104" s="34">
        <f>J105</f>
        <v>-125000</v>
      </c>
      <c r="K104" s="35">
        <f t="shared" si="114"/>
        <v>0</v>
      </c>
      <c r="L104" s="34"/>
      <c r="M104" s="35">
        <f t="shared" si="115"/>
        <v>0</v>
      </c>
      <c r="N104" s="34">
        <f>N105</f>
        <v>0</v>
      </c>
      <c r="O104" s="35">
        <f t="shared" si="113"/>
        <v>0</v>
      </c>
      <c r="P104" s="34"/>
      <c r="Q104" s="35">
        <f t="shared" si="118"/>
        <v>0</v>
      </c>
      <c r="R104" s="34">
        <f>R105</f>
        <v>0</v>
      </c>
      <c r="S104" s="35">
        <f t="shared" si="119"/>
        <v>0</v>
      </c>
      <c r="T104" s="34"/>
      <c r="U104" s="35">
        <f t="shared" si="120"/>
        <v>0</v>
      </c>
      <c r="V104" s="34">
        <f>V105</f>
        <v>0</v>
      </c>
      <c r="W104" s="35">
        <f t="shared" si="121"/>
        <v>0</v>
      </c>
      <c r="X104" s="34"/>
      <c r="Y104" s="35">
        <f t="shared" si="122"/>
        <v>0</v>
      </c>
      <c r="Z104" s="34">
        <f>Z105</f>
        <v>0</v>
      </c>
      <c r="AA104" s="35">
        <f t="shared" si="123"/>
        <v>0</v>
      </c>
      <c r="AB104" s="34"/>
      <c r="AC104" s="35">
        <f t="shared" si="124"/>
        <v>0</v>
      </c>
      <c r="AD104" s="34">
        <f>AD105</f>
        <v>0</v>
      </c>
      <c r="AE104" s="35">
        <f t="shared" si="125"/>
        <v>0</v>
      </c>
      <c r="AF104" s="34"/>
      <c r="AG104" s="35">
        <f t="shared" si="126"/>
        <v>0</v>
      </c>
      <c r="AH104" s="34">
        <f>AH105+AH106</f>
        <v>3800</v>
      </c>
      <c r="AI104" s="12">
        <f t="shared" si="127"/>
        <v>3800</v>
      </c>
      <c r="AJ104" s="34"/>
      <c r="AK104" s="12">
        <f t="shared" si="128"/>
        <v>0</v>
      </c>
      <c r="AL104" s="37"/>
      <c r="AM104" s="37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</row>
    <row r="105" spans="1:52" ht="56.25" hidden="1" x14ac:dyDescent="0.3">
      <c r="A105" s="2" t="s">
        <v>59</v>
      </c>
      <c r="B105" s="13" t="s">
        <v>50</v>
      </c>
      <c r="C105" s="13" t="s">
        <v>3</v>
      </c>
      <c r="D105" s="6">
        <v>125000</v>
      </c>
      <c r="E105" s="6"/>
      <c r="F105" s="12">
        <f t="shared" si="116"/>
        <v>125000</v>
      </c>
      <c r="G105" s="7">
        <v>0</v>
      </c>
      <c r="H105" s="6"/>
      <c r="I105" s="12">
        <f t="shared" si="117"/>
        <v>0</v>
      </c>
      <c r="J105" s="6">
        <v>-125000</v>
      </c>
      <c r="K105" s="12">
        <f>F105+J105</f>
        <v>0</v>
      </c>
      <c r="L105" s="6"/>
      <c r="M105" s="12">
        <f t="shared" si="115"/>
        <v>0</v>
      </c>
      <c r="N105" s="6"/>
      <c r="O105" s="12">
        <f t="shared" si="113"/>
        <v>0</v>
      </c>
      <c r="P105" s="6"/>
      <c r="Q105" s="12">
        <f t="shared" si="118"/>
        <v>0</v>
      </c>
      <c r="R105" s="6"/>
      <c r="S105" s="12">
        <f t="shared" si="119"/>
        <v>0</v>
      </c>
      <c r="T105" s="6"/>
      <c r="U105" s="12">
        <f t="shared" si="120"/>
        <v>0</v>
      </c>
      <c r="V105" s="6"/>
      <c r="W105" s="12">
        <f t="shared" si="121"/>
        <v>0</v>
      </c>
      <c r="X105" s="6"/>
      <c r="Y105" s="12">
        <f t="shared" si="122"/>
        <v>0</v>
      </c>
      <c r="Z105" s="6"/>
      <c r="AA105" s="35">
        <f t="shared" si="123"/>
        <v>0</v>
      </c>
      <c r="AB105" s="6"/>
      <c r="AC105" s="12">
        <f t="shared" si="124"/>
        <v>0</v>
      </c>
      <c r="AD105" s="6"/>
      <c r="AE105" s="12">
        <f t="shared" si="125"/>
        <v>0</v>
      </c>
      <c r="AF105" s="6"/>
      <c r="AG105" s="12">
        <f t="shared" si="126"/>
        <v>0</v>
      </c>
      <c r="AH105" s="21"/>
      <c r="AI105" s="12">
        <f t="shared" si="127"/>
        <v>0</v>
      </c>
      <c r="AJ105" s="21"/>
      <c r="AK105" s="12">
        <f t="shared" si="128"/>
        <v>0</v>
      </c>
      <c r="AL105" s="28" t="s">
        <v>100</v>
      </c>
      <c r="AM105" s="28">
        <v>0</v>
      </c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</row>
    <row r="106" spans="1:52" ht="56.25" x14ac:dyDescent="0.3">
      <c r="A106" s="2" t="s">
        <v>122</v>
      </c>
      <c r="B106" s="46" t="s">
        <v>130</v>
      </c>
      <c r="C106" s="46" t="s">
        <v>53</v>
      </c>
      <c r="D106" s="6"/>
      <c r="E106" s="6"/>
      <c r="F106" s="12"/>
      <c r="G106" s="7"/>
      <c r="H106" s="6"/>
      <c r="I106" s="12"/>
      <c r="J106" s="6"/>
      <c r="K106" s="12"/>
      <c r="L106" s="6"/>
      <c r="M106" s="12"/>
      <c r="N106" s="6"/>
      <c r="O106" s="12"/>
      <c r="P106" s="6"/>
      <c r="Q106" s="12"/>
      <c r="R106" s="6"/>
      <c r="S106" s="12"/>
      <c r="T106" s="6"/>
      <c r="U106" s="12"/>
      <c r="V106" s="6"/>
      <c r="W106" s="12"/>
      <c r="X106" s="6"/>
      <c r="Y106" s="12"/>
      <c r="Z106" s="6"/>
      <c r="AA106" s="35"/>
      <c r="AB106" s="6"/>
      <c r="AC106" s="12"/>
      <c r="AD106" s="6"/>
      <c r="AE106" s="12"/>
      <c r="AF106" s="6"/>
      <c r="AG106" s="12"/>
      <c r="AH106" s="21">
        <v>3800</v>
      </c>
      <c r="AI106" s="12">
        <f t="shared" si="127"/>
        <v>3800</v>
      </c>
      <c r="AJ106" s="21">
        <v>0</v>
      </c>
      <c r="AK106" s="12">
        <f t="shared" si="128"/>
        <v>0</v>
      </c>
      <c r="AL106" s="28" t="s">
        <v>123</v>
      </c>
      <c r="AM106" s="28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</row>
    <row r="107" spans="1:52" x14ac:dyDescent="0.3">
      <c r="A107" s="2"/>
      <c r="B107" s="46" t="s">
        <v>28</v>
      </c>
      <c r="C107" s="3"/>
      <c r="D107" s="34">
        <f>D108</f>
        <v>50000</v>
      </c>
      <c r="E107" s="34"/>
      <c r="F107" s="35">
        <f t="shared" si="116"/>
        <v>50000</v>
      </c>
      <c r="G107" s="36">
        <f>G108</f>
        <v>50000</v>
      </c>
      <c r="H107" s="34"/>
      <c r="I107" s="35">
        <f t="shared" si="117"/>
        <v>50000</v>
      </c>
      <c r="J107" s="34"/>
      <c r="K107" s="35">
        <f t="shared" si="114"/>
        <v>50000</v>
      </c>
      <c r="L107" s="34"/>
      <c r="M107" s="35">
        <f t="shared" si="115"/>
        <v>50000</v>
      </c>
      <c r="N107" s="34"/>
      <c r="O107" s="35">
        <f t="shared" si="113"/>
        <v>50000</v>
      </c>
      <c r="P107" s="34"/>
      <c r="Q107" s="35">
        <f t="shared" si="118"/>
        <v>50000</v>
      </c>
      <c r="R107" s="34">
        <f>R108</f>
        <v>-27415.3</v>
      </c>
      <c r="S107" s="35">
        <f>O107+R107</f>
        <v>22584.7</v>
      </c>
      <c r="T107" s="34">
        <f>T108</f>
        <v>77415.3</v>
      </c>
      <c r="U107" s="35">
        <f t="shared" si="120"/>
        <v>127415.3</v>
      </c>
      <c r="V107" s="34">
        <f>V108</f>
        <v>0</v>
      </c>
      <c r="W107" s="35">
        <f t="shared" si="121"/>
        <v>22584.7</v>
      </c>
      <c r="X107" s="34"/>
      <c r="Y107" s="35">
        <f t="shared" si="122"/>
        <v>127415.3</v>
      </c>
      <c r="Z107" s="34">
        <f>Z108</f>
        <v>0</v>
      </c>
      <c r="AA107" s="35">
        <f t="shared" si="123"/>
        <v>22584.7</v>
      </c>
      <c r="AB107" s="34"/>
      <c r="AC107" s="35">
        <f t="shared" si="124"/>
        <v>127415.3</v>
      </c>
      <c r="AD107" s="34">
        <f>AD108</f>
        <v>0</v>
      </c>
      <c r="AE107" s="35">
        <f t="shared" si="125"/>
        <v>22584.7</v>
      </c>
      <c r="AF107" s="34"/>
      <c r="AG107" s="35">
        <f t="shared" si="126"/>
        <v>127415.3</v>
      </c>
      <c r="AH107" s="34">
        <f>AH108</f>
        <v>0</v>
      </c>
      <c r="AI107" s="12">
        <f t="shared" si="127"/>
        <v>22584.7</v>
      </c>
      <c r="AJ107" s="34"/>
      <c r="AK107" s="12">
        <f t="shared" si="128"/>
        <v>127415.3</v>
      </c>
      <c r="AL107" s="37"/>
      <c r="AM107" s="37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</row>
    <row r="108" spans="1:52" ht="75" x14ac:dyDescent="0.3">
      <c r="A108" s="2" t="s">
        <v>125</v>
      </c>
      <c r="B108" s="46" t="s">
        <v>29</v>
      </c>
      <c r="C108" s="3" t="s">
        <v>30</v>
      </c>
      <c r="D108" s="6">
        <v>50000</v>
      </c>
      <c r="E108" s="6"/>
      <c r="F108" s="12">
        <f t="shared" si="116"/>
        <v>50000</v>
      </c>
      <c r="G108" s="7">
        <v>50000</v>
      </c>
      <c r="H108" s="6"/>
      <c r="I108" s="12">
        <f t="shared" si="117"/>
        <v>50000</v>
      </c>
      <c r="J108" s="6"/>
      <c r="K108" s="12">
        <f t="shared" si="114"/>
        <v>50000</v>
      </c>
      <c r="L108" s="6"/>
      <c r="M108" s="12">
        <f t="shared" si="115"/>
        <v>50000</v>
      </c>
      <c r="N108" s="6"/>
      <c r="O108" s="12">
        <f t="shared" si="113"/>
        <v>50000</v>
      </c>
      <c r="P108" s="6"/>
      <c r="Q108" s="12">
        <f t="shared" si="118"/>
        <v>50000</v>
      </c>
      <c r="R108" s="6">
        <v>-27415.3</v>
      </c>
      <c r="S108" s="12">
        <f t="shared" si="119"/>
        <v>22584.7</v>
      </c>
      <c r="T108" s="6">
        <v>77415.3</v>
      </c>
      <c r="U108" s="12">
        <f t="shared" si="120"/>
        <v>127415.3</v>
      </c>
      <c r="V108" s="6"/>
      <c r="W108" s="12">
        <f t="shared" si="121"/>
        <v>22584.7</v>
      </c>
      <c r="X108" s="6"/>
      <c r="Y108" s="12">
        <f t="shared" si="122"/>
        <v>127415.3</v>
      </c>
      <c r="Z108" s="6"/>
      <c r="AA108" s="35">
        <f t="shared" si="123"/>
        <v>22584.7</v>
      </c>
      <c r="AB108" s="6"/>
      <c r="AC108" s="12">
        <f t="shared" si="124"/>
        <v>127415.3</v>
      </c>
      <c r="AD108" s="6"/>
      <c r="AE108" s="12">
        <f t="shared" si="125"/>
        <v>22584.7</v>
      </c>
      <c r="AF108" s="6"/>
      <c r="AG108" s="12">
        <f t="shared" si="126"/>
        <v>127415.3</v>
      </c>
      <c r="AH108" s="21"/>
      <c r="AI108" s="12">
        <f t="shared" si="127"/>
        <v>22584.7</v>
      </c>
      <c r="AJ108" s="21"/>
      <c r="AK108" s="12">
        <f t="shared" si="128"/>
        <v>127415.3</v>
      </c>
      <c r="AL108" s="28"/>
      <c r="AM108" s="4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</row>
    <row r="109" spans="1:52" x14ac:dyDescent="0.3">
      <c r="A109" s="2"/>
      <c r="B109" s="46" t="s">
        <v>57</v>
      </c>
      <c r="C109" s="3"/>
      <c r="D109" s="34">
        <f>D110+D111+D112</f>
        <v>3973.5</v>
      </c>
      <c r="E109" s="34"/>
      <c r="F109" s="35">
        <f t="shared" si="116"/>
        <v>3973.5</v>
      </c>
      <c r="G109" s="36">
        <f>G110+G111+G112</f>
        <v>3973.5</v>
      </c>
      <c r="H109" s="34"/>
      <c r="I109" s="35">
        <f t="shared" si="117"/>
        <v>3973.5</v>
      </c>
      <c r="J109" s="34"/>
      <c r="K109" s="35">
        <f t="shared" si="114"/>
        <v>3973.5</v>
      </c>
      <c r="L109" s="34"/>
      <c r="M109" s="35">
        <f t="shared" si="115"/>
        <v>3973.5</v>
      </c>
      <c r="N109" s="34"/>
      <c r="O109" s="35">
        <f t="shared" si="113"/>
        <v>3973.5</v>
      </c>
      <c r="P109" s="34"/>
      <c r="Q109" s="35">
        <f t="shared" si="118"/>
        <v>3973.5</v>
      </c>
      <c r="R109" s="34"/>
      <c r="S109" s="35">
        <f t="shared" si="119"/>
        <v>3973.5</v>
      </c>
      <c r="T109" s="34"/>
      <c r="U109" s="35">
        <f t="shared" si="120"/>
        <v>3973.5</v>
      </c>
      <c r="V109" s="34"/>
      <c r="W109" s="35">
        <f t="shared" si="121"/>
        <v>3973.5</v>
      </c>
      <c r="X109" s="34"/>
      <c r="Y109" s="35">
        <f t="shared" si="122"/>
        <v>3973.5</v>
      </c>
      <c r="Z109" s="34"/>
      <c r="AA109" s="35">
        <f t="shared" si="123"/>
        <v>3973.5</v>
      </c>
      <c r="AB109" s="34"/>
      <c r="AC109" s="35">
        <f t="shared" si="124"/>
        <v>3973.5</v>
      </c>
      <c r="AD109" s="34"/>
      <c r="AE109" s="35">
        <f t="shared" si="125"/>
        <v>3973.5</v>
      </c>
      <c r="AF109" s="34"/>
      <c r="AG109" s="35">
        <f t="shared" si="126"/>
        <v>3973.5</v>
      </c>
      <c r="AH109" s="34"/>
      <c r="AI109" s="12">
        <f t="shared" si="127"/>
        <v>3973.5</v>
      </c>
      <c r="AJ109" s="34"/>
      <c r="AK109" s="12">
        <f t="shared" si="128"/>
        <v>3973.5</v>
      </c>
      <c r="AL109" s="37"/>
      <c r="AM109" s="37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</row>
    <row r="110" spans="1:52" ht="56.25" x14ac:dyDescent="0.3">
      <c r="A110" s="2" t="s">
        <v>126</v>
      </c>
      <c r="B110" s="3" t="s">
        <v>7</v>
      </c>
      <c r="C110" s="46" t="s">
        <v>52</v>
      </c>
      <c r="D110" s="6">
        <v>3973.5</v>
      </c>
      <c r="E110" s="6"/>
      <c r="F110" s="12">
        <f t="shared" si="116"/>
        <v>3973.5</v>
      </c>
      <c r="G110" s="7">
        <v>3973.5</v>
      </c>
      <c r="H110" s="6"/>
      <c r="I110" s="12">
        <f t="shared" si="117"/>
        <v>3973.5</v>
      </c>
      <c r="J110" s="6"/>
      <c r="K110" s="12">
        <f t="shared" si="114"/>
        <v>3973.5</v>
      </c>
      <c r="L110" s="6"/>
      <c r="M110" s="12">
        <f t="shared" si="115"/>
        <v>3973.5</v>
      </c>
      <c r="N110" s="6"/>
      <c r="O110" s="12">
        <f t="shared" si="113"/>
        <v>3973.5</v>
      </c>
      <c r="P110" s="6"/>
      <c r="Q110" s="12">
        <f t="shared" si="118"/>
        <v>3973.5</v>
      </c>
      <c r="R110" s="6"/>
      <c r="S110" s="12">
        <f t="shared" si="119"/>
        <v>3973.5</v>
      </c>
      <c r="T110" s="6"/>
      <c r="U110" s="12">
        <f t="shared" si="120"/>
        <v>3973.5</v>
      </c>
      <c r="V110" s="6"/>
      <c r="W110" s="12">
        <f t="shared" si="121"/>
        <v>3973.5</v>
      </c>
      <c r="X110" s="6"/>
      <c r="Y110" s="12">
        <f t="shared" si="122"/>
        <v>3973.5</v>
      </c>
      <c r="Z110" s="6"/>
      <c r="AA110" s="35">
        <f t="shared" si="123"/>
        <v>3973.5</v>
      </c>
      <c r="AB110" s="6"/>
      <c r="AC110" s="12">
        <f t="shared" si="124"/>
        <v>3973.5</v>
      </c>
      <c r="AD110" s="6"/>
      <c r="AE110" s="12">
        <f t="shared" si="125"/>
        <v>3973.5</v>
      </c>
      <c r="AF110" s="6"/>
      <c r="AG110" s="12">
        <f t="shared" si="126"/>
        <v>3973.5</v>
      </c>
      <c r="AH110" s="21"/>
      <c r="AI110" s="12">
        <f t="shared" si="127"/>
        <v>3973.5</v>
      </c>
      <c r="AJ110" s="21"/>
      <c r="AK110" s="12">
        <f t="shared" si="128"/>
        <v>3973.5</v>
      </c>
      <c r="AL110" s="28"/>
      <c r="AM110" s="4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</row>
    <row r="111" spans="1:52" ht="56.25" hidden="1" x14ac:dyDescent="0.3">
      <c r="A111" s="2" t="s">
        <v>97</v>
      </c>
      <c r="B111" s="13" t="s">
        <v>58</v>
      </c>
      <c r="C111" s="3" t="s">
        <v>52</v>
      </c>
      <c r="D111" s="6"/>
      <c r="E111" s="6"/>
      <c r="F111" s="12">
        <f t="shared" si="116"/>
        <v>0</v>
      </c>
      <c r="G111" s="7"/>
      <c r="H111" s="6"/>
      <c r="I111" s="12">
        <f t="shared" si="117"/>
        <v>0</v>
      </c>
      <c r="J111" s="6"/>
      <c r="K111" s="12">
        <f t="shared" si="114"/>
        <v>0</v>
      </c>
      <c r="L111" s="6"/>
      <c r="M111" s="12">
        <f t="shared" si="115"/>
        <v>0</v>
      </c>
      <c r="N111" s="6"/>
      <c r="O111" s="12">
        <f t="shared" si="113"/>
        <v>0</v>
      </c>
      <c r="P111" s="6"/>
      <c r="Q111" s="12">
        <f t="shared" si="118"/>
        <v>0</v>
      </c>
      <c r="R111" s="6"/>
      <c r="S111" s="12">
        <f t="shared" si="119"/>
        <v>0</v>
      </c>
      <c r="T111" s="6"/>
      <c r="U111" s="12">
        <f t="shared" si="120"/>
        <v>0</v>
      </c>
      <c r="V111" s="6"/>
      <c r="W111" s="12">
        <f t="shared" si="121"/>
        <v>0</v>
      </c>
      <c r="X111" s="6"/>
      <c r="Y111" s="12">
        <f t="shared" si="122"/>
        <v>0</v>
      </c>
      <c r="Z111" s="6"/>
      <c r="AA111" s="35">
        <f t="shared" si="123"/>
        <v>0</v>
      </c>
      <c r="AB111" s="6"/>
      <c r="AC111" s="12">
        <f t="shared" si="124"/>
        <v>0</v>
      </c>
      <c r="AD111" s="6"/>
      <c r="AE111" s="12">
        <f t="shared" si="125"/>
        <v>0</v>
      </c>
      <c r="AF111" s="6"/>
      <c r="AG111" s="12">
        <f t="shared" si="126"/>
        <v>0</v>
      </c>
      <c r="AH111" s="21"/>
      <c r="AI111" s="12">
        <f t="shared" si="127"/>
        <v>0</v>
      </c>
      <c r="AJ111" s="21"/>
      <c r="AK111" s="12">
        <f t="shared" si="128"/>
        <v>0</v>
      </c>
      <c r="AL111" s="28"/>
      <c r="AM111" s="28">
        <v>0</v>
      </c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</row>
    <row r="112" spans="1:52" ht="56.25" hidden="1" x14ac:dyDescent="0.3">
      <c r="A112" s="2" t="s">
        <v>48</v>
      </c>
      <c r="B112" s="3" t="s">
        <v>34</v>
      </c>
      <c r="C112" s="13" t="s">
        <v>52</v>
      </c>
      <c r="D112" s="6"/>
      <c r="E112" s="6"/>
      <c r="F112" s="12">
        <f t="shared" si="116"/>
        <v>0</v>
      </c>
      <c r="G112" s="7"/>
      <c r="H112" s="6"/>
      <c r="I112" s="12">
        <f t="shared" si="117"/>
        <v>0</v>
      </c>
      <c r="J112" s="6"/>
      <c r="K112" s="12">
        <f t="shared" si="114"/>
        <v>0</v>
      </c>
      <c r="L112" s="6"/>
      <c r="M112" s="12">
        <f t="shared" si="115"/>
        <v>0</v>
      </c>
      <c r="N112" s="6"/>
      <c r="O112" s="12">
        <f t="shared" si="113"/>
        <v>0</v>
      </c>
      <c r="P112" s="6"/>
      <c r="Q112" s="12">
        <f t="shared" si="118"/>
        <v>0</v>
      </c>
      <c r="R112" s="6"/>
      <c r="S112" s="12">
        <f t="shared" si="119"/>
        <v>0</v>
      </c>
      <c r="T112" s="6"/>
      <c r="U112" s="12">
        <f t="shared" si="120"/>
        <v>0</v>
      </c>
      <c r="V112" s="6"/>
      <c r="W112" s="12">
        <f t="shared" si="121"/>
        <v>0</v>
      </c>
      <c r="X112" s="6"/>
      <c r="Y112" s="12">
        <f t="shared" si="122"/>
        <v>0</v>
      </c>
      <c r="Z112" s="6"/>
      <c r="AA112" s="35">
        <f t="shared" si="123"/>
        <v>0</v>
      </c>
      <c r="AB112" s="6"/>
      <c r="AC112" s="12">
        <f t="shared" si="124"/>
        <v>0</v>
      </c>
      <c r="AD112" s="6"/>
      <c r="AE112" s="12">
        <f t="shared" si="125"/>
        <v>0</v>
      </c>
      <c r="AF112" s="6"/>
      <c r="AG112" s="12">
        <f t="shared" si="126"/>
        <v>0</v>
      </c>
      <c r="AH112" s="21"/>
      <c r="AI112" s="12">
        <f t="shared" si="127"/>
        <v>0</v>
      </c>
      <c r="AJ112" s="21"/>
      <c r="AK112" s="12">
        <f t="shared" si="128"/>
        <v>0</v>
      </c>
      <c r="AL112" s="28"/>
      <c r="AM112" s="28">
        <v>0</v>
      </c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</row>
    <row r="113" spans="1:52" x14ac:dyDescent="0.3">
      <c r="A113" s="2"/>
      <c r="B113" s="46" t="s">
        <v>24</v>
      </c>
      <c r="C113" s="3"/>
      <c r="D113" s="34">
        <f>D114</f>
        <v>49000</v>
      </c>
      <c r="E113" s="34"/>
      <c r="F113" s="35">
        <f t="shared" si="116"/>
        <v>49000</v>
      </c>
      <c r="G113" s="36">
        <f>G114</f>
        <v>0</v>
      </c>
      <c r="H113" s="34"/>
      <c r="I113" s="35">
        <f t="shared" si="117"/>
        <v>0</v>
      </c>
      <c r="J113" s="34"/>
      <c r="K113" s="35">
        <f t="shared" si="114"/>
        <v>49000</v>
      </c>
      <c r="L113" s="34"/>
      <c r="M113" s="35">
        <f t="shared" si="115"/>
        <v>0</v>
      </c>
      <c r="N113" s="34"/>
      <c r="O113" s="35">
        <f t="shared" si="113"/>
        <v>49000</v>
      </c>
      <c r="P113" s="34"/>
      <c r="Q113" s="35">
        <f t="shared" si="118"/>
        <v>0</v>
      </c>
      <c r="R113" s="34"/>
      <c r="S113" s="35">
        <f t="shared" si="119"/>
        <v>49000</v>
      </c>
      <c r="T113" s="34"/>
      <c r="U113" s="35">
        <f t="shared" si="120"/>
        <v>0</v>
      </c>
      <c r="V113" s="34"/>
      <c r="W113" s="35">
        <f t="shared" si="121"/>
        <v>49000</v>
      </c>
      <c r="X113" s="34"/>
      <c r="Y113" s="35">
        <f t="shared" si="122"/>
        <v>0</v>
      </c>
      <c r="Z113" s="34"/>
      <c r="AA113" s="35">
        <f t="shared" si="123"/>
        <v>49000</v>
      </c>
      <c r="AB113" s="34"/>
      <c r="AC113" s="35">
        <f t="shared" si="124"/>
        <v>0</v>
      </c>
      <c r="AD113" s="34"/>
      <c r="AE113" s="35">
        <f t="shared" si="125"/>
        <v>49000</v>
      </c>
      <c r="AF113" s="34"/>
      <c r="AG113" s="35">
        <f t="shared" si="126"/>
        <v>0</v>
      </c>
      <c r="AH113" s="34"/>
      <c r="AI113" s="12">
        <f t="shared" si="127"/>
        <v>49000</v>
      </c>
      <c r="AJ113" s="34"/>
      <c r="AK113" s="12">
        <f t="shared" si="128"/>
        <v>0</v>
      </c>
      <c r="AL113" s="37"/>
      <c r="AM113" s="37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</row>
    <row r="114" spans="1:52" ht="56.25" x14ac:dyDescent="0.3">
      <c r="A114" s="2" t="s">
        <v>127</v>
      </c>
      <c r="B114" s="46" t="s">
        <v>25</v>
      </c>
      <c r="C114" s="46" t="s">
        <v>3</v>
      </c>
      <c r="D114" s="6">
        <v>49000</v>
      </c>
      <c r="E114" s="6"/>
      <c r="F114" s="12">
        <f t="shared" si="116"/>
        <v>49000</v>
      </c>
      <c r="G114" s="7">
        <v>0</v>
      </c>
      <c r="H114" s="6"/>
      <c r="I114" s="12">
        <f t="shared" si="117"/>
        <v>0</v>
      </c>
      <c r="J114" s="6"/>
      <c r="K114" s="12">
        <f t="shared" si="114"/>
        <v>49000</v>
      </c>
      <c r="L114" s="6"/>
      <c r="M114" s="12">
        <f t="shared" si="115"/>
        <v>0</v>
      </c>
      <c r="N114" s="6"/>
      <c r="O114" s="12">
        <f t="shared" si="113"/>
        <v>49000</v>
      </c>
      <c r="P114" s="6"/>
      <c r="Q114" s="12">
        <f t="shared" si="118"/>
        <v>0</v>
      </c>
      <c r="R114" s="6"/>
      <c r="S114" s="12">
        <f t="shared" si="119"/>
        <v>49000</v>
      </c>
      <c r="T114" s="6"/>
      <c r="U114" s="12">
        <f t="shared" si="120"/>
        <v>0</v>
      </c>
      <c r="V114" s="6"/>
      <c r="W114" s="12">
        <f t="shared" si="121"/>
        <v>49000</v>
      </c>
      <c r="X114" s="6"/>
      <c r="Y114" s="12">
        <f t="shared" si="122"/>
        <v>0</v>
      </c>
      <c r="Z114" s="6"/>
      <c r="AA114" s="35">
        <f t="shared" si="123"/>
        <v>49000</v>
      </c>
      <c r="AB114" s="6"/>
      <c r="AC114" s="12">
        <f t="shared" si="124"/>
        <v>0</v>
      </c>
      <c r="AD114" s="6"/>
      <c r="AE114" s="12">
        <f t="shared" si="125"/>
        <v>49000</v>
      </c>
      <c r="AF114" s="6"/>
      <c r="AG114" s="12">
        <f t="shared" si="126"/>
        <v>0</v>
      </c>
      <c r="AH114" s="21"/>
      <c r="AI114" s="12">
        <f t="shared" si="127"/>
        <v>49000</v>
      </c>
      <c r="AJ114" s="21"/>
      <c r="AK114" s="12">
        <f t="shared" si="128"/>
        <v>0</v>
      </c>
      <c r="AL114" s="28"/>
      <c r="AM114" s="4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</row>
    <row r="115" spans="1:52" x14ac:dyDescent="0.3">
      <c r="A115" s="2"/>
      <c r="B115" s="57" t="s">
        <v>21</v>
      </c>
      <c r="C115" s="57"/>
      <c r="D115" s="6">
        <f>D16+D43+D59+D80+D104+D113+D107+D109</f>
        <v>3227531.3</v>
      </c>
      <c r="E115" s="6"/>
      <c r="F115" s="12">
        <f t="shared" si="116"/>
        <v>3227531.3</v>
      </c>
      <c r="G115" s="7">
        <f>G16+G43+G59+G80+G104+G113+G107+G109</f>
        <v>2647869</v>
      </c>
      <c r="H115" s="6"/>
      <c r="I115" s="12">
        <f t="shared" si="117"/>
        <v>2647869</v>
      </c>
      <c r="J115" s="6">
        <f>J16+J43+J59+J80+J104+J107+J113</f>
        <v>-125000</v>
      </c>
      <c r="K115" s="12">
        <f>F115+J115</f>
        <v>3102531.3</v>
      </c>
      <c r="L115" s="6"/>
      <c r="M115" s="12">
        <f>I115+L115</f>
        <v>2647869</v>
      </c>
      <c r="N115" s="6">
        <f>N16+N43+N59+N80+N104+N107+N113</f>
        <v>0</v>
      </c>
      <c r="O115" s="12">
        <f t="shared" si="113"/>
        <v>3102531.3</v>
      </c>
      <c r="P115" s="6"/>
      <c r="Q115" s="12">
        <f>M115+P115</f>
        <v>2647869</v>
      </c>
      <c r="R115" s="6">
        <f>R16+R43+R59+R80+R104+R107+R113</f>
        <v>37191.699999999997</v>
      </c>
      <c r="S115" s="12">
        <f t="shared" si="119"/>
        <v>3139723</v>
      </c>
      <c r="T115" s="6">
        <f>T120+T121+T123+T122+T124+T125+T126+T127+T128+T129</f>
        <v>119175.3</v>
      </c>
      <c r="U115" s="12">
        <f>Q115+T115</f>
        <v>2767044.3</v>
      </c>
      <c r="V115" s="6">
        <f>V16+V43+V59+V80+V104+V107+V113</f>
        <v>0</v>
      </c>
      <c r="W115" s="12">
        <f>S115+V115</f>
        <v>3139723</v>
      </c>
      <c r="X115" s="6">
        <f>X120+X121+X123+X122+X124+X125+X126+X127+X128+X129</f>
        <v>0</v>
      </c>
      <c r="Y115" s="12">
        <f>U115+X115</f>
        <v>2767044.3</v>
      </c>
      <c r="Z115" s="6">
        <f>Z16+Z43+Z59+Z80+Z104+Z107+Z113</f>
        <v>0</v>
      </c>
      <c r="AA115" s="35">
        <f>W115+Z115</f>
        <v>3139723</v>
      </c>
      <c r="AB115" s="6">
        <f>AB120+AB121+AB123+AB122+AB124+AB125+AB126+AB127+AB128+AB129</f>
        <v>0</v>
      </c>
      <c r="AC115" s="12">
        <f>Y115+AB115</f>
        <v>2767044.3</v>
      </c>
      <c r="AD115" s="6">
        <f>AD120+AD121+AD122+AD123+AD124+AD125+AD126+AD127+AD128+AD129</f>
        <v>-384256.63</v>
      </c>
      <c r="AE115" s="12">
        <f>AA115+AD115</f>
        <v>2755466.37</v>
      </c>
      <c r="AF115" s="6">
        <f>AF120+AF121+AF123+AF122+AF124+AF125+AF126+AF127+AF128+AF129</f>
        <v>0</v>
      </c>
      <c r="AG115" s="12">
        <f>AC115+AF115</f>
        <v>2767044.3</v>
      </c>
      <c r="AH115" s="21">
        <f>AH120+AH121+AH122+AH123+AH124+AH125+AH126+AH127+AH128+AH129</f>
        <v>3800</v>
      </c>
      <c r="AI115" s="12">
        <f>AE115+AH115</f>
        <v>2759266.37</v>
      </c>
      <c r="AJ115" s="21">
        <f>AJ120+AJ121+AJ123+AJ122+AJ124+AJ125+AJ126+AJ127+AJ128+AJ129</f>
        <v>0</v>
      </c>
      <c r="AK115" s="12">
        <f>AG115+AJ115</f>
        <v>2767044.3</v>
      </c>
      <c r="AL115" s="28"/>
      <c r="AM115" s="4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</row>
    <row r="116" spans="1:52" x14ac:dyDescent="0.3">
      <c r="A116" s="2"/>
      <c r="B116" s="58" t="s">
        <v>13</v>
      </c>
      <c r="C116" s="59"/>
      <c r="D116" s="6"/>
      <c r="E116" s="6"/>
      <c r="F116" s="12"/>
      <c r="G116" s="7"/>
      <c r="H116" s="6"/>
      <c r="I116" s="12"/>
      <c r="J116" s="6"/>
      <c r="K116" s="12"/>
      <c r="L116" s="6"/>
      <c r="M116" s="12"/>
      <c r="N116" s="6"/>
      <c r="O116" s="12"/>
      <c r="P116" s="6"/>
      <c r="Q116" s="12"/>
      <c r="R116" s="6"/>
      <c r="S116" s="12"/>
      <c r="T116" s="6"/>
      <c r="U116" s="12"/>
      <c r="V116" s="6"/>
      <c r="W116" s="12"/>
      <c r="X116" s="6"/>
      <c r="Y116" s="12"/>
      <c r="Z116" s="6"/>
      <c r="AA116" s="35"/>
      <c r="AB116" s="6"/>
      <c r="AC116" s="12"/>
      <c r="AD116" s="6"/>
      <c r="AE116" s="12"/>
      <c r="AF116" s="6"/>
      <c r="AG116" s="12"/>
      <c r="AH116" s="21"/>
      <c r="AI116" s="12"/>
      <c r="AJ116" s="21"/>
      <c r="AK116" s="12"/>
      <c r="AL116" s="28"/>
      <c r="AM116" s="4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</row>
    <row r="117" spans="1:52" x14ac:dyDescent="0.3">
      <c r="A117" s="2"/>
      <c r="B117" s="60" t="s">
        <v>14</v>
      </c>
      <c r="C117" s="61"/>
      <c r="D117" s="6">
        <f>D84</f>
        <v>352225.8</v>
      </c>
      <c r="E117" s="6"/>
      <c r="F117" s="12">
        <f t="shared" si="116"/>
        <v>352225.8</v>
      </c>
      <c r="G117" s="7">
        <f>G84</f>
        <v>352909.8</v>
      </c>
      <c r="H117" s="6"/>
      <c r="I117" s="12">
        <f t="shared" si="117"/>
        <v>352909.8</v>
      </c>
      <c r="J117" s="6"/>
      <c r="K117" s="12">
        <f t="shared" si="114"/>
        <v>352225.8</v>
      </c>
      <c r="L117" s="6"/>
      <c r="M117" s="12">
        <f t="shared" si="115"/>
        <v>352909.8</v>
      </c>
      <c r="N117" s="6"/>
      <c r="O117" s="12">
        <f t="shared" si="113"/>
        <v>352225.8</v>
      </c>
      <c r="P117" s="6"/>
      <c r="Q117" s="12">
        <f t="shared" ref="Q117:Q118" si="129">M117+P117</f>
        <v>352909.8</v>
      </c>
      <c r="R117" s="6"/>
      <c r="S117" s="12">
        <f t="shared" ref="S117:S118" si="130">O117+R117</f>
        <v>352225.8</v>
      </c>
      <c r="T117" s="6"/>
      <c r="U117" s="12">
        <f t="shared" ref="U117:U118" si="131">Q117+T117</f>
        <v>352909.8</v>
      </c>
      <c r="V117" s="6"/>
      <c r="W117" s="12">
        <f t="shared" ref="W117:W118" si="132">S117+V117</f>
        <v>352225.8</v>
      </c>
      <c r="X117" s="6"/>
      <c r="Y117" s="12">
        <f t="shared" ref="Y117:Y118" si="133">U117+X117</f>
        <v>352909.8</v>
      </c>
      <c r="Z117" s="6"/>
      <c r="AA117" s="35">
        <f t="shared" ref="AA117:AA118" si="134">W117+Z117</f>
        <v>352225.8</v>
      </c>
      <c r="AB117" s="6"/>
      <c r="AC117" s="12">
        <f t="shared" ref="AC117:AC118" si="135">Y117+AB117</f>
        <v>352909.8</v>
      </c>
      <c r="AD117" s="6"/>
      <c r="AE117" s="12">
        <f t="shared" ref="AE117:AE118" si="136">AA117+AD117</f>
        <v>352225.8</v>
      </c>
      <c r="AF117" s="6"/>
      <c r="AG117" s="12">
        <f t="shared" ref="AG117:AG118" si="137">AC117+AF117</f>
        <v>352909.8</v>
      </c>
      <c r="AH117" s="21"/>
      <c r="AI117" s="12">
        <f t="shared" ref="AI117:AI118" si="138">AE117+AH117</f>
        <v>352225.8</v>
      </c>
      <c r="AJ117" s="21"/>
      <c r="AK117" s="12">
        <f t="shared" ref="AK117:AK118" si="139">AG117+AJ117</f>
        <v>352909.8</v>
      </c>
      <c r="AL117" s="28"/>
      <c r="AM117" s="4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</row>
    <row r="118" spans="1:52" x14ac:dyDescent="0.3">
      <c r="A118" s="2"/>
      <c r="B118" s="47" t="s">
        <v>33</v>
      </c>
      <c r="C118" s="48"/>
      <c r="D118" s="6">
        <f>D19+D46+D62+D83</f>
        <v>254922.3</v>
      </c>
      <c r="E118" s="6"/>
      <c r="F118" s="12">
        <f t="shared" si="116"/>
        <v>254922.3</v>
      </c>
      <c r="G118" s="7">
        <f>G19+G46+G62+G83</f>
        <v>258140</v>
      </c>
      <c r="H118" s="6"/>
      <c r="I118" s="12">
        <f t="shared" si="117"/>
        <v>258140</v>
      </c>
      <c r="J118" s="6"/>
      <c r="K118" s="12">
        <f t="shared" si="114"/>
        <v>254922.3</v>
      </c>
      <c r="L118" s="6"/>
      <c r="M118" s="12">
        <f t="shared" si="115"/>
        <v>258140</v>
      </c>
      <c r="N118" s="6"/>
      <c r="O118" s="12">
        <f t="shared" si="113"/>
        <v>254922.3</v>
      </c>
      <c r="P118" s="6"/>
      <c r="Q118" s="12">
        <f t="shared" si="129"/>
        <v>258140</v>
      </c>
      <c r="R118" s="6"/>
      <c r="S118" s="12">
        <f t="shared" si="130"/>
        <v>254922.3</v>
      </c>
      <c r="T118" s="6"/>
      <c r="U118" s="12">
        <f t="shared" si="131"/>
        <v>258140</v>
      </c>
      <c r="V118" s="6"/>
      <c r="W118" s="12">
        <f t="shared" si="132"/>
        <v>254922.3</v>
      </c>
      <c r="X118" s="6"/>
      <c r="Y118" s="12">
        <f t="shared" si="133"/>
        <v>258140</v>
      </c>
      <c r="Z118" s="6"/>
      <c r="AA118" s="35">
        <f t="shared" si="134"/>
        <v>254922.3</v>
      </c>
      <c r="AB118" s="6"/>
      <c r="AC118" s="12">
        <f t="shared" si="135"/>
        <v>258140</v>
      </c>
      <c r="AD118" s="6">
        <f>AD19+AD46+AD62+AD83</f>
        <v>-92987.362999999983</v>
      </c>
      <c r="AE118" s="12">
        <f t="shared" si="136"/>
        <v>161934.93700000001</v>
      </c>
      <c r="AF118" s="6"/>
      <c r="AG118" s="12">
        <f t="shared" si="137"/>
        <v>258140</v>
      </c>
      <c r="AH118" s="21">
        <f>AH19+AH46+AH62+AH83</f>
        <v>0</v>
      </c>
      <c r="AI118" s="12">
        <f t="shared" si="138"/>
        <v>161934.93700000001</v>
      </c>
      <c r="AJ118" s="21"/>
      <c r="AK118" s="12">
        <f t="shared" si="139"/>
        <v>258140</v>
      </c>
      <c r="AL118" s="28"/>
      <c r="AM118" s="4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</row>
    <row r="119" spans="1:52" x14ac:dyDescent="0.3">
      <c r="A119" s="2"/>
      <c r="B119" s="57" t="s">
        <v>98</v>
      </c>
      <c r="C119" s="57"/>
      <c r="D119" s="6"/>
      <c r="E119" s="6"/>
      <c r="F119" s="12"/>
      <c r="G119" s="7"/>
      <c r="H119" s="6"/>
      <c r="I119" s="12"/>
      <c r="J119" s="6"/>
      <c r="K119" s="12"/>
      <c r="L119" s="6"/>
      <c r="M119" s="12"/>
      <c r="N119" s="6"/>
      <c r="O119" s="12"/>
      <c r="P119" s="6"/>
      <c r="Q119" s="12"/>
      <c r="R119" s="6"/>
      <c r="S119" s="12"/>
      <c r="T119" s="6"/>
      <c r="U119" s="12"/>
      <c r="V119" s="6"/>
      <c r="W119" s="12"/>
      <c r="X119" s="6"/>
      <c r="Y119" s="12"/>
      <c r="Z119" s="6"/>
      <c r="AA119" s="35"/>
      <c r="AB119" s="6"/>
      <c r="AC119" s="12"/>
      <c r="AD119" s="6"/>
      <c r="AE119" s="12"/>
      <c r="AF119" s="6"/>
      <c r="AG119" s="12"/>
      <c r="AH119" s="21"/>
      <c r="AI119" s="12"/>
      <c r="AJ119" s="21"/>
      <c r="AK119" s="12"/>
      <c r="AL119" s="28"/>
      <c r="AM119" s="4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</row>
    <row r="120" spans="1:52" x14ac:dyDescent="0.3">
      <c r="A120" s="2"/>
      <c r="B120" s="57" t="s">
        <v>8</v>
      </c>
      <c r="C120" s="64"/>
      <c r="D120" s="6">
        <f>D47+D48+D49+D50+D51+D52+D58</f>
        <v>357495.3</v>
      </c>
      <c r="E120" s="6"/>
      <c r="F120" s="12">
        <f t="shared" si="116"/>
        <v>357495.3</v>
      </c>
      <c r="G120" s="7">
        <f>G47+G48+G49+G50+G51+G52</f>
        <v>222189.09999999998</v>
      </c>
      <c r="H120" s="6"/>
      <c r="I120" s="12">
        <f t="shared" si="117"/>
        <v>222189.09999999998</v>
      </c>
      <c r="J120" s="6"/>
      <c r="K120" s="12">
        <f t="shared" si="114"/>
        <v>357495.3</v>
      </c>
      <c r="L120" s="6"/>
      <c r="M120" s="12">
        <f t="shared" si="115"/>
        <v>222189.09999999998</v>
      </c>
      <c r="N120" s="6">
        <f>N47+N48+N49+N50+N51+N52+N58</f>
        <v>0</v>
      </c>
      <c r="O120" s="12">
        <f t="shared" si="113"/>
        <v>357495.3</v>
      </c>
      <c r="P120" s="6"/>
      <c r="Q120" s="12">
        <f t="shared" ref="Q120:Q129" si="140">M120+P120</f>
        <v>222189.09999999998</v>
      </c>
      <c r="R120" s="6">
        <f>R47+R48+R49+R50+R51+R52+R58</f>
        <v>0</v>
      </c>
      <c r="S120" s="6">
        <f>O120+R120</f>
        <v>357495.3</v>
      </c>
      <c r="T120" s="6">
        <f>T47+T48+T49+T50+T51+T52+T58</f>
        <v>0</v>
      </c>
      <c r="U120" s="12">
        <f t="shared" ref="U120:U129" si="141">Q120+T120</f>
        <v>222189.09999999998</v>
      </c>
      <c r="V120" s="6">
        <f>V47+V48+V49+V50+V51+V52+V58</f>
        <v>0</v>
      </c>
      <c r="W120" s="6">
        <f>S120+V120</f>
        <v>357495.3</v>
      </c>
      <c r="X120" s="6">
        <f>X47+X48+X49+X50+X51+X52+X58</f>
        <v>0</v>
      </c>
      <c r="Y120" s="12">
        <f t="shared" ref="Y120:Y129" si="142">U120+X120</f>
        <v>222189.09999999998</v>
      </c>
      <c r="Z120" s="6">
        <f>Z47+Z48+Z49+Z50+Z51+Z52+Z58</f>
        <v>0</v>
      </c>
      <c r="AA120" s="34">
        <f>W120+Z120</f>
        <v>357495.3</v>
      </c>
      <c r="AB120" s="6">
        <f>AB47+AB48+AB49+AB50+AB51+AB52+AB58</f>
        <v>0</v>
      </c>
      <c r="AC120" s="12">
        <f>AC47+AC48+AC49+AC50+AC51+AC52+AC58</f>
        <v>222189.09999999998</v>
      </c>
      <c r="AD120" s="6">
        <f>AD47+AD48+AD49+AD50+AD51+AD52+AD58</f>
        <v>0</v>
      </c>
      <c r="AE120" s="6">
        <f>AA120+AD120</f>
        <v>357495.3</v>
      </c>
      <c r="AF120" s="6">
        <f>AF47+AF48+AF49+AF50+AF51+AF52+AF58</f>
        <v>0</v>
      </c>
      <c r="AG120" s="12">
        <f>AG47+AG48+AG49+AG50+AG51+AG52+AG58</f>
        <v>222189.09999999998</v>
      </c>
      <c r="AH120" s="21">
        <f>AH47+AH48+AH49+AH50+AH51+AH52+AH58</f>
        <v>0</v>
      </c>
      <c r="AI120" s="6">
        <f>AE120+AH120</f>
        <v>357495.3</v>
      </c>
      <c r="AJ120" s="21">
        <f>AJ47+AJ48+AJ49+AJ50+AJ51+AJ52+AJ58</f>
        <v>0</v>
      </c>
      <c r="AK120" s="12">
        <f>AK47+AK48+AK49+AK50+AK51+AK52+AK58</f>
        <v>222189.09999999998</v>
      </c>
      <c r="AL120" s="28"/>
      <c r="AM120" s="4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</row>
    <row r="121" spans="1:52" x14ac:dyDescent="0.3">
      <c r="A121" s="2"/>
      <c r="B121" s="57" t="s">
        <v>11</v>
      </c>
      <c r="C121" s="64"/>
      <c r="D121" s="6">
        <f>D63+D64+D68+D69+D73+D90+D94+D95+D96+D97+D79+D98+D87</f>
        <v>761528.7</v>
      </c>
      <c r="E121" s="6"/>
      <c r="F121" s="12">
        <f t="shared" si="116"/>
        <v>761528.7</v>
      </c>
      <c r="G121" s="7">
        <f>G63+G64+G68+G69+G73+G90+G94+G95+G96+G97+G79+G98+G87</f>
        <v>586413.4</v>
      </c>
      <c r="H121" s="6"/>
      <c r="I121" s="12">
        <f t="shared" si="117"/>
        <v>586413.4</v>
      </c>
      <c r="J121" s="6"/>
      <c r="K121" s="12">
        <f t="shared" si="114"/>
        <v>761528.7</v>
      </c>
      <c r="L121" s="6"/>
      <c r="M121" s="12">
        <f t="shared" si="115"/>
        <v>586413.4</v>
      </c>
      <c r="N121" s="6">
        <f>N63+N64+N68+N69+N79+N87+N90+N94+N95+N96+N97+N98</f>
        <v>0</v>
      </c>
      <c r="O121" s="12">
        <f t="shared" si="113"/>
        <v>761528.7</v>
      </c>
      <c r="P121" s="6"/>
      <c r="Q121" s="12">
        <f t="shared" si="140"/>
        <v>586413.4</v>
      </c>
      <c r="R121" s="6">
        <f>R63+R64+R68+R69+R79+R87+R90+R94+R95+R96+R97+R98</f>
        <v>0</v>
      </c>
      <c r="S121" s="6">
        <f>O121+R121</f>
        <v>761528.7</v>
      </c>
      <c r="T121" s="6">
        <f>T63+T64+T68+T69+T79+T87+T90+T94+T95+T96+T97+T98</f>
        <v>0</v>
      </c>
      <c r="U121" s="12">
        <f t="shared" si="141"/>
        <v>586413.4</v>
      </c>
      <c r="V121" s="6">
        <f>V63+V64+V68+V69+V79+V87+V90+V94+V95+V96+V97+V98</f>
        <v>0</v>
      </c>
      <c r="W121" s="6">
        <f>S121+V121</f>
        <v>761528.7</v>
      </c>
      <c r="X121" s="6">
        <f>X63+X64+X68+X69+X79+X87+X90+X94+X95+X96+X97+X98</f>
        <v>0</v>
      </c>
      <c r="Y121" s="12">
        <f t="shared" si="142"/>
        <v>586413.4</v>
      </c>
      <c r="Z121" s="6">
        <f>Z63+Z64+Z68+Z69+Z79+Z87+Z90+Z94+Z95+Z96+Z97+Z98</f>
        <v>0</v>
      </c>
      <c r="AA121" s="34">
        <f>W121+Z121</f>
        <v>761528.7</v>
      </c>
      <c r="AB121" s="6">
        <f>AB63+AB64+AB68+AB69+AB79+AB87+AB90+AB94+AB95+AB96+AB97+AB98</f>
        <v>0</v>
      </c>
      <c r="AC121" s="12">
        <f>AC63+AC68+AC69+AC73+AC79+AC87+AC90+AC94+AC95+AC96+AC97+AC98</f>
        <v>586413.4</v>
      </c>
      <c r="AD121" s="6">
        <f>AD63+AD64+AD68+AD69+AD79+AD87+AD90+AD94+AD95+AD96+AD97+AD98</f>
        <v>0</v>
      </c>
      <c r="AE121" s="6">
        <f>AA121+AD121</f>
        <v>761528.7</v>
      </c>
      <c r="AF121" s="6">
        <f>AF63+AF64+AF68+AF69+AF79+AF87+AF90+AF94+AF95+AF96+AF97+AF98</f>
        <v>0</v>
      </c>
      <c r="AG121" s="12">
        <f>AG63+AG68+AG69+AG73+AG79+AG87+AG90+AG94+AG95+AG96+AG97+AG98</f>
        <v>586413.4</v>
      </c>
      <c r="AH121" s="6">
        <f>AH63+AH64+AH68+AH69+AH79+AH87+AH90+AH94+AH95+AH96+AH97+AH98+AH73+AH77+AH78</f>
        <v>0</v>
      </c>
      <c r="AI121" s="6">
        <f>AE121+AH121</f>
        <v>761528.7</v>
      </c>
      <c r="AJ121" s="6">
        <f>AJ63+AJ64+AJ68+AJ69+AJ79+AJ87+AJ90+AJ94+AJ95+AJ96+AJ97+AJ98</f>
        <v>0</v>
      </c>
      <c r="AK121" s="12">
        <f>AK63+AK68+AK69+AK73+AK79+AK87+AK90+AK94+AK95+AK96+AK97+AK98</f>
        <v>586413.4</v>
      </c>
      <c r="AL121" s="41"/>
      <c r="AM121" s="4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</row>
    <row r="122" spans="1:52" hidden="1" x14ac:dyDescent="0.3">
      <c r="A122" s="2"/>
      <c r="B122" s="57" t="s">
        <v>22</v>
      </c>
      <c r="C122" s="64"/>
      <c r="D122" s="6">
        <f>D37</f>
        <v>0</v>
      </c>
      <c r="E122" s="6"/>
      <c r="F122" s="12">
        <f t="shared" si="116"/>
        <v>0</v>
      </c>
      <c r="G122" s="7">
        <f>G37</f>
        <v>0</v>
      </c>
      <c r="H122" s="6"/>
      <c r="I122" s="12">
        <f t="shared" si="117"/>
        <v>0</v>
      </c>
      <c r="J122" s="6"/>
      <c r="K122" s="12">
        <f t="shared" si="114"/>
        <v>0</v>
      </c>
      <c r="L122" s="6"/>
      <c r="M122" s="12">
        <f t="shared" si="115"/>
        <v>0</v>
      </c>
      <c r="N122" s="6">
        <f>N37</f>
        <v>0</v>
      </c>
      <c r="O122" s="12">
        <f t="shared" si="113"/>
        <v>0</v>
      </c>
      <c r="P122" s="6"/>
      <c r="Q122" s="12">
        <f t="shared" si="140"/>
        <v>0</v>
      </c>
      <c r="R122" s="6">
        <f>R37</f>
        <v>0</v>
      </c>
      <c r="S122" s="6">
        <f t="shared" ref="S122:S129" si="143">O122+R122</f>
        <v>0</v>
      </c>
      <c r="T122" s="6">
        <f>T37</f>
        <v>0</v>
      </c>
      <c r="U122" s="12">
        <f t="shared" si="141"/>
        <v>0</v>
      </c>
      <c r="V122" s="6">
        <f>V37</f>
        <v>0</v>
      </c>
      <c r="W122" s="6">
        <f t="shared" ref="W122:W129" si="144">S122+V122</f>
        <v>0</v>
      </c>
      <c r="X122" s="6">
        <f>X37</f>
        <v>0</v>
      </c>
      <c r="Y122" s="12">
        <f t="shared" si="142"/>
        <v>0</v>
      </c>
      <c r="Z122" s="6">
        <f>Z37</f>
        <v>0</v>
      </c>
      <c r="AA122" s="34">
        <f t="shared" ref="AA122:AA129" si="145">W122+Z122</f>
        <v>0</v>
      </c>
      <c r="AB122" s="6">
        <f>AB37</f>
        <v>0</v>
      </c>
      <c r="AC122" s="12">
        <f>AC37</f>
        <v>0</v>
      </c>
      <c r="AD122" s="6">
        <f>AD37</f>
        <v>0</v>
      </c>
      <c r="AE122" s="6">
        <f t="shared" ref="AE122:AE129" si="146">AA122+AD122</f>
        <v>0</v>
      </c>
      <c r="AF122" s="6">
        <f>AF37</f>
        <v>0</v>
      </c>
      <c r="AG122" s="12">
        <f>AG37</f>
        <v>0</v>
      </c>
      <c r="AH122" s="21">
        <f>AH37</f>
        <v>0</v>
      </c>
      <c r="AI122" s="6">
        <f t="shared" ref="AI122:AI128" si="147">AE122+AH122</f>
        <v>0</v>
      </c>
      <c r="AJ122" s="21">
        <f>AJ37</f>
        <v>0</v>
      </c>
      <c r="AK122" s="12">
        <f>AK37</f>
        <v>0</v>
      </c>
      <c r="AL122" s="28"/>
      <c r="AM122" s="28">
        <v>0</v>
      </c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</row>
    <row r="123" spans="1:52" hidden="1" x14ac:dyDescent="0.3">
      <c r="A123" s="2"/>
      <c r="B123" s="68" t="s">
        <v>20</v>
      </c>
      <c r="C123" s="64"/>
      <c r="D123" s="6"/>
      <c r="E123" s="6"/>
      <c r="F123" s="12">
        <f t="shared" si="116"/>
        <v>0</v>
      </c>
      <c r="G123" s="7"/>
      <c r="H123" s="6"/>
      <c r="I123" s="12">
        <f t="shared" si="117"/>
        <v>0</v>
      </c>
      <c r="J123" s="6"/>
      <c r="K123" s="12">
        <f t="shared" si="114"/>
        <v>0</v>
      </c>
      <c r="L123" s="6"/>
      <c r="M123" s="12">
        <f t="shared" si="115"/>
        <v>0</v>
      </c>
      <c r="N123" s="6"/>
      <c r="O123" s="12">
        <f t="shared" si="113"/>
        <v>0</v>
      </c>
      <c r="P123" s="6"/>
      <c r="Q123" s="12">
        <f t="shared" si="140"/>
        <v>0</v>
      </c>
      <c r="R123" s="6"/>
      <c r="S123" s="6">
        <f t="shared" si="143"/>
        <v>0</v>
      </c>
      <c r="T123" s="12">
        <f t="shared" ref="T123" si="148">P123+S123</f>
        <v>0</v>
      </c>
      <c r="U123" s="12">
        <f t="shared" si="141"/>
        <v>0</v>
      </c>
      <c r="V123" s="6"/>
      <c r="W123" s="6">
        <f t="shared" si="144"/>
        <v>0</v>
      </c>
      <c r="X123" s="12">
        <f t="shared" ref="X123" si="149">T123+W123</f>
        <v>0</v>
      </c>
      <c r="Y123" s="12">
        <f t="shared" si="142"/>
        <v>0</v>
      </c>
      <c r="Z123" s="6"/>
      <c r="AA123" s="34">
        <f t="shared" si="145"/>
        <v>0</v>
      </c>
      <c r="AB123" s="12">
        <f t="shared" ref="AB123" si="150">X123+AA123</f>
        <v>0</v>
      </c>
      <c r="AC123" s="12"/>
      <c r="AD123" s="6"/>
      <c r="AE123" s="6">
        <f t="shared" si="146"/>
        <v>0</v>
      </c>
      <c r="AF123" s="12">
        <f t="shared" ref="AF123" si="151">AB123+AE123</f>
        <v>0</v>
      </c>
      <c r="AG123" s="12"/>
      <c r="AH123" s="21"/>
      <c r="AI123" s="6">
        <f t="shared" si="147"/>
        <v>0</v>
      </c>
      <c r="AJ123" s="20">
        <f t="shared" ref="AJ123" si="152">AF123+AI123</f>
        <v>0</v>
      </c>
      <c r="AK123" s="12"/>
      <c r="AL123" s="28"/>
      <c r="AM123" s="28">
        <v>0</v>
      </c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</row>
    <row r="124" spans="1:52" x14ac:dyDescent="0.3">
      <c r="A124" s="2"/>
      <c r="B124" s="69" t="s">
        <v>15</v>
      </c>
      <c r="C124" s="69"/>
      <c r="D124" s="6">
        <f>D85+D86+D99+D88+D89</f>
        <v>7805.8</v>
      </c>
      <c r="E124" s="6"/>
      <c r="F124" s="12">
        <f t="shared" si="116"/>
        <v>7805.8</v>
      </c>
      <c r="G124" s="7">
        <f>G85+G86+G99+G88+G89</f>
        <v>3000</v>
      </c>
      <c r="H124" s="6"/>
      <c r="I124" s="12">
        <f t="shared" si="117"/>
        <v>3000</v>
      </c>
      <c r="J124" s="6"/>
      <c r="K124" s="12">
        <f t="shared" si="114"/>
        <v>7805.8</v>
      </c>
      <c r="L124" s="6"/>
      <c r="M124" s="12">
        <f t="shared" si="115"/>
        <v>3000</v>
      </c>
      <c r="N124" s="6"/>
      <c r="O124" s="12">
        <f t="shared" si="113"/>
        <v>7805.8</v>
      </c>
      <c r="P124" s="6"/>
      <c r="Q124" s="12">
        <f t="shared" si="140"/>
        <v>3000</v>
      </c>
      <c r="R124" s="6"/>
      <c r="S124" s="6">
        <f t="shared" si="143"/>
        <v>7805.8</v>
      </c>
      <c r="T124" s="12"/>
      <c r="U124" s="12">
        <f t="shared" si="141"/>
        <v>3000</v>
      </c>
      <c r="V124" s="6"/>
      <c r="W124" s="6">
        <f t="shared" si="144"/>
        <v>7805.8</v>
      </c>
      <c r="X124" s="12"/>
      <c r="Y124" s="12">
        <f t="shared" si="142"/>
        <v>3000</v>
      </c>
      <c r="Z124" s="6"/>
      <c r="AA124" s="34">
        <f t="shared" si="145"/>
        <v>7805.8</v>
      </c>
      <c r="AB124" s="12"/>
      <c r="AC124" s="12">
        <f>AC85+AC86+AC88+AC89+AC99</f>
        <v>3000</v>
      </c>
      <c r="AD124" s="6"/>
      <c r="AE124" s="6">
        <f t="shared" si="146"/>
        <v>7805.8</v>
      </c>
      <c r="AF124" s="12"/>
      <c r="AG124" s="12">
        <f>AG85+AG86+AG88+AG89+AG99</f>
        <v>3000</v>
      </c>
      <c r="AH124" s="21"/>
      <c r="AI124" s="6">
        <f t="shared" si="147"/>
        <v>7805.8</v>
      </c>
      <c r="AJ124" s="20"/>
      <c r="AK124" s="12">
        <f>AK85+AK86+AK88+AK89+AK99</f>
        <v>3000</v>
      </c>
      <c r="AL124" s="28"/>
      <c r="AM124" s="4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</row>
    <row r="125" spans="1:52" x14ac:dyDescent="0.3">
      <c r="A125" s="9"/>
      <c r="B125" s="68" t="s">
        <v>3</v>
      </c>
      <c r="C125" s="64"/>
      <c r="D125" s="6">
        <f>D27+D31+D35+D114+D105</f>
        <v>874619.1</v>
      </c>
      <c r="E125" s="6"/>
      <c r="F125" s="12">
        <f t="shared" si="116"/>
        <v>874619.1</v>
      </c>
      <c r="G125" s="7">
        <f>G27+G31+G35+G114+G105</f>
        <v>0</v>
      </c>
      <c r="H125" s="6"/>
      <c r="I125" s="12">
        <f t="shared" si="117"/>
        <v>0</v>
      </c>
      <c r="J125" s="6">
        <f>J105+J27+J31+J35</f>
        <v>-125000</v>
      </c>
      <c r="K125" s="12">
        <f>F125+J125</f>
        <v>749619.1</v>
      </c>
      <c r="L125" s="6"/>
      <c r="M125" s="12">
        <f t="shared" si="115"/>
        <v>0</v>
      </c>
      <c r="N125" s="6">
        <f>N105+N27+N31+N35+N40+N114</f>
        <v>33613.5</v>
      </c>
      <c r="O125" s="12">
        <f t="shared" si="113"/>
        <v>783232.6</v>
      </c>
      <c r="P125" s="6"/>
      <c r="Q125" s="12">
        <f t="shared" si="140"/>
        <v>0</v>
      </c>
      <c r="R125" s="6">
        <f>R105+R27+R31+R35+R40+R114</f>
        <v>74386.5</v>
      </c>
      <c r="S125" s="6">
        <f t="shared" si="143"/>
        <v>857619.1</v>
      </c>
      <c r="T125" s="6">
        <f>T105+T27+T31+T35+T40+T114</f>
        <v>0</v>
      </c>
      <c r="U125" s="12">
        <f t="shared" si="141"/>
        <v>0</v>
      </c>
      <c r="V125" s="6">
        <f>V105+V27+V31+V35+V40+V114</f>
        <v>0</v>
      </c>
      <c r="W125" s="6">
        <f t="shared" si="144"/>
        <v>857619.1</v>
      </c>
      <c r="X125" s="6">
        <f>X105+X27+X31+X35+X40+X114</f>
        <v>0</v>
      </c>
      <c r="Y125" s="12">
        <f t="shared" si="142"/>
        <v>0</v>
      </c>
      <c r="Z125" s="6">
        <f>Z105+Z27+Z31+Z35+Z40+Z114</f>
        <v>0</v>
      </c>
      <c r="AA125" s="34">
        <f t="shared" si="145"/>
        <v>857619.1</v>
      </c>
      <c r="AB125" s="6">
        <f>AB105+AB27+AB31+AB35+AB40+AB114</f>
        <v>0</v>
      </c>
      <c r="AC125" s="12">
        <f>AC27+AC31+AC35+AC40+AC105+AC114</f>
        <v>0</v>
      </c>
      <c r="AD125" s="6">
        <f>AD105+AD27+AD31+AD35+AD40+AD114</f>
        <v>-398819.1</v>
      </c>
      <c r="AE125" s="6">
        <f t="shared" si="146"/>
        <v>458800</v>
      </c>
      <c r="AF125" s="6">
        <f>AF105+AF27+AF31+AF35+AF40+AF114</f>
        <v>0</v>
      </c>
      <c r="AG125" s="12">
        <f>AG27+AG31+AG35+AG40+AG105+AG114</f>
        <v>0</v>
      </c>
      <c r="AH125" s="21">
        <f>AH105+AH27+AH31+AH35+AH40+AH114</f>
        <v>0</v>
      </c>
      <c r="AI125" s="6">
        <f t="shared" si="147"/>
        <v>458800</v>
      </c>
      <c r="AJ125" s="21">
        <f>AJ105+AJ27+AJ31+AJ35+AJ40+AJ114</f>
        <v>0</v>
      </c>
      <c r="AK125" s="12">
        <f>AK27+AK31+AK35+AK40+AK105+AK114</f>
        <v>0</v>
      </c>
      <c r="AL125" s="28"/>
      <c r="AM125" s="4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</row>
    <row r="126" spans="1:52" x14ac:dyDescent="0.3">
      <c r="A126" s="2"/>
      <c r="B126" s="68" t="s">
        <v>9</v>
      </c>
      <c r="C126" s="64"/>
      <c r="D126" s="6">
        <f>D53+D57</f>
        <v>815084.8</v>
      </c>
      <c r="E126" s="6"/>
      <c r="F126" s="12">
        <f t="shared" si="116"/>
        <v>815084.8</v>
      </c>
      <c r="G126" s="7">
        <f t="shared" ref="G126" si="153">G53</f>
        <v>806538.6</v>
      </c>
      <c r="H126" s="6"/>
      <c r="I126" s="12">
        <f t="shared" si="117"/>
        <v>806538.6</v>
      </c>
      <c r="J126" s="6"/>
      <c r="K126" s="12">
        <f t="shared" si="114"/>
        <v>815084.8</v>
      </c>
      <c r="L126" s="6"/>
      <c r="M126" s="12">
        <f t="shared" si="115"/>
        <v>806538.6</v>
      </c>
      <c r="N126" s="6"/>
      <c r="O126" s="12">
        <f t="shared" si="113"/>
        <v>815084.8</v>
      </c>
      <c r="P126" s="6"/>
      <c r="Q126" s="12">
        <f t="shared" si="140"/>
        <v>806538.6</v>
      </c>
      <c r="R126" s="6">
        <f>R53+R57</f>
        <v>41760</v>
      </c>
      <c r="S126" s="6">
        <f t="shared" si="143"/>
        <v>856844.80000000005</v>
      </c>
      <c r="T126" s="6">
        <f>T53</f>
        <v>41760</v>
      </c>
      <c r="U126" s="12">
        <f t="shared" si="141"/>
        <v>848298.6</v>
      </c>
      <c r="V126" s="6">
        <f>V53+V57</f>
        <v>0</v>
      </c>
      <c r="W126" s="6">
        <f t="shared" si="144"/>
        <v>856844.80000000005</v>
      </c>
      <c r="X126" s="6">
        <f>X53</f>
        <v>0</v>
      </c>
      <c r="Y126" s="12">
        <f t="shared" si="142"/>
        <v>848298.6</v>
      </c>
      <c r="Z126" s="6">
        <f>Z53+Z57</f>
        <v>0</v>
      </c>
      <c r="AA126" s="34">
        <f t="shared" si="145"/>
        <v>856844.80000000005</v>
      </c>
      <c r="AB126" s="6">
        <f>AB53</f>
        <v>0</v>
      </c>
      <c r="AC126" s="12">
        <f>AC53</f>
        <v>848298.6</v>
      </c>
      <c r="AD126" s="6">
        <f>AD53+AD57</f>
        <v>0</v>
      </c>
      <c r="AE126" s="6">
        <f t="shared" si="146"/>
        <v>856844.80000000005</v>
      </c>
      <c r="AF126" s="6">
        <f>AF53</f>
        <v>0</v>
      </c>
      <c r="AG126" s="12">
        <f>AG53</f>
        <v>848298.6</v>
      </c>
      <c r="AH126" s="21">
        <f>AH53+AH57</f>
        <v>0</v>
      </c>
      <c r="AI126" s="6">
        <f t="shared" si="147"/>
        <v>856844.80000000005</v>
      </c>
      <c r="AJ126" s="21">
        <f>AJ53</f>
        <v>0</v>
      </c>
      <c r="AK126" s="12">
        <f>AK53</f>
        <v>848298.6</v>
      </c>
      <c r="AL126" s="28"/>
      <c r="AM126" s="4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</row>
    <row r="127" spans="1:52" x14ac:dyDescent="0.3">
      <c r="A127" s="9"/>
      <c r="B127" s="66" t="s">
        <v>30</v>
      </c>
      <c r="C127" s="67"/>
      <c r="D127" s="6">
        <f>D108</f>
        <v>50000</v>
      </c>
      <c r="E127" s="6"/>
      <c r="F127" s="12">
        <f t="shared" si="116"/>
        <v>50000</v>
      </c>
      <c r="G127" s="7">
        <f>G108</f>
        <v>50000</v>
      </c>
      <c r="H127" s="6"/>
      <c r="I127" s="12">
        <f t="shared" si="117"/>
        <v>50000</v>
      </c>
      <c r="J127" s="6"/>
      <c r="K127" s="12">
        <f t="shared" si="114"/>
        <v>50000</v>
      </c>
      <c r="L127" s="6"/>
      <c r="M127" s="12">
        <f t="shared" si="115"/>
        <v>50000</v>
      </c>
      <c r="N127" s="6"/>
      <c r="O127" s="12">
        <f t="shared" si="113"/>
        <v>50000</v>
      </c>
      <c r="P127" s="6"/>
      <c r="Q127" s="12">
        <f t="shared" si="140"/>
        <v>50000</v>
      </c>
      <c r="R127" s="6">
        <f>R108</f>
        <v>-27415.3</v>
      </c>
      <c r="S127" s="6">
        <f t="shared" si="143"/>
        <v>22584.7</v>
      </c>
      <c r="T127" s="6">
        <f>T108</f>
        <v>77415.3</v>
      </c>
      <c r="U127" s="12">
        <f t="shared" si="141"/>
        <v>127415.3</v>
      </c>
      <c r="V127" s="6">
        <f>V108</f>
        <v>0</v>
      </c>
      <c r="W127" s="6">
        <f t="shared" si="144"/>
        <v>22584.7</v>
      </c>
      <c r="X127" s="6">
        <f>X108</f>
        <v>0</v>
      </c>
      <c r="Y127" s="12">
        <f t="shared" si="142"/>
        <v>127415.3</v>
      </c>
      <c r="Z127" s="6">
        <f>Z108</f>
        <v>0</v>
      </c>
      <c r="AA127" s="34">
        <f t="shared" si="145"/>
        <v>22584.7</v>
      </c>
      <c r="AB127" s="6">
        <f>AB108</f>
        <v>0</v>
      </c>
      <c r="AC127" s="12">
        <f>AC108</f>
        <v>127415.3</v>
      </c>
      <c r="AD127" s="6">
        <f>AD108</f>
        <v>0</v>
      </c>
      <c r="AE127" s="6">
        <f t="shared" si="146"/>
        <v>22584.7</v>
      </c>
      <c r="AF127" s="6">
        <f>AF108</f>
        <v>0</v>
      </c>
      <c r="AG127" s="12">
        <f>AG108</f>
        <v>127415.3</v>
      </c>
      <c r="AH127" s="21">
        <f>AH108</f>
        <v>0</v>
      </c>
      <c r="AI127" s="6">
        <f t="shared" si="147"/>
        <v>22584.7</v>
      </c>
      <c r="AJ127" s="21">
        <f>AJ108</f>
        <v>0</v>
      </c>
      <c r="AK127" s="12">
        <f>AK108</f>
        <v>127415.3</v>
      </c>
      <c r="AL127" s="28"/>
      <c r="AM127" s="4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</row>
    <row r="128" spans="1:52" x14ac:dyDescent="0.3">
      <c r="A128" s="9"/>
      <c r="B128" s="65" t="s">
        <v>52</v>
      </c>
      <c r="C128" s="65"/>
      <c r="D128" s="6">
        <f>D110+D111+D112</f>
        <v>3973.5</v>
      </c>
      <c r="E128" s="6"/>
      <c r="F128" s="12">
        <f t="shared" si="116"/>
        <v>3973.5</v>
      </c>
      <c r="G128" s="7">
        <f>G110+G111+G112</f>
        <v>3973.5</v>
      </c>
      <c r="H128" s="6"/>
      <c r="I128" s="12">
        <f t="shared" si="117"/>
        <v>3973.5</v>
      </c>
      <c r="J128" s="6"/>
      <c r="K128" s="12">
        <f t="shared" si="114"/>
        <v>3973.5</v>
      </c>
      <c r="L128" s="6"/>
      <c r="M128" s="12">
        <f t="shared" si="115"/>
        <v>3973.5</v>
      </c>
      <c r="N128" s="6"/>
      <c r="O128" s="12">
        <f t="shared" si="113"/>
        <v>3973.5</v>
      </c>
      <c r="P128" s="6"/>
      <c r="Q128" s="12">
        <f t="shared" si="140"/>
        <v>3973.5</v>
      </c>
      <c r="R128" s="6"/>
      <c r="S128" s="6">
        <f t="shared" si="143"/>
        <v>3973.5</v>
      </c>
      <c r="T128" s="12"/>
      <c r="U128" s="12">
        <f t="shared" si="141"/>
        <v>3973.5</v>
      </c>
      <c r="V128" s="6"/>
      <c r="W128" s="6">
        <f t="shared" si="144"/>
        <v>3973.5</v>
      </c>
      <c r="X128" s="12"/>
      <c r="Y128" s="12">
        <f t="shared" si="142"/>
        <v>3973.5</v>
      </c>
      <c r="Z128" s="6"/>
      <c r="AA128" s="34">
        <f t="shared" si="145"/>
        <v>3973.5</v>
      </c>
      <c r="AB128" s="12"/>
      <c r="AC128" s="12">
        <f>AC110+AC111+AC112</f>
        <v>3973.5</v>
      </c>
      <c r="AD128" s="6"/>
      <c r="AE128" s="6">
        <f t="shared" si="146"/>
        <v>3973.5</v>
      </c>
      <c r="AF128" s="12"/>
      <c r="AG128" s="12">
        <f>AG110+AG111+AG112</f>
        <v>3973.5</v>
      </c>
      <c r="AH128" s="21"/>
      <c r="AI128" s="6">
        <f t="shared" si="147"/>
        <v>3973.5</v>
      </c>
      <c r="AJ128" s="20"/>
      <c r="AK128" s="12">
        <f>AK110+AK111+AK112</f>
        <v>3973.5</v>
      </c>
      <c r="AL128" s="28"/>
      <c r="AM128" s="4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</row>
    <row r="129" spans="1:52" x14ac:dyDescent="0.3">
      <c r="A129" s="9"/>
      <c r="B129" s="65" t="s">
        <v>53</v>
      </c>
      <c r="C129" s="65"/>
      <c r="D129" s="6">
        <f>D20+D24+D25+D26+D36+D38+D39</f>
        <v>357024.1</v>
      </c>
      <c r="E129" s="6"/>
      <c r="F129" s="12">
        <f t="shared" si="116"/>
        <v>357024.1</v>
      </c>
      <c r="G129" s="7">
        <f>G20+G24+G25+G26+G36+G38+G39</f>
        <v>975754.39999999991</v>
      </c>
      <c r="H129" s="6"/>
      <c r="I129" s="12">
        <f t="shared" si="117"/>
        <v>975754.39999999991</v>
      </c>
      <c r="J129" s="6"/>
      <c r="K129" s="12">
        <f t="shared" si="114"/>
        <v>357024.1</v>
      </c>
      <c r="L129" s="6"/>
      <c r="M129" s="12">
        <f t="shared" si="115"/>
        <v>975754.39999999991</v>
      </c>
      <c r="N129" s="6">
        <f>N20+N24+N25+N26+N36+N38+N39</f>
        <v>-33613.5</v>
      </c>
      <c r="O129" s="12">
        <f t="shared" si="113"/>
        <v>323410.59999999998</v>
      </c>
      <c r="P129" s="6"/>
      <c r="Q129" s="12">
        <f t="shared" si="140"/>
        <v>975754.39999999991</v>
      </c>
      <c r="R129" s="6">
        <f>R20+R24+R25+R26+R36+R38+R39</f>
        <v>-51539.5</v>
      </c>
      <c r="S129" s="6">
        <f t="shared" si="143"/>
        <v>271871.09999999998</v>
      </c>
      <c r="T129" s="6">
        <f>T20+T24+T25+T26+T36+T38+T39</f>
        <v>0</v>
      </c>
      <c r="U129" s="12">
        <f t="shared" si="141"/>
        <v>975754.39999999991</v>
      </c>
      <c r="V129" s="6">
        <f>V20+V24+V25+V26+V36+V38+V39</f>
        <v>0</v>
      </c>
      <c r="W129" s="6">
        <f t="shared" si="144"/>
        <v>271871.09999999998</v>
      </c>
      <c r="X129" s="6">
        <f>X20+X24+X25+X26+X36+X38+X39</f>
        <v>0</v>
      </c>
      <c r="Y129" s="12">
        <f t="shared" si="142"/>
        <v>975754.39999999991</v>
      </c>
      <c r="Z129" s="6">
        <f>Z20+Z24+Z25+Z26+Z36+Z38+Z39</f>
        <v>0</v>
      </c>
      <c r="AA129" s="34">
        <f t="shared" si="145"/>
        <v>271871.09999999998</v>
      </c>
      <c r="AB129" s="6">
        <f>AB20+AB24+AB25+AB26+AB36+AB38+AB39</f>
        <v>0</v>
      </c>
      <c r="AC129" s="12">
        <f t="shared" ref="AC129" si="154">Y129+AB129</f>
        <v>975754.39999999991</v>
      </c>
      <c r="AD129" s="6">
        <f>AD20+AD24+AD25+AD26+AD36+AD38+AD39+AD41+AD42</f>
        <v>14562.470000000001</v>
      </c>
      <c r="AE129" s="6">
        <f t="shared" si="146"/>
        <v>286433.56999999995</v>
      </c>
      <c r="AF129" s="6">
        <f>AF20+AF24+AF25+AF26+AF36+AF38+AF39</f>
        <v>0</v>
      </c>
      <c r="AG129" s="12">
        <f t="shared" ref="AG129" si="155">AC129+AF129</f>
        <v>975754.39999999991</v>
      </c>
      <c r="AH129" s="21">
        <f>AH20+AH24+AH25+AH26+AH36+AH38+AH39+AH41+AH42+AH106</f>
        <v>3800</v>
      </c>
      <c r="AI129" s="6">
        <f>AE129+AH129</f>
        <v>290233.56999999995</v>
      </c>
      <c r="AJ129" s="21">
        <f>AJ20+AJ24+AJ25+AJ26+AJ36+AJ38+AJ39</f>
        <v>0</v>
      </c>
      <c r="AK129" s="12">
        <f t="shared" ref="AK129" si="156">AG129+AJ129</f>
        <v>975754.39999999991</v>
      </c>
      <c r="AL129" s="28"/>
      <c r="AM129" s="4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</row>
    <row r="130" spans="1:52" x14ac:dyDescent="0.3">
      <c r="I130" s="5"/>
      <c r="M130" s="5"/>
      <c r="Q130" s="5"/>
      <c r="U130" s="5"/>
      <c r="Y130" s="5"/>
      <c r="AC130" s="5"/>
      <c r="AG130" s="5"/>
      <c r="AL130" s="27"/>
      <c r="AM130" s="27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</row>
  </sheetData>
  <autoFilter ref="A15:AM129">
    <filterColumn colId="38">
      <filters blank="1"/>
    </filterColumn>
  </autoFilter>
  <mergeCells count="52">
    <mergeCell ref="AH14:AH15"/>
    <mergeCell ref="AI14:AI15"/>
    <mergeCell ref="AJ14:AJ15"/>
    <mergeCell ref="AK14:AK15"/>
    <mergeCell ref="AD14:AD15"/>
    <mergeCell ref="AE14:AE15"/>
    <mergeCell ref="AF14:AF15"/>
    <mergeCell ref="AG14:AG15"/>
    <mergeCell ref="A10:Q12"/>
    <mergeCell ref="D14:D15"/>
    <mergeCell ref="J14:J15"/>
    <mergeCell ref="K14:K15"/>
    <mergeCell ref="L14:L15"/>
    <mergeCell ref="E14:E15"/>
    <mergeCell ref="F14:F15"/>
    <mergeCell ref="H14:H15"/>
    <mergeCell ref="M14:M15"/>
    <mergeCell ref="G14:G15"/>
    <mergeCell ref="N14:N15"/>
    <mergeCell ref="O14:O15"/>
    <mergeCell ref="P14:P15"/>
    <mergeCell ref="I14:I15"/>
    <mergeCell ref="B129:C129"/>
    <mergeCell ref="B128:C128"/>
    <mergeCell ref="B127:C127"/>
    <mergeCell ref="B125:C125"/>
    <mergeCell ref="B120:C120"/>
    <mergeCell ref="B121:C121"/>
    <mergeCell ref="B122:C122"/>
    <mergeCell ref="B123:C123"/>
    <mergeCell ref="B124:C124"/>
    <mergeCell ref="B126:C126"/>
    <mergeCell ref="B119:C119"/>
    <mergeCell ref="B115:C115"/>
    <mergeCell ref="B116:C116"/>
    <mergeCell ref="B117:C117"/>
    <mergeCell ref="A14:A15"/>
    <mergeCell ref="B14:B15"/>
    <mergeCell ref="C14:C15"/>
    <mergeCell ref="R14:R15"/>
    <mergeCell ref="S14:S15"/>
    <mergeCell ref="T14:T15"/>
    <mergeCell ref="U14:U15"/>
    <mergeCell ref="Q14:Q15"/>
    <mergeCell ref="Z14:Z15"/>
    <mergeCell ref="AA14:AA15"/>
    <mergeCell ref="AB14:AB15"/>
    <mergeCell ref="AC14:AC15"/>
    <mergeCell ref="V14:V15"/>
    <mergeCell ref="W14:W15"/>
    <mergeCell ref="X14:X15"/>
    <mergeCell ref="Y14:Y15"/>
  </mergeCells>
  <pageMargins left="0.98425196850393704" right="0.39370078740157483" top="0.78740157480314965" bottom="0.78740157480314965" header="0.51181102362204722" footer="0.51181102362204722"/>
  <pageSetup paperSize="9" scale="80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2017-2018 год</vt:lpstr>
      <vt:lpstr>'2017-2018 год'!Заголовки_для_печати</vt:lpstr>
      <vt:lpstr>'2017-2018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2016-08-02T06:44:12Z</cp:lastPrinted>
  <dcterms:created xsi:type="dcterms:W3CDTF">2014-02-04T08:37:28Z</dcterms:created>
  <dcterms:modified xsi:type="dcterms:W3CDTF">2016-08-02T09:37:36Z</dcterms:modified>
</cp:coreProperties>
</file>