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7-2018 год" sheetId="1" r:id="rId1"/>
  </sheets>
  <definedNames>
    <definedName name="_xlnm._FilterDatabase" localSheetId="0" hidden="1">'2017-2018 год'!$A$17:$AQ$132</definedName>
    <definedName name="_xlnm.Print_Titles" localSheetId="0">'2017-2018 год'!$16:$17</definedName>
    <definedName name="_xlnm.Print_Area" localSheetId="0">'2017-2018 год'!$A$1:$AO$132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20" i="1" l="1"/>
  <c r="AO45" i="1"/>
  <c r="AM45" i="1"/>
  <c r="AN132" i="1" l="1"/>
  <c r="AN130" i="1"/>
  <c r="AL130" i="1"/>
  <c r="AN128" i="1"/>
  <c r="AN125" i="1"/>
  <c r="AL125" i="1"/>
  <c r="AN124" i="1"/>
  <c r="AN123" i="1"/>
  <c r="AL123" i="1"/>
  <c r="AL110" i="1"/>
  <c r="AL107" i="1"/>
  <c r="AL87" i="1"/>
  <c r="AL86" i="1"/>
  <c r="AL85" i="1"/>
  <c r="AL76" i="1"/>
  <c r="AL72" i="1"/>
  <c r="AL64" i="1"/>
  <c r="AL62" i="1" s="1"/>
  <c r="AN56" i="1"/>
  <c r="AN129" i="1" s="1"/>
  <c r="AL56" i="1"/>
  <c r="AL48" i="1"/>
  <c r="AL46" i="1" s="1"/>
  <c r="AO44" i="1"/>
  <c r="AO43" i="1"/>
  <c r="AL33" i="1"/>
  <c r="AL29" i="1"/>
  <c r="AL22" i="1"/>
  <c r="AL132" i="1" s="1"/>
  <c r="AL21" i="1"/>
  <c r="AL121" i="1" s="1"/>
  <c r="AL83" i="1" l="1"/>
  <c r="AL124" i="1"/>
  <c r="AL18" i="1"/>
  <c r="AL128" i="1"/>
  <c r="AL129" i="1"/>
  <c r="AH85" i="1"/>
  <c r="AL118" i="1" l="1"/>
  <c r="AH20" i="1"/>
  <c r="AH64" i="1" l="1"/>
  <c r="AH62" i="1" s="1"/>
  <c r="AK81" i="1"/>
  <c r="AO81" i="1" s="1"/>
  <c r="AI81" i="1"/>
  <c r="AM81" i="1" s="1"/>
  <c r="AK80" i="1"/>
  <c r="AO80" i="1" s="1"/>
  <c r="AI80" i="1"/>
  <c r="AM80" i="1" s="1"/>
  <c r="AK109" i="1" l="1"/>
  <c r="AO109" i="1" s="1"/>
  <c r="AH107" i="1"/>
  <c r="AI109" i="1"/>
  <c r="AM109" i="1" s="1"/>
  <c r="AJ132" i="1" l="1"/>
  <c r="AJ130" i="1"/>
  <c r="AH130" i="1"/>
  <c r="AJ128" i="1"/>
  <c r="AJ125" i="1"/>
  <c r="AH125" i="1"/>
  <c r="AJ124" i="1"/>
  <c r="AJ123" i="1"/>
  <c r="AH123" i="1"/>
  <c r="AH110" i="1"/>
  <c r="AH87" i="1"/>
  <c r="AH86" i="1"/>
  <c r="AH76" i="1"/>
  <c r="AH72" i="1"/>
  <c r="AJ56" i="1"/>
  <c r="AH56" i="1"/>
  <c r="AH129" i="1" s="1"/>
  <c r="AH48" i="1"/>
  <c r="AH46" i="1" s="1"/>
  <c r="AK44" i="1"/>
  <c r="AK43" i="1"/>
  <c r="AH33" i="1"/>
  <c r="AH29" i="1"/>
  <c r="AH22" i="1"/>
  <c r="AH132" i="1" s="1"/>
  <c r="AH21" i="1"/>
  <c r="AH124" i="1" l="1"/>
  <c r="AH121" i="1"/>
  <c r="AJ129" i="1"/>
  <c r="AH128" i="1"/>
  <c r="AH18" i="1"/>
  <c r="AH83" i="1"/>
  <c r="AD20" i="1"/>
  <c r="AD21" i="1"/>
  <c r="AH118" i="1" l="1"/>
  <c r="AE35" i="1"/>
  <c r="AI35" i="1" s="1"/>
  <c r="AM35" i="1" s="1"/>
  <c r="AA33" i="1"/>
  <c r="AG44" i="1"/>
  <c r="AE44" i="1"/>
  <c r="AI44" i="1" s="1"/>
  <c r="AM44" i="1" s="1"/>
  <c r="AG43" i="1"/>
  <c r="AE43" i="1"/>
  <c r="AI43" i="1" s="1"/>
  <c r="AM43" i="1" s="1"/>
  <c r="AE36" i="1"/>
  <c r="AI36" i="1" s="1"/>
  <c r="AM36" i="1" s="1"/>
  <c r="AD33" i="1"/>
  <c r="AD29" i="1"/>
  <c r="AM33" i="1" l="1"/>
  <c r="AI33" i="1"/>
  <c r="AE33" i="1"/>
  <c r="AD128" i="1"/>
  <c r="AF132" i="1"/>
  <c r="AF130" i="1"/>
  <c r="AD130" i="1"/>
  <c r="AF128" i="1"/>
  <c r="AF125" i="1"/>
  <c r="AD125" i="1"/>
  <c r="AF124" i="1"/>
  <c r="AF123" i="1"/>
  <c r="AD123" i="1"/>
  <c r="AD110" i="1"/>
  <c r="AD107" i="1"/>
  <c r="AD87" i="1"/>
  <c r="AD86" i="1"/>
  <c r="AD121" i="1" s="1"/>
  <c r="AD85" i="1"/>
  <c r="AD76" i="1"/>
  <c r="AD72" i="1"/>
  <c r="AD124" i="1" s="1"/>
  <c r="AD64" i="1"/>
  <c r="AF56" i="1"/>
  <c r="AF129" i="1" s="1"/>
  <c r="AD56" i="1"/>
  <c r="AD129" i="1" s="1"/>
  <c r="AD48" i="1"/>
  <c r="AD22" i="1"/>
  <c r="AD132" i="1" s="1"/>
  <c r="AD118" i="1" l="1"/>
  <c r="AD83" i="1"/>
  <c r="AD18" i="1"/>
  <c r="AD46" i="1"/>
  <c r="AD62" i="1"/>
  <c r="D123" i="1"/>
  <c r="T110" i="1" l="1"/>
  <c r="AB132" i="1" l="1"/>
  <c r="AB130" i="1"/>
  <c r="Z130" i="1"/>
  <c r="AB128" i="1"/>
  <c r="Z128" i="1"/>
  <c r="AB125" i="1"/>
  <c r="Z125" i="1"/>
  <c r="AB124" i="1"/>
  <c r="AB123" i="1"/>
  <c r="Z123" i="1"/>
  <c r="Z110" i="1"/>
  <c r="Z107" i="1"/>
  <c r="Z87" i="1"/>
  <c r="Z86" i="1"/>
  <c r="Z85" i="1"/>
  <c r="Z76" i="1"/>
  <c r="Z72" i="1"/>
  <c r="Z124" i="1" s="1"/>
  <c r="Z64" i="1"/>
  <c r="Z62" i="1" s="1"/>
  <c r="AB56" i="1"/>
  <c r="AB129" i="1" s="1"/>
  <c r="Z56" i="1"/>
  <c r="Z129" i="1" s="1"/>
  <c r="Z48" i="1"/>
  <c r="Z46" i="1" s="1"/>
  <c r="Z22" i="1"/>
  <c r="Z132" i="1" s="1"/>
  <c r="Z21" i="1"/>
  <c r="Z20" i="1"/>
  <c r="Z18" i="1" l="1"/>
  <c r="Z83" i="1"/>
  <c r="X132" i="1"/>
  <c r="X130" i="1"/>
  <c r="V130" i="1"/>
  <c r="X128" i="1"/>
  <c r="V128" i="1"/>
  <c r="X125" i="1"/>
  <c r="V125" i="1"/>
  <c r="X124" i="1"/>
  <c r="X123" i="1"/>
  <c r="V123" i="1"/>
  <c r="V110" i="1"/>
  <c r="V107" i="1"/>
  <c r="V87" i="1"/>
  <c r="V86" i="1"/>
  <c r="V85" i="1"/>
  <c r="V76" i="1"/>
  <c r="V72" i="1"/>
  <c r="V124" i="1" s="1"/>
  <c r="V64" i="1"/>
  <c r="V62" i="1" s="1"/>
  <c r="X56" i="1"/>
  <c r="X129" i="1" s="1"/>
  <c r="V56" i="1"/>
  <c r="V22" i="1"/>
  <c r="V132" i="1" s="1"/>
  <c r="V21" i="1"/>
  <c r="V20" i="1"/>
  <c r="Z118" i="1" l="1"/>
  <c r="V18" i="1"/>
  <c r="V48" i="1"/>
  <c r="V129" i="1"/>
  <c r="V83" i="1"/>
  <c r="R128" i="1"/>
  <c r="V46" i="1" l="1"/>
  <c r="T132" i="1"/>
  <c r="T130" i="1"/>
  <c r="T128" i="1"/>
  <c r="T125" i="1"/>
  <c r="T124" i="1"/>
  <c r="T123" i="1"/>
  <c r="R130" i="1"/>
  <c r="R125" i="1"/>
  <c r="R123" i="1"/>
  <c r="R110" i="1"/>
  <c r="R64" i="1"/>
  <c r="R62" i="1" s="1"/>
  <c r="R20" i="1"/>
  <c r="V118" i="1" l="1"/>
  <c r="T58" i="1"/>
  <c r="T48" i="1" s="1"/>
  <c r="T46" i="1" s="1"/>
  <c r="T56" i="1"/>
  <c r="T129" i="1" s="1"/>
  <c r="R58" i="1"/>
  <c r="R48" i="1" s="1"/>
  <c r="R46" i="1" s="1"/>
  <c r="R56" i="1" l="1"/>
  <c r="R129" i="1" s="1"/>
  <c r="R107" i="1"/>
  <c r="R87" i="1"/>
  <c r="R86" i="1"/>
  <c r="R85" i="1"/>
  <c r="R76" i="1"/>
  <c r="R72" i="1"/>
  <c r="R124" i="1" s="1"/>
  <c r="R22" i="1"/>
  <c r="R132" i="1" s="1"/>
  <c r="R21" i="1"/>
  <c r="R18" i="1" l="1"/>
  <c r="R83" i="1"/>
  <c r="N125" i="1"/>
  <c r="N123" i="1"/>
  <c r="R118" i="1" l="1"/>
  <c r="N87" i="1"/>
  <c r="N86" i="1"/>
  <c r="N85" i="1"/>
  <c r="N128" i="1"/>
  <c r="N21" i="1"/>
  <c r="N20" i="1"/>
  <c r="O42" i="1"/>
  <c r="S42" i="1" s="1"/>
  <c r="W42" i="1" s="1"/>
  <c r="AA42" i="1" s="1"/>
  <c r="AE42" i="1" s="1"/>
  <c r="AI42" i="1" s="1"/>
  <c r="AM42" i="1" s="1"/>
  <c r="O68" i="1"/>
  <c r="S68" i="1" s="1"/>
  <c r="W68" i="1" s="1"/>
  <c r="AA68" i="1" s="1"/>
  <c r="AE68" i="1" s="1"/>
  <c r="AI68" i="1" s="1"/>
  <c r="AM68" i="1" s="1"/>
  <c r="Q42" i="1"/>
  <c r="U42" i="1" s="1"/>
  <c r="Y42" i="1" s="1"/>
  <c r="AC42" i="1" s="1"/>
  <c r="AG42" i="1" s="1"/>
  <c r="AK42" i="1" s="1"/>
  <c r="AO42" i="1" s="1"/>
  <c r="N83" i="1" l="1"/>
  <c r="N18" i="1"/>
  <c r="N107" i="1"/>
  <c r="N76" i="1"/>
  <c r="N72" i="1"/>
  <c r="N124" i="1" s="1"/>
  <c r="N22" i="1"/>
  <c r="N132" i="1" s="1"/>
  <c r="N118" i="1" l="1"/>
  <c r="J107" i="1"/>
  <c r="J118" i="1" s="1"/>
  <c r="J128" i="1"/>
  <c r="M74" i="1" l="1"/>
  <c r="Q74" i="1" s="1"/>
  <c r="U74" i="1" s="1"/>
  <c r="Y74" i="1" s="1"/>
  <c r="AC74" i="1" s="1"/>
  <c r="AG74" i="1" s="1"/>
  <c r="AK74" i="1" s="1"/>
  <c r="AO74" i="1" s="1"/>
  <c r="M75" i="1"/>
  <c r="Q75" i="1" s="1"/>
  <c r="U75" i="1" s="1"/>
  <c r="Y75" i="1" s="1"/>
  <c r="AC75" i="1" s="1"/>
  <c r="AG75" i="1" s="1"/>
  <c r="AK75" i="1" s="1"/>
  <c r="AO75" i="1" s="1"/>
  <c r="M103" i="1"/>
  <c r="Q103" i="1" s="1"/>
  <c r="U103" i="1" s="1"/>
  <c r="Y103" i="1" s="1"/>
  <c r="AC103" i="1" s="1"/>
  <c r="AG103" i="1" s="1"/>
  <c r="AK103" i="1" s="1"/>
  <c r="AO103" i="1" s="1"/>
  <c r="K103" i="1"/>
  <c r="O103" i="1" s="1"/>
  <c r="S103" i="1" s="1"/>
  <c r="W103" i="1" s="1"/>
  <c r="AA103" i="1" s="1"/>
  <c r="AE103" i="1" s="1"/>
  <c r="AI103" i="1" s="1"/>
  <c r="AM103" i="1" s="1"/>
  <c r="J76" i="1" l="1"/>
  <c r="J72" i="1"/>
  <c r="J22" i="1"/>
  <c r="E41" i="1" l="1"/>
  <c r="E22" i="1"/>
  <c r="E76" i="1"/>
  <c r="F74" i="1"/>
  <c r="K74" i="1" s="1"/>
  <c r="O74" i="1" s="1"/>
  <c r="S74" i="1" s="1"/>
  <c r="W74" i="1" s="1"/>
  <c r="AA74" i="1" s="1"/>
  <c r="AE74" i="1" s="1"/>
  <c r="AI74" i="1" s="1"/>
  <c r="AM74" i="1" s="1"/>
  <c r="F75" i="1"/>
  <c r="K75" i="1" s="1"/>
  <c r="O75" i="1" s="1"/>
  <c r="S75" i="1" s="1"/>
  <c r="W75" i="1" s="1"/>
  <c r="AA75" i="1" s="1"/>
  <c r="AE75" i="1" s="1"/>
  <c r="AI75" i="1" s="1"/>
  <c r="AM75" i="1" s="1"/>
  <c r="E72" i="1"/>
  <c r="F72" i="1" s="1"/>
  <c r="K72" i="1" s="1"/>
  <c r="O72" i="1" s="1"/>
  <c r="S72" i="1" s="1"/>
  <c r="W72" i="1" s="1"/>
  <c r="AA72" i="1" s="1"/>
  <c r="AE72" i="1" s="1"/>
  <c r="AI72" i="1" s="1"/>
  <c r="AM72" i="1" s="1"/>
  <c r="I24" i="1"/>
  <c r="M24" i="1" s="1"/>
  <c r="Q24" i="1" s="1"/>
  <c r="U24" i="1" s="1"/>
  <c r="Y24" i="1" s="1"/>
  <c r="AC24" i="1" s="1"/>
  <c r="AG24" i="1" s="1"/>
  <c r="AK24" i="1" s="1"/>
  <c r="AO24" i="1" s="1"/>
  <c r="I25" i="1"/>
  <c r="M25" i="1" s="1"/>
  <c r="Q25" i="1" s="1"/>
  <c r="U25" i="1" s="1"/>
  <c r="Y25" i="1" s="1"/>
  <c r="AC25" i="1" s="1"/>
  <c r="AG25" i="1" s="1"/>
  <c r="AK25" i="1" s="1"/>
  <c r="AO25" i="1" s="1"/>
  <c r="I26" i="1"/>
  <c r="M26" i="1" s="1"/>
  <c r="Q26" i="1" s="1"/>
  <c r="U26" i="1" s="1"/>
  <c r="Y26" i="1" s="1"/>
  <c r="AC26" i="1" s="1"/>
  <c r="AG26" i="1" s="1"/>
  <c r="AK26" i="1" s="1"/>
  <c r="AO26" i="1" s="1"/>
  <c r="I27" i="1"/>
  <c r="M27" i="1" s="1"/>
  <c r="Q27" i="1" s="1"/>
  <c r="U27" i="1" s="1"/>
  <c r="Y27" i="1" s="1"/>
  <c r="AC27" i="1" s="1"/>
  <c r="AG27" i="1" s="1"/>
  <c r="AK27" i="1" s="1"/>
  <c r="AO27" i="1" s="1"/>
  <c r="I28" i="1"/>
  <c r="M28" i="1" s="1"/>
  <c r="Q28" i="1" s="1"/>
  <c r="U28" i="1" s="1"/>
  <c r="Y28" i="1" s="1"/>
  <c r="AC28" i="1" s="1"/>
  <c r="AG28" i="1" s="1"/>
  <c r="AK28" i="1" s="1"/>
  <c r="AO28" i="1" s="1"/>
  <c r="I31" i="1"/>
  <c r="M31" i="1" s="1"/>
  <c r="Q31" i="1" s="1"/>
  <c r="U31" i="1" s="1"/>
  <c r="Y31" i="1" s="1"/>
  <c r="AC31" i="1" s="1"/>
  <c r="AG31" i="1" s="1"/>
  <c r="AK31" i="1" s="1"/>
  <c r="AO31" i="1" s="1"/>
  <c r="I32" i="1"/>
  <c r="M32" i="1" s="1"/>
  <c r="Q32" i="1" s="1"/>
  <c r="U32" i="1" s="1"/>
  <c r="Y32" i="1" s="1"/>
  <c r="AC32" i="1" s="1"/>
  <c r="AG32" i="1" s="1"/>
  <c r="AK32" i="1" s="1"/>
  <c r="AO32" i="1" s="1"/>
  <c r="I33" i="1"/>
  <c r="M33" i="1" s="1"/>
  <c r="Q33" i="1" s="1"/>
  <c r="U33" i="1" s="1"/>
  <c r="Y33" i="1" s="1"/>
  <c r="AC33" i="1" s="1"/>
  <c r="AG33" i="1" s="1"/>
  <c r="AK33" i="1" s="1"/>
  <c r="AO33" i="1" s="1"/>
  <c r="I37" i="1"/>
  <c r="M37" i="1" s="1"/>
  <c r="Q37" i="1" s="1"/>
  <c r="U37" i="1" s="1"/>
  <c r="Y37" i="1" s="1"/>
  <c r="AC37" i="1" s="1"/>
  <c r="AG37" i="1" s="1"/>
  <c r="AK37" i="1" s="1"/>
  <c r="AO37" i="1" s="1"/>
  <c r="I38" i="1"/>
  <c r="M38" i="1" s="1"/>
  <c r="Q38" i="1" s="1"/>
  <c r="U38" i="1" s="1"/>
  <c r="Y38" i="1" s="1"/>
  <c r="AC38" i="1" s="1"/>
  <c r="AG38" i="1" s="1"/>
  <c r="AK38" i="1" s="1"/>
  <c r="AO38" i="1" s="1"/>
  <c r="I39" i="1"/>
  <c r="M39" i="1" s="1"/>
  <c r="Q39" i="1" s="1"/>
  <c r="U39" i="1" s="1"/>
  <c r="Y39" i="1" s="1"/>
  <c r="AC39" i="1" s="1"/>
  <c r="I40" i="1"/>
  <c r="M40" i="1" s="1"/>
  <c r="Q40" i="1" s="1"/>
  <c r="U40" i="1" s="1"/>
  <c r="Y40" i="1" s="1"/>
  <c r="AC40" i="1" s="1"/>
  <c r="AG40" i="1" s="1"/>
  <c r="AK40" i="1" s="1"/>
  <c r="AO40" i="1" s="1"/>
  <c r="I41" i="1"/>
  <c r="M41" i="1" s="1"/>
  <c r="Q41" i="1" s="1"/>
  <c r="U41" i="1" s="1"/>
  <c r="Y41" i="1" s="1"/>
  <c r="AC41" i="1" s="1"/>
  <c r="AG41" i="1" s="1"/>
  <c r="AK41" i="1" s="1"/>
  <c r="AO41" i="1" s="1"/>
  <c r="I50" i="1"/>
  <c r="M50" i="1" s="1"/>
  <c r="Q50" i="1" s="1"/>
  <c r="U50" i="1" s="1"/>
  <c r="Y50" i="1" s="1"/>
  <c r="AC50" i="1" s="1"/>
  <c r="AG50" i="1" s="1"/>
  <c r="AK50" i="1" s="1"/>
  <c r="AO50" i="1" s="1"/>
  <c r="I51" i="1"/>
  <c r="M51" i="1" s="1"/>
  <c r="Q51" i="1" s="1"/>
  <c r="U51" i="1" s="1"/>
  <c r="Y51" i="1" s="1"/>
  <c r="AC51" i="1" s="1"/>
  <c r="AG51" i="1" s="1"/>
  <c r="AK51" i="1" s="1"/>
  <c r="AO51" i="1" s="1"/>
  <c r="I52" i="1"/>
  <c r="M52" i="1" s="1"/>
  <c r="Q52" i="1" s="1"/>
  <c r="U52" i="1" s="1"/>
  <c r="Y52" i="1" s="1"/>
  <c r="AC52" i="1" s="1"/>
  <c r="AG52" i="1" s="1"/>
  <c r="AK52" i="1" s="1"/>
  <c r="AO52" i="1" s="1"/>
  <c r="I53" i="1"/>
  <c r="M53" i="1" s="1"/>
  <c r="Q53" i="1" s="1"/>
  <c r="U53" i="1" s="1"/>
  <c r="Y53" i="1" s="1"/>
  <c r="AC53" i="1" s="1"/>
  <c r="AG53" i="1" s="1"/>
  <c r="AK53" i="1" s="1"/>
  <c r="AO53" i="1" s="1"/>
  <c r="I54" i="1"/>
  <c r="M54" i="1" s="1"/>
  <c r="Q54" i="1" s="1"/>
  <c r="U54" i="1" s="1"/>
  <c r="Y54" i="1" s="1"/>
  <c r="AC54" i="1" s="1"/>
  <c r="AG54" i="1" s="1"/>
  <c r="AK54" i="1" s="1"/>
  <c r="AO54" i="1" s="1"/>
  <c r="I55" i="1"/>
  <c r="M55" i="1" s="1"/>
  <c r="Q55" i="1" s="1"/>
  <c r="U55" i="1" s="1"/>
  <c r="Y55" i="1" s="1"/>
  <c r="AC55" i="1" s="1"/>
  <c r="AG55" i="1" s="1"/>
  <c r="AK55" i="1" s="1"/>
  <c r="AO55" i="1" s="1"/>
  <c r="I58" i="1"/>
  <c r="M58" i="1" s="1"/>
  <c r="Q58" i="1" s="1"/>
  <c r="U58" i="1" s="1"/>
  <c r="Y58" i="1" s="1"/>
  <c r="AC58" i="1" s="1"/>
  <c r="AG58" i="1" s="1"/>
  <c r="AK58" i="1" s="1"/>
  <c r="AO58" i="1" s="1"/>
  <c r="I59" i="1"/>
  <c r="M59" i="1" s="1"/>
  <c r="Q59" i="1" s="1"/>
  <c r="U59" i="1" s="1"/>
  <c r="Y59" i="1" s="1"/>
  <c r="AC59" i="1" s="1"/>
  <c r="AG59" i="1" s="1"/>
  <c r="AK59" i="1" s="1"/>
  <c r="AO59" i="1" s="1"/>
  <c r="I60" i="1"/>
  <c r="M60" i="1" s="1"/>
  <c r="Q60" i="1" s="1"/>
  <c r="U60" i="1" s="1"/>
  <c r="Y60" i="1" s="1"/>
  <c r="AC60" i="1" s="1"/>
  <c r="AG60" i="1" s="1"/>
  <c r="AK60" i="1" s="1"/>
  <c r="AO60" i="1" s="1"/>
  <c r="I61" i="1"/>
  <c r="M61" i="1" s="1"/>
  <c r="Q61" i="1" s="1"/>
  <c r="U61" i="1" s="1"/>
  <c r="Y61" i="1" s="1"/>
  <c r="AC61" i="1" s="1"/>
  <c r="AG61" i="1" s="1"/>
  <c r="AK61" i="1" s="1"/>
  <c r="AO61" i="1" s="1"/>
  <c r="I66" i="1"/>
  <c r="M66" i="1" s="1"/>
  <c r="Q66" i="1" s="1"/>
  <c r="U66" i="1" s="1"/>
  <c r="Y66" i="1" s="1"/>
  <c r="AC66" i="1" s="1"/>
  <c r="AG66" i="1" s="1"/>
  <c r="AK66" i="1" s="1"/>
  <c r="AO66" i="1" s="1"/>
  <c r="I69" i="1"/>
  <c r="M69" i="1" s="1"/>
  <c r="Q69" i="1" s="1"/>
  <c r="U69" i="1" s="1"/>
  <c r="Y69" i="1" s="1"/>
  <c r="AC69" i="1" s="1"/>
  <c r="AG69" i="1" s="1"/>
  <c r="AK69" i="1" s="1"/>
  <c r="AO69" i="1" s="1"/>
  <c r="I70" i="1"/>
  <c r="M70" i="1" s="1"/>
  <c r="Q70" i="1" s="1"/>
  <c r="U70" i="1" s="1"/>
  <c r="Y70" i="1" s="1"/>
  <c r="AC70" i="1" s="1"/>
  <c r="AG70" i="1" s="1"/>
  <c r="AK70" i="1" s="1"/>
  <c r="AO70" i="1" s="1"/>
  <c r="I71" i="1"/>
  <c r="M71" i="1" s="1"/>
  <c r="Q71" i="1" s="1"/>
  <c r="U71" i="1" s="1"/>
  <c r="Y71" i="1" s="1"/>
  <c r="AC71" i="1" s="1"/>
  <c r="AG71" i="1" s="1"/>
  <c r="AK71" i="1" s="1"/>
  <c r="AO71" i="1" s="1"/>
  <c r="I72" i="1"/>
  <c r="M72" i="1" s="1"/>
  <c r="Q72" i="1" s="1"/>
  <c r="U72" i="1" s="1"/>
  <c r="Y72" i="1" s="1"/>
  <c r="AC72" i="1" s="1"/>
  <c r="AG72" i="1" s="1"/>
  <c r="AK72" i="1" s="1"/>
  <c r="AO72" i="1" s="1"/>
  <c r="I78" i="1"/>
  <c r="M78" i="1" s="1"/>
  <c r="Q78" i="1" s="1"/>
  <c r="U78" i="1" s="1"/>
  <c r="Y78" i="1" s="1"/>
  <c r="AC78" i="1" s="1"/>
  <c r="AG78" i="1" s="1"/>
  <c r="AK78" i="1" s="1"/>
  <c r="AO78" i="1" s="1"/>
  <c r="I79" i="1"/>
  <c r="M79" i="1" s="1"/>
  <c r="Q79" i="1" s="1"/>
  <c r="U79" i="1" s="1"/>
  <c r="Y79" i="1" s="1"/>
  <c r="AC79" i="1" s="1"/>
  <c r="AG79" i="1" s="1"/>
  <c r="AK79" i="1" s="1"/>
  <c r="AO79" i="1" s="1"/>
  <c r="I82" i="1"/>
  <c r="M82" i="1" s="1"/>
  <c r="Q82" i="1" s="1"/>
  <c r="U82" i="1" s="1"/>
  <c r="Y82" i="1" s="1"/>
  <c r="AC82" i="1" s="1"/>
  <c r="AG82" i="1" s="1"/>
  <c r="AK82" i="1" s="1"/>
  <c r="AO82" i="1" s="1"/>
  <c r="I88" i="1"/>
  <c r="M88" i="1" s="1"/>
  <c r="Q88" i="1" s="1"/>
  <c r="U88" i="1" s="1"/>
  <c r="Y88" i="1" s="1"/>
  <c r="AC88" i="1" s="1"/>
  <c r="AG88" i="1" s="1"/>
  <c r="AK88" i="1" s="1"/>
  <c r="AO88" i="1" s="1"/>
  <c r="I89" i="1"/>
  <c r="M89" i="1" s="1"/>
  <c r="Q89" i="1" s="1"/>
  <c r="U89" i="1" s="1"/>
  <c r="Y89" i="1" s="1"/>
  <c r="AC89" i="1" s="1"/>
  <c r="AG89" i="1" s="1"/>
  <c r="AK89" i="1" s="1"/>
  <c r="AO89" i="1" s="1"/>
  <c r="I90" i="1"/>
  <c r="M90" i="1" s="1"/>
  <c r="Q90" i="1" s="1"/>
  <c r="U90" i="1" s="1"/>
  <c r="Y90" i="1" s="1"/>
  <c r="AC90" i="1" s="1"/>
  <c r="AG90" i="1" s="1"/>
  <c r="AK90" i="1" s="1"/>
  <c r="AO90" i="1" s="1"/>
  <c r="I91" i="1"/>
  <c r="M91" i="1" s="1"/>
  <c r="Q91" i="1" s="1"/>
  <c r="U91" i="1" s="1"/>
  <c r="Y91" i="1" s="1"/>
  <c r="AC91" i="1" s="1"/>
  <c r="AG91" i="1" s="1"/>
  <c r="AK91" i="1" s="1"/>
  <c r="AO91" i="1" s="1"/>
  <c r="I92" i="1"/>
  <c r="M92" i="1" s="1"/>
  <c r="Q92" i="1" s="1"/>
  <c r="U92" i="1" s="1"/>
  <c r="Y92" i="1" s="1"/>
  <c r="AC92" i="1" s="1"/>
  <c r="AG92" i="1" s="1"/>
  <c r="AK92" i="1" s="1"/>
  <c r="AO92" i="1" s="1"/>
  <c r="I95" i="1"/>
  <c r="M95" i="1" s="1"/>
  <c r="Q95" i="1" s="1"/>
  <c r="U95" i="1" s="1"/>
  <c r="Y95" i="1" s="1"/>
  <c r="AC95" i="1" s="1"/>
  <c r="AG95" i="1" s="1"/>
  <c r="AK95" i="1" s="1"/>
  <c r="AO95" i="1" s="1"/>
  <c r="I96" i="1"/>
  <c r="M96" i="1" s="1"/>
  <c r="Q96" i="1" s="1"/>
  <c r="U96" i="1" s="1"/>
  <c r="Y96" i="1" s="1"/>
  <c r="AC96" i="1" s="1"/>
  <c r="AG96" i="1" s="1"/>
  <c r="AK96" i="1" s="1"/>
  <c r="AO96" i="1" s="1"/>
  <c r="I97" i="1"/>
  <c r="M97" i="1" s="1"/>
  <c r="Q97" i="1" s="1"/>
  <c r="U97" i="1" s="1"/>
  <c r="Y97" i="1" s="1"/>
  <c r="AC97" i="1" s="1"/>
  <c r="AG97" i="1" s="1"/>
  <c r="AK97" i="1" s="1"/>
  <c r="AO97" i="1" s="1"/>
  <c r="I98" i="1"/>
  <c r="M98" i="1" s="1"/>
  <c r="Q98" i="1" s="1"/>
  <c r="U98" i="1" s="1"/>
  <c r="Y98" i="1" s="1"/>
  <c r="AC98" i="1" s="1"/>
  <c r="AG98" i="1" s="1"/>
  <c r="AK98" i="1" s="1"/>
  <c r="AO98" i="1" s="1"/>
  <c r="I99" i="1"/>
  <c r="M99" i="1" s="1"/>
  <c r="Q99" i="1" s="1"/>
  <c r="U99" i="1" s="1"/>
  <c r="Y99" i="1" s="1"/>
  <c r="AC99" i="1" s="1"/>
  <c r="AG99" i="1" s="1"/>
  <c r="AK99" i="1" s="1"/>
  <c r="AO99" i="1" s="1"/>
  <c r="I100" i="1"/>
  <c r="M100" i="1" s="1"/>
  <c r="Q100" i="1" s="1"/>
  <c r="U100" i="1" s="1"/>
  <c r="Y100" i="1" s="1"/>
  <c r="AC100" i="1" s="1"/>
  <c r="AG100" i="1" s="1"/>
  <c r="AK100" i="1" s="1"/>
  <c r="AO100" i="1" s="1"/>
  <c r="I101" i="1"/>
  <c r="M101" i="1" s="1"/>
  <c r="Q101" i="1" s="1"/>
  <c r="U101" i="1" s="1"/>
  <c r="Y101" i="1" s="1"/>
  <c r="AC101" i="1" s="1"/>
  <c r="AG101" i="1" s="1"/>
  <c r="AK101" i="1" s="1"/>
  <c r="AO101" i="1" s="1"/>
  <c r="I104" i="1"/>
  <c r="M104" i="1" s="1"/>
  <c r="Q104" i="1" s="1"/>
  <c r="U104" i="1" s="1"/>
  <c r="Y104" i="1" s="1"/>
  <c r="AC104" i="1" s="1"/>
  <c r="AG104" i="1" s="1"/>
  <c r="AK104" i="1" s="1"/>
  <c r="AO104" i="1" s="1"/>
  <c r="I105" i="1"/>
  <c r="M105" i="1" s="1"/>
  <c r="Q105" i="1" s="1"/>
  <c r="U105" i="1" s="1"/>
  <c r="Y105" i="1" s="1"/>
  <c r="AC105" i="1" s="1"/>
  <c r="AG105" i="1" s="1"/>
  <c r="AK105" i="1" s="1"/>
  <c r="AO105" i="1" s="1"/>
  <c r="I106" i="1"/>
  <c r="M106" i="1" s="1"/>
  <c r="Q106" i="1" s="1"/>
  <c r="U106" i="1" s="1"/>
  <c r="Y106" i="1" s="1"/>
  <c r="AC106" i="1" s="1"/>
  <c r="AG106" i="1" s="1"/>
  <c r="AK106" i="1" s="1"/>
  <c r="AO106" i="1" s="1"/>
  <c r="I108" i="1"/>
  <c r="M108" i="1" s="1"/>
  <c r="Q108" i="1" s="1"/>
  <c r="U108" i="1" s="1"/>
  <c r="Y108" i="1" s="1"/>
  <c r="AC108" i="1" s="1"/>
  <c r="AG108" i="1" s="1"/>
  <c r="AK108" i="1" s="1"/>
  <c r="AO108" i="1" s="1"/>
  <c r="I111" i="1"/>
  <c r="M111" i="1" s="1"/>
  <c r="Q111" i="1" s="1"/>
  <c r="U111" i="1" s="1"/>
  <c r="Y111" i="1" s="1"/>
  <c r="AC111" i="1" s="1"/>
  <c r="I113" i="1"/>
  <c r="M113" i="1" s="1"/>
  <c r="Q113" i="1" s="1"/>
  <c r="U113" i="1" s="1"/>
  <c r="Y113" i="1" s="1"/>
  <c r="AC113" i="1" s="1"/>
  <c r="AG113" i="1" s="1"/>
  <c r="AK113" i="1" s="1"/>
  <c r="AO113" i="1" s="1"/>
  <c r="I114" i="1"/>
  <c r="M114" i="1" s="1"/>
  <c r="Q114" i="1" s="1"/>
  <c r="U114" i="1" s="1"/>
  <c r="Y114" i="1" s="1"/>
  <c r="AC114" i="1" s="1"/>
  <c r="AG114" i="1" s="1"/>
  <c r="AK114" i="1" s="1"/>
  <c r="AO114" i="1" s="1"/>
  <c r="I115" i="1"/>
  <c r="M115" i="1" s="1"/>
  <c r="Q115" i="1" s="1"/>
  <c r="U115" i="1" s="1"/>
  <c r="Y115" i="1" s="1"/>
  <c r="AC115" i="1" s="1"/>
  <c r="AG115" i="1" s="1"/>
  <c r="AK115" i="1" s="1"/>
  <c r="AO115" i="1" s="1"/>
  <c r="I117" i="1"/>
  <c r="M117" i="1" s="1"/>
  <c r="Q117" i="1" s="1"/>
  <c r="U117" i="1" s="1"/>
  <c r="Y117" i="1" s="1"/>
  <c r="AC117" i="1" s="1"/>
  <c r="AG117" i="1" s="1"/>
  <c r="AK117" i="1" s="1"/>
  <c r="AO117" i="1" s="1"/>
  <c r="I126" i="1"/>
  <c r="M126" i="1" s="1"/>
  <c r="Q126" i="1" s="1"/>
  <c r="F24" i="1"/>
  <c r="K24" i="1" s="1"/>
  <c r="O24" i="1" s="1"/>
  <c r="S24" i="1" s="1"/>
  <c r="W24" i="1" s="1"/>
  <c r="AA24" i="1" s="1"/>
  <c r="AE24" i="1" s="1"/>
  <c r="AI24" i="1" s="1"/>
  <c r="AM24" i="1" s="1"/>
  <c r="F25" i="1"/>
  <c r="K25" i="1" s="1"/>
  <c r="O25" i="1" s="1"/>
  <c r="S25" i="1" s="1"/>
  <c r="W25" i="1" s="1"/>
  <c r="AA25" i="1" s="1"/>
  <c r="AE25" i="1" s="1"/>
  <c r="AI25" i="1" s="1"/>
  <c r="AM25" i="1" s="1"/>
  <c r="F26" i="1"/>
  <c r="K26" i="1" s="1"/>
  <c r="O26" i="1" s="1"/>
  <c r="S26" i="1" s="1"/>
  <c r="W26" i="1" s="1"/>
  <c r="AA26" i="1" s="1"/>
  <c r="AE26" i="1" s="1"/>
  <c r="AI26" i="1" s="1"/>
  <c r="AM26" i="1" s="1"/>
  <c r="F27" i="1"/>
  <c r="K27" i="1" s="1"/>
  <c r="O27" i="1" s="1"/>
  <c r="S27" i="1" s="1"/>
  <c r="W27" i="1" s="1"/>
  <c r="AA27" i="1" s="1"/>
  <c r="AE27" i="1" s="1"/>
  <c r="AI27" i="1" s="1"/>
  <c r="AM27" i="1" s="1"/>
  <c r="F28" i="1"/>
  <c r="K28" i="1" s="1"/>
  <c r="O28" i="1" s="1"/>
  <c r="S28" i="1" s="1"/>
  <c r="W28" i="1" s="1"/>
  <c r="AA28" i="1" s="1"/>
  <c r="AE28" i="1" s="1"/>
  <c r="AI28" i="1" s="1"/>
  <c r="AM28" i="1" s="1"/>
  <c r="F31" i="1"/>
  <c r="K31" i="1" s="1"/>
  <c r="O31" i="1" s="1"/>
  <c r="S31" i="1" s="1"/>
  <c r="W31" i="1" s="1"/>
  <c r="AA31" i="1" s="1"/>
  <c r="AE31" i="1" s="1"/>
  <c r="AI31" i="1" s="1"/>
  <c r="AM31" i="1" s="1"/>
  <c r="F32" i="1"/>
  <c r="K32" i="1" s="1"/>
  <c r="O32" i="1" s="1"/>
  <c r="S32" i="1" s="1"/>
  <c r="W32" i="1" s="1"/>
  <c r="AA32" i="1" s="1"/>
  <c r="AE32" i="1" s="1"/>
  <c r="AI32" i="1" s="1"/>
  <c r="AM32" i="1" s="1"/>
  <c r="F33" i="1"/>
  <c r="K33" i="1" s="1"/>
  <c r="O33" i="1" s="1"/>
  <c r="S33" i="1" s="1"/>
  <c r="W33" i="1" s="1"/>
  <c r="F37" i="1"/>
  <c r="K37" i="1" s="1"/>
  <c r="O37" i="1" s="1"/>
  <c r="S37" i="1" s="1"/>
  <c r="W37" i="1" s="1"/>
  <c r="AA37" i="1" s="1"/>
  <c r="AE37" i="1" s="1"/>
  <c r="AI37" i="1" s="1"/>
  <c r="AM37" i="1" s="1"/>
  <c r="F38" i="1"/>
  <c r="K38" i="1" s="1"/>
  <c r="O38" i="1" s="1"/>
  <c r="S38" i="1" s="1"/>
  <c r="W38" i="1" s="1"/>
  <c r="AA38" i="1" s="1"/>
  <c r="AE38" i="1" s="1"/>
  <c r="AI38" i="1" s="1"/>
  <c r="AM38" i="1" s="1"/>
  <c r="F39" i="1"/>
  <c r="K39" i="1" s="1"/>
  <c r="O39" i="1" s="1"/>
  <c r="S39" i="1" s="1"/>
  <c r="W39" i="1" s="1"/>
  <c r="AA39" i="1" s="1"/>
  <c r="AE39" i="1" s="1"/>
  <c r="AI39" i="1" s="1"/>
  <c r="AM39" i="1" s="1"/>
  <c r="F40" i="1"/>
  <c r="K40" i="1" s="1"/>
  <c r="O40" i="1" s="1"/>
  <c r="S40" i="1" s="1"/>
  <c r="W40" i="1" s="1"/>
  <c r="AA40" i="1" s="1"/>
  <c r="AE40" i="1" s="1"/>
  <c r="AI40" i="1" s="1"/>
  <c r="AM40" i="1" s="1"/>
  <c r="F41" i="1"/>
  <c r="K41" i="1" s="1"/>
  <c r="O41" i="1" s="1"/>
  <c r="S41" i="1" s="1"/>
  <c r="W41" i="1" s="1"/>
  <c r="AA41" i="1" s="1"/>
  <c r="AE41" i="1" s="1"/>
  <c r="AI41" i="1" s="1"/>
  <c r="AM41" i="1" s="1"/>
  <c r="F50" i="1"/>
  <c r="K50" i="1" s="1"/>
  <c r="O50" i="1" s="1"/>
  <c r="S50" i="1" s="1"/>
  <c r="W50" i="1" s="1"/>
  <c r="AA50" i="1" s="1"/>
  <c r="AE50" i="1" s="1"/>
  <c r="AI50" i="1" s="1"/>
  <c r="AM50" i="1" s="1"/>
  <c r="F51" i="1"/>
  <c r="K51" i="1" s="1"/>
  <c r="O51" i="1" s="1"/>
  <c r="S51" i="1" s="1"/>
  <c r="W51" i="1" s="1"/>
  <c r="AA51" i="1" s="1"/>
  <c r="AE51" i="1" s="1"/>
  <c r="AI51" i="1" s="1"/>
  <c r="AM51" i="1" s="1"/>
  <c r="F52" i="1"/>
  <c r="K52" i="1" s="1"/>
  <c r="O52" i="1" s="1"/>
  <c r="S52" i="1" s="1"/>
  <c r="W52" i="1" s="1"/>
  <c r="AA52" i="1" s="1"/>
  <c r="AE52" i="1" s="1"/>
  <c r="AI52" i="1" s="1"/>
  <c r="AM52" i="1" s="1"/>
  <c r="F53" i="1"/>
  <c r="K53" i="1" s="1"/>
  <c r="O53" i="1" s="1"/>
  <c r="S53" i="1" s="1"/>
  <c r="W53" i="1" s="1"/>
  <c r="AA53" i="1" s="1"/>
  <c r="AE53" i="1" s="1"/>
  <c r="AI53" i="1" s="1"/>
  <c r="AM53" i="1" s="1"/>
  <c r="F54" i="1"/>
  <c r="K54" i="1" s="1"/>
  <c r="O54" i="1" s="1"/>
  <c r="S54" i="1" s="1"/>
  <c r="W54" i="1" s="1"/>
  <c r="AA54" i="1" s="1"/>
  <c r="AE54" i="1" s="1"/>
  <c r="AI54" i="1" s="1"/>
  <c r="AM54" i="1" s="1"/>
  <c r="F55" i="1"/>
  <c r="K55" i="1" s="1"/>
  <c r="O55" i="1" s="1"/>
  <c r="S55" i="1" s="1"/>
  <c r="W55" i="1" s="1"/>
  <c r="AA55" i="1" s="1"/>
  <c r="AE55" i="1" s="1"/>
  <c r="AI55" i="1" s="1"/>
  <c r="AM55" i="1" s="1"/>
  <c r="F58" i="1"/>
  <c r="K58" i="1" s="1"/>
  <c r="O58" i="1" s="1"/>
  <c r="S58" i="1" s="1"/>
  <c r="W58" i="1" s="1"/>
  <c r="AA58" i="1" s="1"/>
  <c r="AE58" i="1" s="1"/>
  <c r="AI58" i="1" s="1"/>
  <c r="AM58" i="1" s="1"/>
  <c r="F59" i="1"/>
  <c r="K59" i="1" s="1"/>
  <c r="O59" i="1" s="1"/>
  <c r="S59" i="1" s="1"/>
  <c r="W59" i="1" s="1"/>
  <c r="AA59" i="1" s="1"/>
  <c r="AE59" i="1" s="1"/>
  <c r="AI59" i="1" s="1"/>
  <c r="AM59" i="1" s="1"/>
  <c r="F60" i="1"/>
  <c r="K60" i="1" s="1"/>
  <c r="O60" i="1" s="1"/>
  <c r="S60" i="1" s="1"/>
  <c r="W60" i="1" s="1"/>
  <c r="AA60" i="1" s="1"/>
  <c r="AE60" i="1" s="1"/>
  <c r="AI60" i="1" s="1"/>
  <c r="AM60" i="1" s="1"/>
  <c r="F61" i="1"/>
  <c r="K61" i="1" s="1"/>
  <c r="O61" i="1" s="1"/>
  <c r="S61" i="1" s="1"/>
  <c r="W61" i="1" s="1"/>
  <c r="AA61" i="1" s="1"/>
  <c r="AE61" i="1" s="1"/>
  <c r="AI61" i="1" s="1"/>
  <c r="AM61" i="1" s="1"/>
  <c r="F66" i="1"/>
  <c r="K66" i="1" s="1"/>
  <c r="O66" i="1" s="1"/>
  <c r="S66" i="1" s="1"/>
  <c r="W66" i="1" s="1"/>
  <c r="AA66" i="1" s="1"/>
  <c r="AE66" i="1" s="1"/>
  <c r="AI66" i="1" s="1"/>
  <c r="AM66" i="1" s="1"/>
  <c r="F69" i="1"/>
  <c r="K69" i="1" s="1"/>
  <c r="O69" i="1" s="1"/>
  <c r="S69" i="1" s="1"/>
  <c r="W69" i="1" s="1"/>
  <c r="AA69" i="1" s="1"/>
  <c r="AE69" i="1" s="1"/>
  <c r="AI69" i="1" s="1"/>
  <c r="AM69" i="1" s="1"/>
  <c r="F70" i="1"/>
  <c r="K70" i="1" s="1"/>
  <c r="O70" i="1" s="1"/>
  <c r="S70" i="1" s="1"/>
  <c r="W70" i="1" s="1"/>
  <c r="AA70" i="1" s="1"/>
  <c r="AE70" i="1" s="1"/>
  <c r="AI70" i="1" s="1"/>
  <c r="AM70" i="1" s="1"/>
  <c r="F71" i="1"/>
  <c r="K71" i="1" s="1"/>
  <c r="O71" i="1" s="1"/>
  <c r="S71" i="1" s="1"/>
  <c r="W71" i="1" s="1"/>
  <c r="AA71" i="1" s="1"/>
  <c r="AE71" i="1" s="1"/>
  <c r="AI71" i="1" s="1"/>
  <c r="AM71" i="1" s="1"/>
  <c r="F78" i="1"/>
  <c r="K78" i="1" s="1"/>
  <c r="O78" i="1" s="1"/>
  <c r="S78" i="1" s="1"/>
  <c r="W78" i="1" s="1"/>
  <c r="AA78" i="1" s="1"/>
  <c r="AE78" i="1" s="1"/>
  <c r="AI78" i="1" s="1"/>
  <c r="AM78" i="1" s="1"/>
  <c r="F79" i="1"/>
  <c r="K79" i="1" s="1"/>
  <c r="O79" i="1" s="1"/>
  <c r="S79" i="1" s="1"/>
  <c r="W79" i="1" s="1"/>
  <c r="AA79" i="1" s="1"/>
  <c r="AE79" i="1" s="1"/>
  <c r="AI79" i="1" s="1"/>
  <c r="AM79" i="1" s="1"/>
  <c r="F82" i="1"/>
  <c r="K82" i="1" s="1"/>
  <c r="O82" i="1" s="1"/>
  <c r="S82" i="1" s="1"/>
  <c r="W82" i="1" s="1"/>
  <c r="AA82" i="1" s="1"/>
  <c r="AE82" i="1" s="1"/>
  <c r="AI82" i="1" s="1"/>
  <c r="AM82" i="1" s="1"/>
  <c r="F88" i="1"/>
  <c r="K88" i="1" s="1"/>
  <c r="O88" i="1" s="1"/>
  <c r="S88" i="1" s="1"/>
  <c r="W88" i="1" s="1"/>
  <c r="AA88" i="1" s="1"/>
  <c r="AE88" i="1" s="1"/>
  <c r="AI88" i="1" s="1"/>
  <c r="AM88" i="1" s="1"/>
  <c r="F89" i="1"/>
  <c r="K89" i="1" s="1"/>
  <c r="O89" i="1" s="1"/>
  <c r="S89" i="1" s="1"/>
  <c r="W89" i="1" s="1"/>
  <c r="AA89" i="1" s="1"/>
  <c r="AE89" i="1" s="1"/>
  <c r="AI89" i="1" s="1"/>
  <c r="AM89" i="1" s="1"/>
  <c r="F90" i="1"/>
  <c r="K90" i="1" s="1"/>
  <c r="O90" i="1" s="1"/>
  <c r="S90" i="1" s="1"/>
  <c r="W90" i="1" s="1"/>
  <c r="AA90" i="1" s="1"/>
  <c r="AE90" i="1" s="1"/>
  <c r="AI90" i="1" s="1"/>
  <c r="AM90" i="1" s="1"/>
  <c r="F91" i="1"/>
  <c r="K91" i="1" s="1"/>
  <c r="O91" i="1" s="1"/>
  <c r="S91" i="1" s="1"/>
  <c r="W91" i="1" s="1"/>
  <c r="AA91" i="1" s="1"/>
  <c r="AE91" i="1" s="1"/>
  <c r="AI91" i="1" s="1"/>
  <c r="AM91" i="1" s="1"/>
  <c r="F92" i="1"/>
  <c r="K92" i="1" s="1"/>
  <c r="O92" i="1" s="1"/>
  <c r="S92" i="1" s="1"/>
  <c r="W92" i="1" s="1"/>
  <c r="AA92" i="1" s="1"/>
  <c r="AE92" i="1" s="1"/>
  <c r="AI92" i="1" s="1"/>
  <c r="AM92" i="1" s="1"/>
  <c r="F95" i="1"/>
  <c r="K95" i="1" s="1"/>
  <c r="O95" i="1" s="1"/>
  <c r="S95" i="1" s="1"/>
  <c r="W95" i="1" s="1"/>
  <c r="AA95" i="1" s="1"/>
  <c r="AE95" i="1" s="1"/>
  <c r="AI95" i="1" s="1"/>
  <c r="AM95" i="1" s="1"/>
  <c r="F96" i="1"/>
  <c r="K96" i="1" s="1"/>
  <c r="O96" i="1" s="1"/>
  <c r="S96" i="1" s="1"/>
  <c r="W96" i="1" s="1"/>
  <c r="AA96" i="1" s="1"/>
  <c r="AE96" i="1" s="1"/>
  <c r="AI96" i="1" s="1"/>
  <c r="F97" i="1"/>
  <c r="K97" i="1" s="1"/>
  <c r="O97" i="1" s="1"/>
  <c r="S97" i="1" s="1"/>
  <c r="W97" i="1" s="1"/>
  <c r="AA97" i="1" s="1"/>
  <c r="AE97" i="1" s="1"/>
  <c r="AI97" i="1" s="1"/>
  <c r="AM97" i="1" s="1"/>
  <c r="F98" i="1"/>
  <c r="K98" i="1" s="1"/>
  <c r="O98" i="1" s="1"/>
  <c r="S98" i="1" s="1"/>
  <c r="W98" i="1" s="1"/>
  <c r="AA98" i="1" s="1"/>
  <c r="AE98" i="1" s="1"/>
  <c r="AI98" i="1" s="1"/>
  <c r="AM98" i="1" s="1"/>
  <c r="F99" i="1"/>
  <c r="K99" i="1" s="1"/>
  <c r="O99" i="1" s="1"/>
  <c r="S99" i="1" s="1"/>
  <c r="W99" i="1" s="1"/>
  <c r="AA99" i="1" s="1"/>
  <c r="AE99" i="1" s="1"/>
  <c r="AI99" i="1" s="1"/>
  <c r="AM99" i="1" s="1"/>
  <c r="F100" i="1"/>
  <c r="K100" i="1" s="1"/>
  <c r="O100" i="1" s="1"/>
  <c r="S100" i="1" s="1"/>
  <c r="W100" i="1" s="1"/>
  <c r="AA100" i="1" s="1"/>
  <c r="AE100" i="1" s="1"/>
  <c r="AI100" i="1" s="1"/>
  <c r="AM100" i="1" s="1"/>
  <c r="F101" i="1"/>
  <c r="K101" i="1" s="1"/>
  <c r="O101" i="1" s="1"/>
  <c r="S101" i="1" s="1"/>
  <c r="W101" i="1" s="1"/>
  <c r="AA101" i="1" s="1"/>
  <c r="AE101" i="1" s="1"/>
  <c r="AI101" i="1" s="1"/>
  <c r="AM101" i="1" s="1"/>
  <c r="F104" i="1"/>
  <c r="K104" i="1" s="1"/>
  <c r="O104" i="1" s="1"/>
  <c r="S104" i="1" s="1"/>
  <c r="W104" i="1" s="1"/>
  <c r="AA104" i="1" s="1"/>
  <c r="AE104" i="1" s="1"/>
  <c r="AI104" i="1" s="1"/>
  <c r="AM104" i="1" s="1"/>
  <c r="F105" i="1"/>
  <c r="K105" i="1" s="1"/>
  <c r="O105" i="1" s="1"/>
  <c r="S105" i="1" s="1"/>
  <c r="W105" i="1" s="1"/>
  <c r="AA105" i="1" s="1"/>
  <c r="AE105" i="1" s="1"/>
  <c r="AI105" i="1" s="1"/>
  <c r="AM105" i="1" s="1"/>
  <c r="F106" i="1"/>
  <c r="K106" i="1" s="1"/>
  <c r="O106" i="1" s="1"/>
  <c r="S106" i="1" s="1"/>
  <c r="W106" i="1" s="1"/>
  <c r="AA106" i="1" s="1"/>
  <c r="AE106" i="1" s="1"/>
  <c r="AI106" i="1" s="1"/>
  <c r="AM106" i="1" s="1"/>
  <c r="F108" i="1"/>
  <c r="K108" i="1" s="1"/>
  <c r="O108" i="1" s="1"/>
  <c r="S108" i="1" s="1"/>
  <c r="W108" i="1" s="1"/>
  <c r="AA108" i="1" s="1"/>
  <c r="AE108" i="1" s="1"/>
  <c r="AI108" i="1" s="1"/>
  <c r="AM108" i="1" s="1"/>
  <c r="F111" i="1"/>
  <c r="K111" i="1" s="1"/>
  <c r="O111" i="1" s="1"/>
  <c r="S111" i="1" s="1"/>
  <c r="W111" i="1" s="1"/>
  <c r="AA111" i="1" s="1"/>
  <c r="AE111" i="1" s="1"/>
  <c r="AI111" i="1" s="1"/>
  <c r="AM111" i="1" s="1"/>
  <c r="F113" i="1"/>
  <c r="K113" i="1" s="1"/>
  <c r="O113" i="1" s="1"/>
  <c r="S113" i="1" s="1"/>
  <c r="W113" i="1" s="1"/>
  <c r="AA113" i="1" s="1"/>
  <c r="AE113" i="1" s="1"/>
  <c r="AI113" i="1" s="1"/>
  <c r="AM113" i="1" s="1"/>
  <c r="F114" i="1"/>
  <c r="K114" i="1" s="1"/>
  <c r="O114" i="1" s="1"/>
  <c r="S114" i="1" s="1"/>
  <c r="W114" i="1" s="1"/>
  <c r="AA114" i="1" s="1"/>
  <c r="AE114" i="1" s="1"/>
  <c r="AI114" i="1" s="1"/>
  <c r="AM114" i="1" s="1"/>
  <c r="F115" i="1"/>
  <c r="K115" i="1" s="1"/>
  <c r="O115" i="1" s="1"/>
  <c r="S115" i="1" s="1"/>
  <c r="W115" i="1" s="1"/>
  <c r="AA115" i="1" s="1"/>
  <c r="AE115" i="1" s="1"/>
  <c r="AI115" i="1" s="1"/>
  <c r="AM115" i="1" s="1"/>
  <c r="F117" i="1"/>
  <c r="K117" i="1" s="1"/>
  <c r="O117" i="1" s="1"/>
  <c r="S117" i="1" s="1"/>
  <c r="W117" i="1" s="1"/>
  <c r="AA117" i="1" s="1"/>
  <c r="AE117" i="1" s="1"/>
  <c r="AI117" i="1" s="1"/>
  <c r="AM117" i="1" s="1"/>
  <c r="F126" i="1"/>
  <c r="K126" i="1" s="1"/>
  <c r="O126" i="1" s="1"/>
  <c r="S126" i="1" s="1"/>
  <c r="G131" i="1"/>
  <c r="I131" i="1" s="1"/>
  <c r="M131" i="1" s="1"/>
  <c r="Q131" i="1" s="1"/>
  <c r="U131" i="1" s="1"/>
  <c r="Y131" i="1" s="1"/>
  <c r="G130" i="1"/>
  <c r="I130" i="1" s="1"/>
  <c r="M130" i="1" s="1"/>
  <c r="Q130" i="1" s="1"/>
  <c r="U130" i="1" s="1"/>
  <c r="Y130" i="1" s="1"/>
  <c r="G125" i="1"/>
  <c r="I125" i="1" s="1"/>
  <c r="M125" i="1" s="1"/>
  <c r="Q125" i="1" s="1"/>
  <c r="U125" i="1" s="1"/>
  <c r="Y125" i="1" s="1"/>
  <c r="G123" i="1"/>
  <c r="I123" i="1" s="1"/>
  <c r="M123" i="1" s="1"/>
  <c r="Q123" i="1" s="1"/>
  <c r="U123" i="1" s="1"/>
  <c r="Y123" i="1" s="1"/>
  <c r="G116" i="1"/>
  <c r="I116" i="1" s="1"/>
  <c r="M116" i="1" s="1"/>
  <c r="Q116" i="1" s="1"/>
  <c r="U116" i="1" s="1"/>
  <c r="Y116" i="1" s="1"/>
  <c r="AC116" i="1" s="1"/>
  <c r="AG116" i="1" s="1"/>
  <c r="AK116" i="1" s="1"/>
  <c r="AO116" i="1" s="1"/>
  <c r="G112" i="1"/>
  <c r="I112" i="1" s="1"/>
  <c r="M112" i="1" s="1"/>
  <c r="Q112" i="1" s="1"/>
  <c r="U112" i="1" s="1"/>
  <c r="Y112" i="1" s="1"/>
  <c r="AC112" i="1" s="1"/>
  <c r="AG112" i="1" s="1"/>
  <c r="AK112" i="1" s="1"/>
  <c r="AO112" i="1" s="1"/>
  <c r="G110" i="1"/>
  <c r="I110" i="1" s="1"/>
  <c r="M110" i="1" s="1"/>
  <c r="Q110" i="1" s="1"/>
  <c r="U110" i="1" s="1"/>
  <c r="Y110" i="1" s="1"/>
  <c r="AC110" i="1" s="1"/>
  <c r="AG110" i="1" s="1"/>
  <c r="AK110" i="1" s="1"/>
  <c r="AO110" i="1" s="1"/>
  <c r="G107" i="1"/>
  <c r="I107" i="1" s="1"/>
  <c r="M107" i="1" s="1"/>
  <c r="Q107" i="1" s="1"/>
  <c r="U107" i="1" s="1"/>
  <c r="Y107" i="1" s="1"/>
  <c r="AC107" i="1" s="1"/>
  <c r="AG107" i="1" s="1"/>
  <c r="AK107" i="1" s="1"/>
  <c r="AO107" i="1" s="1"/>
  <c r="G102" i="1"/>
  <c r="G127" i="1" s="1"/>
  <c r="I127" i="1" s="1"/>
  <c r="M127" i="1" s="1"/>
  <c r="Q127" i="1" s="1"/>
  <c r="U127" i="1" s="1"/>
  <c r="Y127" i="1" s="1"/>
  <c r="G93" i="1"/>
  <c r="I93" i="1" s="1"/>
  <c r="M93" i="1" s="1"/>
  <c r="Q93" i="1" s="1"/>
  <c r="U93" i="1" s="1"/>
  <c r="Y93" i="1" s="1"/>
  <c r="AC93" i="1" s="1"/>
  <c r="AG93" i="1" s="1"/>
  <c r="AK93" i="1" s="1"/>
  <c r="AO93" i="1" s="1"/>
  <c r="G87" i="1"/>
  <c r="G120" i="1" s="1"/>
  <c r="I120" i="1" s="1"/>
  <c r="M120" i="1" s="1"/>
  <c r="Q120" i="1" s="1"/>
  <c r="U120" i="1" s="1"/>
  <c r="Y120" i="1" s="1"/>
  <c r="AC120" i="1" s="1"/>
  <c r="AG120" i="1" s="1"/>
  <c r="AK120" i="1" s="1"/>
  <c r="AO120" i="1" s="1"/>
  <c r="G86" i="1"/>
  <c r="I86" i="1" s="1"/>
  <c r="M86" i="1" s="1"/>
  <c r="Q86" i="1" s="1"/>
  <c r="U86" i="1" s="1"/>
  <c r="Y86" i="1" s="1"/>
  <c r="AC86" i="1" s="1"/>
  <c r="AG86" i="1" s="1"/>
  <c r="AK86" i="1" s="1"/>
  <c r="AO86" i="1" s="1"/>
  <c r="G85" i="1"/>
  <c r="I85" i="1" s="1"/>
  <c r="M85" i="1" s="1"/>
  <c r="Q85" i="1" s="1"/>
  <c r="U85" i="1" s="1"/>
  <c r="Y85" i="1" s="1"/>
  <c r="AC85" i="1" s="1"/>
  <c r="AG85" i="1" s="1"/>
  <c r="AK85" i="1" s="1"/>
  <c r="AO85" i="1" s="1"/>
  <c r="G76" i="1"/>
  <c r="I76" i="1" s="1"/>
  <c r="M76" i="1" s="1"/>
  <c r="Q76" i="1" s="1"/>
  <c r="U76" i="1" s="1"/>
  <c r="Y76" i="1" s="1"/>
  <c r="AC76" i="1" s="1"/>
  <c r="AG76" i="1" s="1"/>
  <c r="AK76" i="1" s="1"/>
  <c r="AO76" i="1" s="1"/>
  <c r="G67" i="1"/>
  <c r="I67" i="1" s="1"/>
  <c r="M67" i="1" s="1"/>
  <c r="Q67" i="1" s="1"/>
  <c r="U67" i="1" s="1"/>
  <c r="Y67" i="1" s="1"/>
  <c r="AC67" i="1" s="1"/>
  <c r="AG67" i="1" s="1"/>
  <c r="AK67" i="1" s="1"/>
  <c r="AO67" i="1" s="1"/>
  <c r="G65" i="1"/>
  <c r="I65" i="1" s="1"/>
  <c r="M65" i="1" s="1"/>
  <c r="Q65" i="1" s="1"/>
  <c r="U65" i="1" s="1"/>
  <c r="Y65" i="1" s="1"/>
  <c r="AC65" i="1" s="1"/>
  <c r="AG65" i="1" s="1"/>
  <c r="AK65" i="1" s="1"/>
  <c r="AO65" i="1" s="1"/>
  <c r="G64" i="1"/>
  <c r="I64" i="1" s="1"/>
  <c r="M64" i="1" s="1"/>
  <c r="Q64" i="1" s="1"/>
  <c r="U64" i="1" s="1"/>
  <c r="Y64" i="1" s="1"/>
  <c r="AC64" i="1" s="1"/>
  <c r="AG64" i="1" s="1"/>
  <c r="AK64" i="1" s="1"/>
  <c r="AO64" i="1" s="1"/>
  <c r="G56" i="1"/>
  <c r="G46" i="1" s="1"/>
  <c r="I46" i="1" s="1"/>
  <c r="M46" i="1" s="1"/>
  <c r="Q46" i="1" s="1"/>
  <c r="U46" i="1" s="1"/>
  <c r="Y46" i="1" s="1"/>
  <c r="AC46" i="1" s="1"/>
  <c r="AG46" i="1" s="1"/>
  <c r="AK46" i="1" s="1"/>
  <c r="AO46" i="1" s="1"/>
  <c r="G49" i="1"/>
  <c r="I49" i="1" s="1"/>
  <c r="M49" i="1" s="1"/>
  <c r="Q49" i="1" s="1"/>
  <c r="U49" i="1" s="1"/>
  <c r="Y49" i="1" s="1"/>
  <c r="AC49" i="1" s="1"/>
  <c r="AG49" i="1" s="1"/>
  <c r="AK49" i="1" s="1"/>
  <c r="AO49" i="1" s="1"/>
  <c r="G48" i="1"/>
  <c r="I48" i="1" s="1"/>
  <c r="M48" i="1" s="1"/>
  <c r="Q48" i="1" s="1"/>
  <c r="U48" i="1" s="1"/>
  <c r="Y48" i="1" s="1"/>
  <c r="AC48" i="1" s="1"/>
  <c r="AG48" i="1" s="1"/>
  <c r="AK48" i="1" s="1"/>
  <c r="AO48" i="1" s="1"/>
  <c r="G29" i="1"/>
  <c r="G128" i="1" s="1"/>
  <c r="I128" i="1" s="1"/>
  <c r="M128" i="1" s="1"/>
  <c r="Q128" i="1" s="1"/>
  <c r="U128" i="1" s="1"/>
  <c r="Y128" i="1" s="1"/>
  <c r="G22" i="1"/>
  <c r="G132" i="1" s="1"/>
  <c r="I132" i="1" s="1"/>
  <c r="M132" i="1" s="1"/>
  <c r="Q132" i="1" s="1"/>
  <c r="U132" i="1" s="1"/>
  <c r="Y132" i="1" s="1"/>
  <c r="AC132" i="1" s="1"/>
  <c r="AG132" i="1" s="1"/>
  <c r="AK132" i="1" s="1"/>
  <c r="AO132" i="1" s="1"/>
  <c r="G21" i="1"/>
  <c r="I21" i="1" s="1"/>
  <c r="M21" i="1" s="1"/>
  <c r="Q21" i="1" s="1"/>
  <c r="U21" i="1" s="1"/>
  <c r="Y21" i="1" s="1"/>
  <c r="AC21" i="1" s="1"/>
  <c r="AG21" i="1" s="1"/>
  <c r="AK21" i="1" s="1"/>
  <c r="AO21" i="1" s="1"/>
  <c r="G20" i="1"/>
  <c r="I20" i="1" s="1"/>
  <c r="M20" i="1" s="1"/>
  <c r="Q20" i="1" s="1"/>
  <c r="U20" i="1" s="1"/>
  <c r="Y20" i="1" s="1"/>
  <c r="AC20" i="1" s="1"/>
  <c r="AG20" i="1" s="1"/>
  <c r="AK20" i="1" s="1"/>
  <c r="AO20" i="1" s="1"/>
  <c r="AO131" i="1" l="1"/>
  <c r="AI87" i="1"/>
  <c r="AM96" i="1"/>
  <c r="AM87" i="1" s="1"/>
  <c r="AM85" i="1"/>
  <c r="AO124" i="1"/>
  <c r="AM48" i="1"/>
  <c r="AO123" i="1"/>
  <c r="AI85" i="1"/>
  <c r="AI48" i="1"/>
  <c r="AK131" i="1"/>
  <c r="AK123" i="1"/>
  <c r="AK124" i="1"/>
  <c r="AG131" i="1"/>
  <c r="AC130" i="1"/>
  <c r="AG111" i="1"/>
  <c r="AG123" i="1"/>
  <c r="AG124" i="1"/>
  <c r="AC125" i="1"/>
  <c r="AG39" i="1"/>
  <c r="AC131" i="1"/>
  <c r="AC124" i="1"/>
  <c r="AC123" i="1"/>
  <c r="T126" i="1"/>
  <c r="U126" i="1" s="1"/>
  <c r="W126" i="1"/>
  <c r="AA126" i="1" s="1"/>
  <c r="AE126" i="1" s="1"/>
  <c r="AI126" i="1" s="1"/>
  <c r="AM126" i="1" s="1"/>
  <c r="I102" i="1"/>
  <c r="M102" i="1" s="1"/>
  <c r="Q102" i="1" s="1"/>
  <c r="U102" i="1" s="1"/>
  <c r="Y102" i="1" s="1"/>
  <c r="AC102" i="1" s="1"/>
  <c r="I56" i="1"/>
  <c r="M56" i="1" s="1"/>
  <c r="Q56" i="1" s="1"/>
  <c r="I29" i="1"/>
  <c r="M29" i="1" s="1"/>
  <c r="Q29" i="1" s="1"/>
  <c r="U29" i="1" s="1"/>
  <c r="Y29" i="1" s="1"/>
  <c r="AC29" i="1" s="1"/>
  <c r="I22" i="1"/>
  <c r="M22" i="1" s="1"/>
  <c r="Q22" i="1" s="1"/>
  <c r="U22" i="1" s="1"/>
  <c r="Y22" i="1" s="1"/>
  <c r="AC22" i="1" s="1"/>
  <c r="AG22" i="1" s="1"/>
  <c r="AK22" i="1" s="1"/>
  <c r="AO22" i="1" s="1"/>
  <c r="G18" i="1"/>
  <c r="I18" i="1" s="1"/>
  <c r="M18" i="1" s="1"/>
  <c r="Q18" i="1" s="1"/>
  <c r="U18" i="1" s="1"/>
  <c r="Y18" i="1" s="1"/>
  <c r="AC18" i="1" s="1"/>
  <c r="AG18" i="1" s="1"/>
  <c r="AK18" i="1" s="1"/>
  <c r="AO18" i="1" s="1"/>
  <c r="G62" i="1"/>
  <c r="I62" i="1" s="1"/>
  <c r="M62" i="1" s="1"/>
  <c r="Q62" i="1" s="1"/>
  <c r="U62" i="1" s="1"/>
  <c r="Y62" i="1" s="1"/>
  <c r="AC62" i="1" s="1"/>
  <c r="AG62" i="1" s="1"/>
  <c r="AK62" i="1" s="1"/>
  <c r="AO62" i="1" s="1"/>
  <c r="I87" i="1"/>
  <c r="M87" i="1" s="1"/>
  <c r="Q87" i="1" s="1"/>
  <c r="U87" i="1" s="1"/>
  <c r="Y87" i="1" s="1"/>
  <c r="AC87" i="1" s="1"/>
  <c r="AG87" i="1" s="1"/>
  <c r="AK87" i="1" s="1"/>
  <c r="AO87" i="1" s="1"/>
  <c r="G121" i="1"/>
  <c r="I121" i="1" s="1"/>
  <c r="M121" i="1" s="1"/>
  <c r="Q121" i="1" s="1"/>
  <c r="U121" i="1" s="1"/>
  <c r="Y121" i="1" s="1"/>
  <c r="AC121" i="1" s="1"/>
  <c r="AG121" i="1" s="1"/>
  <c r="AK121" i="1" s="1"/>
  <c r="AO121" i="1" s="1"/>
  <c r="G124" i="1"/>
  <c r="I124" i="1" s="1"/>
  <c r="M124" i="1" s="1"/>
  <c r="Q124" i="1" s="1"/>
  <c r="U124" i="1" s="1"/>
  <c r="Y124" i="1" s="1"/>
  <c r="G83" i="1"/>
  <c r="G129" i="1"/>
  <c r="I129" i="1" s="1"/>
  <c r="M129" i="1" s="1"/>
  <c r="Q129" i="1" s="1"/>
  <c r="U129" i="1" s="1"/>
  <c r="Y129" i="1" s="1"/>
  <c r="AG125" i="1" l="1"/>
  <c r="AK39" i="1"/>
  <c r="AG130" i="1"/>
  <c r="AK111" i="1"/>
  <c r="AC127" i="1"/>
  <c r="AG102" i="1"/>
  <c r="AC128" i="1"/>
  <c r="AG29" i="1"/>
  <c r="U56" i="1"/>
  <c r="Y56" i="1" s="1"/>
  <c r="AC56" i="1" s="1"/>
  <c r="T118" i="1"/>
  <c r="X126" i="1"/>
  <c r="AB126" i="1" s="1"/>
  <c r="AF126" i="1" s="1"/>
  <c r="AF118" i="1" s="1"/>
  <c r="G118" i="1"/>
  <c r="I118" i="1" s="1"/>
  <c r="M118" i="1" s="1"/>
  <c r="Q118" i="1" s="1"/>
  <c r="I83" i="1"/>
  <c r="M83" i="1" s="1"/>
  <c r="Q83" i="1" s="1"/>
  <c r="U83" i="1" s="1"/>
  <c r="Y83" i="1" s="1"/>
  <c r="AC83" i="1" s="1"/>
  <c r="AG83" i="1" s="1"/>
  <c r="AK83" i="1" s="1"/>
  <c r="AO83" i="1" s="1"/>
  <c r="AK130" i="1" l="1"/>
  <c r="AO111" i="1"/>
  <c r="AO130" i="1" s="1"/>
  <c r="AK125" i="1"/>
  <c r="AO39" i="1"/>
  <c r="AO125" i="1" s="1"/>
  <c r="AG127" i="1"/>
  <c r="AK102" i="1"/>
  <c r="AG128" i="1"/>
  <c r="AK29" i="1"/>
  <c r="AJ126" i="1"/>
  <c r="AC129" i="1"/>
  <c r="AG56" i="1"/>
  <c r="U118" i="1"/>
  <c r="AB118" i="1"/>
  <c r="Y126" i="1"/>
  <c r="X118" i="1"/>
  <c r="D48" i="1"/>
  <c r="F48" i="1" s="1"/>
  <c r="K48" i="1" s="1"/>
  <c r="O48" i="1" s="1"/>
  <c r="S48" i="1" s="1"/>
  <c r="W48" i="1" s="1"/>
  <c r="AA48" i="1" s="1"/>
  <c r="AE48" i="1" s="1"/>
  <c r="D20" i="1"/>
  <c r="F20" i="1" s="1"/>
  <c r="K20" i="1" s="1"/>
  <c r="O20" i="1" s="1"/>
  <c r="S20" i="1" s="1"/>
  <c r="W20" i="1" s="1"/>
  <c r="AA20" i="1" s="1"/>
  <c r="AE20" i="1" s="1"/>
  <c r="AI20" i="1" s="1"/>
  <c r="AM20" i="1" s="1"/>
  <c r="AK127" i="1" l="1"/>
  <c r="AO102" i="1"/>
  <c r="AO127" i="1" s="1"/>
  <c r="AJ118" i="1"/>
  <c r="AN126" i="1"/>
  <c r="AN118" i="1" s="1"/>
  <c r="AK128" i="1"/>
  <c r="AO29" i="1"/>
  <c r="AO128" i="1" s="1"/>
  <c r="AG129" i="1"/>
  <c r="AK56" i="1"/>
  <c r="Y118" i="1"/>
  <c r="AC118" i="1" s="1"/>
  <c r="AG118" i="1" s="1"/>
  <c r="D86" i="1"/>
  <c r="F86" i="1" s="1"/>
  <c r="K86" i="1" s="1"/>
  <c r="O86" i="1" s="1"/>
  <c r="S86" i="1" s="1"/>
  <c r="W86" i="1" s="1"/>
  <c r="AA86" i="1" s="1"/>
  <c r="AE86" i="1" s="1"/>
  <c r="AI86" i="1" s="1"/>
  <c r="AM86" i="1" s="1"/>
  <c r="AK118" i="1" l="1"/>
  <c r="AO118" i="1" s="1"/>
  <c r="AK129" i="1"/>
  <c r="AO56" i="1"/>
  <c r="AO129" i="1" s="1"/>
  <c r="D112" i="1"/>
  <c r="F112" i="1" s="1"/>
  <c r="K112" i="1" s="1"/>
  <c r="O112" i="1" s="1"/>
  <c r="S112" i="1" s="1"/>
  <c r="W112" i="1" s="1"/>
  <c r="AA112" i="1" s="1"/>
  <c r="AE112" i="1" s="1"/>
  <c r="AI112" i="1" s="1"/>
  <c r="AM112" i="1" s="1"/>
  <c r="D76" i="1" l="1"/>
  <c r="F76" i="1" s="1"/>
  <c r="K76" i="1" s="1"/>
  <c r="O76" i="1" s="1"/>
  <c r="S76" i="1" s="1"/>
  <c r="W76" i="1" s="1"/>
  <c r="AA76" i="1" s="1"/>
  <c r="AE76" i="1" s="1"/>
  <c r="AI76" i="1" s="1"/>
  <c r="AM76" i="1" s="1"/>
  <c r="D131" i="1"/>
  <c r="F131" i="1" s="1"/>
  <c r="K131" i="1" s="1"/>
  <c r="O131" i="1" s="1"/>
  <c r="S131" i="1" s="1"/>
  <c r="W131" i="1" s="1"/>
  <c r="AA131" i="1" s="1"/>
  <c r="AE131" i="1" s="1"/>
  <c r="AI131" i="1" s="1"/>
  <c r="AM131" i="1" s="1"/>
  <c r="D125" i="1"/>
  <c r="F125" i="1" s="1"/>
  <c r="K125" i="1" s="1"/>
  <c r="O125" i="1" s="1"/>
  <c r="S125" i="1" s="1"/>
  <c r="W125" i="1" s="1"/>
  <c r="AA125" i="1" s="1"/>
  <c r="AE125" i="1" s="1"/>
  <c r="AI125" i="1" s="1"/>
  <c r="AM125" i="1" s="1"/>
  <c r="F123" i="1"/>
  <c r="K123" i="1" s="1"/>
  <c r="O123" i="1" s="1"/>
  <c r="S123" i="1" s="1"/>
  <c r="W123" i="1" s="1"/>
  <c r="AA123" i="1" s="1"/>
  <c r="AE123" i="1" s="1"/>
  <c r="AI123" i="1" s="1"/>
  <c r="AM123" i="1" s="1"/>
  <c r="D130" i="1"/>
  <c r="F130" i="1" s="1"/>
  <c r="K130" i="1" s="1"/>
  <c r="O130" i="1" s="1"/>
  <c r="S130" i="1" s="1"/>
  <c r="W130" i="1" s="1"/>
  <c r="AA130" i="1" s="1"/>
  <c r="AE130" i="1" s="1"/>
  <c r="AI130" i="1" s="1"/>
  <c r="AM130" i="1" s="1"/>
  <c r="D107" i="1" l="1"/>
  <c r="F107" i="1" s="1"/>
  <c r="K107" i="1" s="1"/>
  <c r="O107" i="1" s="1"/>
  <c r="S107" i="1" s="1"/>
  <c r="W107" i="1" s="1"/>
  <c r="AA107" i="1" s="1"/>
  <c r="AE107" i="1" s="1"/>
  <c r="AI107" i="1" s="1"/>
  <c r="AM107" i="1" s="1"/>
  <c r="D87" i="1"/>
  <c r="D85" i="1"/>
  <c r="F85" i="1" s="1"/>
  <c r="K85" i="1" s="1"/>
  <c r="O85" i="1" s="1"/>
  <c r="S85" i="1" s="1"/>
  <c r="W85" i="1" s="1"/>
  <c r="AA85" i="1" s="1"/>
  <c r="AE85" i="1" s="1"/>
  <c r="D21" i="1"/>
  <c r="F21" i="1" l="1"/>
  <c r="K21" i="1" s="1"/>
  <c r="O21" i="1" s="1"/>
  <c r="S21" i="1" s="1"/>
  <c r="W21" i="1" s="1"/>
  <c r="AA21" i="1" s="1"/>
  <c r="AE21" i="1" s="1"/>
  <c r="AI21" i="1" s="1"/>
  <c r="AM21" i="1" s="1"/>
  <c r="D120" i="1"/>
  <c r="F120" i="1" s="1"/>
  <c r="K120" i="1" s="1"/>
  <c r="O120" i="1" s="1"/>
  <c r="S120" i="1" s="1"/>
  <c r="W120" i="1" s="1"/>
  <c r="AA120" i="1" s="1"/>
  <c r="AE120" i="1" s="1"/>
  <c r="AI120" i="1" s="1"/>
  <c r="AM120" i="1" s="1"/>
  <c r="F87" i="1"/>
  <c r="K87" i="1" s="1"/>
  <c r="O87" i="1" s="1"/>
  <c r="S87" i="1" s="1"/>
  <c r="W87" i="1" s="1"/>
  <c r="AA87" i="1" s="1"/>
  <c r="AE87" i="1" s="1"/>
  <c r="D93" i="1"/>
  <c r="F93" i="1" s="1"/>
  <c r="K93" i="1" s="1"/>
  <c r="O93" i="1" s="1"/>
  <c r="S93" i="1" s="1"/>
  <c r="W93" i="1" s="1"/>
  <c r="AA93" i="1" s="1"/>
  <c r="AE93" i="1" s="1"/>
  <c r="AI93" i="1" s="1"/>
  <c r="AM93" i="1" s="1"/>
  <c r="D102" i="1"/>
  <c r="D127" i="1" l="1"/>
  <c r="F127" i="1" s="1"/>
  <c r="K127" i="1" s="1"/>
  <c r="O127" i="1" s="1"/>
  <c r="S127" i="1" s="1"/>
  <c r="W127" i="1" s="1"/>
  <c r="AA127" i="1" s="1"/>
  <c r="AE127" i="1" s="1"/>
  <c r="AI127" i="1" s="1"/>
  <c r="AM127" i="1" s="1"/>
  <c r="F102" i="1"/>
  <c r="K102" i="1" s="1"/>
  <c r="O102" i="1" s="1"/>
  <c r="S102" i="1" s="1"/>
  <c r="W102" i="1" s="1"/>
  <c r="AA102" i="1" s="1"/>
  <c r="AE102" i="1" s="1"/>
  <c r="AI102" i="1" s="1"/>
  <c r="AM102" i="1" s="1"/>
  <c r="D83" i="1"/>
  <c r="F83" i="1" s="1"/>
  <c r="K83" i="1" s="1"/>
  <c r="O83" i="1" s="1"/>
  <c r="S83" i="1" s="1"/>
  <c r="W83" i="1" s="1"/>
  <c r="AA83" i="1" s="1"/>
  <c r="AE83" i="1" s="1"/>
  <c r="AI83" i="1" s="1"/>
  <c r="AM83" i="1" s="1"/>
  <c r="D29" i="1"/>
  <c r="D22" i="1"/>
  <c r="F22" i="1" s="1"/>
  <c r="K22" i="1" s="1"/>
  <c r="O22" i="1" s="1"/>
  <c r="S22" i="1" s="1"/>
  <c r="W22" i="1" s="1"/>
  <c r="AA22" i="1" s="1"/>
  <c r="AE22" i="1" s="1"/>
  <c r="AI22" i="1" s="1"/>
  <c r="AM22" i="1" s="1"/>
  <c r="D128" i="1" l="1"/>
  <c r="F128" i="1" s="1"/>
  <c r="K128" i="1" s="1"/>
  <c r="O128" i="1" s="1"/>
  <c r="S128" i="1" s="1"/>
  <c r="W128" i="1" s="1"/>
  <c r="AA128" i="1" s="1"/>
  <c r="AE128" i="1" s="1"/>
  <c r="AI128" i="1" s="1"/>
  <c r="AM128" i="1" s="1"/>
  <c r="F29" i="1"/>
  <c r="K29" i="1" s="1"/>
  <c r="O29" i="1" s="1"/>
  <c r="S29" i="1" s="1"/>
  <c r="W29" i="1" s="1"/>
  <c r="AA29" i="1" s="1"/>
  <c r="AE29" i="1" s="1"/>
  <c r="AI29" i="1" s="1"/>
  <c r="AM29" i="1" s="1"/>
  <c r="D132" i="1"/>
  <c r="F132" i="1" s="1"/>
  <c r="K132" i="1" s="1"/>
  <c r="O132" i="1" s="1"/>
  <c r="S132" i="1" s="1"/>
  <c r="W132" i="1" s="1"/>
  <c r="AA132" i="1" s="1"/>
  <c r="AE132" i="1" s="1"/>
  <c r="AI132" i="1" s="1"/>
  <c r="AM132" i="1" s="1"/>
  <c r="D18" i="1"/>
  <c r="D64" i="1"/>
  <c r="F64" i="1" s="1"/>
  <c r="K64" i="1" s="1"/>
  <c r="O64" i="1" s="1"/>
  <c r="S64" i="1" s="1"/>
  <c r="W64" i="1" s="1"/>
  <c r="AA64" i="1" s="1"/>
  <c r="AE64" i="1" s="1"/>
  <c r="AI64" i="1" s="1"/>
  <c r="AM64" i="1" s="1"/>
  <c r="F18" i="1" l="1"/>
  <c r="K18" i="1" s="1"/>
  <c r="O18" i="1" s="1"/>
  <c r="S18" i="1" s="1"/>
  <c r="W18" i="1" s="1"/>
  <c r="AA18" i="1" s="1"/>
  <c r="AE18" i="1" s="1"/>
  <c r="AI18" i="1" s="1"/>
  <c r="AM18" i="1" s="1"/>
  <c r="D65" i="1"/>
  <c r="F65" i="1" s="1"/>
  <c r="K65" i="1" s="1"/>
  <c r="O65" i="1" s="1"/>
  <c r="S65" i="1" s="1"/>
  <c r="W65" i="1" s="1"/>
  <c r="AA65" i="1" s="1"/>
  <c r="AE65" i="1" s="1"/>
  <c r="AI65" i="1" s="1"/>
  <c r="AM65" i="1" s="1"/>
  <c r="D49" i="1"/>
  <c r="F49" i="1" l="1"/>
  <c r="K49" i="1" s="1"/>
  <c r="O49" i="1" s="1"/>
  <c r="S49" i="1" s="1"/>
  <c r="W49" i="1" s="1"/>
  <c r="AA49" i="1" s="1"/>
  <c r="AE49" i="1" s="1"/>
  <c r="AI49" i="1" s="1"/>
  <c r="AM49" i="1" s="1"/>
  <c r="D121" i="1"/>
  <c r="F121" i="1" s="1"/>
  <c r="K121" i="1" s="1"/>
  <c r="O121" i="1" s="1"/>
  <c r="S121" i="1" s="1"/>
  <c r="W121" i="1" s="1"/>
  <c r="AA121" i="1" s="1"/>
  <c r="AE121" i="1" s="1"/>
  <c r="AI121" i="1" s="1"/>
  <c r="AM121" i="1" s="1"/>
  <c r="D116" i="1" l="1"/>
  <c r="F116" i="1" s="1"/>
  <c r="K116" i="1" s="1"/>
  <c r="O116" i="1" s="1"/>
  <c r="S116" i="1" s="1"/>
  <c r="W116" i="1" s="1"/>
  <c r="AA116" i="1" s="1"/>
  <c r="AE116" i="1" s="1"/>
  <c r="AI116" i="1" s="1"/>
  <c r="AM116" i="1" s="1"/>
  <c r="D56" i="1" l="1"/>
  <c r="D67" i="1"/>
  <c r="D124" i="1" s="1"/>
  <c r="D110" i="1"/>
  <c r="F110" i="1" s="1"/>
  <c r="K110" i="1" s="1"/>
  <c r="O110" i="1" s="1"/>
  <c r="S110" i="1" l="1"/>
  <c r="W110" i="1" s="1"/>
  <c r="AA110" i="1" s="1"/>
  <c r="AE110" i="1" s="1"/>
  <c r="AI110" i="1" s="1"/>
  <c r="AM110" i="1" s="1"/>
  <c r="F124" i="1"/>
  <c r="K124" i="1" s="1"/>
  <c r="O124" i="1" s="1"/>
  <c r="S124" i="1" s="1"/>
  <c r="W124" i="1" s="1"/>
  <c r="AA124" i="1" s="1"/>
  <c r="AE124" i="1" s="1"/>
  <c r="AI124" i="1" s="1"/>
  <c r="AM124" i="1" s="1"/>
  <c r="F67" i="1"/>
  <c r="K67" i="1" s="1"/>
  <c r="O67" i="1" s="1"/>
  <c r="S67" i="1" s="1"/>
  <c r="W67" i="1" s="1"/>
  <c r="AA67" i="1" s="1"/>
  <c r="AE67" i="1" s="1"/>
  <c r="AI67" i="1" s="1"/>
  <c r="AM67" i="1" s="1"/>
  <c r="D46" i="1"/>
  <c r="F56" i="1"/>
  <c r="K56" i="1" s="1"/>
  <c r="O56" i="1" s="1"/>
  <c r="D62" i="1"/>
  <c r="F62" i="1" s="1"/>
  <c r="K62" i="1" s="1"/>
  <c r="O62" i="1" s="1"/>
  <c r="S62" i="1" s="1"/>
  <c r="W62" i="1" s="1"/>
  <c r="AA62" i="1" s="1"/>
  <c r="AE62" i="1" s="1"/>
  <c r="AI62" i="1" s="1"/>
  <c r="AM62" i="1" s="1"/>
  <c r="D129" i="1"/>
  <c r="F129" i="1" s="1"/>
  <c r="K129" i="1" s="1"/>
  <c r="O129" i="1" s="1"/>
  <c r="S129" i="1" s="1"/>
  <c r="W129" i="1" s="1"/>
  <c r="AA129" i="1" s="1"/>
  <c r="AE129" i="1" s="1"/>
  <c r="AI129" i="1" s="1"/>
  <c r="AM129" i="1" s="1"/>
  <c r="S56" i="1" l="1"/>
  <c r="W56" i="1" s="1"/>
  <c r="AA56" i="1" s="1"/>
  <c r="AE56" i="1" s="1"/>
  <c r="AI56" i="1" s="1"/>
  <c r="AM56" i="1" s="1"/>
  <c r="F46" i="1"/>
  <c r="K46" i="1" s="1"/>
  <c r="O46" i="1" s="1"/>
  <c r="S46" i="1" s="1"/>
  <c r="W46" i="1" s="1"/>
  <c r="AA46" i="1" s="1"/>
  <c r="AE46" i="1" s="1"/>
  <c r="AI46" i="1" s="1"/>
  <c r="AM46" i="1" s="1"/>
  <c r="D118" i="1"/>
  <c r="F118" i="1" s="1"/>
  <c r="K118" i="1" s="1"/>
  <c r="O118" i="1" s="1"/>
  <c r="S118" i="1" s="1"/>
  <c r="W118" i="1" s="1"/>
  <c r="AA118" i="1" s="1"/>
  <c r="AE118" i="1" s="1"/>
  <c r="AI118" i="1" s="1"/>
  <c r="AM118" i="1" s="1"/>
</calcChain>
</file>

<file path=xl/sharedStrings.xml><?xml version="1.0" encoding="utf-8"?>
<sst xmlns="http://schemas.openxmlformats.org/spreadsheetml/2006/main" count="271" uniqueCount="134">
  <si>
    <t>№ п/п</t>
  </si>
  <si>
    <t>Исполнитель</t>
  </si>
  <si>
    <t>Образование</t>
  </si>
  <si>
    <t>Департамент имущественных отношений</t>
  </si>
  <si>
    <t xml:space="preserve">Департамент образования </t>
  </si>
  <si>
    <t>Жилищно-коммунальное хозяйство</t>
  </si>
  <si>
    <t>10.</t>
  </si>
  <si>
    <t>Строительство источников противопожарного водоснабжения</t>
  </si>
  <si>
    <t>Департамент жилищно-коммунального хозяйства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</si>
  <si>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</si>
  <si>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</si>
  <si>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</si>
  <si>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</si>
  <si>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</si>
  <si>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средства дорожного фонда</t>
  </si>
  <si>
    <t>Департамент дорог и транспорта</t>
  </si>
  <si>
    <t>местный бюджет</t>
  </si>
  <si>
    <t>26.</t>
  </si>
  <si>
    <t>27.</t>
  </si>
  <si>
    <t>Физическая культура и спорт</t>
  </si>
  <si>
    <t xml:space="preserve">Комитет по физической культуре и спорту </t>
  </si>
  <si>
    <t>Всего:</t>
  </si>
  <si>
    <t>Департамент образования</t>
  </si>
  <si>
    <t>2017 год</t>
  </si>
  <si>
    <t>Прочие объекты</t>
  </si>
  <si>
    <t>Приобретение в муниципальную собственность здания для размещения муниципального архива</t>
  </si>
  <si>
    <t>Строительство светофорных объектов</t>
  </si>
  <si>
    <t>Реконструкция светофорных объектов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</si>
  <si>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</si>
  <si>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</si>
  <si>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</si>
  <si>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</si>
  <si>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Холмогорской,2з</t>
  </si>
  <si>
    <t>краевой бюджет</t>
  </si>
  <si>
    <t>Организация противооползневых мероприятий в районе жилого дома по ул. Куфонина, 32</t>
  </si>
  <si>
    <t>Реконструкция пересечения ул. Героев Хасана и Транссибирской магистрали (включая тоннель)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</si>
  <si>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</si>
  <si>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Объект</t>
  </si>
  <si>
    <t>1.</t>
  </si>
  <si>
    <t>2.</t>
  </si>
  <si>
    <t>5.</t>
  </si>
  <si>
    <t>8.</t>
  </si>
  <si>
    <t>21.</t>
  </si>
  <si>
    <t>22.</t>
  </si>
  <si>
    <t>23.</t>
  </si>
  <si>
    <t>24.</t>
  </si>
  <si>
    <t>25.</t>
  </si>
  <si>
    <t>37.</t>
  </si>
  <si>
    <t>43.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</si>
  <si>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</si>
  <si>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</si>
  <si>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Строительство пешеходного перехода из микрорайона Владимирский в микрорайон Юбилейный</t>
  </si>
  <si>
    <t>Департамент общественной безопасности</t>
  </si>
  <si>
    <t xml:space="preserve">Управление капитального строительства </t>
  </si>
  <si>
    <t>4.</t>
  </si>
  <si>
    <t>19.</t>
  </si>
  <si>
    <t>30.</t>
  </si>
  <si>
    <t>Общественная безопасность</t>
  </si>
  <si>
    <t>Обследование оползневого склона по ул. Мезенская, 166</t>
  </si>
  <si>
    <t>29.</t>
  </si>
  <si>
    <t>Реконструкция системы очистки сточных вод в микрорайоне Крым Кировского района города Перми</t>
  </si>
  <si>
    <t>2018 год</t>
  </si>
  <si>
    <t>Управление капитального строительства</t>
  </si>
  <si>
    <t>Модернизация комплекса технических средств видеонаблюдения и управления дорожным движением на территории города Перми</t>
  </si>
  <si>
    <t>Реконструкция светофорных объектов в части устройства голосового и звукового сопровождения</t>
  </si>
  <si>
    <t>Реконструкция светофорных объектов в части устройства звукового сопровождения</t>
  </si>
  <si>
    <t>Строительство разворотных колец</t>
  </si>
  <si>
    <t>Реконструкция ул. Революции от площади центрального колхозного рынка до ул. Сибирской (проектно-изыскательские работы)</t>
  </si>
  <si>
    <t>Реконструкция ул. Карпинского от ул. Свиязева до ул. Советской Армии (проектно-изыскательские работы)</t>
  </si>
  <si>
    <t>Реконструкция ул. Карпинского от ул. Мира до шоссе Космонавтов (проектно-изыскательские работы)</t>
  </si>
  <si>
    <t>Строительство (реконструкция) сетей наружного освещения</t>
  </si>
  <si>
    <t>Строительство многоквартирного жилого дома по адресу: ул. Баранчинская, 10 для обеспечения жильем граждан</t>
  </si>
  <si>
    <t>Расширение и реконструкция (3 очередь) канализации города Перми</t>
  </si>
  <si>
    <t>Строительство газопроводов в микрорайоне индивидуальной застройки города Перми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</si>
  <si>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2017 и 2018 годов</t>
  </si>
  <si>
    <t>3.</t>
  </si>
  <si>
    <t>6.</t>
  </si>
  <si>
    <t>7.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</si>
  <si>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</si>
  <si>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</si>
  <si>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</si>
  <si>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</si>
  <si>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</si>
  <si>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</si>
  <si>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</si>
  <si>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</si>
  <si>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</si>
  <si>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</si>
  <si>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28.</t>
  </si>
  <si>
    <t>тыс. руб.</t>
  </si>
  <si>
    <t>к решению</t>
  </si>
  <si>
    <t>Пермской городской Думы</t>
  </si>
  <si>
    <t>Реконструкция здания МАОУ "СОШ № 32 имени Г.А.Сборщикова" г. Перми (пристройка спортивного зала)</t>
  </si>
  <si>
    <t>Изменение ко 2 чтению</t>
  </si>
  <si>
    <t>10201SР050</t>
  </si>
  <si>
    <t>102012Р050</t>
  </si>
  <si>
    <t>38.</t>
  </si>
  <si>
    <t>42.</t>
  </si>
  <si>
    <t>в разрезе исполнителей:</t>
  </si>
  <si>
    <t>Изменение</t>
  </si>
  <si>
    <t>0 510142110</t>
  </si>
  <si>
    <t>Строительство спортивного зала в МБОУ "СОШ № 45" г. Перми</t>
  </si>
  <si>
    <t xml:space="preserve">Реконструкция кладбища Банная гора (новое) </t>
  </si>
  <si>
    <t>Реконструкция кладбища "Северное"</t>
  </si>
  <si>
    <t>Строительство сквера на ул. Краснополянской, 12</t>
  </si>
  <si>
    <t>Строительство спортивного зала в МАОУ "СОШ № 50 с углубленным изучением английского языка" г. Перми</t>
  </si>
  <si>
    <t>Строительство межшкольного стадиона в МАОУ "Гимназия № 7" г. Перми</t>
  </si>
  <si>
    <t>Строительство спортивной площадки на территории МАОУ "СОШ №140" г.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</si>
  <si>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</si>
  <si>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канализационной сети в микрорайоне "Кислотные дачи" Орджоникидзевского района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</si>
  <si>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</si>
  <si>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</si>
  <si>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 xml:space="preserve">Строительство кладбища "Восточное" с крематорием </t>
  </si>
  <si>
    <t>от 22.12.2015 № 275</t>
  </si>
  <si>
    <t>ПРИЛОЖЕНИЕ 14</t>
  </si>
  <si>
    <t>Строительство нового корпуса МАОУ "СОШ № 59" г.Перми</t>
  </si>
  <si>
    <t>Строительство нового корпуса МБОУ "СОШ № 42" г.Перми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</si>
  <si>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Чернышевского,17 в</t>
  </si>
  <si>
    <t>Приобретение в собственность муниципального образования здания, оснащенного средствами обучения и воспитания, для размещения общеобразовательного учреждения по ул. Костычева, 16</t>
  </si>
  <si>
    <t>Строительство системы очистных сооружений и водоотвода ливневых стоков на набережной реки Камы</t>
  </si>
  <si>
    <t>Строительство нового корпуса МАОУ "СОШ № 129" г.Перми</t>
  </si>
  <si>
    <t>31.</t>
  </si>
  <si>
    <t>0 510141440</t>
  </si>
  <si>
    <t>Реконструкция кладбища Банная гора (новое)</t>
  </si>
  <si>
    <t>32.</t>
  </si>
  <si>
    <t>33.</t>
  </si>
  <si>
    <t>34.</t>
  </si>
  <si>
    <t>Реконструкция здания МАДОУ "Детский сад N 409" г. Перми</t>
  </si>
  <si>
    <t>Строительство спортивной базы «Летающий лыжник» г. Перми, ул. Тихая, 22</t>
  </si>
  <si>
    <t>Реконструкция здания МАУ ДО «ДЮЦ им. В. Соломина» г. Перми</t>
  </si>
  <si>
    <t>35.</t>
  </si>
  <si>
    <t>Реконструкция здания МАОУ "СОШ № 93" г.Перми (пристройка нового корпуса)</t>
  </si>
  <si>
    <t xml:space="preserve">ПРИЛОЖЕНИЕ 6 </t>
  </si>
  <si>
    <t>от 22.11.2016 № 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</si>
</sst>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4" fontId="1" fillId="2" borderId="5" xfId="0" applyNumberFormat="1" applyFont="1" applyFill="1" applyBorder="1" applyAlignment="1">
      <alignment horizontal="right"/>
    </xf>
    <xf numFmtId="0" fontId="1" fillId="2" borderId="0" xfId="0" applyFont="1" applyFill="1"/>
    <xf numFmtId="164" fontId="1" fillId="2" borderId="1" xfId="0" applyNumberFormat="1" applyFont="1" applyFill="1" applyBorder="1"/>
    <xf numFmtId="164" fontId="1" fillId="2" borderId="5" xfId="0" applyNumberFormat="1" applyFont="1" applyFill="1" applyBorder="1"/>
    <xf numFmtId="164" fontId="1" fillId="2" borderId="1" xfId="0" applyNumberFormat="1" applyFont="1" applyFill="1" applyBorder="1" applyAlignment="1">
      <alignment vertical="top"/>
    </xf>
    <xf numFmtId="164" fontId="1" fillId="2" borderId="4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164" fontId="1" fillId="2" borderId="1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2" borderId="0" xfId="0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top" wrapText="1"/>
    </xf>
    <xf numFmtId="164" fontId="1" fillId="4" borderId="1" xfId="0" applyNumberFormat="1" applyFont="1" applyFill="1" applyBorder="1"/>
    <xf numFmtId="164" fontId="1" fillId="4" borderId="1" xfId="0" applyNumberFormat="1" applyFont="1" applyFill="1" applyBorder="1" applyAlignment="1">
      <alignment horizontal="right"/>
    </xf>
    <xf numFmtId="164" fontId="1" fillId="4" borderId="5" xfId="0" applyNumberFormat="1" applyFont="1" applyFill="1" applyBorder="1"/>
    <xf numFmtId="0" fontId="1" fillId="4" borderId="0" xfId="0" applyFont="1" applyFill="1"/>
    <xf numFmtId="164" fontId="1" fillId="4" borderId="5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164" fontId="1" fillId="2" borderId="1" xfId="0" applyNumberFormat="1" applyFont="1" applyFill="1" applyBorder="1" applyAlignment="1">
      <alignment vertical="top" wrapText="1"/>
    </xf>
    <xf numFmtId="0" fontId="1" fillId="4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left" wrapText="1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164" fontId="1" fillId="0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D133"/>
  <sheetViews>
    <sheetView tabSelected="1" zoomScale="70" zoomScaleNormal="70" workbookViewId="0">
      <selection activeCell="AM4" sqref="AM4:AO4"/>
    </sheetView>
  </sheetViews>
  <sheetFormatPr defaultColWidth="9.109375" defaultRowHeight="18" x14ac:dyDescent="0.35"/>
  <cols>
    <col min="1" max="1" width="5.5546875" style="1" customWidth="1"/>
    <col min="2" max="2" width="82.6640625" style="1" customWidth="1"/>
    <col min="3" max="3" width="22.88671875" style="1" customWidth="1"/>
    <col min="4" max="8" width="17.5546875" style="5" hidden="1" customWidth="1"/>
    <col min="9" max="9" width="17.5546875" style="1" hidden="1" customWidth="1"/>
    <col min="10" max="12" width="17.5546875" style="5" hidden="1" customWidth="1"/>
    <col min="13" max="13" width="17.5546875" style="1" hidden="1" customWidth="1"/>
    <col min="14" max="16" width="17.5546875" style="5" hidden="1" customWidth="1"/>
    <col min="17" max="17" width="17.5546875" style="1" hidden="1" customWidth="1"/>
    <col min="18" max="20" width="17.5546875" style="5" hidden="1" customWidth="1"/>
    <col min="21" max="21" width="17.5546875" style="1" hidden="1" customWidth="1"/>
    <col min="22" max="24" width="17.5546875" style="5" hidden="1" customWidth="1"/>
    <col min="25" max="25" width="17.5546875" style="1" hidden="1" customWidth="1"/>
    <col min="26" max="26" width="17.5546875" style="5" hidden="1" customWidth="1"/>
    <col min="27" max="27" width="17.5546875" style="25" hidden="1" customWidth="1"/>
    <col min="28" max="28" width="17.5546875" style="5" hidden="1" customWidth="1"/>
    <col min="29" max="29" width="17.5546875" style="1" hidden="1" customWidth="1"/>
    <col min="30" max="32" width="17.5546875" style="5" hidden="1" customWidth="1"/>
    <col min="33" max="38" width="17.5546875" style="1" hidden="1" customWidth="1"/>
    <col min="39" max="39" width="17.5546875" style="1" customWidth="1"/>
    <col min="40" max="40" width="17.5546875" style="1" hidden="1" customWidth="1"/>
    <col min="41" max="41" width="17.5546875" style="1" customWidth="1"/>
    <col min="42" max="42" width="19.88671875" style="16" hidden="1" customWidth="1"/>
    <col min="43" max="43" width="19.88671875" style="17" hidden="1" customWidth="1"/>
    <col min="44" max="45" width="9.109375" style="1" customWidth="1"/>
    <col min="46" max="16384" width="9.109375" style="1"/>
  </cols>
  <sheetData>
    <row r="1" spans="1:56" x14ac:dyDescent="0.35"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29"/>
      <c r="AB1" s="12"/>
      <c r="AC1" s="12"/>
      <c r="AD1" s="12"/>
      <c r="AE1" s="12"/>
      <c r="AF1" s="12"/>
      <c r="AG1" s="12"/>
      <c r="AH1" s="34"/>
      <c r="AI1" s="34"/>
      <c r="AJ1" s="34"/>
      <c r="AK1" s="34"/>
      <c r="AL1" s="34"/>
      <c r="AM1" s="34"/>
      <c r="AN1" s="34"/>
      <c r="AO1" s="34" t="s">
        <v>132</v>
      </c>
    </row>
    <row r="2" spans="1:56" x14ac:dyDescent="0.35"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29"/>
      <c r="AB2" s="12"/>
      <c r="AC2" s="12"/>
      <c r="AD2" s="12"/>
      <c r="AE2" s="12"/>
      <c r="AF2" s="12"/>
      <c r="AG2" s="12"/>
      <c r="AH2" s="34"/>
      <c r="AI2" s="34"/>
      <c r="AJ2" s="34"/>
      <c r="AK2" s="34"/>
      <c r="AL2" s="34"/>
      <c r="AM2" s="34"/>
      <c r="AN2" s="34"/>
      <c r="AO2" s="34" t="s">
        <v>90</v>
      </c>
    </row>
    <row r="3" spans="1:56" x14ac:dyDescent="0.35"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29"/>
      <c r="AB3" s="12"/>
      <c r="AC3" s="12"/>
      <c r="AD3" s="12"/>
      <c r="AE3" s="12"/>
      <c r="AF3" s="12"/>
      <c r="AG3" s="12"/>
      <c r="AH3" s="34"/>
      <c r="AI3" s="34"/>
      <c r="AJ3" s="34"/>
      <c r="AK3" s="34"/>
      <c r="AL3" s="34"/>
      <c r="AM3" s="34"/>
      <c r="AN3" s="34"/>
      <c r="AO3" s="34" t="s">
        <v>91</v>
      </c>
    </row>
    <row r="4" spans="1:56" x14ac:dyDescent="0.35"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29"/>
      <c r="AB4" s="12"/>
      <c r="AC4" s="12"/>
      <c r="AD4" s="12"/>
      <c r="AE4" s="12"/>
      <c r="AF4" s="12"/>
      <c r="AG4" s="12"/>
      <c r="AH4" s="34"/>
      <c r="AI4" s="34"/>
      <c r="AJ4" s="34"/>
      <c r="AK4" s="34"/>
      <c r="AL4" s="34"/>
      <c r="AM4" s="50" t="s">
        <v>133</v>
      </c>
      <c r="AN4" s="51"/>
      <c r="AO4" s="50"/>
    </row>
    <row r="5" spans="1:56" x14ac:dyDescent="0.35"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29"/>
      <c r="AB5" s="12"/>
      <c r="AC5" s="12"/>
      <c r="AD5" s="12"/>
      <c r="AE5" s="12"/>
      <c r="AF5" s="12"/>
      <c r="AG5" s="12"/>
      <c r="AH5" s="34"/>
      <c r="AI5" s="34"/>
      <c r="AJ5" s="34"/>
      <c r="AK5" s="34"/>
      <c r="AL5" s="34"/>
      <c r="AM5" s="34"/>
      <c r="AN5" s="34"/>
      <c r="AO5" s="34"/>
    </row>
    <row r="6" spans="1:56" x14ac:dyDescent="0.35"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29"/>
      <c r="AB6" s="12"/>
      <c r="AC6" s="12"/>
      <c r="AD6" s="12"/>
      <c r="AE6" s="12"/>
      <c r="AF6" s="12"/>
      <c r="AG6" s="12"/>
      <c r="AH6" s="34"/>
      <c r="AI6" s="34"/>
      <c r="AJ6" s="34"/>
      <c r="AK6" s="34"/>
      <c r="AL6" s="34"/>
      <c r="AM6" s="34"/>
      <c r="AN6" s="34"/>
      <c r="AO6" s="34" t="s">
        <v>114</v>
      </c>
    </row>
    <row r="7" spans="1:56" x14ac:dyDescent="0.35"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29"/>
      <c r="AB7" s="12"/>
      <c r="AC7" s="12"/>
      <c r="AD7" s="12"/>
      <c r="AE7" s="12"/>
      <c r="AF7" s="12"/>
      <c r="AG7" s="12"/>
      <c r="AH7" s="34"/>
      <c r="AI7" s="34"/>
      <c r="AJ7" s="34"/>
      <c r="AK7" s="34"/>
      <c r="AL7" s="34"/>
      <c r="AM7" s="34"/>
      <c r="AN7" s="34"/>
      <c r="AO7" s="34" t="s">
        <v>90</v>
      </c>
    </row>
    <row r="8" spans="1:56" x14ac:dyDescent="0.35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29"/>
      <c r="AB8" s="12"/>
      <c r="AC8" s="12"/>
      <c r="AD8" s="12"/>
      <c r="AE8" s="12"/>
      <c r="AF8" s="12"/>
      <c r="AG8" s="12"/>
      <c r="AH8" s="34"/>
      <c r="AI8" s="34"/>
      <c r="AJ8" s="34"/>
      <c r="AK8" s="34"/>
      <c r="AL8" s="34"/>
      <c r="AM8" s="34"/>
      <c r="AN8" s="34"/>
      <c r="AO8" s="34" t="s">
        <v>91</v>
      </c>
    </row>
    <row r="9" spans="1:56" x14ac:dyDescent="0.35">
      <c r="I9" s="5"/>
      <c r="M9" s="12"/>
      <c r="Q9" s="12"/>
      <c r="U9" s="12"/>
      <c r="Y9" s="12"/>
      <c r="AC9" s="12"/>
      <c r="AG9" s="12"/>
      <c r="AK9" s="34"/>
      <c r="AO9" s="34" t="s">
        <v>113</v>
      </c>
    </row>
    <row r="10" spans="1:56" x14ac:dyDescent="0.35">
      <c r="I10" s="5"/>
      <c r="M10" s="12"/>
      <c r="Q10" s="12"/>
      <c r="U10" s="12"/>
      <c r="Y10" s="12"/>
      <c r="AC10" s="12"/>
      <c r="AG10" s="12"/>
      <c r="AK10" s="34"/>
      <c r="AO10" s="34"/>
    </row>
    <row r="11" spans="1:56" ht="15.75" customHeight="1" x14ac:dyDescent="0.35">
      <c r="A11" s="52" t="s">
        <v>74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</row>
    <row r="12" spans="1:56" ht="19.5" customHeight="1" x14ac:dyDescent="0.3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</row>
    <row r="13" spans="1:56" x14ac:dyDescent="0.3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</row>
    <row r="14" spans="1:56" x14ac:dyDescent="0.3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</row>
    <row r="15" spans="1:56" x14ac:dyDescent="0.35">
      <c r="A15" s="30"/>
      <c r="B15" s="31"/>
      <c r="C15" s="31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29"/>
      <c r="AB15" s="12"/>
      <c r="AC15" s="12"/>
      <c r="AD15" s="12"/>
      <c r="AE15" s="12"/>
      <c r="AF15" s="12"/>
      <c r="AG15" s="12"/>
      <c r="AH15" s="34"/>
      <c r="AI15" s="34"/>
      <c r="AJ15" s="34"/>
      <c r="AK15" s="34"/>
      <c r="AL15" s="34"/>
      <c r="AM15" s="34"/>
      <c r="AN15" s="34"/>
      <c r="AO15" s="34" t="s">
        <v>89</v>
      </c>
    </row>
    <row r="16" spans="1:56" ht="49.2" customHeight="1" x14ac:dyDescent="0.35">
      <c r="A16" s="71" t="s">
        <v>0</v>
      </c>
      <c r="B16" s="71" t="s">
        <v>37</v>
      </c>
      <c r="C16" s="71" t="s">
        <v>1</v>
      </c>
      <c r="D16" s="53" t="s">
        <v>23</v>
      </c>
      <c r="E16" s="53" t="s">
        <v>93</v>
      </c>
      <c r="F16" s="53" t="s">
        <v>23</v>
      </c>
      <c r="G16" s="55" t="s">
        <v>61</v>
      </c>
      <c r="H16" s="53" t="s">
        <v>93</v>
      </c>
      <c r="I16" s="55" t="s">
        <v>61</v>
      </c>
      <c r="J16" s="53" t="s">
        <v>99</v>
      </c>
      <c r="K16" s="53" t="s">
        <v>23</v>
      </c>
      <c r="L16" s="53" t="s">
        <v>99</v>
      </c>
      <c r="M16" s="55" t="s">
        <v>61</v>
      </c>
      <c r="N16" s="53" t="s">
        <v>99</v>
      </c>
      <c r="O16" s="53" t="s">
        <v>23</v>
      </c>
      <c r="P16" s="53" t="s">
        <v>99</v>
      </c>
      <c r="Q16" s="55" t="s">
        <v>61</v>
      </c>
      <c r="R16" s="53" t="s">
        <v>99</v>
      </c>
      <c r="S16" s="53" t="s">
        <v>23</v>
      </c>
      <c r="T16" s="53" t="s">
        <v>99</v>
      </c>
      <c r="U16" s="55" t="s">
        <v>61</v>
      </c>
      <c r="V16" s="53" t="s">
        <v>99</v>
      </c>
      <c r="W16" s="53" t="s">
        <v>23</v>
      </c>
      <c r="X16" s="53" t="s">
        <v>99</v>
      </c>
      <c r="Y16" s="55" t="s">
        <v>61</v>
      </c>
      <c r="Z16" s="53" t="s">
        <v>99</v>
      </c>
      <c r="AA16" s="72" t="s">
        <v>23</v>
      </c>
      <c r="AB16" s="53" t="s">
        <v>99</v>
      </c>
      <c r="AC16" s="55" t="s">
        <v>61</v>
      </c>
      <c r="AD16" s="53" t="s">
        <v>99</v>
      </c>
      <c r="AE16" s="53" t="s">
        <v>23</v>
      </c>
      <c r="AF16" s="53" t="s">
        <v>99</v>
      </c>
      <c r="AG16" s="55" t="s">
        <v>61</v>
      </c>
      <c r="AH16" s="75" t="s">
        <v>99</v>
      </c>
      <c r="AI16" s="75" t="s">
        <v>23</v>
      </c>
      <c r="AJ16" s="75" t="s">
        <v>99</v>
      </c>
      <c r="AK16" s="77" t="s">
        <v>61</v>
      </c>
      <c r="AL16" s="75" t="s">
        <v>99</v>
      </c>
      <c r="AM16" s="75" t="s">
        <v>23</v>
      </c>
      <c r="AN16" s="75" t="s">
        <v>99</v>
      </c>
      <c r="AO16" s="77" t="s">
        <v>61</v>
      </c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</row>
    <row r="17" spans="1:56" hidden="1" x14ac:dyDescent="0.35">
      <c r="A17" s="74"/>
      <c r="B17" s="61"/>
      <c r="C17" s="61"/>
      <c r="D17" s="54"/>
      <c r="E17" s="54"/>
      <c r="F17" s="54"/>
      <c r="G17" s="56"/>
      <c r="H17" s="54"/>
      <c r="I17" s="56"/>
      <c r="J17" s="54"/>
      <c r="K17" s="54"/>
      <c r="L17" s="54"/>
      <c r="M17" s="56"/>
      <c r="N17" s="54"/>
      <c r="O17" s="54"/>
      <c r="P17" s="54"/>
      <c r="Q17" s="56"/>
      <c r="R17" s="54"/>
      <c r="S17" s="54"/>
      <c r="T17" s="54"/>
      <c r="U17" s="56"/>
      <c r="V17" s="54"/>
      <c r="W17" s="54"/>
      <c r="X17" s="54"/>
      <c r="Y17" s="56"/>
      <c r="Z17" s="54"/>
      <c r="AA17" s="73"/>
      <c r="AB17" s="54"/>
      <c r="AC17" s="56"/>
      <c r="AD17" s="54"/>
      <c r="AE17" s="54"/>
      <c r="AF17" s="54"/>
      <c r="AG17" s="56"/>
      <c r="AH17" s="76"/>
      <c r="AI17" s="76"/>
      <c r="AJ17" s="76"/>
      <c r="AK17" s="78"/>
      <c r="AL17" s="76"/>
      <c r="AM17" s="76"/>
      <c r="AN17" s="76"/>
      <c r="AO17" s="78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</row>
    <row r="18" spans="1:56" x14ac:dyDescent="0.35">
      <c r="A18" s="32"/>
      <c r="B18" s="33" t="s">
        <v>2</v>
      </c>
      <c r="C18" s="33"/>
      <c r="D18" s="26">
        <f>D33+D37+D38+D39+D22+D26+D29+D40+D41</f>
        <v>1057643.2</v>
      </c>
      <c r="E18" s="23"/>
      <c r="F18" s="23">
        <f>D18+E18</f>
        <v>1057643.2</v>
      </c>
      <c r="G18" s="26">
        <f>G33+G37+G38+G39+G22+G26+G29+G40+G41</f>
        <v>975754.39999999991</v>
      </c>
      <c r="H18" s="23"/>
      <c r="I18" s="23">
        <f>G18+H18</f>
        <v>975754.39999999991</v>
      </c>
      <c r="J18" s="23"/>
      <c r="K18" s="23">
        <f>F18+J18</f>
        <v>1057643.2</v>
      </c>
      <c r="L18" s="23"/>
      <c r="M18" s="23">
        <f>I18+L18</f>
        <v>975754.39999999991</v>
      </c>
      <c r="N18" s="23">
        <f>N20+N21</f>
        <v>0</v>
      </c>
      <c r="O18" s="23">
        <f>K18+N18</f>
        <v>1057643.2</v>
      </c>
      <c r="P18" s="23"/>
      <c r="Q18" s="23">
        <f>M18+P18</f>
        <v>975754.39999999991</v>
      </c>
      <c r="R18" s="23">
        <f>R20+R21</f>
        <v>22847</v>
      </c>
      <c r="S18" s="23">
        <f>O18+R18</f>
        <v>1080490.2</v>
      </c>
      <c r="T18" s="23"/>
      <c r="U18" s="23">
        <f>Q18+T18</f>
        <v>975754.39999999991</v>
      </c>
      <c r="V18" s="23">
        <f>V20+V21</f>
        <v>0</v>
      </c>
      <c r="W18" s="23">
        <f>S18+V18</f>
        <v>1080490.2</v>
      </c>
      <c r="X18" s="23"/>
      <c r="Y18" s="23">
        <f>U18+X18</f>
        <v>975754.39999999991</v>
      </c>
      <c r="Z18" s="23">
        <f>Z20+Z21</f>
        <v>0</v>
      </c>
      <c r="AA18" s="23">
        <f>W18+Z18</f>
        <v>1080490.2</v>
      </c>
      <c r="AB18" s="23"/>
      <c r="AC18" s="23">
        <f>Y18+AB18</f>
        <v>975754.39999999991</v>
      </c>
      <c r="AD18" s="23">
        <f>AD20+AD21</f>
        <v>-384256.62999999989</v>
      </c>
      <c r="AE18" s="23">
        <f>AA18+AD18</f>
        <v>696233.57000000007</v>
      </c>
      <c r="AF18" s="23"/>
      <c r="AG18" s="23">
        <f>AC18+AF18</f>
        <v>975754.39999999991</v>
      </c>
      <c r="AH18" s="36">
        <f>AH20+AH21</f>
        <v>0</v>
      </c>
      <c r="AI18" s="36">
        <f>AE18+AH18</f>
        <v>696233.57000000007</v>
      </c>
      <c r="AJ18" s="36"/>
      <c r="AK18" s="36">
        <f>AG18+AJ18</f>
        <v>975754.39999999991</v>
      </c>
      <c r="AL18" s="36">
        <f>AL20+AL21</f>
        <v>35372.182000000001</v>
      </c>
      <c r="AM18" s="36">
        <f>AI18+AL18</f>
        <v>731605.75200000009</v>
      </c>
      <c r="AN18" s="36"/>
      <c r="AO18" s="36">
        <f>AK18+AN18</f>
        <v>975754.39999999991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</row>
    <row r="19" spans="1:56" x14ac:dyDescent="0.35">
      <c r="A19" s="32"/>
      <c r="B19" s="33" t="s">
        <v>13</v>
      </c>
      <c r="C19" s="33"/>
      <c r="D19" s="4"/>
      <c r="E19" s="10"/>
      <c r="F19" s="10"/>
      <c r="G19" s="4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23"/>
      <c r="AB19" s="10"/>
      <c r="AC19" s="10"/>
      <c r="AD19" s="10"/>
      <c r="AE19" s="10"/>
      <c r="AF19" s="10"/>
      <c r="AG19" s="10"/>
      <c r="AH19" s="36"/>
      <c r="AI19" s="36"/>
      <c r="AJ19" s="36"/>
      <c r="AK19" s="36"/>
      <c r="AL19" s="36"/>
      <c r="AM19" s="36"/>
      <c r="AN19" s="36"/>
      <c r="AO19" s="36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</row>
    <row r="20" spans="1:56" s="5" customFormat="1" hidden="1" x14ac:dyDescent="0.35">
      <c r="A20" s="2"/>
      <c r="B20" s="11" t="s">
        <v>16</v>
      </c>
      <c r="C20" s="8"/>
      <c r="D20" s="4">
        <f>D33+D37+D38+D39+D24+D26+D27+D28+D31+D41</f>
        <v>831870.89999999991</v>
      </c>
      <c r="E20" s="10"/>
      <c r="F20" s="10">
        <f t="shared" ref="F20:F93" si="0">D20+E20</f>
        <v>831870.89999999991</v>
      </c>
      <c r="G20" s="4">
        <f>G33+G37+G38+G39+G24+G26+G27+G28+G31+G41</f>
        <v>717614.39999999991</v>
      </c>
      <c r="H20" s="10"/>
      <c r="I20" s="10">
        <f t="shared" ref="I20:I93" si="1">G20+H20</f>
        <v>717614.39999999991</v>
      </c>
      <c r="J20" s="10"/>
      <c r="K20" s="10">
        <f t="shared" ref="K20:K91" si="2">F20+J20</f>
        <v>831870.89999999991</v>
      </c>
      <c r="L20" s="10"/>
      <c r="M20" s="10">
        <f t="shared" ref="M20:M91" si="3">I20+L20</f>
        <v>717614.39999999991</v>
      </c>
      <c r="N20" s="10">
        <f>N24+N26+N27+N28+N29+N31+N33+N37+N38+N39+N40+N41+N42</f>
        <v>0</v>
      </c>
      <c r="O20" s="10">
        <f t="shared" ref="O20:O90" si="4">K20+N20</f>
        <v>831870.89999999991</v>
      </c>
      <c r="P20" s="10"/>
      <c r="Q20" s="10">
        <f t="shared" ref="Q20:Q22" si="5">M20+P20</f>
        <v>717614.39999999991</v>
      </c>
      <c r="R20" s="10">
        <f>R24+R26+R27+R28+R29+R31+R33+R37+R38+R39+R40+R41+R42</f>
        <v>22847</v>
      </c>
      <c r="S20" s="10">
        <f t="shared" ref="S20:S22" si="6">O20+R20</f>
        <v>854717.89999999991</v>
      </c>
      <c r="T20" s="10"/>
      <c r="U20" s="10">
        <f t="shared" ref="U20:U22" si="7">Q20+T20</f>
        <v>717614.39999999991</v>
      </c>
      <c r="V20" s="10">
        <f>V24+V26+V27+V28+V29+V31+V33+V37+V38+V39+V40+V41+V42</f>
        <v>0</v>
      </c>
      <c r="W20" s="10">
        <f t="shared" ref="W20:W22" si="8">S20+V20</f>
        <v>854717.89999999991</v>
      </c>
      <c r="X20" s="10"/>
      <c r="Y20" s="10">
        <f t="shared" ref="Y20:Y22" si="9">U20+X20</f>
        <v>717614.39999999991</v>
      </c>
      <c r="Z20" s="10">
        <f>Z24+Z26+Z27+Z28+Z29+Z31+Z33+Z37+Z38+Z39+Z40+Z41+Z42</f>
        <v>0</v>
      </c>
      <c r="AA20" s="23">
        <f t="shared" ref="AA20:AA22" si="10">W20+Z20</f>
        <v>854717.89999999991</v>
      </c>
      <c r="AB20" s="10"/>
      <c r="AC20" s="10">
        <f t="shared" ref="AC20:AC22" si="11">Y20+AB20</f>
        <v>717614.39999999991</v>
      </c>
      <c r="AD20" s="10">
        <f>AD24+AD26+AD27+AD28+AD31+AD35+AD37+AD38+AD39+AD40+AD41+AD42+AD43+AD44</f>
        <v>-291269.26699999993</v>
      </c>
      <c r="AE20" s="10">
        <f t="shared" ref="AE20:AE22" si="12">AA20+AD20</f>
        <v>563448.63299999991</v>
      </c>
      <c r="AF20" s="10"/>
      <c r="AG20" s="10">
        <f t="shared" ref="AG20:AG22" si="13">AC20+AF20</f>
        <v>717614.39999999991</v>
      </c>
      <c r="AH20" s="10">
        <f>AH24+AH26+AH27+AH28+AH31+AH35+AH37+AH38+AH39+AH40+AH41+AH42+AH43+AH44</f>
        <v>0</v>
      </c>
      <c r="AI20" s="10">
        <f t="shared" ref="AI20:AI22" si="14">AE20+AH20</f>
        <v>563448.63299999991</v>
      </c>
      <c r="AJ20" s="10"/>
      <c r="AK20" s="10">
        <f t="shared" ref="AK20:AK22" si="15">AG20+AJ20</f>
        <v>717614.39999999991</v>
      </c>
      <c r="AL20" s="14">
        <f>AL24+AL26+AL27+AL28+AL31+AL35+AL37+AL38+AL39+AL40+AL41+AL42+AL43+AL44+AL45</f>
        <v>35372.182000000001</v>
      </c>
      <c r="AM20" s="10">
        <f t="shared" ref="AM20:AM22" si="16">AI20+AL20</f>
        <v>598820.81499999994</v>
      </c>
      <c r="AN20" s="14"/>
      <c r="AO20" s="10">
        <f t="shared" ref="AO20:AO22" si="17">AK20+AN20</f>
        <v>717614.39999999991</v>
      </c>
      <c r="AP20" s="19"/>
      <c r="AQ20" s="19">
        <v>0</v>
      </c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</row>
    <row r="21" spans="1:56" x14ac:dyDescent="0.35">
      <c r="A21" s="32"/>
      <c r="B21" s="37" t="s">
        <v>33</v>
      </c>
      <c r="C21" s="33"/>
      <c r="D21" s="4">
        <f>D25+D32</f>
        <v>225772.3</v>
      </c>
      <c r="E21" s="10"/>
      <c r="F21" s="10">
        <f t="shared" si="0"/>
        <v>225772.3</v>
      </c>
      <c r="G21" s="4">
        <f>G25+G32</f>
        <v>258140</v>
      </c>
      <c r="H21" s="10"/>
      <c r="I21" s="10">
        <f t="shared" si="1"/>
        <v>258140</v>
      </c>
      <c r="J21" s="10"/>
      <c r="K21" s="10">
        <f t="shared" si="2"/>
        <v>225772.3</v>
      </c>
      <c r="L21" s="10"/>
      <c r="M21" s="10">
        <f t="shared" si="3"/>
        <v>258140</v>
      </c>
      <c r="N21" s="10">
        <f>N25+N32</f>
        <v>0</v>
      </c>
      <c r="O21" s="10">
        <f t="shared" si="4"/>
        <v>225772.3</v>
      </c>
      <c r="P21" s="10"/>
      <c r="Q21" s="10">
        <f t="shared" si="5"/>
        <v>258140</v>
      </c>
      <c r="R21" s="10">
        <f>R25+R32</f>
        <v>0</v>
      </c>
      <c r="S21" s="10">
        <f t="shared" si="6"/>
        <v>225772.3</v>
      </c>
      <c r="T21" s="10"/>
      <c r="U21" s="10">
        <f t="shared" si="7"/>
        <v>258140</v>
      </c>
      <c r="V21" s="10">
        <f>V25+V32</f>
        <v>0</v>
      </c>
      <c r="W21" s="10">
        <f t="shared" si="8"/>
        <v>225772.3</v>
      </c>
      <c r="X21" s="10"/>
      <c r="Y21" s="10">
        <f t="shared" si="9"/>
        <v>258140</v>
      </c>
      <c r="Z21" s="10">
        <f>Z25+Z32</f>
        <v>0</v>
      </c>
      <c r="AA21" s="23">
        <f t="shared" si="10"/>
        <v>225772.3</v>
      </c>
      <c r="AB21" s="10"/>
      <c r="AC21" s="10">
        <f t="shared" si="11"/>
        <v>258140</v>
      </c>
      <c r="AD21" s="10">
        <f>AD25+AD32+AD36</f>
        <v>-92987.362999999983</v>
      </c>
      <c r="AE21" s="10">
        <f t="shared" si="12"/>
        <v>132784.93700000001</v>
      </c>
      <c r="AF21" s="10"/>
      <c r="AG21" s="10">
        <f t="shared" si="13"/>
        <v>258140</v>
      </c>
      <c r="AH21" s="36">
        <f>AH25+AH32+AH36</f>
        <v>0</v>
      </c>
      <c r="AI21" s="36">
        <f t="shared" si="14"/>
        <v>132784.93700000001</v>
      </c>
      <c r="AJ21" s="36"/>
      <c r="AK21" s="36">
        <f t="shared" si="15"/>
        <v>258140</v>
      </c>
      <c r="AL21" s="36">
        <f>AL25+AL32+AL36</f>
        <v>0</v>
      </c>
      <c r="AM21" s="36">
        <f t="shared" si="16"/>
        <v>132784.93700000001</v>
      </c>
      <c r="AN21" s="36"/>
      <c r="AO21" s="36">
        <f t="shared" si="17"/>
        <v>258140</v>
      </c>
      <c r="AP21" s="39"/>
      <c r="AQ21" s="39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</row>
    <row r="22" spans="1:56" ht="54" x14ac:dyDescent="0.35">
      <c r="A22" s="32" t="s">
        <v>38</v>
      </c>
      <c r="B22" s="38" t="s">
        <v>115</v>
      </c>
      <c r="C22" s="37" t="s">
        <v>53</v>
      </c>
      <c r="D22" s="4">
        <f>D24+D25</f>
        <v>104336.7</v>
      </c>
      <c r="E22" s="10">
        <f>E24+E25</f>
        <v>-8687.5</v>
      </c>
      <c r="F22" s="10">
        <f>D22+E22</f>
        <v>95649.2</v>
      </c>
      <c r="G22" s="4">
        <f>G24+G25</f>
        <v>458002.3</v>
      </c>
      <c r="H22" s="10"/>
      <c r="I22" s="10">
        <f t="shared" si="1"/>
        <v>458002.3</v>
      </c>
      <c r="J22" s="10">
        <f>J24+J25</f>
        <v>0</v>
      </c>
      <c r="K22" s="10">
        <f t="shared" si="2"/>
        <v>95649.2</v>
      </c>
      <c r="L22" s="10"/>
      <c r="M22" s="10">
        <f t="shared" si="3"/>
        <v>458002.3</v>
      </c>
      <c r="N22" s="10">
        <f>N24+N25</f>
        <v>0</v>
      </c>
      <c r="O22" s="10">
        <f t="shared" si="4"/>
        <v>95649.2</v>
      </c>
      <c r="P22" s="10"/>
      <c r="Q22" s="10">
        <f t="shared" si="5"/>
        <v>458002.3</v>
      </c>
      <c r="R22" s="10">
        <f>R24+R25</f>
        <v>0</v>
      </c>
      <c r="S22" s="10">
        <f t="shared" si="6"/>
        <v>95649.2</v>
      </c>
      <c r="T22" s="10"/>
      <c r="U22" s="10">
        <f t="shared" si="7"/>
        <v>458002.3</v>
      </c>
      <c r="V22" s="10">
        <f>V24+V25</f>
        <v>0</v>
      </c>
      <c r="W22" s="10">
        <f t="shared" si="8"/>
        <v>95649.2</v>
      </c>
      <c r="X22" s="10"/>
      <c r="Y22" s="10">
        <f t="shared" si="9"/>
        <v>458002.3</v>
      </c>
      <c r="Z22" s="10">
        <f>Z24+Z25</f>
        <v>0</v>
      </c>
      <c r="AA22" s="23">
        <f t="shared" si="10"/>
        <v>95649.2</v>
      </c>
      <c r="AB22" s="10"/>
      <c r="AC22" s="10">
        <f t="shared" si="11"/>
        <v>458002.3</v>
      </c>
      <c r="AD22" s="10">
        <f>AD24+AD25</f>
        <v>0</v>
      </c>
      <c r="AE22" s="10">
        <f t="shared" si="12"/>
        <v>95649.2</v>
      </c>
      <c r="AF22" s="10"/>
      <c r="AG22" s="10">
        <f t="shared" si="13"/>
        <v>458002.3</v>
      </c>
      <c r="AH22" s="36">
        <f>AH24+AH25</f>
        <v>0</v>
      </c>
      <c r="AI22" s="36">
        <f t="shared" si="14"/>
        <v>95649.2</v>
      </c>
      <c r="AJ22" s="36"/>
      <c r="AK22" s="36">
        <f t="shared" si="15"/>
        <v>458002.3</v>
      </c>
      <c r="AL22" s="36">
        <f>AL24+AL25</f>
        <v>0</v>
      </c>
      <c r="AM22" s="36">
        <f t="shared" si="16"/>
        <v>95649.2</v>
      </c>
      <c r="AN22" s="36"/>
      <c r="AO22" s="36">
        <f t="shared" si="17"/>
        <v>458002.3</v>
      </c>
      <c r="AP22" s="39">
        <v>2420141170</v>
      </c>
      <c r="AQ22" s="39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</row>
    <row r="23" spans="1:56" x14ac:dyDescent="0.35">
      <c r="A23" s="32"/>
      <c r="B23" s="33" t="s">
        <v>13</v>
      </c>
      <c r="C23" s="37"/>
      <c r="D23" s="4"/>
      <c r="E23" s="10"/>
      <c r="F23" s="10"/>
      <c r="G23" s="4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23"/>
      <c r="AB23" s="10"/>
      <c r="AC23" s="10"/>
      <c r="AD23" s="10"/>
      <c r="AE23" s="10"/>
      <c r="AF23" s="10"/>
      <c r="AG23" s="10"/>
      <c r="AH23" s="36"/>
      <c r="AI23" s="36"/>
      <c r="AJ23" s="36"/>
      <c r="AK23" s="36"/>
      <c r="AL23" s="36"/>
      <c r="AM23" s="36"/>
      <c r="AN23" s="36"/>
      <c r="AO23" s="36"/>
      <c r="AP23" s="39"/>
      <c r="AQ23" s="39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</row>
    <row r="24" spans="1:56" s="5" customFormat="1" hidden="1" x14ac:dyDescent="0.35">
      <c r="A24" s="2"/>
      <c r="B24" s="11" t="s">
        <v>16</v>
      </c>
      <c r="C24" s="11"/>
      <c r="D24" s="4">
        <v>104336.7</v>
      </c>
      <c r="E24" s="10">
        <v>-8687.5</v>
      </c>
      <c r="F24" s="10">
        <f t="shared" si="0"/>
        <v>95649.2</v>
      </c>
      <c r="G24" s="4">
        <v>199862.3</v>
      </c>
      <c r="H24" s="10"/>
      <c r="I24" s="10">
        <f t="shared" si="1"/>
        <v>199862.3</v>
      </c>
      <c r="J24" s="10"/>
      <c r="K24" s="10">
        <f t="shared" si="2"/>
        <v>95649.2</v>
      </c>
      <c r="L24" s="10"/>
      <c r="M24" s="10">
        <f t="shared" si="3"/>
        <v>199862.3</v>
      </c>
      <c r="N24" s="10"/>
      <c r="O24" s="10">
        <f t="shared" si="4"/>
        <v>95649.2</v>
      </c>
      <c r="P24" s="10"/>
      <c r="Q24" s="10">
        <f t="shared" ref="Q24:Q29" si="18">M24+P24</f>
        <v>199862.3</v>
      </c>
      <c r="R24" s="10"/>
      <c r="S24" s="10">
        <f t="shared" ref="S24:S29" si="19">O24+R24</f>
        <v>95649.2</v>
      </c>
      <c r="T24" s="10"/>
      <c r="U24" s="10">
        <f t="shared" ref="U24:U29" si="20">Q24+T24</f>
        <v>199862.3</v>
      </c>
      <c r="V24" s="10"/>
      <c r="W24" s="10">
        <f t="shared" ref="W24:W29" si="21">S24+V24</f>
        <v>95649.2</v>
      </c>
      <c r="X24" s="10"/>
      <c r="Y24" s="10">
        <f t="shared" ref="Y24:Y29" si="22">U24+X24</f>
        <v>199862.3</v>
      </c>
      <c r="Z24" s="10"/>
      <c r="AA24" s="23">
        <f t="shared" ref="AA24:AA29" si="23">W24+Z24</f>
        <v>95649.2</v>
      </c>
      <c r="AB24" s="10"/>
      <c r="AC24" s="10">
        <f t="shared" ref="AC24:AC29" si="24">Y24+AB24</f>
        <v>199862.3</v>
      </c>
      <c r="AD24" s="10"/>
      <c r="AE24" s="10">
        <f t="shared" ref="AE24:AE29" si="25">AA24+AD24</f>
        <v>95649.2</v>
      </c>
      <c r="AF24" s="10"/>
      <c r="AG24" s="10">
        <f t="shared" ref="AG24:AG29" si="26">AC24+AF24</f>
        <v>199862.3</v>
      </c>
      <c r="AH24" s="10"/>
      <c r="AI24" s="10">
        <f t="shared" ref="AI24:AI29" si="27">AE24+AH24</f>
        <v>95649.2</v>
      </c>
      <c r="AJ24" s="10"/>
      <c r="AK24" s="10">
        <f t="shared" ref="AK24:AK29" si="28">AG24+AJ24</f>
        <v>199862.3</v>
      </c>
      <c r="AL24" s="14"/>
      <c r="AM24" s="10">
        <f t="shared" ref="AM24:AM29" si="29">AI24+AL24</f>
        <v>95649.2</v>
      </c>
      <c r="AN24" s="14"/>
      <c r="AO24" s="10">
        <f t="shared" ref="AO24:AO29" si="30">AK24+AN24</f>
        <v>199862.3</v>
      </c>
      <c r="AP24" s="19"/>
      <c r="AQ24" s="19">
        <v>0</v>
      </c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</row>
    <row r="25" spans="1:56" x14ac:dyDescent="0.35">
      <c r="A25" s="32"/>
      <c r="B25" s="37" t="s">
        <v>33</v>
      </c>
      <c r="C25" s="37"/>
      <c r="D25" s="4">
        <v>0</v>
      </c>
      <c r="E25" s="10"/>
      <c r="F25" s="10">
        <f t="shared" si="0"/>
        <v>0</v>
      </c>
      <c r="G25" s="4">
        <v>258140</v>
      </c>
      <c r="H25" s="10"/>
      <c r="I25" s="10">
        <f t="shared" si="1"/>
        <v>258140</v>
      </c>
      <c r="J25" s="10"/>
      <c r="K25" s="10">
        <f t="shared" si="2"/>
        <v>0</v>
      </c>
      <c r="L25" s="10"/>
      <c r="M25" s="10">
        <f t="shared" si="3"/>
        <v>258140</v>
      </c>
      <c r="N25" s="10"/>
      <c r="O25" s="10">
        <f t="shared" si="4"/>
        <v>0</v>
      </c>
      <c r="P25" s="10"/>
      <c r="Q25" s="10">
        <f t="shared" si="18"/>
        <v>258140</v>
      </c>
      <c r="R25" s="10"/>
      <c r="S25" s="10">
        <f t="shared" si="19"/>
        <v>0</v>
      </c>
      <c r="T25" s="10"/>
      <c r="U25" s="10">
        <f t="shared" si="20"/>
        <v>258140</v>
      </c>
      <c r="V25" s="10"/>
      <c r="W25" s="10">
        <f t="shared" si="21"/>
        <v>0</v>
      </c>
      <c r="X25" s="10"/>
      <c r="Y25" s="10">
        <f t="shared" si="22"/>
        <v>258140</v>
      </c>
      <c r="Z25" s="10"/>
      <c r="AA25" s="23">
        <f t="shared" si="23"/>
        <v>0</v>
      </c>
      <c r="AB25" s="10"/>
      <c r="AC25" s="10">
        <f t="shared" si="24"/>
        <v>258140</v>
      </c>
      <c r="AD25" s="10"/>
      <c r="AE25" s="10">
        <f t="shared" si="25"/>
        <v>0</v>
      </c>
      <c r="AF25" s="10"/>
      <c r="AG25" s="10">
        <f t="shared" si="26"/>
        <v>258140</v>
      </c>
      <c r="AH25" s="36"/>
      <c r="AI25" s="36">
        <f t="shared" si="27"/>
        <v>0</v>
      </c>
      <c r="AJ25" s="36"/>
      <c r="AK25" s="36">
        <f t="shared" si="28"/>
        <v>258140</v>
      </c>
      <c r="AL25" s="36"/>
      <c r="AM25" s="36">
        <f t="shared" si="29"/>
        <v>0</v>
      </c>
      <c r="AN25" s="36"/>
      <c r="AO25" s="36">
        <f t="shared" si="30"/>
        <v>258140</v>
      </c>
      <c r="AP25" s="39"/>
      <c r="AQ25" s="39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</row>
    <row r="26" spans="1:56" ht="54" x14ac:dyDescent="0.35">
      <c r="A26" s="32" t="s">
        <v>39</v>
      </c>
      <c r="B26" s="38" t="s">
        <v>116</v>
      </c>
      <c r="C26" s="37" t="s">
        <v>53</v>
      </c>
      <c r="D26" s="4">
        <v>123647.9</v>
      </c>
      <c r="E26" s="10">
        <v>-7947.7</v>
      </c>
      <c r="F26" s="10">
        <f t="shared" si="0"/>
        <v>115700.2</v>
      </c>
      <c r="G26" s="4">
        <v>517752.1</v>
      </c>
      <c r="H26" s="10"/>
      <c r="I26" s="10">
        <f t="shared" si="1"/>
        <v>517752.1</v>
      </c>
      <c r="J26" s="10"/>
      <c r="K26" s="10">
        <f t="shared" si="2"/>
        <v>115700.2</v>
      </c>
      <c r="L26" s="10"/>
      <c r="M26" s="10">
        <f t="shared" si="3"/>
        <v>517752.1</v>
      </c>
      <c r="N26" s="10"/>
      <c r="O26" s="10">
        <f t="shared" si="4"/>
        <v>115700.2</v>
      </c>
      <c r="P26" s="10"/>
      <c r="Q26" s="10">
        <f t="shared" si="18"/>
        <v>517752.1</v>
      </c>
      <c r="R26" s="10"/>
      <c r="S26" s="10">
        <f t="shared" si="19"/>
        <v>115700.2</v>
      </c>
      <c r="T26" s="10"/>
      <c r="U26" s="10">
        <f t="shared" si="20"/>
        <v>517752.1</v>
      </c>
      <c r="V26" s="10"/>
      <c r="W26" s="10">
        <f t="shared" si="21"/>
        <v>115700.2</v>
      </c>
      <c r="X26" s="10"/>
      <c r="Y26" s="10">
        <f t="shared" si="22"/>
        <v>517752.1</v>
      </c>
      <c r="Z26" s="10"/>
      <c r="AA26" s="23">
        <f t="shared" si="23"/>
        <v>115700.2</v>
      </c>
      <c r="AB26" s="10"/>
      <c r="AC26" s="10">
        <f t="shared" si="24"/>
        <v>517752.1</v>
      </c>
      <c r="AD26" s="10"/>
      <c r="AE26" s="10">
        <f t="shared" si="25"/>
        <v>115700.2</v>
      </c>
      <c r="AF26" s="10"/>
      <c r="AG26" s="10">
        <f t="shared" si="26"/>
        <v>517752.1</v>
      </c>
      <c r="AH26" s="36"/>
      <c r="AI26" s="36">
        <f t="shared" si="27"/>
        <v>115700.2</v>
      </c>
      <c r="AJ26" s="36"/>
      <c r="AK26" s="36">
        <f t="shared" si="28"/>
        <v>517752.1</v>
      </c>
      <c r="AL26" s="36"/>
      <c r="AM26" s="36">
        <f t="shared" si="29"/>
        <v>115700.2</v>
      </c>
      <c r="AN26" s="36"/>
      <c r="AO26" s="36">
        <f t="shared" si="30"/>
        <v>517752.1</v>
      </c>
      <c r="AP26" s="39">
        <v>2420141180</v>
      </c>
      <c r="AQ26" s="39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</row>
    <row r="27" spans="1:56" s="5" customFormat="1" ht="54" hidden="1" x14ac:dyDescent="0.35">
      <c r="A27" s="2" t="s">
        <v>75</v>
      </c>
      <c r="B27" s="9" t="s">
        <v>105</v>
      </c>
      <c r="C27" s="11" t="s">
        <v>53</v>
      </c>
      <c r="D27" s="4">
        <v>0</v>
      </c>
      <c r="E27" s="10"/>
      <c r="F27" s="10">
        <f t="shared" si="0"/>
        <v>0</v>
      </c>
      <c r="G27" s="4">
        <v>0</v>
      </c>
      <c r="H27" s="10"/>
      <c r="I27" s="10">
        <f t="shared" si="1"/>
        <v>0</v>
      </c>
      <c r="J27" s="10"/>
      <c r="K27" s="10">
        <f t="shared" si="2"/>
        <v>0</v>
      </c>
      <c r="L27" s="10"/>
      <c r="M27" s="10">
        <f t="shared" si="3"/>
        <v>0</v>
      </c>
      <c r="N27" s="10"/>
      <c r="O27" s="10">
        <f t="shared" si="4"/>
        <v>0</v>
      </c>
      <c r="P27" s="10"/>
      <c r="Q27" s="10">
        <f t="shared" si="18"/>
        <v>0</v>
      </c>
      <c r="R27" s="10"/>
      <c r="S27" s="10">
        <f t="shared" si="19"/>
        <v>0</v>
      </c>
      <c r="T27" s="10"/>
      <c r="U27" s="10">
        <f t="shared" si="20"/>
        <v>0</v>
      </c>
      <c r="V27" s="10"/>
      <c r="W27" s="10">
        <f t="shared" si="21"/>
        <v>0</v>
      </c>
      <c r="X27" s="10"/>
      <c r="Y27" s="10">
        <f t="shared" si="22"/>
        <v>0</v>
      </c>
      <c r="Z27" s="10"/>
      <c r="AA27" s="23">
        <f t="shared" si="23"/>
        <v>0</v>
      </c>
      <c r="AB27" s="10"/>
      <c r="AC27" s="10">
        <f t="shared" si="24"/>
        <v>0</v>
      </c>
      <c r="AD27" s="10"/>
      <c r="AE27" s="10">
        <f t="shared" si="25"/>
        <v>0</v>
      </c>
      <c r="AF27" s="10"/>
      <c r="AG27" s="10">
        <f t="shared" si="26"/>
        <v>0</v>
      </c>
      <c r="AH27" s="10"/>
      <c r="AI27" s="10">
        <f t="shared" si="27"/>
        <v>0</v>
      </c>
      <c r="AJ27" s="10"/>
      <c r="AK27" s="10">
        <f t="shared" si="28"/>
        <v>0</v>
      </c>
      <c r="AL27" s="14"/>
      <c r="AM27" s="10">
        <f t="shared" si="29"/>
        <v>0</v>
      </c>
      <c r="AN27" s="14"/>
      <c r="AO27" s="10">
        <f t="shared" si="30"/>
        <v>0</v>
      </c>
      <c r="AP27" s="19"/>
      <c r="AQ27" s="19">
        <v>0</v>
      </c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</row>
    <row r="28" spans="1:56" s="5" customFormat="1" ht="54" hidden="1" x14ac:dyDescent="0.35">
      <c r="A28" s="2" t="s">
        <v>54</v>
      </c>
      <c r="B28" s="9" t="s">
        <v>101</v>
      </c>
      <c r="C28" s="11" t="s">
        <v>53</v>
      </c>
      <c r="D28" s="4">
        <v>0</v>
      </c>
      <c r="E28" s="10"/>
      <c r="F28" s="10">
        <f t="shared" si="0"/>
        <v>0</v>
      </c>
      <c r="G28" s="4">
        <v>0</v>
      </c>
      <c r="H28" s="10"/>
      <c r="I28" s="10">
        <f t="shared" si="1"/>
        <v>0</v>
      </c>
      <c r="J28" s="10"/>
      <c r="K28" s="10">
        <f t="shared" si="2"/>
        <v>0</v>
      </c>
      <c r="L28" s="10"/>
      <c r="M28" s="10">
        <f t="shared" si="3"/>
        <v>0</v>
      </c>
      <c r="N28" s="10"/>
      <c r="O28" s="10">
        <f t="shared" si="4"/>
        <v>0</v>
      </c>
      <c r="P28" s="10"/>
      <c r="Q28" s="10">
        <f t="shared" si="18"/>
        <v>0</v>
      </c>
      <c r="R28" s="10"/>
      <c r="S28" s="10">
        <f t="shared" si="19"/>
        <v>0</v>
      </c>
      <c r="T28" s="10"/>
      <c r="U28" s="10">
        <f t="shared" si="20"/>
        <v>0</v>
      </c>
      <c r="V28" s="10"/>
      <c r="W28" s="10">
        <f t="shared" si="21"/>
        <v>0</v>
      </c>
      <c r="X28" s="10"/>
      <c r="Y28" s="10">
        <f t="shared" si="22"/>
        <v>0</v>
      </c>
      <c r="Z28" s="10"/>
      <c r="AA28" s="23">
        <f t="shared" si="23"/>
        <v>0</v>
      </c>
      <c r="AB28" s="10"/>
      <c r="AC28" s="10">
        <f t="shared" si="24"/>
        <v>0</v>
      </c>
      <c r="AD28" s="10"/>
      <c r="AE28" s="10">
        <f t="shared" si="25"/>
        <v>0</v>
      </c>
      <c r="AF28" s="10"/>
      <c r="AG28" s="10">
        <f t="shared" si="26"/>
        <v>0</v>
      </c>
      <c r="AH28" s="10"/>
      <c r="AI28" s="10">
        <f t="shared" si="27"/>
        <v>0</v>
      </c>
      <c r="AJ28" s="10"/>
      <c r="AK28" s="10">
        <f t="shared" si="28"/>
        <v>0</v>
      </c>
      <c r="AL28" s="14"/>
      <c r="AM28" s="10">
        <f t="shared" si="29"/>
        <v>0</v>
      </c>
      <c r="AN28" s="14"/>
      <c r="AO28" s="10">
        <f t="shared" si="30"/>
        <v>0</v>
      </c>
      <c r="AP28" s="19"/>
      <c r="AQ28" s="19">
        <v>0</v>
      </c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</row>
    <row r="29" spans="1:56" s="5" customFormat="1" ht="54" hidden="1" x14ac:dyDescent="0.35">
      <c r="A29" s="2" t="s">
        <v>75</v>
      </c>
      <c r="B29" s="21" t="s">
        <v>118</v>
      </c>
      <c r="C29" s="21" t="s">
        <v>3</v>
      </c>
      <c r="D29" s="4">
        <f>D31+D32</f>
        <v>398819.1</v>
      </c>
      <c r="E29" s="10"/>
      <c r="F29" s="10">
        <f t="shared" si="0"/>
        <v>398819.1</v>
      </c>
      <c r="G29" s="4">
        <f>G31+G32</f>
        <v>0</v>
      </c>
      <c r="H29" s="10"/>
      <c r="I29" s="10">
        <f t="shared" si="1"/>
        <v>0</v>
      </c>
      <c r="J29" s="10"/>
      <c r="K29" s="10">
        <f t="shared" si="2"/>
        <v>398819.1</v>
      </c>
      <c r="L29" s="10"/>
      <c r="M29" s="10">
        <f t="shared" si="3"/>
        <v>0</v>
      </c>
      <c r="N29" s="10"/>
      <c r="O29" s="10">
        <f t="shared" si="4"/>
        <v>398819.1</v>
      </c>
      <c r="P29" s="10"/>
      <c r="Q29" s="10">
        <f t="shared" si="18"/>
        <v>0</v>
      </c>
      <c r="R29" s="10"/>
      <c r="S29" s="10">
        <f t="shared" si="19"/>
        <v>398819.1</v>
      </c>
      <c r="T29" s="10"/>
      <c r="U29" s="10">
        <f t="shared" si="20"/>
        <v>0</v>
      </c>
      <c r="V29" s="10"/>
      <c r="W29" s="10">
        <f t="shared" si="21"/>
        <v>398819.1</v>
      </c>
      <c r="X29" s="10"/>
      <c r="Y29" s="10">
        <f t="shared" si="22"/>
        <v>0</v>
      </c>
      <c r="Z29" s="10"/>
      <c r="AA29" s="23">
        <f t="shared" si="23"/>
        <v>398819.1</v>
      </c>
      <c r="AB29" s="10"/>
      <c r="AC29" s="10">
        <f t="shared" si="24"/>
        <v>0</v>
      </c>
      <c r="AD29" s="10">
        <f>AD31+AD32</f>
        <v>-398819.1</v>
      </c>
      <c r="AE29" s="10">
        <f t="shared" si="25"/>
        <v>0</v>
      </c>
      <c r="AF29" s="10"/>
      <c r="AG29" s="10">
        <f t="shared" si="26"/>
        <v>0</v>
      </c>
      <c r="AH29" s="10">
        <f>AH31+AH32</f>
        <v>0</v>
      </c>
      <c r="AI29" s="10">
        <f t="shared" si="27"/>
        <v>0</v>
      </c>
      <c r="AJ29" s="10"/>
      <c r="AK29" s="10">
        <f t="shared" si="28"/>
        <v>0</v>
      </c>
      <c r="AL29" s="14">
        <f>AL31+AL32</f>
        <v>0</v>
      </c>
      <c r="AM29" s="10">
        <f t="shared" si="29"/>
        <v>0</v>
      </c>
      <c r="AN29" s="14"/>
      <c r="AO29" s="10">
        <f t="shared" si="30"/>
        <v>0</v>
      </c>
      <c r="AP29" s="19"/>
      <c r="AQ29" s="27">
        <v>0</v>
      </c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</row>
    <row r="30" spans="1:56" s="5" customFormat="1" hidden="1" x14ac:dyDescent="0.35">
      <c r="A30" s="2"/>
      <c r="B30" s="21" t="s">
        <v>13</v>
      </c>
      <c r="C30" s="21"/>
      <c r="D30" s="4"/>
      <c r="E30" s="10"/>
      <c r="F30" s="10"/>
      <c r="G30" s="4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23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4"/>
      <c r="AM30" s="10"/>
      <c r="AN30" s="14"/>
      <c r="AO30" s="10"/>
      <c r="AP30" s="19"/>
      <c r="AQ30" s="27">
        <v>0</v>
      </c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</row>
    <row r="31" spans="1:56" s="5" customFormat="1" hidden="1" x14ac:dyDescent="0.35">
      <c r="A31" s="2"/>
      <c r="B31" s="11" t="s">
        <v>16</v>
      </c>
      <c r="C31" s="11"/>
      <c r="D31" s="4">
        <v>173046.8</v>
      </c>
      <c r="E31" s="10"/>
      <c r="F31" s="10">
        <f t="shared" si="0"/>
        <v>173046.8</v>
      </c>
      <c r="G31" s="4">
        <v>0</v>
      </c>
      <c r="H31" s="10"/>
      <c r="I31" s="10">
        <f t="shared" si="1"/>
        <v>0</v>
      </c>
      <c r="J31" s="10"/>
      <c r="K31" s="10">
        <f t="shared" si="2"/>
        <v>173046.8</v>
      </c>
      <c r="L31" s="10"/>
      <c r="M31" s="10">
        <f t="shared" si="3"/>
        <v>0</v>
      </c>
      <c r="N31" s="10"/>
      <c r="O31" s="10">
        <f t="shared" si="4"/>
        <v>173046.8</v>
      </c>
      <c r="P31" s="10"/>
      <c r="Q31" s="10">
        <f t="shared" ref="Q31:Q46" si="31">M31+P31</f>
        <v>0</v>
      </c>
      <c r="R31" s="10"/>
      <c r="S31" s="10">
        <f t="shared" ref="S31:S46" si="32">O31+R31</f>
        <v>173046.8</v>
      </c>
      <c r="T31" s="10"/>
      <c r="U31" s="10">
        <f t="shared" ref="U31:U46" si="33">Q31+T31</f>
        <v>0</v>
      </c>
      <c r="V31" s="10"/>
      <c r="W31" s="10">
        <f t="shared" ref="W31:W46" si="34">S31+V31</f>
        <v>173046.8</v>
      </c>
      <c r="X31" s="10"/>
      <c r="Y31" s="10">
        <f t="shared" ref="Y31:Y46" si="35">U31+X31</f>
        <v>0</v>
      </c>
      <c r="Z31" s="10"/>
      <c r="AA31" s="23">
        <f t="shared" ref="AA31:AA46" si="36">W31+Z31</f>
        <v>173046.8</v>
      </c>
      <c r="AB31" s="10"/>
      <c r="AC31" s="10">
        <f t="shared" ref="AC31:AC42" si="37">Y31+AB31</f>
        <v>0</v>
      </c>
      <c r="AD31" s="10">
        <v>-173046.8</v>
      </c>
      <c r="AE31" s="10">
        <f t="shared" ref="AE31:AE46" si="38">AA31+AD31</f>
        <v>0</v>
      </c>
      <c r="AF31" s="10"/>
      <c r="AG31" s="10">
        <f t="shared" ref="AG31:AG42" si="39">AC31+AF31</f>
        <v>0</v>
      </c>
      <c r="AH31" s="10"/>
      <c r="AI31" s="10">
        <f t="shared" ref="AI31:AI32" si="40">AE31+AH31</f>
        <v>0</v>
      </c>
      <c r="AJ31" s="10"/>
      <c r="AK31" s="10">
        <f t="shared" ref="AK31:AK33" si="41">AG31+AJ31</f>
        <v>0</v>
      </c>
      <c r="AL31" s="14"/>
      <c r="AM31" s="10">
        <f t="shared" ref="AM31:AM32" si="42">AI31+AL31</f>
        <v>0</v>
      </c>
      <c r="AN31" s="14"/>
      <c r="AO31" s="10">
        <f t="shared" ref="AO31:AO33" si="43">AK31+AN31</f>
        <v>0</v>
      </c>
      <c r="AP31" s="19"/>
      <c r="AQ31" s="19">
        <v>0</v>
      </c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</row>
    <row r="32" spans="1:56" s="5" customFormat="1" hidden="1" x14ac:dyDescent="0.35">
      <c r="A32" s="2"/>
      <c r="B32" s="21" t="s">
        <v>33</v>
      </c>
      <c r="C32" s="21"/>
      <c r="D32" s="4">
        <v>225772.3</v>
      </c>
      <c r="E32" s="10"/>
      <c r="F32" s="10">
        <f t="shared" si="0"/>
        <v>225772.3</v>
      </c>
      <c r="G32" s="4">
        <v>0</v>
      </c>
      <c r="H32" s="10"/>
      <c r="I32" s="10">
        <f t="shared" si="1"/>
        <v>0</v>
      </c>
      <c r="J32" s="10"/>
      <c r="K32" s="10">
        <f t="shared" si="2"/>
        <v>225772.3</v>
      </c>
      <c r="L32" s="10"/>
      <c r="M32" s="10">
        <f t="shared" si="3"/>
        <v>0</v>
      </c>
      <c r="N32" s="10"/>
      <c r="O32" s="10">
        <f t="shared" si="4"/>
        <v>225772.3</v>
      </c>
      <c r="P32" s="10"/>
      <c r="Q32" s="10">
        <f t="shared" si="31"/>
        <v>0</v>
      </c>
      <c r="R32" s="10"/>
      <c r="S32" s="10">
        <f t="shared" si="32"/>
        <v>225772.3</v>
      </c>
      <c r="T32" s="10"/>
      <c r="U32" s="10">
        <f t="shared" si="33"/>
        <v>0</v>
      </c>
      <c r="V32" s="10"/>
      <c r="W32" s="10">
        <f t="shared" si="34"/>
        <v>225772.3</v>
      </c>
      <c r="X32" s="10"/>
      <c r="Y32" s="10">
        <f t="shared" si="35"/>
        <v>0</v>
      </c>
      <c r="Z32" s="10"/>
      <c r="AA32" s="23">
        <f t="shared" si="36"/>
        <v>225772.3</v>
      </c>
      <c r="AB32" s="10"/>
      <c r="AC32" s="10">
        <f t="shared" si="37"/>
        <v>0</v>
      </c>
      <c r="AD32" s="10">
        <v>-225772.3</v>
      </c>
      <c r="AE32" s="10">
        <f t="shared" si="38"/>
        <v>0</v>
      </c>
      <c r="AF32" s="10"/>
      <c r="AG32" s="10">
        <f t="shared" si="39"/>
        <v>0</v>
      </c>
      <c r="AH32" s="10"/>
      <c r="AI32" s="10">
        <f t="shared" si="40"/>
        <v>0</v>
      </c>
      <c r="AJ32" s="10"/>
      <c r="AK32" s="10">
        <f t="shared" si="41"/>
        <v>0</v>
      </c>
      <c r="AL32" s="14"/>
      <c r="AM32" s="10">
        <f t="shared" si="42"/>
        <v>0</v>
      </c>
      <c r="AN32" s="14"/>
      <c r="AO32" s="10">
        <f t="shared" si="43"/>
        <v>0</v>
      </c>
      <c r="AP32" s="19"/>
      <c r="AQ32" s="27">
        <v>0</v>
      </c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</row>
    <row r="33" spans="1:56" ht="54" x14ac:dyDescent="0.35">
      <c r="A33" s="32" t="s">
        <v>75</v>
      </c>
      <c r="B33" s="37" t="s">
        <v>31</v>
      </c>
      <c r="C33" s="37" t="s">
        <v>3</v>
      </c>
      <c r="D33" s="4">
        <v>301800</v>
      </c>
      <c r="E33" s="10"/>
      <c r="F33" s="10">
        <f t="shared" si="0"/>
        <v>301800</v>
      </c>
      <c r="G33" s="4">
        <v>0</v>
      </c>
      <c r="H33" s="10"/>
      <c r="I33" s="10">
        <f t="shared" si="1"/>
        <v>0</v>
      </c>
      <c r="J33" s="10"/>
      <c r="K33" s="10">
        <f t="shared" si="2"/>
        <v>301800</v>
      </c>
      <c r="L33" s="10"/>
      <c r="M33" s="10">
        <f t="shared" si="3"/>
        <v>0</v>
      </c>
      <c r="N33" s="10"/>
      <c r="O33" s="10">
        <f t="shared" si="4"/>
        <v>301800</v>
      </c>
      <c r="P33" s="10"/>
      <c r="Q33" s="10">
        <f t="shared" si="31"/>
        <v>0</v>
      </c>
      <c r="R33" s="10"/>
      <c r="S33" s="10">
        <f t="shared" si="32"/>
        <v>301800</v>
      </c>
      <c r="T33" s="10"/>
      <c r="U33" s="10">
        <f t="shared" si="33"/>
        <v>0</v>
      </c>
      <c r="V33" s="10"/>
      <c r="W33" s="10">
        <f t="shared" si="34"/>
        <v>301800</v>
      </c>
      <c r="X33" s="10"/>
      <c r="Y33" s="10">
        <f t="shared" si="35"/>
        <v>0</v>
      </c>
      <c r="Z33" s="10"/>
      <c r="AA33" s="23">
        <f>AA35+AA36</f>
        <v>301800</v>
      </c>
      <c r="AB33" s="10"/>
      <c r="AC33" s="10">
        <f t="shared" si="37"/>
        <v>0</v>
      </c>
      <c r="AD33" s="10">
        <f>AD35+AD36</f>
        <v>0</v>
      </c>
      <c r="AE33" s="10">
        <f>AE35+AE36</f>
        <v>301800</v>
      </c>
      <c r="AF33" s="10"/>
      <c r="AG33" s="10">
        <f t="shared" si="39"/>
        <v>0</v>
      </c>
      <c r="AH33" s="36">
        <f>AH35+AH36</f>
        <v>0</v>
      </c>
      <c r="AI33" s="36">
        <f>AI35+AI36</f>
        <v>301800</v>
      </c>
      <c r="AJ33" s="36"/>
      <c r="AK33" s="36">
        <f t="shared" si="41"/>
        <v>0</v>
      </c>
      <c r="AL33" s="36">
        <f>AL35+AL36</f>
        <v>0</v>
      </c>
      <c r="AM33" s="36">
        <f>AM35+AM36</f>
        <v>301800</v>
      </c>
      <c r="AN33" s="36"/>
      <c r="AO33" s="36">
        <f t="shared" si="43"/>
        <v>0</v>
      </c>
      <c r="AP33" s="39"/>
      <c r="AQ33" s="39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</row>
    <row r="34" spans="1:56" x14ac:dyDescent="0.35">
      <c r="A34" s="32"/>
      <c r="B34" s="37" t="s">
        <v>13</v>
      </c>
      <c r="C34" s="37"/>
      <c r="D34" s="4"/>
      <c r="E34" s="10"/>
      <c r="F34" s="10"/>
      <c r="G34" s="4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23"/>
      <c r="AB34" s="10"/>
      <c r="AC34" s="10"/>
      <c r="AD34" s="10"/>
      <c r="AE34" s="10"/>
      <c r="AF34" s="10"/>
      <c r="AG34" s="10"/>
      <c r="AH34" s="36"/>
      <c r="AI34" s="36"/>
      <c r="AJ34" s="36"/>
      <c r="AK34" s="36"/>
      <c r="AL34" s="36"/>
      <c r="AM34" s="36"/>
      <c r="AN34" s="36"/>
      <c r="AO34" s="36"/>
      <c r="AP34" s="39"/>
      <c r="AQ34" s="39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</row>
    <row r="35" spans="1:56" s="5" customFormat="1" hidden="1" x14ac:dyDescent="0.35">
      <c r="A35" s="2"/>
      <c r="B35" s="28" t="s">
        <v>16</v>
      </c>
      <c r="C35" s="28"/>
      <c r="D35" s="4"/>
      <c r="E35" s="10"/>
      <c r="F35" s="10"/>
      <c r="G35" s="4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23">
        <v>301800</v>
      </c>
      <c r="AB35" s="10"/>
      <c r="AC35" s="10"/>
      <c r="AD35" s="10">
        <v>-132784.93700000001</v>
      </c>
      <c r="AE35" s="10">
        <f>AA35+AD35</f>
        <v>169015.06299999999</v>
      </c>
      <c r="AF35" s="10"/>
      <c r="AG35" s="10"/>
      <c r="AH35" s="10"/>
      <c r="AI35" s="10">
        <f>AE35+AH35</f>
        <v>169015.06299999999</v>
      </c>
      <c r="AJ35" s="10"/>
      <c r="AK35" s="10"/>
      <c r="AL35" s="14"/>
      <c r="AM35" s="10">
        <f>AI35+AL35</f>
        <v>169015.06299999999</v>
      </c>
      <c r="AN35" s="14"/>
      <c r="AO35" s="10"/>
      <c r="AP35" s="19"/>
      <c r="AQ35" s="27">
        <v>0</v>
      </c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</row>
    <row r="36" spans="1:56" x14ac:dyDescent="0.35">
      <c r="A36" s="32"/>
      <c r="B36" s="37" t="s">
        <v>33</v>
      </c>
      <c r="C36" s="37"/>
      <c r="D36" s="4"/>
      <c r="E36" s="10"/>
      <c r="F36" s="10"/>
      <c r="G36" s="4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23"/>
      <c r="AB36" s="10"/>
      <c r="AC36" s="10"/>
      <c r="AD36" s="10">
        <v>132784.93700000001</v>
      </c>
      <c r="AE36" s="10">
        <f t="shared" ref="AE36" si="44">AD36</f>
        <v>132784.93700000001</v>
      </c>
      <c r="AF36" s="10"/>
      <c r="AG36" s="10">
        <v>0</v>
      </c>
      <c r="AH36" s="36"/>
      <c r="AI36" s="36">
        <f>AH36+AE36</f>
        <v>132784.93700000001</v>
      </c>
      <c r="AJ36" s="36"/>
      <c r="AK36" s="36">
        <v>0</v>
      </c>
      <c r="AL36" s="36"/>
      <c r="AM36" s="36">
        <f>AL36+AI36</f>
        <v>132784.93700000001</v>
      </c>
      <c r="AN36" s="36"/>
      <c r="AO36" s="36">
        <v>0</v>
      </c>
      <c r="AP36" s="39"/>
      <c r="AQ36" s="39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</row>
    <row r="37" spans="1:56" s="5" customFormat="1" ht="54" hidden="1" x14ac:dyDescent="0.35">
      <c r="A37" s="2" t="s">
        <v>77</v>
      </c>
      <c r="B37" s="11" t="s">
        <v>32</v>
      </c>
      <c r="C37" s="11" t="s">
        <v>3</v>
      </c>
      <c r="D37" s="4"/>
      <c r="E37" s="10"/>
      <c r="F37" s="10">
        <f t="shared" si="0"/>
        <v>0</v>
      </c>
      <c r="G37" s="4"/>
      <c r="H37" s="10"/>
      <c r="I37" s="10">
        <f t="shared" si="1"/>
        <v>0</v>
      </c>
      <c r="J37" s="10"/>
      <c r="K37" s="10">
        <f t="shared" si="2"/>
        <v>0</v>
      </c>
      <c r="L37" s="10"/>
      <c r="M37" s="10">
        <f t="shared" si="3"/>
        <v>0</v>
      </c>
      <c r="N37" s="10"/>
      <c r="O37" s="10">
        <f t="shared" si="4"/>
        <v>0</v>
      </c>
      <c r="P37" s="10"/>
      <c r="Q37" s="10">
        <f t="shared" si="31"/>
        <v>0</v>
      </c>
      <c r="R37" s="10"/>
      <c r="S37" s="10">
        <f t="shared" si="32"/>
        <v>0</v>
      </c>
      <c r="T37" s="10"/>
      <c r="U37" s="10">
        <f t="shared" si="33"/>
        <v>0</v>
      </c>
      <c r="V37" s="10"/>
      <c r="W37" s="10">
        <f t="shared" si="34"/>
        <v>0</v>
      </c>
      <c r="X37" s="10"/>
      <c r="Y37" s="10">
        <f t="shared" si="35"/>
        <v>0</v>
      </c>
      <c r="Z37" s="10"/>
      <c r="AA37" s="23">
        <f t="shared" si="36"/>
        <v>0</v>
      </c>
      <c r="AB37" s="10"/>
      <c r="AC37" s="10">
        <f t="shared" si="37"/>
        <v>0</v>
      </c>
      <c r="AD37" s="10"/>
      <c r="AE37" s="10">
        <f t="shared" si="38"/>
        <v>0</v>
      </c>
      <c r="AF37" s="10"/>
      <c r="AG37" s="10">
        <f t="shared" si="39"/>
        <v>0</v>
      </c>
      <c r="AH37" s="10"/>
      <c r="AI37" s="10">
        <f t="shared" ref="AI37:AI41" si="45">AE37+AH37</f>
        <v>0</v>
      </c>
      <c r="AJ37" s="10"/>
      <c r="AK37" s="10">
        <f t="shared" ref="AK37:AK42" si="46">AG37+AJ37</f>
        <v>0</v>
      </c>
      <c r="AL37" s="14"/>
      <c r="AM37" s="10">
        <f t="shared" ref="AM37:AM41" si="47">AI37+AL37</f>
        <v>0</v>
      </c>
      <c r="AN37" s="14"/>
      <c r="AO37" s="10">
        <f t="shared" ref="AO37:AO42" si="48">AK37+AN37</f>
        <v>0</v>
      </c>
      <c r="AP37" s="19"/>
      <c r="AQ37" s="19">
        <v>0</v>
      </c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</row>
    <row r="38" spans="1:56" s="5" customFormat="1" ht="54" hidden="1" x14ac:dyDescent="0.35">
      <c r="A38" s="2" t="s">
        <v>40</v>
      </c>
      <c r="B38" s="11" t="s">
        <v>92</v>
      </c>
      <c r="C38" s="11" t="s">
        <v>62</v>
      </c>
      <c r="D38" s="4">
        <v>87039.5</v>
      </c>
      <c r="E38" s="10">
        <v>-1886.5</v>
      </c>
      <c r="F38" s="10">
        <f t="shared" si="0"/>
        <v>85153</v>
      </c>
      <c r="G38" s="4">
        <v>0</v>
      </c>
      <c r="H38" s="10"/>
      <c r="I38" s="10">
        <f t="shared" si="1"/>
        <v>0</v>
      </c>
      <c r="J38" s="10"/>
      <c r="K38" s="10">
        <f t="shared" si="2"/>
        <v>85153</v>
      </c>
      <c r="L38" s="10"/>
      <c r="M38" s="10">
        <f t="shared" si="3"/>
        <v>0</v>
      </c>
      <c r="N38" s="10">
        <v>-33613.5</v>
      </c>
      <c r="O38" s="10">
        <f t="shared" si="4"/>
        <v>51539.5</v>
      </c>
      <c r="P38" s="10"/>
      <c r="Q38" s="10">
        <f t="shared" si="31"/>
        <v>0</v>
      </c>
      <c r="R38" s="10">
        <v>-51539.5</v>
      </c>
      <c r="S38" s="10">
        <f t="shared" si="32"/>
        <v>0</v>
      </c>
      <c r="T38" s="10"/>
      <c r="U38" s="10">
        <f t="shared" si="33"/>
        <v>0</v>
      </c>
      <c r="V38" s="10"/>
      <c r="W38" s="10">
        <f t="shared" si="34"/>
        <v>0</v>
      </c>
      <c r="X38" s="10"/>
      <c r="Y38" s="10">
        <f t="shared" si="35"/>
        <v>0</v>
      </c>
      <c r="Z38" s="10"/>
      <c r="AA38" s="23">
        <f t="shared" si="36"/>
        <v>0</v>
      </c>
      <c r="AB38" s="10"/>
      <c r="AC38" s="10">
        <f t="shared" si="37"/>
        <v>0</v>
      </c>
      <c r="AD38" s="10"/>
      <c r="AE38" s="10">
        <f t="shared" si="38"/>
        <v>0</v>
      </c>
      <c r="AF38" s="10"/>
      <c r="AG38" s="10">
        <f t="shared" si="39"/>
        <v>0</v>
      </c>
      <c r="AH38" s="10"/>
      <c r="AI38" s="10">
        <f t="shared" si="45"/>
        <v>0</v>
      </c>
      <c r="AJ38" s="10"/>
      <c r="AK38" s="10">
        <f t="shared" si="46"/>
        <v>0</v>
      </c>
      <c r="AL38" s="14"/>
      <c r="AM38" s="10">
        <f t="shared" si="47"/>
        <v>0</v>
      </c>
      <c r="AN38" s="14"/>
      <c r="AO38" s="10">
        <f t="shared" si="48"/>
        <v>0</v>
      </c>
      <c r="AP38" s="19">
        <v>2420141330</v>
      </c>
      <c r="AQ38" s="19">
        <v>0</v>
      </c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</row>
    <row r="39" spans="1:56" s="5" customFormat="1" ht="36" hidden="1" x14ac:dyDescent="0.35">
      <c r="A39" s="2" t="s">
        <v>78</v>
      </c>
      <c r="B39" s="11" t="s">
        <v>106</v>
      </c>
      <c r="C39" s="11" t="s">
        <v>4</v>
      </c>
      <c r="D39" s="4">
        <v>0</v>
      </c>
      <c r="E39" s="10"/>
      <c r="F39" s="10">
        <f t="shared" si="0"/>
        <v>0</v>
      </c>
      <c r="G39" s="4">
        <v>0</v>
      </c>
      <c r="H39" s="10"/>
      <c r="I39" s="10">
        <f t="shared" si="1"/>
        <v>0</v>
      </c>
      <c r="J39" s="10"/>
      <c r="K39" s="10">
        <f t="shared" si="2"/>
        <v>0</v>
      </c>
      <c r="L39" s="10"/>
      <c r="M39" s="10">
        <f t="shared" si="3"/>
        <v>0</v>
      </c>
      <c r="N39" s="10"/>
      <c r="O39" s="10">
        <f t="shared" si="4"/>
        <v>0</v>
      </c>
      <c r="P39" s="10"/>
      <c r="Q39" s="10">
        <f t="shared" si="31"/>
        <v>0</v>
      </c>
      <c r="R39" s="10"/>
      <c r="S39" s="10">
        <f t="shared" si="32"/>
        <v>0</v>
      </c>
      <c r="T39" s="10"/>
      <c r="U39" s="10">
        <f t="shared" si="33"/>
        <v>0</v>
      </c>
      <c r="V39" s="10"/>
      <c r="W39" s="10">
        <f t="shared" si="34"/>
        <v>0</v>
      </c>
      <c r="X39" s="10"/>
      <c r="Y39" s="10">
        <f t="shared" si="35"/>
        <v>0</v>
      </c>
      <c r="Z39" s="10"/>
      <c r="AA39" s="23">
        <f t="shared" si="36"/>
        <v>0</v>
      </c>
      <c r="AB39" s="10"/>
      <c r="AC39" s="10">
        <f t="shared" si="37"/>
        <v>0</v>
      </c>
      <c r="AD39" s="10"/>
      <c r="AE39" s="10">
        <f t="shared" si="38"/>
        <v>0</v>
      </c>
      <c r="AF39" s="10"/>
      <c r="AG39" s="10">
        <f t="shared" si="39"/>
        <v>0</v>
      </c>
      <c r="AH39" s="10"/>
      <c r="AI39" s="10">
        <f t="shared" si="45"/>
        <v>0</v>
      </c>
      <c r="AJ39" s="10"/>
      <c r="AK39" s="10">
        <f t="shared" si="46"/>
        <v>0</v>
      </c>
      <c r="AL39" s="14"/>
      <c r="AM39" s="10">
        <f t="shared" si="47"/>
        <v>0</v>
      </c>
      <c r="AN39" s="14"/>
      <c r="AO39" s="10">
        <f t="shared" si="48"/>
        <v>0</v>
      </c>
      <c r="AP39" s="19"/>
      <c r="AQ39" s="19">
        <v>0</v>
      </c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</row>
    <row r="40" spans="1:56" s="5" customFormat="1" ht="54" hidden="1" x14ac:dyDescent="0.35">
      <c r="A40" s="2" t="s">
        <v>6</v>
      </c>
      <c r="B40" s="11" t="s">
        <v>107</v>
      </c>
      <c r="C40" s="11" t="s">
        <v>53</v>
      </c>
      <c r="D40" s="4">
        <v>0</v>
      </c>
      <c r="E40" s="10"/>
      <c r="F40" s="10">
        <f t="shared" si="0"/>
        <v>0</v>
      </c>
      <c r="G40" s="4">
        <v>0</v>
      </c>
      <c r="H40" s="10"/>
      <c r="I40" s="10">
        <f t="shared" si="1"/>
        <v>0</v>
      </c>
      <c r="J40" s="10"/>
      <c r="K40" s="10">
        <f t="shared" si="2"/>
        <v>0</v>
      </c>
      <c r="L40" s="10"/>
      <c r="M40" s="10">
        <f t="shared" si="3"/>
        <v>0</v>
      </c>
      <c r="N40" s="10"/>
      <c r="O40" s="10">
        <f t="shared" si="4"/>
        <v>0</v>
      </c>
      <c r="P40" s="10"/>
      <c r="Q40" s="10">
        <f t="shared" si="31"/>
        <v>0</v>
      </c>
      <c r="R40" s="10"/>
      <c r="S40" s="10">
        <f t="shared" si="32"/>
        <v>0</v>
      </c>
      <c r="T40" s="10"/>
      <c r="U40" s="10">
        <f t="shared" si="33"/>
        <v>0</v>
      </c>
      <c r="V40" s="10"/>
      <c r="W40" s="10">
        <f t="shared" si="34"/>
        <v>0</v>
      </c>
      <c r="X40" s="10"/>
      <c r="Y40" s="10">
        <f t="shared" si="35"/>
        <v>0</v>
      </c>
      <c r="Z40" s="10"/>
      <c r="AA40" s="23">
        <f t="shared" si="36"/>
        <v>0</v>
      </c>
      <c r="AB40" s="10"/>
      <c r="AC40" s="10">
        <f t="shared" si="37"/>
        <v>0</v>
      </c>
      <c r="AD40" s="10"/>
      <c r="AE40" s="10">
        <f t="shared" si="38"/>
        <v>0</v>
      </c>
      <c r="AF40" s="10"/>
      <c r="AG40" s="10">
        <f t="shared" si="39"/>
        <v>0</v>
      </c>
      <c r="AH40" s="10"/>
      <c r="AI40" s="10">
        <f t="shared" si="45"/>
        <v>0</v>
      </c>
      <c r="AJ40" s="10"/>
      <c r="AK40" s="10">
        <f t="shared" si="46"/>
        <v>0</v>
      </c>
      <c r="AL40" s="14"/>
      <c r="AM40" s="10">
        <f t="shared" si="47"/>
        <v>0</v>
      </c>
      <c r="AN40" s="14"/>
      <c r="AO40" s="10">
        <f t="shared" si="48"/>
        <v>0</v>
      </c>
      <c r="AP40" s="19"/>
      <c r="AQ40" s="19">
        <v>0</v>
      </c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</row>
    <row r="41" spans="1:56" ht="54" x14ac:dyDescent="0.35">
      <c r="A41" s="32" t="s">
        <v>54</v>
      </c>
      <c r="B41" s="37" t="s">
        <v>129</v>
      </c>
      <c r="C41" s="37" t="s">
        <v>53</v>
      </c>
      <c r="D41" s="6">
        <v>42000</v>
      </c>
      <c r="E41" s="6">
        <f>-42000+60521.7</f>
        <v>18521.699999999997</v>
      </c>
      <c r="F41" s="10">
        <f t="shared" si="0"/>
        <v>60521.7</v>
      </c>
      <c r="G41" s="7">
        <v>0</v>
      </c>
      <c r="H41" s="6"/>
      <c r="I41" s="10">
        <f t="shared" si="1"/>
        <v>0</v>
      </c>
      <c r="J41" s="6"/>
      <c r="K41" s="10">
        <f t="shared" si="2"/>
        <v>60521.7</v>
      </c>
      <c r="L41" s="6"/>
      <c r="M41" s="10">
        <f t="shared" si="3"/>
        <v>0</v>
      </c>
      <c r="N41" s="6"/>
      <c r="O41" s="10">
        <f t="shared" si="4"/>
        <v>60521.7</v>
      </c>
      <c r="P41" s="6"/>
      <c r="Q41" s="10">
        <f t="shared" si="31"/>
        <v>0</v>
      </c>
      <c r="R41" s="6"/>
      <c r="S41" s="10">
        <f t="shared" si="32"/>
        <v>60521.7</v>
      </c>
      <c r="T41" s="6"/>
      <c r="U41" s="10">
        <f t="shared" si="33"/>
        <v>0</v>
      </c>
      <c r="V41" s="6"/>
      <c r="W41" s="10">
        <f t="shared" si="34"/>
        <v>60521.7</v>
      </c>
      <c r="X41" s="6"/>
      <c r="Y41" s="10">
        <f t="shared" si="35"/>
        <v>0</v>
      </c>
      <c r="Z41" s="6"/>
      <c r="AA41" s="23">
        <f t="shared" si="36"/>
        <v>60521.7</v>
      </c>
      <c r="AB41" s="6"/>
      <c r="AC41" s="10">
        <f t="shared" si="37"/>
        <v>0</v>
      </c>
      <c r="AD41" s="6"/>
      <c r="AE41" s="10">
        <f t="shared" si="38"/>
        <v>60521.7</v>
      </c>
      <c r="AF41" s="6"/>
      <c r="AG41" s="10">
        <f t="shared" si="39"/>
        <v>0</v>
      </c>
      <c r="AH41" s="40"/>
      <c r="AI41" s="36">
        <f t="shared" si="45"/>
        <v>60521.7</v>
      </c>
      <c r="AJ41" s="40"/>
      <c r="AK41" s="36">
        <f t="shared" si="46"/>
        <v>0</v>
      </c>
      <c r="AL41" s="40">
        <v>1201.9000000000001</v>
      </c>
      <c r="AM41" s="36">
        <f t="shared" si="47"/>
        <v>61723.6</v>
      </c>
      <c r="AN41" s="40"/>
      <c r="AO41" s="36">
        <f t="shared" si="48"/>
        <v>0</v>
      </c>
      <c r="AP41" s="39">
        <v>2420141390</v>
      </c>
      <c r="AQ41" s="39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</row>
    <row r="42" spans="1:56" ht="54" x14ac:dyDescent="0.35">
      <c r="A42" s="32" t="s">
        <v>40</v>
      </c>
      <c r="B42" s="38" t="s">
        <v>117</v>
      </c>
      <c r="C42" s="37" t="s">
        <v>3</v>
      </c>
      <c r="D42" s="6"/>
      <c r="E42" s="6"/>
      <c r="F42" s="10"/>
      <c r="G42" s="7"/>
      <c r="H42" s="6"/>
      <c r="I42" s="10"/>
      <c r="J42" s="6"/>
      <c r="K42" s="10"/>
      <c r="L42" s="6"/>
      <c r="M42" s="10"/>
      <c r="N42" s="6">
        <v>33613.5</v>
      </c>
      <c r="O42" s="10">
        <f t="shared" si="4"/>
        <v>33613.5</v>
      </c>
      <c r="P42" s="6">
        <v>0</v>
      </c>
      <c r="Q42" s="10">
        <f t="shared" si="31"/>
        <v>0</v>
      </c>
      <c r="R42" s="6">
        <v>74386.5</v>
      </c>
      <c r="S42" s="10">
        <f t="shared" si="32"/>
        <v>108000</v>
      </c>
      <c r="T42" s="6">
        <v>0</v>
      </c>
      <c r="U42" s="10">
        <f t="shared" si="33"/>
        <v>0</v>
      </c>
      <c r="V42" s="6"/>
      <c r="W42" s="10">
        <f t="shared" si="34"/>
        <v>108000</v>
      </c>
      <c r="X42" s="6">
        <v>0</v>
      </c>
      <c r="Y42" s="10">
        <f t="shared" si="35"/>
        <v>0</v>
      </c>
      <c r="Z42" s="6"/>
      <c r="AA42" s="23">
        <f t="shared" si="36"/>
        <v>108000</v>
      </c>
      <c r="AB42" s="6">
        <v>0</v>
      </c>
      <c r="AC42" s="10">
        <f t="shared" si="37"/>
        <v>0</v>
      </c>
      <c r="AD42" s="6"/>
      <c r="AE42" s="10">
        <f t="shared" si="38"/>
        <v>108000</v>
      </c>
      <c r="AF42" s="6">
        <v>0</v>
      </c>
      <c r="AG42" s="10">
        <f t="shared" si="39"/>
        <v>0</v>
      </c>
      <c r="AH42" s="40"/>
      <c r="AI42" s="36">
        <f>AE42+AH42</f>
        <v>108000</v>
      </c>
      <c r="AJ42" s="40">
        <v>0</v>
      </c>
      <c r="AK42" s="36">
        <f t="shared" si="46"/>
        <v>0</v>
      </c>
      <c r="AL42" s="40"/>
      <c r="AM42" s="36">
        <f>AI42+AL42</f>
        <v>108000</v>
      </c>
      <c r="AN42" s="40">
        <v>0</v>
      </c>
      <c r="AO42" s="36">
        <f t="shared" si="48"/>
        <v>0</v>
      </c>
      <c r="AP42" s="39">
        <v>2410141660</v>
      </c>
      <c r="AQ42" s="39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</row>
    <row r="43" spans="1:56" ht="54" x14ac:dyDescent="0.35">
      <c r="A43" s="32" t="s">
        <v>76</v>
      </c>
      <c r="B43" s="38" t="s">
        <v>131</v>
      </c>
      <c r="C43" s="37" t="s">
        <v>53</v>
      </c>
      <c r="D43" s="6"/>
      <c r="E43" s="6"/>
      <c r="F43" s="10"/>
      <c r="G43" s="7"/>
      <c r="H43" s="6"/>
      <c r="I43" s="10"/>
      <c r="J43" s="6"/>
      <c r="K43" s="10"/>
      <c r="L43" s="6"/>
      <c r="M43" s="10"/>
      <c r="N43" s="6"/>
      <c r="O43" s="10"/>
      <c r="P43" s="6"/>
      <c r="Q43" s="10"/>
      <c r="R43" s="6"/>
      <c r="S43" s="10"/>
      <c r="T43" s="6"/>
      <c r="U43" s="10"/>
      <c r="V43" s="6"/>
      <c r="W43" s="10"/>
      <c r="X43" s="6"/>
      <c r="Y43" s="10"/>
      <c r="Z43" s="6"/>
      <c r="AA43" s="23"/>
      <c r="AB43" s="6"/>
      <c r="AC43" s="10"/>
      <c r="AD43" s="6">
        <v>9649.94</v>
      </c>
      <c r="AE43" s="10">
        <f>AD43</f>
        <v>9649.94</v>
      </c>
      <c r="AF43" s="6">
        <v>0</v>
      </c>
      <c r="AG43" s="10">
        <f>AF43</f>
        <v>0</v>
      </c>
      <c r="AH43" s="40"/>
      <c r="AI43" s="36">
        <f>AE43+AH43</f>
        <v>9649.94</v>
      </c>
      <c r="AJ43" s="40">
        <v>0</v>
      </c>
      <c r="AK43" s="36">
        <f>AJ43</f>
        <v>0</v>
      </c>
      <c r="AL43" s="40"/>
      <c r="AM43" s="36">
        <f>AI43+AL43</f>
        <v>9649.94</v>
      </c>
      <c r="AN43" s="40">
        <v>0</v>
      </c>
      <c r="AO43" s="36">
        <f>AN43</f>
        <v>0</v>
      </c>
      <c r="AP43" s="39">
        <v>2420141590</v>
      </c>
      <c r="AQ43" s="39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</row>
    <row r="44" spans="1:56" ht="54" x14ac:dyDescent="0.35">
      <c r="A44" s="32" t="s">
        <v>77</v>
      </c>
      <c r="B44" s="38" t="s">
        <v>120</v>
      </c>
      <c r="C44" s="37" t="s">
        <v>53</v>
      </c>
      <c r="D44" s="6"/>
      <c r="E44" s="6"/>
      <c r="F44" s="10"/>
      <c r="G44" s="7"/>
      <c r="H44" s="6"/>
      <c r="I44" s="10"/>
      <c r="J44" s="6"/>
      <c r="K44" s="10"/>
      <c r="L44" s="6"/>
      <c r="M44" s="10"/>
      <c r="N44" s="6"/>
      <c r="O44" s="10"/>
      <c r="P44" s="6"/>
      <c r="Q44" s="10"/>
      <c r="R44" s="6"/>
      <c r="S44" s="10"/>
      <c r="T44" s="6"/>
      <c r="U44" s="10"/>
      <c r="V44" s="6"/>
      <c r="W44" s="10"/>
      <c r="X44" s="6"/>
      <c r="Y44" s="10"/>
      <c r="Z44" s="6"/>
      <c r="AA44" s="23"/>
      <c r="AB44" s="6"/>
      <c r="AC44" s="10"/>
      <c r="AD44" s="6">
        <v>4912.53</v>
      </c>
      <c r="AE44" s="10">
        <f>AD44</f>
        <v>4912.53</v>
      </c>
      <c r="AF44" s="6">
        <v>0</v>
      </c>
      <c r="AG44" s="10">
        <f>AF44</f>
        <v>0</v>
      </c>
      <c r="AH44" s="40"/>
      <c r="AI44" s="36">
        <f>AH44+AE44</f>
        <v>4912.53</v>
      </c>
      <c r="AJ44" s="40">
        <v>0</v>
      </c>
      <c r="AK44" s="36">
        <f>AJ44</f>
        <v>0</v>
      </c>
      <c r="AL44" s="40"/>
      <c r="AM44" s="36">
        <f>AL44+AI44</f>
        <v>4912.53</v>
      </c>
      <c r="AN44" s="40">
        <v>0</v>
      </c>
      <c r="AO44" s="36">
        <f>AN44</f>
        <v>0</v>
      </c>
      <c r="AP44" s="39"/>
      <c r="AQ44" s="39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</row>
    <row r="45" spans="1:56" ht="54" x14ac:dyDescent="0.35">
      <c r="A45" s="32" t="s">
        <v>41</v>
      </c>
      <c r="B45" s="38" t="s">
        <v>127</v>
      </c>
      <c r="C45" s="37" t="s">
        <v>53</v>
      </c>
      <c r="D45" s="6"/>
      <c r="E45" s="6"/>
      <c r="F45" s="10"/>
      <c r="G45" s="7"/>
      <c r="H45" s="6"/>
      <c r="I45" s="10"/>
      <c r="J45" s="6"/>
      <c r="K45" s="10"/>
      <c r="L45" s="6"/>
      <c r="M45" s="10"/>
      <c r="N45" s="6"/>
      <c r="O45" s="10"/>
      <c r="P45" s="6"/>
      <c r="Q45" s="10"/>
      <c r="R45" s="6"/>
      <c r="S45" s="10"/>
      <c r="T45" s="6"/>
      <c r="U45" s="10"/>
      <c r="V45" s="6"/>
      <c r="W45" s="10"/>
      <c r="X45" s="6"/>
      <c r="Y45" s="10"/>
      <c r="Z45" s="6"/>
      <c r="AA45" s="23"/>
      <c r="AB45" s="6"/>
      <c r="AC45" s="10"/>
      <c r="AD45" s="6"/>
      <c r="AE45" s="10"/>
      <c r="AF45" s="6"/>
      <c r="AG45" s="10"/>
      <c r="AH45" s="40"/>
      <c r="AI45" s="36"/>
      <c r="AJ45" s="40"/>
      <c r="AK45" s="36"/>
      <c r="AL45" s="40">
        <v>34170.281999999999</v>
      </c>
      <c r="AM45" s="36">
        <f>AL45+AI45</f>
        <v>34170.281999999999</v>
      </c>
      <c r="AN45" s="40">
        <v>0</v>
      </c>
      <c r="AO45" s="36">
        <f>AN45</f>
        <v>0</v>
      </c>
      <c r="AP45" s="39">
        <v>2410141690</v>
      </c>
      <c r="AQ45" s="39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</row>
    <row r="46" spans="1:56" x14ac:dyDescent="0.35">
      <c r="A46" s="32"/>
      <c r="B46" s="37" t="s">
        <v>5</v>
      </c>
      <c r="C46" s="37"/>
      <c r="D46" s="22">
        <f>D50+D51+D52+D53+D54+D55+D56+D60</f>
        <v>1172580.1000000001</v>
      </c>
      <c r="E46" s="22"/>
      <c r="F46" s="23">
        <f t="shared" si="0"/>
        <v>1172580.1000000001</v>
      </c>
      <c r="G46" s="24">
        <f>G50+G51+G52+G53+G54+G55+G56+G60</f>
        <v>1028727.7</v>
      </c>
      <c r="H46" s="22"/>
      <c r="I46" s="23">
        <f t="shared" si="1"/>
        <v>1028727.7</v>
      </c>
      <c r="J46" s="22"/>
      <c r="K46" s="23">
        <f t="shared" si="2"/>
        <v>1172580.1000000001</v>
      </c>
      <c r="L46" s="22"/>
      <c r="M46" s="23">
        <f t="shared" si="3"/>
        <v>1028727.7</v>
      </c>
      <c r="N46" s="22"/>
      <c r="O46" s="23">
        <f t="shared" si="4"/>
        <v>1172580.1000000001</v>
      </c>
      <c r="P46" s="22"/>
      <c r="Q46" s="23">
        <f t="shared" si="31"/>
        <v>1028727.7</v>
      </c>
      <c r="R46" s="22">
        <f>R48+R49</f>
        <v>41760</v>
      </c>
      <c r="S46" s="23">
        <f t="shared" si="32"/>
        <v>1214340.1000000001</v>
      </c>
      <c r="T46" s="22">
        <f>T48+T49</f>
        <v>41760</v>
      </c>
      <c r="U46" s="23">
        <f t="shared" si="33"/>
        <v>1070487.7</v>
      </c>
      <c r="V46" s="22">
        <f>V48+V49</f>
        <v>0</v>
      </c>
      <c r="W46" s="23">
        <f t="shared" si="34"/>
        <v>1214340.1000000001</v>
      </c>
      <c r="X46" s="22"/>
      <c r="Y46" s="23">
        <f t="shared" si="35"/>
        <v>1070487.7</v>
      </c>
      <c r="Z46" s="22">
        <f>Z48+Z49</f>
        <v>0</v>
      </c>
      <c r="AA46" s="23">
        <f t="shared" si="36"/>
        <v>1214340.1000000001</v>
      </c>
      <c r="AB46" s="22"/>
      <c r="AC46" s="23">
        <f>Y46+AB46</f>
        <v>1070487.7</v>
      </c>
      <c r="AD46" s="22">
        <f>AD48+AD49</f>
        <v>0</v>
      </c>
      <c r="AE46" s="23">
        <f t="shared" si="38"/>
        <v>1214340.1000000001</v>
      </c>
      <c r="AF46" s="22"/>
      <c r="AG46" s="23">
        <f>AC46+AF46</f>
        <v>1070487.7</v>
      </c>
      <c r="AH46" s="40">
        <f>AH48+AH49</f>
        <v>0</v>
      </c>
      <c r="AI46" s="36">
        <f>AE46+AH46</f>
        <v>1214340.1000000001</v>
      </c>
      <c r="AJ46" s="40"/>
      <c r="AK46" s="36">
        <f>AG46+AJ46</f>
        <v>1070487.7</v>
      </c>
      <c r="AL46" s="40">
        <f>AL48+AL49</f>
        <v>0</v>
      </c>
      <c r="AM46" s="36">
        <f>AI46+AL46</f>
        <v>1214340.1000000001</v>
      </c>
      <c r="AN46" s="40"/>
      <c r="AO46" s="36">
        <f>AK46+AN46</f>
        <v>1070487.7</v>
      </c>
      <c r="AP46" s="39"/>
      <c r="AQ46" s="39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</row>
    <row r="47" spans="1:56" s="5" customFormat="1" hidden="1" x14ac:dyDescent="0.35">
      <c r="A47" s="2"/>
      <c r="B47" s="8" t="s">
        <v>13</v>
      </c>
      <c r="C47" s="11"/>
      <c r="D47" s="6"/>
      <c r="E47" s="6"/>
      <c r="F47" s="10"/>
      <c r="G47" s="7"/>
      <c r="H47" s="6"/>
      <c r="I47" s="10"/>
      <c r="J47" s="6"/>
      <c r="K47" s="10"/>
      <c r="L47" s="6"/>
      <c r="M47" s="10"/>
      <c r="N47" s="6"/>
      <c r="O47" s="10"/>
      <c r="P47" s="6"/>
      <c r="Q47" s="10"/>
      <c r="R47" s="6"/>
      <c r="S47" s="10"/>
      <c r="T47" s="6"/>
      <c r="U47" s="10"/>
      <c r="V47" s="6"/>
      <c r="W47" s="10"/>
      <c r="X47" s="6"/>
      <c r="Y47" s="10"/>
      <c r="Z47" s="6"/>
      <c r="AA47" s="23"/>
      <c r="AB47" s="6"/>
      <c r="AC47" s="10"/>
      <c r="AD47" s="6"/>
      <c r="AE47" s="10"/>
      <c r="AF47" s="6"/>
      <c r="AG47" s="10"/>
      <c r="AH47" s="6"/>
      <c r="AI47" s="10"/>
      <c r="AJ47" s="6"/>
      <c r="AK47" s="10"/>
      <c r="AL47" s="15"/>
      <c r="AM47" s="10"/>
      <c r="AN47" s="15"/>
      <c r="AO47" s="10"/>
      <c r="AP47" s="19"/>
      <c r="AQ47" s="19">
        <v>0</v>
      </c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</row>
    <row r="48" spans="1:56" s="5" customFormat="1" hidden="1" x14ac:dyDescent="0.35">
      <c r="A48" s="2"/>
      <c r="B48" s="11" t="s">
        <v>16</v>
      </c>
      <c r="C48" s="11"/>
      <c r="D48" s="6">
        <f>D50+D51+D52+D53+D54+D55+D58</f>
        <v>829780.1</v>
      </c>
      <c r="E48" s="6"/>
      <c r="F48" s="10">
        <f t="shared" si="0"/>
        <v>829780.1</v>
      </c>
      <c r="G48" s="7">
        <f>G50+G51+G52+G53+G54+G55+G58</f>
        <v>1028727.7</v>
      </c>
      <c r="H48" s="6"/>
      <c r="I48" s="10">
        <f t="shared" si="1"/>
        <v>1028727.7</v>
      </c>
      <c r="J48" s="6"/>
      <c r="K48" s="10">
        <f t="shared" si="2"/>
        <v>829780.1</v>
      </c>
      <c r="L48" s="6"/>
      <c r="M48" s="10">
        <f t="shared" si="3"/>
        <v>1028727.7</v>
      </c>
      <c r="N48" s="6"/>
      <c r="O48" s="10">
        <f t="shared" si="4"/>
        <v>829780.1</v>
      </c>
      <c r="P48" s="6"/>
      <c r="Q48" s="10">
        <f t="shared" ref="Q48:Q56" si="49">M48+P48</f>
        <v>1028727.7</v>
      </c>
      <c r="R48" s="6">
        <f>R50+R51+R52+R53+R54+R55+R58+R60+R61</f>
        <v>41760</v>
      </c>
      <c r="S48" s="10">
        <f t="shared" ref="S48:S55" si="50">O48+R48</f>
        <v>871540.1</v>
      </c>
      <c r="T48" s="6">
        <f>T50+T51+T52+T53+T54+T55+T58+T60</f>
        <v>41760</v>
      </c>
      <c r="U48" s="10">
        <f t="shared" ref="U48:U55" si="51">Q48+T48</f>
        <v>1070487.7</v>
      </c>
      <c r="V48" s="6">
        <f>V50+V51+V52+V53+V54+V55+V58+V60+V61</f>
        <v>0</v>
      </c>
      <c r="W48" s="10">
        <f t="shared" ref="W48:W56" si="52">S48+V48</f>
        <v>871540.1</v>
      </c>
      <c r="X48" s="6"/>
      <c r="Y48" s="10">
        <f t="shared" ref="Y48:Y56" si="53">U48+X48</f>
        <v>1070487.7</v>
      </c>
      <c r="Z48" s="6">
        <f>Z50+Z51+Z52+Z53+Z54+Z55+Z58+Z60+Z61</f>
        <v>0</v>
      </c>
      <c r="AA48" s="23">
        <f t="shared" ref="AA48:AA56" si="54">W48+Z48</f>
        <v>871540.1</v>
      </c>
      <c r="AB48" s="6"/>
      <c r="AC48" s="10">
        <f t="shared" ref="AC48:AC56" si="55">Y48+AB48</f>
        <v>1070487.7</v>
      </c>
      <c r="AD48" s="6">
        <f>AD50+AD51+AD52+AD53+AD54+AD55+AD58+AD60+AD61</f>
        <v>0</v>
      </c>
      <c r="AE48" s="10">
        <f t="shared" ref="AE48:AE56" si="56">AA48+AD48</f>
        <v>871540.1</v>
      </c>
      <c r="AF48" s="6"/>
      <c r="AG48" s="10">
        <f t="shared" ref="AG48:AG56" si="57">AC48+AF48</f>
        <v>1070487.7</v>
      </c>
      <c r="AH48" s="6">
        <f>AH50+AH51+AH52+AH53+AH54+AH55+AH58+AH60+AH61</f>
        <v>0</v>
      </c>
      <c r="AI48" s="10">
        <f>AI50+AI51+AI52+AI53+AI54+AI55+AI58+AI60+AI61</f>
        <v>1214340.0999999999</v>
      </c>
      <c r="AJ48" s="6"/>
      <c r="AK48" s="10">
        <f t="shared" ref="AK48:AK56" si="58">AG48+AJ48</f>
        <v>1070487.7</v>
      </c>
      <c r="AL48" s="15">
        <f>AL50+AL51+AL52+AL53+AL54+AL55+AL58+AL60+AL61</f>
        <v>0</v>
      </c>
      <c r="AM48" s="10">
        <f>AM50+AM51+AM52+AM53+AM54+AM55+AM58+AM60+AM61</f>
        <v>1214340.0999999999</v>
      </c>
      <c r="AN48" s="15"/>
      <c r="AO48" s="10">
        <f t="shared" ref="AO48:AO56" si="59">AK48+AN48</f>
        <v>1070487.7</v>
      </c>
      <c r="AP48" s="19"/>
      <c r="AQ48" s="19">
        <v>0</v>
      </c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</row>
    <row r="49" spans="1:56" s="5" customFormat="1" hidden="1" x14ac:dyDescent="0.35">
      <c r="A49" s="2"/>
      <c r="B49" s="11" t="s">
        <v>33</v>
      </c>
      <c r="C49" s="11"/>
      <c r="D49" s="6">
        <f>D59</f>
        <v>0</v>
      </c>
      <c r="E49" s="6"/>
      <c r="F49" s="10">
        <f t="shared" si="0"/>
        <v>0</v>
      </c>
      <c r="G49" s="7">
        <f>G59</f>
        <v>0</v>
      </c>
      <c r="H49" s="6"/>
      <c r="I49" s="10">
        <f t="shared" si="1"/>
        <v>0</v>
      </c>
      <c r="J49" s="6"/>
      <c r="K49" s="10">
        <f t="shared" si="2"/>
        <v>0</v>
      </c>
      <c r="L49" s="6"/>
      <c r="M49" s="10">
        <f t="shared" si="3"/>
        <v>0</v>
      </c>
      <c r="N49" s="6"/>
      <c r="O49" s="10">
        <f t="shared" si="4"/>
        <v>0</v>
      </c>
      <c r="P49" s="6"/>
      <c r="Q49" s="10">
        <f t="shared" si="49"/>
        <v>0</v>
      </c>
      <c r="R49" s="6"/>
      <c r="S49" s="10">
        <f t="shared" si="50"/>
        <v>0</v>
      </c>
      <c r="T49" s="6"/>
      <c r="U49" s="10">
        <f t="shared" si="51"/>
        <v>0</v>
      </c>
      <c r="V49" s="6"/>
      <c r="W49" s="10">
        <f t="shared" si="52"/>
        <v>0</v>
      </c>
      <c r="X49" s="6"/>
      <c r="Y49" s="10">
        <f t="shared" si="53"/>
        <v>0</v>
      </c>
      <c r="Z49" s="6"/>
      <c r="AA49" s="23">
        <f t="shared" si="54"/>
        <v>0</v>
      </c>
      <c r="AB49" s="6"/>
      <c r="AC49" s="10">
        <f t="shared" si="55"/>
        <v>0</v>
      </c>
      <c r="AD49" s="6"/>
      <c r="AE49" s="10">
        <f t="shared" si="56"/>
        <v>0</v>
      </c>
      <c r="AF49" s="6"/>
      <c r="AG49" s="10">
        <f t="shared" si="57"/>
        <v>0</v>
      </c>
      <c r="AH49" s="6"/>
      <c r="AI49" s="10">
        <f t="shared" ref="AI49:AI56" si="60">AE49+AH49</f>
        <v>0</v>
      </c>
      <c r="AJ49" s="6"/>
      <c r="AK49" s="10">
        <f t="shared" si="58"/>
        <v>0</v>
      </c>
      <c r="AL49" s="15"/>
      <c r="AM49" s="10">
        <f t="shared" ref="AM49:AM56" si="61">AI49+AL49</f>
        <v>0</v>
      </c>
      <c r="AN49" s="15"/>
      <c r="AO49" s="10">
        <f t="shared" si="59"/>
        <v>0</v>
      </c>
      <c r="AP49" s="19"/>
      <c r="AQ49" s="19">
        <v>0</v>
      </c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</row>
    <row r="50" spans="1:56" ht="72" x14ac:dyDescent="0.35">
      <c r="A50" s="32" t="s">
        <v>78</v>
      </c>
      <c r="B50" s="37" t="s">
        <v>73</v>
      </c>
      <c r="C50" s="37" t="s">
        <v>8</v>
      </c>
      <c r="D50" s="6">
        <v>47031.9</v>
      </c>
      <c r="E50" s="6"/>
      <c r="F50" s="10">
        <f t="shared" si="0"/>
        <v>47031.9</v>
      </c>
      <c r="G50" s="7">
        <v>66773.3</v>
      </c>
      <c r="H50" s="6"/>
      <c r="I50" s="10">
        <f t="shared" si="1"/>
        <v>66773.3</v>
      </c>
      <c r="J50" s="6"/>
      <c r="K50" s="10">
        <f t="shared" si="2"/>
        <v>47031.9</v>
      </c>
      <c r="L50" s="6"/>
      <c r="M50" s="10">
        <f t="shared" si="3"/>
        <v>66773.3</v>
      </c>
      <c r="N50" s="6"/>
      <c r="O50" s="10">
        <f t="shared" si="4"/>
        <v>47031.9</v>
      </c>
      <c r="P50" s="6"/>
      <c r="Q50" s="10">
        <f t="shared" si="49"/>
        <v>66773.3</v>
      </c>
      <c r="R50" s="6"/>
      <c r="S50" s="10">
        <f t="shared" si="50"/>
        <v>47031.9</v>
      </c>
      <c r="T50" s="6"/>
      <c r="U50" s="10">
        <f t="shared" si="51"/>
        <v>66773.3</v>
      </c>
      <c r="V50" s="6"/>
      <c r="W50" s="10">
        <f t="shared" si="52"/>
        <v>47031.9</v>
      </c>
      <c r="X50" s="6"/>
      <c r="Y50" s="10">
        <f t="shared" si="53"/>
        <v>66773.3</v>
      </c>
      <c r="Z50" s="6"/>
      <c r="AA50" s="23">
        <f t="shared" si="54"/>
        <v>47031.9</v>
      </c>
      <c r="AB50" s="6"/>
      <c r="AC50" s="10">
        <f t="shared" si="55"/>
        <v>66773.3</v>
      </c>
      <c r="AD50" s="6"/>
      <c r="AE50" s="10">
        <f t="shared" si="56"/>
        <v>47031.9</v>
      </c>
      <c r="AF50" s="6"/>
      <c r="AG50" s="10">
        <f t="shared" si="57"/>
        <v>66773.3</v>
      </c>
      <c r="AH50" s="40"/>
      <c r="AI50" s="36">
        <f t="shared" si="60"/>
        <v>47031.9</v>
      </c>
      <c r="AJ50" s="40"/>
      <c r="AK50" s="36">
        <f t="shared" si="58"/>
        <v>66773.3</v>
      </c>
      <c r="AL50" s="40"/>
      <c r="AM50" s="36">
        <f t="shared" si="61"/>
        <v>47031.9</v>
      </c>
      <c r="AN50" s="40"/>
      <c r="AO50" s="36">
        <f t="shared" si="59"/>
        <v>66773.3</v>
      </c>
      <c r="AP50" s="39"/>
      <c r="AQ50" s="39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</row>
    <row r="51" spans="1:56" ht="72" x14ac:dyDescent="0.35">
      <c r="A51" s="32" t="s">
        <v>6</v>
      </c>
      <c r="B51" s="41" t="s">
        <v>72</v>
      </c>
      <c r="C51" s="37" t="s">
        <v>8</v>
      </c>
      <c r="D51" s="6">
        <v>188986.4</v>
      </c>
      <c r="E51" s="6"/>
      <c r="F51" s="10">
        <f t="shared" si="0"/>
        <v>188986.4</v>
      </c>
      <c r="G51" s="7">
        <v>100502.5</v>
      </c>
      <c r="H51" s="6"/>
      <c r="I51" s="10">
        <f t="shared" si="1"/>
        <v>100502.5</v>
      </c>
      <c r="J51" s="6"/>
      <c r="K51" s="10">
        <f t="shared" si="2"/>
        <v>188986.4</v>
      </c>
      <c r="L51" s="6"/>
      <c r="M51" s="10">
        <f t="shared" si="3"/>
        <v>100502.5</v>
      </c>
      <c r="N51" s="6"/>
      <c r="O51" s="10">
        <f t="shared" si="4"/>
        <v>188986.4</v>
      </c>
      <c r="P51" s="6"/>
      <c r="Q51" s="10">
        <f t="shared" si="49"/>
        <v>100502.5</v>
      </c>
      <c r="R51" s="6"/>
      <c r="S51" s="10">
        <f t="shared" si="50"/>
        <v>188986.4</v>
      </c>
      <c r="T51" s="6"/>
      <c r="U51" s="10">
        <f t="shared" si="51"/>
        <v>100502.5</v>
      </c>
      <c r="V51" s="6"/>
      <c r="W51" s="10">
        <f t="shared" si="52"/>
        <v>188986.4</v>
      </c>
      <c r="X51" s="6"/>
      <c r="Y51" s="10">
        <f t="shared" si="53"/>
        <v>100502.5</v>
      </c>
      <c r="Z51" s="6"/>
      <c r="AA51" s="23">
        <f t="shared" si="54"/>
        <v>188986.4</v>
      </c>
      <c r="AB51" s="6"/>
      <c r="AC51" s="10">
        <f t="shared" si="55"/>
        <v>100502.5</v>
      </c>
      <c r="AD51" s="6"/>
      <c r="AE51" s="10">
        <f t="shared" si="56"/>
        <v>188986.4</v>
      </c>
      <c r="AF51" s="6"/>
      <c r="AG51" s="10">
        <f t="shared" si="57"/>
        <v>100502.5</v>
      </c>
      <c r="AH51" s="40"/>
      <c r="AI51" s="36">
        <f t="shared" si="60"/>
        <v>188986.4</v>
      </c>
      <c r="AJ51" s="40"/>
      <c r="AK51" s="36">
        <f t="shared" si="58"/>
        <v>100502.5</v>
      </c>
      <c r="AL51" s="40"/>
      <c r="AM51" s="36">
        <f t="shared" si="61"/>
        <v>188986.4</v>
      </c>
      <c r="AN51" s="40"/>
      <c r="AO51" s="36">
        <f t="shared" si="59"/>
        <v>100502.5</v>
      </c>
      <c r="AP51" s="39"/>
      <c r="AQ51" s="39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</row>
    <row r="52" spans="1:56" ht="72" x14ac:dyDescent="0.35">
      <c r="A52" s="32" t="s">
        <v>79</v>
      </c>
      <c r="B52" s="37" t="s">
        <v>108</v>
      </c>
      <c r="C52" s="37" t="s">
        <v>8</v>
      </c>
      <c r="D52" s="6">
        <v>46857</v>
      </c>
      <c r="E52" s="6"/>
      <c r="F52" s="10">
        <f t="shared" si="0"/>
        <v>46857</v>
      </c>
      <c r="G52" s="7">
        <v>54913.3</v>
      </c>
      <c r="H52" s="6"/>
      <c r="I52" s="10">
        <f t="shared" si="1"/>
        <v>54913.3</v>
      </c>
      <c r="J52" s="6"/>
      <c r="K52" s="10">
        <f t="shared" si="2"/>
        <v>46857</v>
      </c>
      <c r="L52" s="6"/>
      <c r="M52" s="10">
        <f t="shared" si="3"/>
        <v>54913.3</v>
      </c>
      <c r="N52" s="6"/>
      <c r="O52" s="10">
        <f t="shared" si="4"/>
        <v>46857</v>
      </c>
      <c r="P52" s="6"/>
      <c r="Q52" s="10">
        <f t="shared" si="49"/>
        <v>54913.3</v>
      </c>
      <c r="R52" s="6"/>
      <c r="S52" s="10">
        <f t="shared" si="50"/>
        <v>46857</v>
      </c>
      <c r="T52" s="6"/>
      <c r="U52" s="10">
        <f t="shared" si="51"/>
        <v>54913.3</v>
      </c>
      <c r="V52" s="6"/>
      <c r="W52" s="10">
        <f t="shared" si="52"/>
        <v>46857</v>
      </c>
      <c r="X52" s="6"/>
      <c r="Y52" s="10">
        <f t="shared" si="53"/>
        <v>54913.3</v>
      </c>
      <c r="Z52" s="6"/>
      <c r="AA52" s="23">
        <f t="shared" si="54"/>
        <v>46857</v>
      </c>
      <c r="AB52" s="6"/>
      <c r="AC52" s="10">
        <f t="shared" si="55"/>
        <v>54913.3</v>
      </c>
      <c r="AD52" s="6"/>
      <c r="AE52" s="10">
        <f t="shared" si="56"/>
        <v>46857</v>
      </c>
      <c r="AF52" s="6"/>
      <c r="AG52" s="10">
        <f t="shared" si="57"/>
        <v>54913.3</v>
      </c>
      <c r="AH52" s="40"/>
      <c r="AI52" s="36">
        <f t="shared" si="60"/>
        <v>46857</v>
      </c>
      <c r="AJ52" s="40"/>
      <c r="AK52" s="36">
        <f t="shared" si="58"/>
        <v>54913.3</v>
      </c>
      <c r="AL52" s="40"/>
      <c r="AM52" s="36">
        <f t="shared" si="61"/>
        <v>46857</v>
      </c>
      <c r="AN52" s="40"/>
      <c r="AO52" s="36">
        <f t="shared" si="59"/>
        <v>54913.3</v>
      </c>
      <c r="AP52" s="39"/>
      <c r="AQ52" s="39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</row>
    <row r="53" spans="1:56" ht="72" x14ac:dyDescent="0.35">
      <c r="A53" s="32" t="s">
        <v>80</v>
      </c>
      <c r="B53" s="37" t="s">
        <v>109</v>
      </c>
      <c r="C53" s="37" t="s">
        <v>8</v>
      </c>
      <c r="D53" s="4">
        <v>25000</v>
      </c>
      <c r="E53" s="10"/>
      <c r="F53" s="10">
        <f t="shared" si="0"/>
        <v>25000</v>
      </c>
      <c r="G53" s="4">
        <v>0</v>
      </c>
      <c r="H53" s="10"/>
      <c r="I53" s="10">
        <f t="shared" si="1"/>
        <v>0</v>
      </c>
      <c r="J53" s="10"/>
      <c r="K53" s="10">
        <f t="shared" si="2"/>
        <v>25000</v>
      </c>
      <c r="L53" s="10"/>
      <c r="M53" s="10">
        <f t="shared" si="3"/>
        <v>0</v>
      </c>
      <c r="N53" s="10"/>
      <c r="O53" s="10">
        <f t="shared" si="4"/>
        <v>25000</v>
      </c>
      <c r="P53" s="10"/>
      <c r="Q53" s="10">
        <f t="shared" si="49"/>
        <v>0</v>
      </c>
      <c r="R53" s="10"/>
      <c r="S53" s="10">
        <f t="shared" si="50"/>
        <v>25000</v>
      </c>
      <c r="T53" s="10"/>
      <c r="U53" s="10">
        <f t="shared" si="51"/>
        <v>0</v>
      </c>
      <c r="V53" s="10"/>
      <c r="W53" s="10">
        <f t="shared" si="52"/>
        <v>25000</v>
      </c>
      <c r="X53" s="10"/>
      <c r="Y53" s="10">
        <f t="shared" si="53"/>
        <v>0</v>
      </c>
      <c r="Z53" s="10"/>
      <c r="AA53" s="23">
        <f t="shared" si="54"/>
        <v>25000</v>
      </c>
      <c r="AB53" s="10"/>
      <c r="AC53" s="10">
        <f t="shared" si="55"/>
        <v>0</v>
      </c>
      <c r="AD53" s="10"/>
      <c r="AE53" s="10">
        <f t="shared" si="56"/>
        <v>25000</v>
      </c>
      <c r="AF53" s="10"/>
      <c r="AG53" s="10">
        <f t="shared" si="57"/>
        <v>0</v>
      </c>
      <c r="AH53" s="36"/>
      <c r="AI53" s="36">
        <f t="shared" si="60"/>
        <v>25000</v>
      </c>
      <c r="AJ53" s="36"/>
      <c r="AK53" s="36">
        <f t="shared" si="58"/>
        <v>0</v>
      </c>
      <c r="AL53" s="36"/>
      <c r="AM53" s="36">
        <f t="shared" si="61"/>
        <v>25000</v>
      </c>
      <c r="AN53" s="36"/>
      <c r="AO53" s="36">
        <f t="shared" si="59"/>
        <v>0</v>
      </c>
      <c r="AP53" s="39"/>
      <c r="AQ53" s="39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</row>
    <row r="54" spans="1:56" ht="72" x14ac:dyDescent="0.35">
      <c r="A54" s="32" t="s">
        <v>81</v>
      </c>
      <c r="B54" s="42" t="s">
        <v>110</v>
      </c>
      <c r="C54" s="37" t="s">
        <v>8</v>
      </c>
      <c r="D54" s="4">
        <v>34238.1</v>
      </c>
      <c r="E54" s="10"/>
      <c r="F54" s="10">
        <f t="shared" si="0"/>
        <v>34238.1</v>
      </c>
      <c r="G54" s="4">
        <v>0</v>
      </c>
      <c r="H54" s="10"/>
      <c r="I54" s="10">
        <f t="shared" si="1"/>
        <v>0</v>
      </c>
      <c r="J54" s="10"/>
      <c r="K54" s="10">
        <f t="shared" si="2"/>
        <v>34238.1</v>
      </c>
      <c r="L54" s="10"/>
      <c r="M54" s="10">
        <f t="shared" si="3"/>
        <v>0</v>
      </c>
      <c r="N54" s="10"/>
      <c r="O54" s="10">
        <f t="shared" si="4"/>
        <v>34238.1</v>
      </c>
      <c r="P54" s="10"/>
      <c r="Q54" s="10">
        <f t="shared" si="49"/>
        <v>0</v>
      </c>
      <c r="R54" s="10"/>
      <c r="S54" s="10">
        <f t="shared" si="50"/>
        <v>34238.1</v>
      </c>
      <c r="T54" s="10"/>
      <c r="U54" s="10">
        <f t="shared" si="51"/>
        <v>0</v>
      </c>
      <c r="V54" s="10">
        <v>-119.04300000000001</v>
      </c>
      <c r="W54" s="10">
        <f t="shared" si="52"/>
        <v>34119.057000000001</v>
      </c>
      <c r="X54" s="10"/>
      <c r="Y54" s="10">
        <f t="shared" si="53"/>
        <v>0</v>
      </c>
      <c r="Z54" s="10"/>
      <c r="AA54" s="23">
        <f t="shared" si="54"/>
        <v>34119.057000000001</v>
      </c>
      <c r="AB54" s="10"/>
      <c r="AC54" s="10">
        <f t="shared" si="55"/>
        <v>0</v>
      </c>
      <c r="AD54" s="10"/>
      <c r="AE54" s="10">
        <f t="shared" si="56"/>
        <v>34119.057000000001</v>
      </c>
      <c r="AF54" s="10"/>
      <c r="AG54" s="10">
        <f t="shared" si="57"/>
        <v>0</v>
      </c>
      <c r="AH54" s="36"/>
      <c r="AI54" s="36">
        <f t="shared" si="60"/>
        <v>34119.057000000001</v>
      </c>
      <c r="AJ54" s="36"/>
      <c r="AK54" s="36">
        <f t="shared" si="58"/>
        <v>0</v>
      </c>
      <c r="AL54" s="36"/>
      <c r="AM54" s="36">
        <f t="shared" si="61"/>
        <v>34119.057000000001</v>
      </c>
      <c r="AN54" s="36"/>
      <c r="AO54" s="36">
        <f t="shared" si="59"/>
        <v>0</v>
      </c>
      <c r="AP54" s="39">
        <v>1710141210</v>
      </c>
      <c r="AQ54" s="39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</row>
    <row r="55" spans="1:56" ht="72" x14ac:dyDescent="0.35">
      <c r="A55" s="32" t="s">
        <v>82</v>
      </c>
      <c r="B55" s="42" t="s">
        <v>111</v>
      </c>
      <c r="C55" s="37" t="s">
        <v>8</v>
      </c>
      <c r="D55" s="4">
        <v>15381.9</v>
      </c>
      <c r="E55" s="10"/>
      <c r="F55" s="10">
        <f t="shared" si="0"/>
        <v>15381.9</v>
      </c>
      <c r="G55" s="4">
        <v>0</v>
      </c>
      <c r="H55" s="10"/>
      <c r="I55" s="10">
        <f t="shared" si="1"/>
        <v>0</v>
      </c>
      <c r="J55" s="10"/>
      <c r="K55" s="10">
        <f t="shared" si="2"/>
        <v>15381.9</v>
      </c>
      <c r="L55" s="10"/>
      <c r="M55" s="10">
        <f t="shared" si="3"/>
        <v>0</v>
      </c>
      <c r="N55" s="10"/>
      <c r="O55" s="10">
        <f t="shared" si="4"/>
        <v>15381.9</v>
      </c>
      <c r="P55" s="10"/>
      <c r="Q55" s="10">
        <f t="shared" si="49"/>
        <v>0</v>
      </c>
      <c r="R55" s="10"/>
      <c r="S55" s="10">
        <f t="shared" si="50"/>
        <v>15381.9</v>
      </c>
      <c r="T55" s="10"/>
      <c r="U55" s="10">
        <f t="shared" si="51"/>
        <v>0</v>
      </c>
      <c r="V55" s="10">
        <v>119.04300000000001</v>
      </c>
      <c r="W55" s="10">
        <f t="shared" si="52"/>
        <v>15500.942999999999</v>
      </c>
      <c r="X55" s="10"/>
      <c r="Y55" s="10">
        <f t="shared" si="53"/>
        <v>0</v>
      </c>
      <c r="Z55" s="10"/>
      <c r="AA55" s="23">
        <f t="shared" si="54"/>
        <v>15500.942999999999</v>
      </c>
      <c r="AB55" s="10"/>
      <c r="AC55" s="10">
        <f t="shared" si="55"/>
        <v>0</v>
      </c>
      <c r="AD55" s="10"/>
      <c r="AE55" s="10">
        <f t="shared" si="56"/>
        <v>15500.942999999999</v>
      </c>
      <c r="AF55" s="10"/>
      <c r="AG55" s="10">
        <f t="shared" si="57"/>
        <v>0</v>
      </c>
      <c r="AH55" s="36"/>
      <c r="AI55" s="36">
        <f t="shared" si="60"/>
        <v>15500.942999999999</v>
      </c>
      <c r="AJ55" s="36"/>
      <c r="AK55" s="36">
        <f t="shared" si="58"/>
        <v>0</v>
      </c>
      <c r="AL55" s="36"/>
      <c r="AM55" s="36">
        <f t="shared" si="61"/>
        <v>15500.942999999999</v>
      </c>
      <c r="AN55" s="36"/>
      <c r="AO55" s="36">
        <f t="shared" si="59"/>
        <v>0</v>
      </c>
      <c r="AP55" s="39">
        <v>1710141220</v>
      </c>
      <c r="AQ55" s="39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</row>
    <row r="56" spans="1:56" ht="54" x14ac:dyDescent="0.35">
      <c r="A56" s="32" t="s">
        <v>83</v>
      </c>
      <c r="B56" s="37" t="s">
        <v>49</v>
      </c>
      <c r="C56" s="37" t="s">
        <v>9</v>
      </c>
      <c r="D56" s="4">
        <f>D58+D59</f>
        <v>472284.8</v>
      </c>
      <c r="E56" s="10"/>
      <c r="F56" s="10">
        <f t="shared" si="0"/>
        <v>472284.8</v>
      </c>
      <c r="G56" s="4">
        <f>G58+G59</f>
        <v>806538.6</v>
      </c>
      <c r="H56" s="10"/>
      <c r="I56" s="10">
        <f t="shared" si="1"/>
        <v>806538.6</v>
      </c>
      <c r="J56" s="10"/>
      <c r="K56" s="10">
        <f t="shared" si="2"/>
        <v>472284.8</v>
      </c>
      <c r="L56" s="10"/>
      <c r="M56" s="10">
        <f t="shared" si="3"/>
        <v>806538.6</v>
      </c>
      <c r="N56" s="10"/>
      <c r="O56" s="10">
        <f t="shared" si="4"/>
        <v>472284.8</v>
      </c>
      <c r="P56" s="10"/>
      <c r="Q56" s="10">
        <f t="shared" si="49"/>
        <v>806538.6</v>
      </c>
      <c r="R56" s="10">
        <f>R58+R59</f>
        <v>41760</v>
      </c>
      <c r="S56" s="10">
        <f>O56+R56</f>
        <v>514044.8</v>
      </c>
      <c r="T56" s="10">
        <f>T58+T59</f>
        <v>41760</v>
      </c>
      <c r="U56" s="10">
        <f>Q56+T56</f>
        <v>848298.6</v>
      </c>
      <c r="V56" s="10">
        <f>V58+V59</f>
        <v>0</v>
      </c>
      <c r="W56" s="10">
        <f t="shared" si="52"/>
        <v>514044.8</v>
      </c>
      <c r="X56" s="10">
        <f>X58+X59</f>
        <v>0</v>
      </c>
      <c r="Y56" s="10">
        <f t="shared" si="53"/>
        <v>848298.6</v>
      </c>
      <c r="Z56" s="10">
        <f>Z58+Z59</f>
        <v>0</v>
      </c>
      <c r="AA56" s="23">
        <f t="shared" si="54"/>
        <v>514044.8</v>
      </c>
      <c r="AB56" s="10">
        <f>AB58+AB59</f>
        <v>0</v>
      </c>
      <c r="AC56" s="10">
        <f t="shared" si="55"/>
        <v>848298.6</v>
      </c>
      <c r="AD56" s="10">
        <f>AD58+AD59</f>
        <v>0</v>
      </c>
      <c r="AE56" s="10">
        <f t="shared" si="56"/>
        <v>514044.8</v>
      </c>
      <c r="AF56" s="10">
        <f>AF58+AF59</f>
        <v>0</v>
      </c>
      <c r="AG56" s="10">
        <f t="shared" si="57"/>
        <v>848298.6</v>
      </c>
      <c r="AH56" s="36">
        <f>AH58+AH59</f>
        <v>0</v>
      </c>
      <c r="AI56" s="36">
        <f t="shared" si="60"/>
        <v>514044.8</v>
      </c>
      <c r="AJ56" s="36">
        <f>AJ58+AJ59</f>
        <v>0</v>
      </c>
      <c r="AK56" s="36">
        <f t="shared" si="58"/>
        <v>848298.6</v>
      </c>
      <c r="AL56" s="36">
        <f>AL58+AL59</f>
        <v>0</v>
      </c>
      <c r="AM56" s="36">
        <f t="shared" si="61"/>
        <v>514044.8</v>
      </c>
      <c r="AN56" s="36">
        <f>AN58+AN59</f>
        <v>0</v>
      </c>
      <c r="AO56" s="36">
        <f t="shared" si="59"/>
        <v>848298.6</v>
      </c>
      <c r="AP56" s="39"/>
      <c r="AQ56" s="39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</row>
    <row r="57" spans="1:56" s="5" customFormat="1" hidden="1" x14ac:dyDescent="0.35">
      <c r="A57" s="2"/>
      <c r="B57" s="8" t="s">
        <v>13</v>
      </c>
      <c r="C57" s="11"/>
      <c r="D57" s="4"/>
      <c r="E57" s="10"/>
      <c r="F57" s="10"/>
      <c r="G57" s="4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23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4"/>
      <c r="AM57" s="10"/>
      <c r="AN57" s="14"/>
      <c r="AO57" s="10"/>
      <c r="AP57" s="19"/>
      <c r="AQ57" s="19">
        <v>0</v>
      </c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</row>
    <row r="58" spans="1:56" s="5" customFormat="1" hidden="1" x14ac:dyDescent="0.35">
      <c r="A58" s="2"/>
      <c r="B58" s="11" t="s">
        <v>16</v>
      </c>
      <c r="C58" s="11"/>
      <c r="D58" s="4">
        <v>472284.8</v>
      </c>
      <c r="E58" s="10"/>
      <c r="F58" s="10">
        <f t="shared" si="0"/>
        <v>472284.8</v>
      </c>
      <c r="G58" s="4">
        <v>806538.6</v>
      </c>
      <c r="H58" s="10"/>
      <c r="I58" s="10">
        <f t="shared" si="1"/>
        <v>806538.6</v>
      </c>
      <c r="J58" s="10"/>
      <c r="K58" s="10">
        <f t="shared" si="2"/>
        <v>472284.8</v>
      </c>
      <c r="L58" s="10"/>
      <c r="M58" s="10">
        <f t="shared" si="3"/>
        <v>806538.6</v>
      </c>
      <c r="N58" s="10"/>
      <c r="O58" s="10">
        <f t="shared" si="4"/>
        <v>472284.8</v>
      </c>
      <c r="P58" s="10"/>
      <c r="Q58" s="10">
        <f t="shared" ref="Q58:Q62" si="62">M58+P58</f>
        <v>806538.6</v>
      </c>
      <c r="R58" s="10">
        <f>-422945.9+464705.9</f>
        <v>41760</v>
      </c>
      <c r="S58" s="10">
        <f t="shared" ref="S58:S62" si="63">O58+R58</f>
        <v>514044.8</v>
      </c>
      <c r="T58" s="10">
        <f>-765745.9+807505.9</f>
        <v>41760</v>
      </c>
      <c r="U58" s="10">
        <f t="shared" ref="U58:U62" si="64">Q58+T58</f>
        <v>848298.6</v>
      </c>
      <c r="V58" s="10"/>
      <c r="W58" s="10">
        <f t="shared" ref="W58:W62" si="65">S58+V58</f>
        <v>514044.8</v>
      </c>
      <c r="X58" s="10"/>
      <c r="Y58" s="10">
        <f t="shared" ref="Y58:Y62" si="66">U58+X58</f>
        <v>848298.6</v>
      </c>
      <c r="Z58" s="10"/>
      <c r="AA58" s="23">
        <f t="shared" ref="AA58:AA62" si="67">W58+Z58</f>
        <v>514044.8</v>
      </c>
      <c r="AB58" s="10"/>
      <c r="AC58" s="10">
        <f t="shared" ref="AC58:AC62" si="68">Y58+AB58</f>
        <v>848298.6</v>
      </c>
      <c r="AD58" s="10"/>
      <c r="AE58" s="10">
        <f t="shared" ref="AE58:AE62" si="69">AA58+AD58</f>
        <v>514044.8</v>
      </c>
      <c r="AF58" s="10"/>
      <c r="AG58" s="10">
        <f t="shared" ref="AG58:AG62" si="70">AC58+AF58</f>
        <v>848298.6</v>
      </c>
      <c r="AH58" s="10"/>
      <c r="AI58" s="10">
        <f t="shared" ref="AI58:AI62" si="71">AE58+AH58</f>
        <v>514044.8</v>
      </c>
      <c r="AJ58" s="10"/>
      <c r="AK58" s="10">
        <f t="shared" ref="AK58:AK62" si="72">AG58+AJ58</f>
        <v>848298.6</v>
      </c>
      <c r="AL58" s="14"/>
      <c r="AM58" s="10">
        <f t="shared" ref="AM58:AM62" si="73">AI58+AL58</f>
        <v>514044.8</v>
      </c>
      <c r="AN58" s="14"/>
      <c r="AO58" s="10">
        <f t="shared" ref="AO58:AO62" si="74">AK58+AN58</f>
        <v>848298.6</v>
      </c>
      <c r="AP58" s="19"/>
      <c r="AQ58" s="19">
        <v>0</v>
      </c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</row>
    <row r="59" spans="1:56" s="5" customFormat="1" hidden="1" x14ac:dyDescent="0.35">
      <c r="A59" s="2"/>
      <c r="B59" s="11" t="s">
        <v>33</v>
      </c>
      <c r="C59" s="11"/>
      <c r="D59" s="4"/>
      <c r="E59" s="10"/>
      <c r="F59" s="10">
        <f t="shared" si="0"/>
        <v>0</v>
      </c>
      <c r="G59" s="4"/>
      <c r="H59" s="10"/>
      <c r="I59" s="10">
        <f t="shared" si="1"/>
        <v>0</v>
      </c>
      <c r="J59" s="10"/>
      <c r="K59" s="10">
        <f t="shared" si="2"/>
        <v>0</v>
      </c>
      <c r="L59" s="10"/>
      <c r="M59" s="10">
        <f t="shared" si="3"/>
        <v>0</v>
      </c>
      <c r="N59" s="10"/>
      <c r="O59" s="10">
        <f t="shared" si="4"/>
        <v>0</v>
      </c>
      <c r="P59" s="10"/>
      <c r="Q59" s="10">
        <f t="shared" si="62"/>
        <v>0</v>
      </c>
      <c r="R59" s="10"/>
      <c r="S59" s="10">
        <f t="shared" si="63"/>
        <v>0</v>
      </c>
      <c r="T59" s="10"/>
      <c r="U59" s="10">
        <f t="shared" si="64"/>
        <v>0</v>
      </c>
      <c r="V59" s="10"/>
      <c r="W59" s="10">
        <f t="shared" si="65"/>
        <v>0</v>
      </c>
      <c r="X59" s="10"/>
      <c r="Y59" s="10">
        <f t="shared" si="66"/>
        <v>0</v>
      </c>
      <c r="Z59" s="10"/>
      <c r="AA59" s="23">
        <f t="shared" si="67"/>
        <v>0</v>
      </c>
      <c r="AB59" s="10"/>
      <c r="AC59" s="10">
        <f t="shared" si="68"/>
        <v>0</v>
      </c>
      <c r="AD59" s="10"/>
      <c r="AE59" s="10">
        <f t="shared" si="69"/>
        <v>0</v>
      </c>
      <c r="AF59" s="10"/>
      <c r="AG59" s="10">
        <f t="shared" si="70"/>
        <v>0</v>
      </c>
      <c r="AH59" s="10"/>
      <c r="AI59" s="10">
        <f t="shared" si="71"/>
        <v>0</v>
      </c>
      <c r="AJ59" s="10"/>
      <c r="AK59" s="10">
        <f t="shared" si="72"/>
        <v>0</v>
      </c>
      <c r="AL59" s="14"/>
      <c r="AM59" s="10">
        <f t="shared" si="73"/>
        <v>0</v>
      </c>
      <c r="AN59" s="14"/>
      <c r="AO59" s="10">
        <f t="shared" si="74"/>
        <v>0</v>
      </c>
      <c r="AP59" s="19"/>
      <c r="AQ59" s="19">
        <v>0</v>
      </c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</row>
    <row r="60" spans="1:56" ht="54" x14ac:dyDescent="0.35">
      <c r="A60" s="32" t="s">
        <v>84</v>
      </c>
      <c r="B60" s="37" t="s">
        <v>71</v>
      </c>
      <c r="C60" s="37" t="s">
        <v>9</v>
      </c>
      <c r="D60" s="4">
        <v>342800</v>
      </c>
      <c r="E60" s="10"/>
      <c r="F60" s="10">
        <f t="shared" si="0"/>
        <v>342800</v>
      </c>
      <c r="G60" s="4">
        <v>0</v>
      </c>
      <c r="H60" s="10"/>
      <c r="I60" s="10">
        <f t="shared" si="1"/>
        <v>0</v>
      </c>
      <c r="J60" s="10"/>
      <c r="K60" s="10">
        <f t="shared" si="2"/>
        <v>342800</v>
      </c>
      <c r="L60" s="10"/>
      <c r="M60" s="10">
        <f t="shared" si="3"/>
        <v>0</v>
      </c>
      <c r="N60" s="10"/>
      <c r="O60" s="10">
        <f t="shared" si="4"/>
        <v>342800</v>
      </c>
      <c r="P60" s="10"/>
      <c r="Q60" s="10">
        <f t="shared" si="62"/>
        <v>0</v>
      </c>
      <c r="R60" s="10"/>
      <c r="S60" s="10">
        <f t="shared" si="63"/>
        <v>342800</v>
      </c>
      <c r="T60" s="10"/>
      <c r="U60" s="10">
        <f t="shared" si="64"/>
        <v>0</v>
      </c>
      <c r="V60" s="10"/>
      <c r="W60" s="10">
        <f t="shared" si="65"/>
        <v>342800</v>
      </c>
      <c r="X60" s="10"/>
      <c r="Y60" s="10">
        <f t="shared" si="66"/>
        <v>0</v>
      </c>
      <c r="Z60" s="10"/>
      <c r="AA60" s="23">
        <f t="shared" si="67"/>
        <v>342800</v>
      </c>
      <c r="AB60" s="10"/>
      <c r="AC60" s="10">
        <f t="shared" si="68"/>
        <v>0</v>
      </c>
      <c r="AD60" s="10"/>
      <c r="AE60" s="10">
        <f t="shared" si="69"/>
        <v>342800</v>
      </c>
      <c r="AF60" s="10"/>
      <c r="AG60" s="10">
        <f t="shared" si="70"/>
        <v>0</v>
      </c>
      <c r="AH60" s="36"/>
      <c r="AI60" s="36">
        <f t="shared" si="71"/>
        <v>342800</v>
      </c>
      <c r="AJ60" s="36"/>
      <c r="AK60" s="36">
        <f t="shared" si="72"/>
        <v>0</v>
      </c>
      <c r="AL60" s="36"/>
      <c r="AM60" s="36">
        <f t="shared" si="73"/>
        <v>342800</v>
      </c>
      <c r="AN60" s="36"/>
      <c r="AO60" s="36">
        <f t="shared" si="74"/>
        <v>0</v>
      </c>
      <c r="AP60" s="39"/>
      <c r="AQ60" s="39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</row>
    <row r="61" spans="1:56" s="5" customFormat="1" ht="72" hidden="1" x14ac:dyDescent="0.35">
      <c r="A61" s="2" t="s">
        <v>83</v>
      </c>
      <c r="B61" s="11" t="s">
        <v>60</v>
      </c>
      <c r="C61" s="11" t="s">
        <v>8</v>
      </c>
      <c r="D61" s="4">
        <v>0</v>
      </c>
      <c r="E61" s="10"/>
      <c r="F61" s="10">
        <f t="shared" si="0"/>
        <v>0</v>
      </c>
      <c r="G61" s="4">
        <v>0</v>
      </c>
      <c r="H61" s="10"/>
      <c r="I61" s="10">
        <f t="shared" si="1"/>
        <v>0</v>
      </c>
      <c r="J61" s="10"/>
      <c r="K61" s="10">
        <f t="shared" si="2"/>
        <v>0</v>
      </c>
      <c r="L61" s="10"/>
      <c r="M61" s="10">
        <f t="shared" si="3"/>
        <v>0</v>
      </c>
      <c r="N61" s="10"/>
      <c r="O61" s="10">
        <f t="shared" si="4"/>
        <v>0</v>
      </c>
      <c r="P61" s="10"/>
      <c r="Q61" s="10">
        <f t="shared" si="62"/>
        <v>0</v>
      </c>
      <c r="R61" s="10"/>
      <c r="S61" s="10">
        <f t="shared" si="63"/>
        <v>0</v>
      </c>
      <c r="T61" s="10"/>
      <c r="U61" s="10">
        <f t="shared" si="64"/>
        <v>0</v>
      </c>
      <c r="V61" s="10"/>
      <c r="W61" s="10">
        <f t="shared" si="65"/>
        <v>0</v>
      </c>
      <c r="X61" s="10"/>
      <c r="Y61" s="10">
        <f t="shared" si="66"/>
        <v>0</v>
      </c>
      <c r="Z61" s="10"/>
      <c r="AA61" s="23">
        <f t="shared" si="67"/>
        <v>0</v>
      </c>
      <c r="AB61" s="10"/>
      <c r="AC61" s="10">
        <f t="shared" si="68"/>
        <v>0</v>
      </c>
      <c r="AD61" s="10"/>
      <c r="AE61" s="10">
        <f t="shared" si="69"/>
        <v>0</v>
      </c>
      <c r="AF61" s="10"/>
      <c r="AG61" s="10">
        <f t="shared" si="70"/>
        <v>0</v>
      </c>
      <c r="AH61" s="10"/>
      <c r="AI61" s="10">
        <f t="shared" si="71"/>
        <v>0</v>
      </c>
      <c r="AJ61" s="10"/>
      <c r="AK61" s="10">
        <f t="shared" si="72"/>
        <v>0</v>
      </c>
      <c r="AL61" s="14"/>
      <c r="AM61" s="10">
        <f t="shared" si="73"/>
        <v>0</v>
      </c>
      <c r="AN61" s="14"/>
      <c r="AO61" s="10">
        <f t="shared" si="74"/>
        <v>0</v>
      </c>
      <c r="AP61" s="19"/>
      <c r="AQ61" s="19">
        <v>0</v>
      </c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</row>
    <row r="62" spans="1:56" x14ac:dyDescent="0.35">
      <c r="A62" s="32"/>
      <c r="B62" s="37" t="s">
        <v>10</v>
      </c>
      <c r="C62" s="37"/>
      <c r="D62" s="22">
        <f>D66+D67+D71+D72+D76+D82</f>
        <v>168788.3</v>
      </c>
      <c r="E62" s="22"/>
      <c r="F62" s="23">
        <f t="shared" si="0"/>
        <v>168788.3</v>
      </c>
      <c r="G62" s="24">
        <f>G66+G67+G71+G72+G76+G82</f>
        <v>35500</v>
      </c>
      <c r="H62" s="22"/>
      <c r="I62" s="23">
        <f t="shared" si="1"/>
        <v>35500</v>
      </c>
      <c r="J62" s="22"/>
      <c r="K62" s="23">
        <f t="shared" si="2"/>
        <v>168788.3</v>
      </c>
      <c r="L62" s="22"/>
      <c r="M62" s="23">
        <f t="shared" si="3"/>
        <v>35500</v>
      </c>
      <c r="N62" s="22"/>
      <c r="O62" s="23">
        <f t="shared" si="4"/>
        <v>168788.3</v>
      </c>
      <c r="P62" s="22"/>
      <c r="Q62" s="23">
        <f t="shared" si="62"/>
        <v>35500</v>
      </c>
      <c r="R62" s="22">
        <f>R64+R65</f>
        <v>0</v>
      </c>
      <c r="S62" s="23">
        <f t="shared" si="63"/>
        <v>168788.3</v>
      </c>
      <c r="T62" s="22"/>
      <c r="U62" s="23">
        <f t="shared" si="64"/>
        <v>35500</v>
      </c>
      <c r="V62" s="22">
        <f>V64+V65</f>
        <v>0</v>
      </c>
      <c r="W62" s="23">
        <f t="shared" si="65"/>
        <v>168788.3</v>
      </c>
      <c r="X62" s="22"/>
      <c r="Y62" s="23">
        <f t="shared" si="66"/>
        <v>35500</v>
      </c>
      <c r="Z62" s="22">
        <f>Z64+Z65</f>
        <v>-11616</v>
      </c>
      <c r="AA62" s="23">
        <f t="shared" si="67"/>
        <v>157172.29999999999</v>
      </c>
      <c r="AB62" s="22"/>
      <c r="AC62" s="23">
        <f t="shared" si="68"/>
        <v>35500</v>
      </c>
      <c r="AD62" s="22">
        <f>AD64+AD65</f>
        <v>0</v>
      </c>
      <c r="AE62" s="23">
        <f t="shared" si="69"/>
        <v>157172.29999999999</v>
      </c>
      <c r="AF62" s="22"/>
      <c r="AG62" s="23">
        <f t="shared" si="70"/>
        <v>35500</v>
      </c>
      <c r="AH62" s="40">
        <f>AH64+AH65</f>
        <v>0</v>
      </c>
      <c r="AI62" s="36">
        <f t="shared" si="71"/>
        <v>157172.29999999999</v>
      </c>
      <c r="AJ62" s="40"/>
      <c r="AK62" s="36">
        <f t="shared" si="72"/>
        <v>35500</v>
      </c>
      <c r="AL62" s="40">
        <f>AL64+AL65</f>
        <v>0</v>
      </c>
      <c r="AM62" s="36">
        <f t="shared" si="73"/>
        <v>157172.29999999999</v>
      </c>
      <c r="AN62" s="40"/>
      <c r="AO62" s="36">
        <f t="shared" si="74"/>
        <v>35500</v>
      </c>
      <c r="AP62" s="39"/>
      <c r="AQ62" s="39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</row>
    <row r="63" spans="1:56" x14ac:dyDescent="0.35">
      <c r="A63" s="32"/>
      <c r="B63" s="33" t="s">
        <v>13</v>
      </c>
      <c r="C63" s="37"/>
      <c r="D63" s="7"/>
      <c r="E63" s="6"/>
      <c r="F63" s="10"/>
      <c r="G63" s="7"/>
      <c r="H63" s="6"/>
      <c r="I63" s="10"/>
      <c r="J63" s="6"/>
      <c r="K63" s="10"/>
      <c r="L63" s="6"/>
      <c r="M63" s="10"/>
      <c r="N63" s="6"/>
      <c r="O63" s="10"/>
      <c r="P63" s="6"/>
      <c r="Q63" s="10"/>
      <c r="R63" s="6"/>
      <c r="S63" s="10"/>
      <c r="T63" s="6"/>
      <c r="U63" s="10"/>
      <c r="V63" s="6"/>
      <c r="W63" s="10"/>
      <c r="X63" s="6"/>
      <c r="Y63" s="10"/>
      <c r="Z63" s="6"/>
      <c r="AA63" s="23"/>
      <c r="AB63" s="6"/>
      <c r="AC63" s="10"/>
      <c r="AD63" s="6"/>
      <c r="AE63" s="10"/>
      <c r="AF63" s="6"/>
      <c r="AG63" s="10"/>
      <c r="AH63" s="40"/>
      <c r="AI63" s="36"/>
      <c r="AJ63" s="40"/>
      <c r="AK63" s="36"/>
      <c r="AL63" s="40"/>
      <c r="AM63" s="36"/>
      <c r="AN63" s="40"/>
      <c r="AO63" s="36"/>
      <c r="AP63" s="39"/>
      <c r="AQ63" s="39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</row>
    <row r="64" spans="1:56" s="5" customFormat="1" hidden="1" x14ac:dyDescent="0.35">
      <c r="A64" s="2"/>
      <c r="B64" s="11" t="s">
        <v>16</v>
      </c>
      <c r="C64" s="11"/>
      <c r="D64" s="7">
        <f>D66+D69+D71+D72+D78+D82</f>
        <v>139638.30000000002</v>
      </c>
      <c r="E64" s="6"/>
      <c r="F64" s="10">
        <f t="shared" si="0"/>
        <v>139638.30000000002</v>
      </c>
      <c r="G64" s="7">
        <f>G66+G69+G71+G72+G78+G82</f>
        <v>35500</v>
      </c>
      <c r="H64" s="6"/>
      <c r="I64" s="10">
        <f t="shared" si="1"/>
        <v>35500</v>
      </c>
      <c r="J64" s="6"/>
      <c r="K64" s="10">
        <f t="shared" si="2"/>
        <v>139638.30000000002</v>
      </c>
      <c r="L64" s="6"/>
      <c r="M64" s="10">
        <f t="shared" si="3"/>
        <v>35500</v>
      </c>
      <c r="N64" s="6"/>
      <c r="O64" s="10">
        <f t="shared" si="4"/>
        <v>139638.30000000002</v>
      </c>
      <c r="P64" s="6"/>
      <c r="Q64" s="10">
        <f t="shared" ref="Q64:Q67" si="75">M64+P64</f>
        <v>35500</v>
      </c>
      <c r="R64" s="6">
        <f>R66+R69+R71+R74+R78+R82</f>
        <v>0</v>
      </c>
      <c r="S64" s="10">
        <f t="shared" ref="S64:S72" si="76">O64+R64</f>
        <v>139638.30000000002</v>
      </c>
      <c r="T64" s="6"/>
      <c r="U64" s="10">
        <f t="shared" ref="U64:U67" si="77">Q64+T64</f>
        <v>35500</v>
      </c>
      <c r="V64" s="6">
        <f>V66+V69+V71+V74+V78+V82</f>
        <v>0</v>
      </c>
      <c r="W64" s="10">
        <f t="shared" ref="W64:W72" si="78">S64+V64</f>
        <v>139638.30000000002</v>
      </c>
      <c r="X64" s="6"/>
      <c r="Y64" s="10">
        <f t="shared" ref="Y64:Y67" si="79">U64+X64</f>
        <v>35500</v>
      </c>
      <c r="Z64" s="6">
        <f>Z66+Z69+Z71+Z74+Z78+Z82</f>
        <v>-11616</v>
      </c>
      <c r="AA64" s="23">
        <f t="shared" ref="AA64:AA72" si="80">W64+Z64</f>
        <v>128022.30000000002</v>
      </c>
      <c r="AB64" s="6"/>
      <c r="AC64" s="10">
        <f t="shared" ref="AC64:AC67" si="81">Y64+AB64</f>
        <v>35500</v>
      </c>
      <c r="AD64" s="6">
        <f>AD66+AD69+AD71+AD74+AD78+AD82</f>
        <v>0</v>
      </c>
      <c r="AE64" s="10">
        <f t="shared" ref="AE64:AE72" si="82">AA64+AD64</f>
        <v>128022.30000000002</v>
      </c>
      <c r="AF64" s="6"/>
      <c r="AG64" s="10">
        <f t="shared" ref="AG64:AG67" si="83">AC64+AF64</f>
        <v>35500</v>
      </c>
      <c r="AH64" s="6">
        <f>AH66+AH69+AH71+AH74+AH78+AH82+AH80+AH81</f>
        <v>0</v>
      </c>
      <c r="AI64" s="10">
        <f t="shared" ref="AI64:AI72" si="84">AE64+AH64</f>
        <v>128022.30000000002</v>
      </c>
      <c r="AJ64" s="6"/>
      <c r="AK64" s="10">
        <f t="shared" ref="AK64:AK67" si="85">AG64+AJ64</f>
        <v>35500</v>
      </c>
      <c r="AL64" s="15">
        <f>AL66+AL69+AL71+AL74+AL78+AL82+AL80+AL81</f>
        <v>0</v>
      </c>
      <c r="AM64" s="10">
        <f t="shared" ref="AM64:AM65" si="86">AI64+AL64</f>
        <v>128022.30000000002</v>
      </c>
      <c r="AN64" s="15"/>
      <c r="AO64" s="10">
        <f t="shared" ref="AO64:AO67" si="87">AK64+AN64</f>
        <v>35500</v>
      </c>
      <c r="AP64" s="19"/>
      <c r="AQ64" s="19">
        <v>0</v>
      </c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</row>
    <row r="65" spans="1:56" x14ac:dyDescent="0.35">
      <c r="A65" s="32"/>
      <c r="B65" s="37" t="s">
        <v>33</v>
      </c>
      <c r="C65" s="37"/>
      <c r="D65" s="7">
        <f>D70+D79</f>
        <v>29150</v>
      </c>
      <c r="E65" s="6"/>
      <c r="F65" s="10">
        <f t="shared" si="0"/>
        <v>29150</v>
      </c>
      <c r="G65" s="7">
        <f>G70+G79</f>
        <v>0</v>
      </c>
      <c r="H65" s="6"/>
      <c r="I65" s="10">
        <f t="shared" si="1"/>
        <v>0</v>
      </c>
      <c r="J65" s="6"/>
      <c r="K65" s="10">
        <f t="shared" si="2"/>
        <v>29150</v>
      </c>
      <c r="L65" s="6"/>
      <c r="M65" s="10">
        <f t="shared" si="3"/>
        <v>0</v>
      </c>
      <c r="N65" s="6"/>
      <c r="O65" s="10">
        <f t="shared" si="4"/>
        <v>29150</v>
      </c>
      <c r="P65" s="6"/>
      <c r="Q65" s="10">
        <f t="shared" si="75"/>
        <v>0</v>
      </c>
      <c r="R65" s="6"/>
      <c r="S65" s="10">
        <f t="shared" si="76"/>
        <v>29150</v>
      </c>
      <c r="T65" s="6"/>
      <c r="U65" s="10">
        <f t="shared" si="77"/>
        <v>0</v>
      </c>
      <c r="V65" s="6"/>
      <c r="W65" s="10">
        <f t="shared" si="78"/>
        <v>29150</v>
      </c>
      <c r="X65" s="6"/>
      <c r="Y65" s="10">
        <f t="shared" si="79"/>
        <v>0</v>
      </c>
      <c r="Z65" s="6"/>
      <c r="AA65" s="23">
        <f t="shared" si="80"/>
        <v>29150</v>
      </c>
      <c r="AB65" s="6"/>
      <c r="AC65" s="10">
        <f t="shared" si="81"/>
        <v>0</v>
      </c>
      <c r="AD65" s="6"/>
      <c r="AE65" s="10">
        <f t="shared" si="82"/>
        <v>29150</v>
      </c>
      <c r="AF65" s="6"/>
      <c r="AG65" s="10">
        <f t="shared" si="83"/>
        <v>0</v>
      </c>
      <c r="AH65" s="40"/>
      <c r="AI65" s="36">
        <f t="shared" si="84"/>
        <v>29150</v>
      </c>
      <c r="AJ65" s="40"/>
      <c r="AK65" s="36">
        <f t="shared" si="85"/>
        <v>0</v>
      </c>
      <c r="AL65" s="40"/>
      <c r="AM65" s="36">
        <f t="shared" si="86"/>
        <v>29150</v>
      </c>
      <c r="AN65" s="40"/>
      <c r="AO65" s="36">
        <f t="shared" si="87"/>
        <v>0</v>
      </c>
      <c r="AP65" s="39"/>
      <c r="AQ65" s="39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</row>
    <row r="66" spans="1:56" ht="60" customHeight="1" x14ac:dyDescent="0.35">
      <c r="A66" s="32" t="s">
        <v>85</v>
      </c>
      <c r="B66" s="41" t="s">
        <v>70</v>
      </c>
      <c r="C66" s="41" t="s">
        <v>11</v>
      </c>
      <c r="D66" s="4">
        <v>49935.1</v>
      </c>
      <c r="E66" s="10"/>
      <c r="F66" s="10">
        <f t="shared" si="0"/>
        <v>49935.1</v>
      </c>
      <c r="G66" s="4">
        <v>35500</v>
      </c>
      <c r="H66" s="10"/>
      <c r="I66" s="10">
        <f t="shared" si="1"/>
        <v>35500</v>
      </c>
      <c r="J66" s="10"/>
      <c r="K66" s="10">
        <f t="shared" si="2"/>
        <v>49935.1</v>
      </c>
      <c r="L66" s="10"/>
      <c r="M66" s="10">
        <f t="shared" si="3"/>
        <v>35500</v>
      </c>
      <c r="N66" s="10"/>
      <c r="O66" s="10">
        <f t="shared" si="4"/>
        <v>49935.1</v>
      </c>
      <c r="P66" s="10"/>
      <c r="Q66" s="10">
        <f t="shared" si="75"/>
        <v>35500</v>
      </c>
      <c r="R66" s="10"/>
      <c r="S66" s="10">
        <f t="shared" si="76"/>
        <v>49935.1</v>
      </c>
      <c r="T66" s="10"/>
      <c r="U66" s="10">
        <f t="shared" si="77"/>
        <v>35500</v>
      </c>
      <c r="V66" s="10"/>
      <c r="W66" s="10">
        <f t="shared" si="78"/>
        <v>49935.1</v>
      </c>
      <c r="X66" s="10"/>
      <c r="Y66" s="10">
        <f t="shared" si="79"/>
        <v>35500</v>
      </c>
      <c r="Z66" s="10">
        <v>-3185.1</v>
      </c>
      <c r="AA66" s="23">
        <f t="shared" si="80"/>
        <v>46750</v>
      </c>
      <c r="AB66" s="10"/>
      <c r="AC66" s="10">
        <f t="shared" si="81"/>
        <v>35500</v>
      </c>
      <c r="AD66" s="10"/>
      <c r="AE66" s="10">
        <f t="shared" si="82"/>
        <v>46750</v>
      </c>
      <c r="AF66" s="10"/>
      <c r="AG66" s="10">
        <f t="shared" si="83"/>
        <v>35500</v>
      </c>
      <c r="AH66" s="36"/>
      <c r="AI66" s="36">
        <f>AE66+AH66</f>
        <v>46750</v>
      </c>
      <c r="AJ66" s="36"/>
      <c r="AK66" s="36">
        <f t="shared" si="85"/>
        <v>35500</v>
      </c>
      <c r="AL66" s="36"/>
      <c r="AM66" s="36">
        <f>AI66+AL66</f>
        <v>46750</v>
      </c>
      <c r="AN66" s="36"/>
      <c r="AO66" s="36">
        <f t="shared" si="87"/>
        <v>35500</v>
      </c>
      <c r="AP66" s="39">
        <v>1020200000</v>
      </c>
      <c r="AQ66" s="39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</row>
    <row r="67" spans="1:56" s="5" customFormat="1" ht="54" hidden="1" x14ac:dyDescent="0.35">
      <c r="A67" s="2" t="s">
        <v>43</v>
      </c>
      <c r="B67" s="3" t="s">
        <v>102</v>
      </c>
      <c r="C67" s="3" t="s">
        <v>11</v>
      </c>
      <c r="D67" s="10">
        <f>D69+D70</f>
        <v>0</v>
      </c>
      <c r="E67" s="10"/>
      <c r="F67" s="10">
        <f t="shared" si="0"/>
        <v>0</v>
      </c>
      <c r="G67" s="4">
        <f>G69+G70</f>
        <v>0</v>
      </c>
      <c r="H67" s="10"/>
      <c r="I67" s="10">
        <f t="shared" si="1"/>
        <v>0</v>
      </c>
      <c r="J67" s="10"/>
      <c r="K67" s="10">
        <f t="shared" si="2"/>
        <v>0</v>
      </c>
      <c r="L67" s="10"/>
      <c r="M67" s="10">
        <f t="shared" si="3"/>
        <v>0</v>
      </c>
      <c r="N67" s="10"/>
      <c r="O67" s="10">
        <f t="shared" si="4"/>
        <v>0</v>
      </c>
      <c r="P67" s="10"/>
      <c r="Q67" s="10">
        <f t="shared" si="75"/>
        <v>0</v>
      </c>
      <c r="R67" s="10"/>
      <c r="S67" s="10">
        <f t="shared" si="76"/>
        <v>0</v>
      </c>
      <c r="T67" s="10"/>
      <c r="U67" s="10">
        <f t="shared" si="77"/>
        <v>0</v>
      </c>
      <c r="V67" s="10"/>
      <c r="W67" s="10">
        <f t="shared" si="78"/>
        <v>0</v>
      </c>
      <c r="X67" s="10"/>
      <c r="Y67" s="10">
        <f t="shared" si="79"/>
        <v>0</v>
      </c>
      <c r="Z67" s="10"/>
      <c r="AA67" s="23">
        <f t="shared" si="80"/>
        <v>0</v>
      </c>
      <c r="AB67" s="10"/>
      <c r="AC67" s="10">
        <f t="shared" si="81"/>
        <v>0</v>
      </c>
      <c r="AD67" s="10"/>
      <c r="AE67" s="10">
        <f t="shared" si="82"/>
        <v>0</v>
      </c>
      <c r="AF67" s="10"/>
      <c r="AG67" s="10">
        <f t="shared" si="83"/>
        <v>0</v>
      </c>
      <c r="AH67" s="10"/>
      <c r="AI67" s="10">
        <f t="shared" si="84"/>
        <v>0</v>
      </c>
      <c r="AJ67" s="10"/>
      <c r="AK67" s="10">
        <f t="shared" si="85"/>
        <v>0</v>
      </c>
      <c r="AL67" s="14"/>
      <c r="AM67" s="10">
        <f t="shared" ref="AM67:AM72" si="88">AI67+AL67</f>
        <v>0</v>
      </c>
      <c r="AN67" s="14"/>
      <c r="AO67" s="10">
        <f t="shared" si="87"/>
        <v>0</v>
      </c>
      <c r="AP67" s="19">
        <v>1120441070</v>
      </c>
      <c r="AQ67" s="19">
        <v>0</v>
      </c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</row>
    <row r="68" spans="1:56" s="5" customFormat="1" hidden="1" x14ac:dyDescent="0.35">
      <c r="A68" s="2"/>
      <c r="B68" s="8" t="s">
        <v>13</v>
      </c>
      <c r="C68" s="3"/>
      <c r="D68" s="10"/>
      <c r="E68" s="10"/>
      <c r="F68" s="10"/>
      <c r="G68" s="4"/>
      <c r="H68" s="10"/>
      <c r="I68" s="10"/>
      <c r="J68" s="10"/>
      <c r="K68" s="10"/>
      <c r="L68" s="10"/>
      <c r="M68" s="10"/>
      <c r="N68" s="10"/>
      <c r="O68" s="10">
        <f t="shared" si="4"/>
        <v>0</v>
      </c>
      <c r="P68" s="10"/>
      <c r="Q68" s="10"/>
      <c r="R68" s="10"/>
      <c r="S68" s="10">
        <f t="shared" si="76"/>
        <v>0</v>
      </c>
      <c r="T68" s="10"/>
      <c r="U68" s="10"/>
      <c r="V68" s="10"/>
      <c r="W68" s="10">
        <f t="shared" si="78"/>
        <v>0</v>
      </c>
      <c r="X68" s="10"/>
      <c r="Y68" s="10"/>
      <c r="Z68" s="10"/>
      <c r="AA68" s="23">
        <f t="shared" si="80"/>
        <v>0</v>
      </c>
      <c r="AB68" s="10"/>
      <c r="AC68" s="10"/>
      <c r="AD68" s="10"/>
      <c r="AE68" s="10">
        <f t="shared" si="82"/>
        <v>0</v>
      </c>
      <c r="AF68" s="10"/>
      <c r="AG68" s="10"/>
      <c r="AH68" s="10"/>
      <c r="AI68" s="10">
        <f t="shared" si="84"/>
        <v>0</v>
      </c>
      <c r="AJ68" s="10"/>
      <c r="AK68" s="10"/>
      <c r="AL68" s="14"/>
      <c r="AM68" s="10">
        <f t="shared" si="88"/>
        <v>0</v>
      </c>
      <c r="AN68" s="14"/>
      <c r="AO68" s="10"/>
      <c r="AP68" s="19"/>
      <c r="AQ68" s="19">
        <v>0</v>
      </c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</row>
    <row r="69" spans="1:56" s="5" customFormat="1" hidden="1" x14ac:dyDescent="0.35">
      <c r="A69" s="2"/>
      <c r="B69" s="11" t="s">
        <v>16</v>
      </c>
      <c r="C69" s="3"/>
      <c r="D69" s="10"/>
      <c r="E69" s="10"/>
      <c r="F69" s="10">
        <f t="shared" si="0"/>
        <v>0</v>
      </c>
      <c r="G69" s="4"/>
      <c r="H69" s="10"/>
      <c r="I69" s="10">
        <f t="shared" si="1"/>
        <v>0</v>
      </c>
      <c r="J69" s="10"/>
      <c r="K69" s="10">
        <f t="shared" si="2"/>
        <v>0</v>
      </c>
      <c r="L69" s="10"/>
      <c r="M69" s="10">
        <f t="shared" si="3"/>
        <v>0</v>
      </c>
      <c r="N69" s="10"/>
      <c r="O69" s="10">
        <f t="shared" si="4"/>
        <v>0</v>
      </c>
      <c r="P69" s="10"/>
      <c r="Q69" s="10">
        <f t="shared" ref="Q69:Q72" si="89">M69+P69</f>
        <v>0</v>
      </c>
      <c r="R69" s="10"/>
      <c r="S69" s="10">
        <f t="shared" si="76"/>
        <v>0</v>
      </c>
      <c r="T69" s="10"/>
      <c r="U69" s="10">
        <f t="shared" ref="U69:U72" si="90">Q69+T69</f>
        <v>0</v>
      </c>
      <c r="V69" s="10"/>
      <c r="W69" s="10">
        <f t="shared" si="78"/>
        <v>0</v>
      </c>
      <c r="X69" s="10"/>
      <c r="Y69" s="10">
        <f t="shared" ref="Y69:Y72" si="91">U69+X69</f>
        <v>0</v>
      </c>
      <c r="Z69" s="10"/>
      <c r="AA69" s="23">
        <f t="shared" si="80"/>
        <v>0</v>
      </c>
      <c r="AB69" s="10"/>
      <c r="AC69" s="10">
        <f t="shared" ref="AC69:AC72" si="92">Y69+AB69</f>
        <v>0</v>
      </c>
      <c r="AD69" s="10"/>
      <c r="AE69" s="10">
        <f t="shared" si="82"/>
        <v>0</v>
      </c>
      <c r="AF69" s="10"/>
      <c r="AG69" s="10">
        <f t="shared" ref="AG69:AG72" si="93">AC69+AF69</f>
        <v>0</v>
      </c>
      <c r="AH69" s="10"/>
      <c r="AI69" s="10">
        <f t="shared" si="84"/>
        <v>0</v>
      </c>
      <c r="AJ69" s="10"/>
      <c r="AK69" s="10">
        <f t="shared" ref="AK69:AK72" si="94">AG69+AJ69</f>
        <v>0</v>
      </c>
      <c r="AL69" s="14"/>
      <c r="AM69" s="10">
        <f t="shared" si="88"/>
        <v>0</v>
      </c>
      <c r="AN69" s="14"/>
      <c r="AO69" s="10">
        <f t="shared" ref="AO69:AO72" si="95">AK69+AN69</f>
        <v>0</v>
      </c>
      <c r="AP69" s="19"/>
      <c r="AQ69" s="19">
        <v>0</v>
      </c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</row>
    <row r="70" spans="1:56" s="5" customFormat="1" hidden="1" x14ac:dyDescent="0.35">
      <c r="A70" s="2"/>
      <c r="B70" s="11" t="s">
        <v>33</v>
      </c>
      <c r="C70" s="3"/>
      <c r="D70" s="10"/>
      <c r="E70" s="10"/>
      <c r="F70" s="10">
        <f t="shared" si="0"/>
        <v>0</v>
      </c>
      <c r="G70" s="4"/>
      <c r="H70" s="10"/>
      <c r="I70" s="10">
        <f t="shared" si="1"/>
        <v>0</v>
      </c>
      <c r="J70" s="10"/>
      <c r="K70" s="10">
        <f t="shared" si="2"/>
        <v>0</v>
      </c>
      <c r="L70" s="10"/>
      <c r="M70" s="10">
        <f t="shared" si="3"/>
        <v>0</v>
      </c>
      <c r="N70" s="10"/>
      <c r="O70" s="10">
        <f t="shared" si="4"/>
        <v>0</v>
      </c>
      <c r="P70" s="10"/>
      <c r="Q70" s="10">
        <f t="shared" si="89"/>
        <v>0</v>
      </c>
      <c r="R70" s="10"/>
      <c r="S70" s="10">
        <f t="shared" si="76"/>
        <v>0</v>
      </c>
      <c r="T70" s="10"/>
      <c r="U70" s="10">
        <f t="shared" si="90"/>
        <v>0</v>
      </c>
      <c r="V70" s="10"/>
      <c r="W70" s="10">
        <f t="shared" si="78"/>
        <v>0</v>
      </c>
      <c r="X70" s="10"/>
      <c r="Y70" s="10">
        <f t="shared" si="91"/>
        <v>0</v>
      </c>
      <c r="Z70" s="10"/>
      <c r="AA70" s="23">
        <f t="shared" si="80"/>
        <v>0</v>
      </c>
      <c r="AB70" s="10"/>
      <c r="AC70" s="10">
        <f t="shared" si="92"/>
        <v>0</v>
      </c>
      <c r="AD70" s="10"/>
      <c r="AE70" s="10">
        <f t="shared" si="82"/>
        <v>0</v>
      </c>
      <c r="AF70" s="10"/>
      <c r="AG70" s="10">
        <f t="shared" si="93"/>
        <v>0</v>
      </c>
      <c r="AH70" s="10"/>
      <c r="AI70" s="10">
        <f t="shared" si="84"/>
        <v>0</v>
      </c>
      <c r="AJ70" s="10"/>
      <c r="AK70" s="10">
        <f t="shared" si="94"/>
        <v>0</v>
      </c>
      <c r="AL70" s="14"/>
      <c r="AM70" s="10">
        <f t="shared" si="88"/>
        <v>0</v>
      </c>
      <c r="AN70" s="14"/>
      <c r="AO70" s="10">
        <f t="shared" si="95"/>
        <v>0</v>
      </c>
      <c r="AP70" s="19"/>
      <c r="AQ70" s="19">
        <v>0</v>
      </c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</row>
    <row r="71" spans="1:56" s="5" customFormat="1" ht="54" hidden="1" x14ac:dyDescent="0.35">
      <c r="A71" s="2" t="s">
        <v>84</v>
      </c>
      <c r="B71" s="3" t="s">
        <v>103</v>
      </c>
      <c r="C71" s="3" t="s">
        <v>11</v>
      </c>
      <c r="D71" s="10">
        <v>0</v>
      </c>
      <c r="E71" s="10">
        <v>8430.9</v>
      </c>
      <c r="F71" s="10">
        <f t="shared" si="0"/>
        <v>8430.9</v>
      </c>
      <c r="G71" s="4">
        <v>0</v>
      </c>
      <c r="H71" s="10"/>
      <c r="I71" s="10">
        <f t="shared" si="1"/>
        <v>0</v>
      </c>
      <c r="J71" s="10"/>
      <c r="K71" s="10">
        <f t="shared" si="2"/>
        <v>8430.9</v>
      </c>
      <c r="L71" s="10"/>
      <c r="M71" s="10">
        <f t="shared" si="3"/>
        <v>0</v>
      </c>
      <c r="N71" s="10"/>
      <c r="O71" s="10">
        <f t="shared" si="4"/>
        <v>8430.9</v>
      </c>
      <c r="P71" s="10"/>
      <c r="Q71" s="10">
        <f t="shared" si="89"/>
        <v>0</v>
      </c>
      <c r="R71" s="10"/>
      <c r="S71" s="10">
        <f t="shared" si="76"/>
        <v>8430.9</v>
      </c>
      <c r="T71" s="10"/>
      <c r="U71" s="10">
        <f t="shared" si="90"/>
        <v>0</v>
      </c>
      <c r="V71" s="10"/>
      <c r="W71" s="10">
        <f t="shared" si="78"/>
        <v>8430.9</v>
      </c>
      <c r="X71" s="10"/>
      <c r="Y71" s="10">
        <f t="shared" si="91"/>
        <v>0</v>
      </c>
      <c r="Z71" s="10">
        <v>-8430.9</v>
      </c>
      <c r="AA71" s="23">
        <f t="shared" si="80"/>
        <v>0</v>
      </c>
      <c r="AB71" s="10"/>
      <c r="AC71" s="10">
        <f t="shared" si="92"/>
        <v>0</v>
      </c>
      <c r="AD71" s="10"/>
      <c r="AE71" s="10">
        <f t="shared" si="82"/>
        <v>0</v>
      </c>
      <c r="AF71" s="10"/>
      <c r="AG71" s="10">
        <f t="shared" si="93"/>
        <v>0</v>
      </c>
      <c r="AH71" s="10"/>
      <c r="AI71" s="10">
        <f t="shared" si="84"/>
        <v>0</v>
      </c>
      <c r="AJ71" s="10"/>
      <c r="AK71" s="10">
        <f t="shared" si="94"/>
        <v>0</v>
      </c>
      <c r="AL71" s="14"/>
      <c r="AM71" s="10">
        <f t="shared" si="88"/>
        <v>0</v>
      </c>
      <c r="AN71" s="14"/>
      <c r="AO71" s="10">
        <f t="shared" si="95"/>
        <v>0</v>
      </c>
      <c r="AP71" s="19">
        <v>1120441540</v>
      </c>
      <c r="AQ71" s="19">
        <v>0</v>
      </c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</row>
    <row r="72" spans="1:56" ht="60" customHeight="1" x14ac:dyDescent="0.35">
      <c r="A72" s="32" t="s">
        <v>86</v>
      </c>
      <c r="B72" s="41" t="s">
        <v>119</v>
      </c>
      <c r="C72" s="41" t="s">
        <v>11</v>
      </c>
      <c r="D72" s="10">
        <v>67007</v>
      </c>
      <c r="E72" s="10">
        <f>E74+E75</f>
        <v>-25444.6</v>
      </c>
      <c r="F72" s="10">
        <f t="shared" si="0"/>
        <v>41562.400000000001</v>
      </c>
      <c r="G72" s="4">
        <v>0</v>
      </c>
      <c r="H72" s="10"/>
      <c r="I72" s="10">
        <f t="shared" si="1"/>
        <v>0</v>
      </c>
      <c r="J72" s="10">
        <f>J74+J75</f>
        <v>0</v>
      </c>
      <c r="K72" s="10">
        <f t="shared" si="2"/>
        <v>41562.400000000001</v>
      </c>
      <c r="L72" s="10"/>
      <c r="M72" s="10">
        <f t="shared" si="3"/>
        <v>0</v>
      </c>
      <c r="N72" s="10">
        <f>N74+N75</f>
        <v>0</v>
      </c>
      <c r="O72" s="10">
        <f t="shared" si="4"/>
        <v>41562.400000000001</v>
      </c>
      <c r="P72" s="10"/>
      <c r="Q72" s="10">
        <f t="shared" si="89"/>
        <v>0</v>
      </c>
      <c r="R72" s="10">
        <f>R74+R75</f>
        <v>0</v>
      </c>
      <c r="S72" s="10">
        <f t="shared" si="76"/>
        <v>41562.400000000001</v>
      </c>
      <c r="T72" s="10"/>
      <c r="U72" s="10">
        <f t="shared" si="90"/>
        <v>0</v>
      </c>
      <c r="V72" s="10">
        <f>V74+V75</f>
        <v>0</v>
      </c>
      <c r="W72" s="10">
        <f t="shared" si="78"/>
        <v>41562.400000000001</v>
      </c>
      <c r="X72" s="10"/>
      <c r="Y72" s="10">
        <f t="shared" si="91"/>
        <v>0</v>
      </c>
      <c r="Z72" s="10">
        <f>Z74+Z75</f>
        <v>0</v>
      </c>
      <c r="AA72" s="23">
        <f t="shared" si="80"/>
        <v>41562.400000000001</v>
      </c>
      <c r="AB72" s="10"/>
      <c r="AC72" s="10">
        <f t="shared" si="92"/>
        <v>0</v>
      </c>
      <c r="AD72" s="10">
        <f>AD74+AD75</f>
        <v>0</v>
      </c>
      <c r="AE72" s="10">
        <f t="shared" si="82"/>
        <v>41562.400000000001</v>
      </c>
      <c r="AF72" s="10"/>
      <c r="AG72" s="10">
        <f t="shared" si="93"/>
        <v>0</v>
      </c>
      <c r="AH72" s="36">
        <f>AH74+AH75</f>
        <v>0</v>
      </c>
      <c r="AI72" s="36">
        <f t="shared" si="84"/>
        <v>41562.400000000001</v>
      </c>
      <c r="AJ72" s="36"/>
      <c r="AK72" s="36">
        <f t="shared" si="94"/>
        <v>0</v>
      </c>
      <c r="AL72" s="36">
        <f>AL74+AL75</f>
        <v>0</v>
      </c>
      <c r="AM72" s="36">
        <f t="shared" si="88"/>
        <v>41562.400000000001</v>
      </c>
      <c r="AN72" s="36"/>
      <c r="AO72" s="36">
        <f t="shared" si="95"/>
        <v>0</v>
      </c>
      <c r="AP72" s="39"/>
      <c r="AQ72" s="39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</row>
    <row r="73" spans="1:56" x14ac:dyDescent="0.35">
      <c r="A73" s="32"/>
      <c r="B73" s="33" t="s">
        <v>13</v>
      </c>
      <c r="C73" s="41"/>
      <c r="D73" s="10"/>
      <c r="E73" s="10"/>
      <c r="F73" s="10"/>
      <c r="G73" s="4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23"/>
      <c r="AB73" s="10"/>
      <c r="AC73" s="10"/>
      <c r="AD73" s="10"/>
      <c r="AE73" s="10"/>
      <c r="AF73" s="10"/>
      <c r="AG73" s="10"/>
      <c r="AH73" s="36"/>
      <c r="AI73" s="36"/>
      <c r="AJ73" s="36"/>
      <c r="AK73" s="36"/>
      <c r="AL73" s="36"/>
      <c r="AM73" s="36"/>
      <c r="AN73" s="36"/>
      <c r="AO73" s="36"/>
      <c r="AP73" s="39"/>
      <c r="AQ73" s="39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</row>
    <row r="74" spans="1:56" s="5" customFormat="1" hidden="1" x14ac:dyDescent="0.35">
      <c r="A74" s="2"/>
      <c r="B74" s="13" t="s">
        <v>16</v>
      </c>
      <c r="C74" s="3"/>
      <c r="D74" s="10">
        <v>67007</v>
      </c>
      <c r="E74" s="10">
        <v>-54594.6</v>
      </c>
      <c r="F74" s="10">
        <f t="shared" si="0"/>
        <v>12412.400000000001</v>
      </c>
      <c r="G74" s="4"/>
      <c r="H74" s="10"/>
      <c r="I74" s="10">
        <v>0</v>
      </c>
      <c r="J74" s="10"/>
      <c r="K74" s="10">
        <f t="shared" si="2"/>
        <v>12412.400000000001</v>
      </c>
      <c r="L74" s="10"/>
      <c r="M74" s="10">
        <f t="shared" si="3"/>
        <v>0</v>
      </c>
      <c r="N74" s="10"/>
      <c r="O74" s="10">
        <f t="shared" si="4"/>
        <v>12412.400000000001</v>
      </c>
      <c r="P74" s="10"/>
      <c r="Q74" s="10">
        <f t="shared" ref="Q74:Q76" si="96">M74+P74</f>
        <v>0</v>
      </c>
      <c r="R74" s="10"/>
      <c r="S74" s="10">
        <f t="shared" ref="S74:S76" si="97">O74+R74</f>
        <v>12412.400000000001</v>
      </c>
      <c r="T74" s="10"/>
      <c r="U74" s="10">
        <f t="shared" ref="U74:U76" si="98">Q74+T74</f>
        <v>0</v>
      </c>
      <c r="V74" s="10"/>
      <c r="W74" s="10">
        <f t="shared" ref="W74:W76" si="99">S74+V74</f>
        <v>12412.400000000001</v>
      </c>
      <c r="X74" s="10"/>
      <c r="Y74" s="10">
        <f t="shared" ref="Y74:Y76" si="100">U74+X74</f>
        <v>0</v>
      </c>
      <c r="Z74" s="10"/>
      <c r="AA74" s="23">
        <f t="shared" ref="AA74:AA76" si="101">W74+Z74</f>
        <v>12412.400000000001</v>
      </c>
      <c r="AB74" s="10"/>
      <c r="AC74" s="10">
        <f t="shared" ref="AC74:AC76" si="102">Y74+AB74</f>
        <v>0</v>
      </c>
      <c r="AD74" s="10"/>
      <c r="AE74" s="10">
        <f t="shared" ref="AE74:AE76" si="103">AA74+AD74</f>
        <v>12412.400000000001</v>
      </c>
      <c r="AF74" s="10"/>
      <c r="AG74" s="10">
        <f t="shared" ref="AG74:AG76" si="104">AC74+AF74</f>
        <v>0</v>
      </c>
      <c r="AH74" s="10"/>
      <c r="AI74" s="10">
        <f t="shared" ref="AI74:AI81" si="105">AE74+AH74</f>
        <v>12412.400000000001</v>
      </c>
      <c r="AJ74" s="10"/>
      <c r="AK74" s="10">
        <f t="shared" ref="AK74:AK76" si="106">AG74+AJ74</f>
        <v>0</v>
      </c>
      <c r="AL74" s="14"/>
      <c r="AM74" s="10">
        <f t="shared" ref="AM74:AM76" si="107">AI74+AL74</f>
        <v>12412.400000000001</v>
      </c>
      <c r="AN74" s="14"/>
      <c r="AO74" s="10">
        <f t="shared" ref="AO74:AO76" si="108">AK74+AN74</f>
        <v>0</v>
      </c>
      <c r="AP74" s="19" t="s">
        <v>94</v>
      </c>
      <c r="AQ74" s="19">
        <v>0</v>
      </c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</row>
    <row r="75" spans="1:56" x14ac:dyDescent="0.35">
      <c r="A75" s="32"/>
      <c r="B75" s="37" t="s">
        <v>33</v>
      </c>
      <c r="C75" s="41"/>
      <c r="D75" s="10"/>
      <c r="E75" s="10">
        <v>29150</v>
      </c>
      <c r="F75" s="10">
        <f t="shared" si="0"/>
        <v>29150</v>
      </c>
      <c r="G75" s="4"/>
      <c r="H75" s="10"/>
      <c r="I75" s="10">
        <v>0</v>
      </c>
      <c r="J75" s="10"/>
      <c r="K75" s="10">
        <f t="shared" si="2"/>
        <v>29150</v>
      </c>
      <c r="L75" s="10"/>
      <c r="M75" s="10">
        <f t="shared" si="3"/>
        <v>0</v>
      </c>
      <c r="N75" s="10"/>
      <c r="O75" s="10">
        <f t="shared" si="4"/>
        <v>29150</v>
      </c>
      <c r="P75" s="10"/>
      <c r="Q75" s="10">
        <f t="shared" si="96"/>
        <v>0</v>
      </c>
      <c r="R75" s="10"/>
      <c r="S75" s="10">
        <f t="shared" si="97"/>
        <v>29150</v>
      </c>
      <c r="T75" s="10"/>
      <c r="U75" s="10">
        <f t="shared" si="98"/>
        <v>0</v>
      </c>
      <c r="V75" s="10"/>
      <c r="W75" s="10">
        <f t="shared" si="99"/>
        <v>29150</v>
      </c>
      <c r="X75" s="10"/>
      <c r="Y75" s="10">
        <f t="shared" si="100"/>
        <v>0</v>
      </c>
      <c r="Z75" s="10"/>
      <c r="AA75" s="23">
        <f t="shared" si="101"/>
        <v>29150</v>
      </c>
      <c r="AB75" s="10"/>
      <c r="AC75" s="10">
        <f t="shared" si="102"/>
        <v>0</v>
      </c>
      <c r="AD75" s="10"/>
      <c r="AE75" s="10">
        <f t="shared" si="103"/>
        <v>29150</v>
      </c>
      <c r="AF75" s="10"/>
      <c r="AG75" s="10">
        <f t="shared" si="104"/>
        <v>0</v>
      </c>
      <c r="AH75" s="36"/>
      <c r="AI75" s="36">
        <f t="shared" si="105"/>
        <v>29150</v>
      </c>
      <c r="AJ75" s="36"/>
      <c r="AK75" s="36">
        <f t="shared" si="106"/>
        <v>0</v>
      </c>
      <c r="AL75" s="36"/>
      <c r="AM75" s="36">
        <f t="shared" si="107"/>
        <v>29150</v>
      </c>
      <c r="AN75" s="36"/>
      <c r="AO75" s="36">
        <f t="shared" si="108"/>
        <v>0</v>
      </c>
      <c r="AP75" s="39" t="s">
        <v>95</v>
      </c>
      <c r="AQ75" s="39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</row>
    <row r="76" spans="1:56" ht="60" customHeight="1" x14ac:dyDescent="0.35">
      <c r="A76" s="32" t="s">
        <v>55</v>
      </c>
      <c r="B76" s="41" t="s">
        <v>112</v>
      </c>
      <c r="C76" s="41" t="s">
        <v>11</v>
      </c>
      <c r="D76" s="10">
        <f>D78+D79</f>
        <v>51846.2</v>
      </c>
      <c r="E76" s="10">
        <f>E78+E79</f>
        <v>17013.699999999997</v>
      </c>
      <c r="F76" s="10">
        <f>D76+E76</f>
        <v>68859.899999999994</v>
      </c>
      <c r="G76" s="4">
        <f>G78+G79</f>
        <v>0</v>
      </c>
      <c r="H76" s="10"/>
      <c r="I76" s="10">
        <f t="shared" si="1"/>
        <v>0</v>
      </c>
      <c r="J76" s="10">
        <f>J78+J79</f>
        <v>0</v>
      </c>
      <c r="K76" s="10">
        <f t="shared" si="2"/>
        <v>68859.899999999994</v>
      </c>
      <c r="L76" s="10"/>
      <c r="M76" s="10">
        <f t="shared" si="3"/>
        <v>0</v>
      </c>
      <c r="N76" s="10">
        <f>N78+N79</f>
        <v>0</v>
      </c>
      <c r="O76" s="10">
        <f t="shared" si="4"/>
        <v>68859.899999999994</v>
      </c>
      <c r="P76" s="10"/>
      <c r="Q76" s="10">
        <f t="shared" si="96"/>
        <v>0</v>
      </c>
      <c r="R76" s="10">
        <f>R78+R79</f>
        <v>0</v>
      </c>
      <c r="S76" s="10">
        <f t="shared" si="97"/>
        <v>68859.899999999994</v>
      </c>
      <c r="T76" s="10"/>
      <c r="U76" s="10">
        <f t="shared" si="98"/>
        <v>0</v>
      </c>
      <c r="V76" s="10">
        <f>V78+V79</f>
        <v>0</v>
      </c>
      <c r="W76" s="10">
        <f t="shared" si="99"/>
        <v>68859.899999999994</v>
      </c>
      <c r="X76" s="10"/>
      <c r="Y76" s="10">
        <f t="shared" si="100"/>
        <v>0</v>
      </c>
      <c r="Z76" s="10">
        <f>Z78+Z79</f>
        <v>0</v>
      </c>
      <c r="AA76" s="23">
        <f t="shared" si="101"/>
        <v>68859.899999999994</v>
      </c>
      <c r="AB76" s="10"/>
      <c r="AC76" s="10">
        <f t="shared" si="102"/>
        <v>0</v>
      </c>
      <c r="AD76" s="10">
        <f>AD78+AD79</f>
        <v>0</v>
      </c>
      <c r="AE76" s="10">
        <f t="shared" si="103"/>
        <v>68859.899999999994</v>
      </c>
      <c r="AF76" s="10"/>
      <c r="AG76" s="10">
        <f t="shared" si="104"/>
        <v>0</v>
      </c>
      <c r="AH76" s="36">
        <f>AH78+AH79</f>
        <v>-65886.2</v>
      </c>
      <c r="AI76" s="36">
        <f t="shared" si="105"/>
        <v>2973.6999999999971</v>
      </c>
      <c r="AJ76" s="36"/>
      <c r="AK76" s="36">
        <f t="shared" si="106"/>
        <v>0</v>
      </c>
      <c r="AL76" s="36">
        <f>AL78+AL79</f>
        <v>0</v>
      </c>
      <c r="AM76" s="36">
        <f t="shared" si="107"/>
        <v>2973.6999999999971</v>
      </c>
      <c r="AN76" s="36"/>
      <c r="AO76" s="36">
        <f t="shared" si="108"/>
        <v>0</v>
      </c>
      <c r="AP76" s="39">
        <v>1120441060</v>
      </c>
      <c r="AQ76" s="39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</row>
    <row r="77" spans="1:56" s="5" customFormat="1" ht="22.2" hidden="1" customHeight="1" x14ac:dyDescent="0.35">
      <c r="A77" s="2"/>
      <c r="B77" s="8" t="s">
        <v>13</v>
      </c>
      <c r="C77" s="3"/>
      <c r="D77" s="10"/>
      <c r="E77" s="10"/>
      <c r="F77" s="10"/>
      <c r="G77" s="4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23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4"/>
      <c r="AM77" s="10"/>
      <c r="AN77" s="14"/>
      <c r="AO77" s="10"/>
      <c r="AP77" s="19"/>
      <c r="AQ77" s="19">
        <v>0</v>
      </c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</row>
    <row r="78" spans="1:56" s="5" customFormat="1" ht="20.399999999999999" hidden="1" customHeight="1" x14ac:dyDescent="0.35">
      <c r="A78" s="2"/>
      <c r="B78" s="11" t="s">
        <v>16</v>
      </c>
      <c r="C78" s="3"/>
      <c r="D78" s="10">
        <v>22696.2</v>
      </c>
      <c r="E78" s="10">
        <v>46163.7</v>
      </c>
      <c r="F78" s="10">
        <f t="shared" si="0"/>
        <v>68859.899999999994</v>
      </c>
      <c r="G78" s="4">
        <v>0</v>
      </c>
      <c r="H78" s="10"/>
      <c r="I78" s="10">
        <f t="shared" si="1"/>
        <v>0</v>
      </c>
      <c r="J78" s="10"/>
      <c r="K78" s="10">
        <f t="shared" si="2"/>
        <v>68859.899999999994</v>
      </c>
      <c r="L78" s="10"/>
      <c r="M78" s="10">
        <f t="shared" si="3"/>
        <v>0</v>
      </c>
      <c r="N78" s="10"/>
      <c r="O78" s="10">
        <f t="shared" si="4"/>
        <v>68859.899999999994</v>
      </c>
      <c r="P78" s="10"/>
      <c r="Q78" s="10">
        <f t="shared" ref="Q78:Q83" si="109">M78+P78</f>
        <v>0</v>
      </c>
      <c r="R78" s="10"/>
      <c r="S78" s="10">
        <f t="shared" ref="S78:S83" si="110">O78+R78</f>
        <v>68859.899999999994</v>
      </c>
      <c r="T78" s="10"/>
      <c r="U78" s="10">
        <f t="shared" ref="U78:U83" si="111">Q78+T78</f>
        <v>0</v>
      </c>
      <c r="V78" s="10"/>
      <c r="W78" s="10">
        <f t="shared" ref="W78:W83" si="112">S78+V78</f>
        <v>68859.899999999994</v>
      </c>
      <c r="X78" s="10"/>
      <c r="Y78" s="10">
        <f t="shared" ref="Y78:Y83" si="113">U78+X78</f>
        <v>0</v>
      </c>
      <c r="Z78" s="10"/>
      <c r="AA78" s="23">
        <f t="shared" ref="AA78:AA83" si="114">W78+Z78</f>
        <v>68859.899999999994</v>
      </c>
      <c r="AB78" s="10"/>
      <c r="AC78" s="10">
        <f t="shared" ref="AC78:AC83" si="115">Y78+AB78</f>
        <v>0</v>
      </c>
      <c r="AD78" s="10"/>
      <c r="AE78" s="10">
        <f t="shared" ref="AE78:AE83" si="116">AA78+AD78</f>
        <v>68859.899999999994</v>
      </c>
      <c r="AF78" s="10"/>
      <c r="AG78" s="10">
        <f t="shared" ref="AG78:AG83" si="117">AC78+AF78</f>
        <v>0</v>
      </c>
      <c r="AH78" s="10">
        <v>-65886.2</v>
      </c>
      <c r="AI78" s="10">
        <f t="shared" si="105"/>
        <v>2973.6999999999971</v>
      </c>
      <c r="AJ78" s="10"/>
      <c r="AK78" s="10">
        <f t="shared" ref="AK78:AK83" si="118">AG78+AJ78</f>
        <v>0</v>
      </c>
      <c r="AL78" s="14"/>
      <c r="AM78" s="10">
        <f t="shared" ref="AM78:AM83" si="119">AI78+AL78</f>
        <v>2973.6999999999971</v>
      </c>
      <c r="AN78" s="14"/>
      <c r="AO78" s="10">
        <f t="shared" ref="AO78:AO83" si="120">AK78+AN78</f>
        <v>0</v>
      </c>
      <c r="AP78" s="19"/>
      <c r="AQ78" s="19">
        <v>0</v>
      </c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</row>
    <row r="79" spans="1:56" s="5" customFormat="1" ht="21.6" hidden="1" customHeight="1" x14ac:dyDescent="0.35">
      <c r="A79" s="2"/>
      <c r="B79" s="11" t="s">
        <v>33</v>
      </c>
      <c r="C79" s="3"/>
      <c r="D79" s="10">
        <v>29150</v>
      </c>
      <c r="E79" s="10">
        <v>-29150</v>
      </c>
      <c r="F79" s="10">
        <f t="shared" si="0"/>
        <v>0</v>
      </c>
      <c r="G79" s="4">
        <v>0</v>
      </c>
      <c r="H79" s="10"/>
      <c r="I79" s="10">
        <f t="shared" si="1"/>
        <v>0</v>
      </c>
      <c r="J79" s="10"/>
      <c r="K79" s="10">
        <f t="shared" si="2"/>
        <v>0</v>
      </c>
      <c r="L79" s="10"/>
      <c r="M79" s="10">
        <f t="shared" si="3"/>
        <v>0</v>
      </c>
      <c r="N79" s="10"/>
      <c r="O79" s="10">
        <f t="shared" si="4"/>
        <v>0</v>
      </c>
      <c r="P79" s="10"/>
      <c r="Q79" s="10">
        <f t="shared" si="109"/>
        <v>0</v>
      </c>
      <c r="R79" s="10"/>
      <c r="S79" s="10">
        <f t="shared" si="110"/>
        <v>0</v>
      </c>
      <c r="T79" s="10"/>
      <c r="U79" s="10">
        <f t="shared" si="111"/>
        <v>0</v>
      </c>
      <c r="V79" s="10"/>
      <c r="W79" s="10">
        <f t="shared" si="112"/>
        <v>0</v>
      </c>
      <c r="X79" s="10"/>
      <c r="Y79" s="10">
        <f t="shared" si="113"/>
        <v>0</v>
      </c>
      <c r="Z79" s="10"/>
      <c r="AA79" s="23">
        <f t="shared" si="114"/>
        <v>0</v>
      </c>
      <c r="AB79" s="10"/>
      <c r="AC79" s="10">
        <f t="shared" si="115"/>
        <v>0</v>
      </c>
      <c r="AD79" s="10"/>
      <c r="AE79" s="10">
        <f t="shared" si="116"/>
        <v>0</v>
      </c>
      <c r="AF79" s="10"/>
      <c r="AG79" s="10">
        <f t="shared" si="117"/>
        <v>0</v>
      </c>
      <c r="AH79" s="10"/>
      <c r="AI79" s="10">
        <f t="shared" si="105"/>
        <v>0</v>
      </c>
      <c r="AJ79" s="10"/>
      <c r="AK79" s="10">
        <f t="shared" si="118"/>
        <v>0</v>
      </c>
      <c r="AL79" s="14"/>
      <c r="AM79" s="10">
        <f t="shared" si="119"/>
        <v>0</v>
      </c>
      <c r="AN79" s="14"/>
      <c r="AO79" s="10">
        <f t="shared" si="120"/>
        <v>0</v>
      </c>
      <c r="AP79" s="19"/>
      <c r="AQ79" s="19">
        <v>0</v>
      </c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</row>
    <row r="80" spans="1:56" ht="66.599999999999994" customHeight="1" x14ac:dyDescent="0.35">
      <c r="A80" s="32" t="s">
        <v>87</v>
      </c>
      <c r="B80" s="37" t="s">
        <v>103</v>
      </c>
      <c r="C80" s="41" t="s">
        <v>11</v>
      </c>
      <c r="D80" s="10"/>
      <c r="E80" s="10"/>
      <c r="F80" s="10"/>
      <c r="G80" s="4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23"/>
      <c r="AB80" s="10"/>
      <c r="AC80" s="10"/>
      <c r="AD80" s="10"/>
      <c r="AE80" s="10"/>
      <c r="AF80" s="10"/>
      <c r="AG80" s="10"/>
      <c r="AH80" s="36">
        <v>5886.2</v>
      </c>
      <c r="AI80" s="36">
        <f t="shared" si="105"/>
        <v>5886.2</v>
      </c>
      <c r="AJ80" s="36">
        <v>0</v>
      </c>
      <c r="AK80" s="36">
        <f t="shared" si="118"/>
        <v>0</v>
      </c>
      <c r="AL80" s="36"/>
      <c r="AM80" s="36">
        <f t="shared" si="119"/>
        <v>5886.2</v>
      </c>
      <c r="AN80" s="36">
        <v>0</v>
      </c>
      <c r="AO80" s="36">
        <f t="shared" si="120"/>
        <v>0</v>
      </c>
      <c r="AP80" s="39">
        <v>1120441540</v>
      </c>
      <c r="AQ80" s="39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</row>
    <row r="81" spans="1:56" ht="66.599999999999994" customHeight="1" x14ac:dyDescent="0.35">
      <c r="A81" s="32" t="s">
        <v>42</v>
      </c>
      <c r="B81" s="37" t="s">
        <v>123</v>
      </c>
      <c r="C81" s="41" t="s">
        <v>11</v>
      </c>
      <c r="D81" s="10"/>
      <c r="E81" s="10"/>
      <c r="F81" s="10"/>
      <c r="G81" s="4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23"/>
      <c r="AB81" s="10"/>
      <c r="AC81" s="10"/>
      <c r="AD81" s="10"/>
      <c r="AE81" s="10"/>
      <c r="AF81" s="10"/>
      <c r="AG81" s="10"/>
      <c r="AH81" s="36">
        <v>60000</v>
      </c>
      <c r="AI81" s="36">
        <f t="shared" si="105"/>
        <v>60000</v>
      </c>
      <c r="AJ81" s="36">
        <v>0</v>
      </c>
      <c r="AK81" s="36">
        <f t="shared" si="118"/>
        <v>0</v>
      </c>
      <c r="AL81" s="36"/>
      <c r="AM81" s="36">
        <f t="shared" si="119"/>
        <v>60000</v>
      </c>
      <c r="AN81" s="36">
        <v>0</v>
      </c>
      <c r="AO81" s="36">
        <f t="shared" si="120"/>
        <v>0</v>
      </c>
      <c r="AP81" s="39">
        <v>1120441070</v>
      </c>
      <c r="AQ81" s="39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</row>
    <row r="82" spans="1:56" s="5" customFormat="1" ht="66.599999999999994" hidden="1" customHeight="1" x14ac:dyDescent="0.35">
      <c r="A82" s="2" t="s">
        <v>17</v>
      </c>
      <c r="B82" s="11" t="s">
        <v>104</v>
      </c>
      <c r="C82" s="3" t="s">
        <v>11</v>
      </c>
      <c r="D82" s="10">
        <v>0</v>
      </c>
      <c r="E82" s="10"/>
      <c r="F82" s="10">
        <f t="shared" si="0"/>
        <v>0</v>
      </c>
      <c r="G82" s="4">
        <v>0</v>
      </c>
      <c r="H82" s="10"/>
      <c r="I82" s="10">
        <f t="shared" si="1"/>
        <v>0</v>
      </c>
      <c r="J82" s="10"/>
      <c r="K82" s="10">
        <f t="shared" si="2"/>
        <v>0</v>
      </c>
      <c r="L82" s="10"/>
      <c r="M82" s="10">
        <f t="shared" si="3"/>
        <v>0</v>
      </c>
      <c r="N82" s="10"/>
      <c r="O82" s="10">
        <f t="shared" si="4"/>
        <v>0</v>
      </c>
      <c r="P82" s="10"/>
      <c r="Q82" s="10">
        <f t="shared" si="109"/>
        <v>0</v>
      </c>
      <c r="R82" s="10"/>
      <c r="S82" s="10">
        <f t="shared" si="110"/>
        <v>0</v>
      </c>
      <c r="T82" s="10"/>
      <c r="U82" s="10">
        <f t="shared" si="111"/>
        <v>0</v>
      </c>
      <c r="V82" s="10"/>
      <c r="W82" s="10">
        <f t="shared" si="112"/>
        <v>0</v>
      </c>
      <c r="X82" s="10"/>
      <c r="Y82" s="10">
        <f t="shared" si="113"/>
        <v>0</v>
      </c>
      <c r="Z82" s="10"/>
      <c r="AA82" s="23">
        <f t="shared" si="114"/>
        <v>0</v>
      </c>
      <c r="AB82" s="10"/>
      <c r="AC82" s="10">
        <f t="shared" si="115"/>
        <v>0</v>
      </c>
      <c r="AD82" s="10"/>
      <c r="AE82" s="10">
        <f t="shared" si="116"/>
        <v>0</v>
      </c>
      <c r="AF82" s="10"/>
      <c r="AG82" s="10">
        <f t="shared" si="117"/>
        <v>0</v>
      </c>
      <c r="AH82" s="10"/>
      <c r="AI82" s="10">
        <f t="shared" ref="AI82:AI83" si="121">AE82+AH82</f>
        <v>0</v>
      </c>
      <c r="AJ82" s="10"/>
      <c r="AK82" s="10">
        <f t="shared" si="118"/>
        <v>0</v>
      </c>
      <c r="AL82" s="14"/>
      <c r="AM82" s="10">
        <f t="shared" si="119"/>
        <v>0</v>
      </c>
      <c r="AN82" s="14"/>
      <c r="AO82" s="10">
        <f t="shared" si="120"/>
        <v>0</v>
      </c>
      <c r="AP82" s="19"/>
      <c r="AQ82" s="19">
        <v>0</v>
      </c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</row>
    <row r="83" spans="1:56" x14ac:dyDescent="0.35">
      <c r="A83" s="32"/>
      <c r="B83" s="37" t="s">
        <v>12</v>
      </c>
      <c r="C83" s="37"/>
      <c r="D83" s="23">
        <f>D88+D89+D90+D91+D92+D93+D97+D98+D99+D100+D101+D102</f>
        <v>600546.19999999995</v>
      </c>
      <c r="E83" s="23"/>
      <c r="F83" s="23">
        <f t="shared" si="0"/>
        <v>600546.19999999995</v>
      </c>
      <c r="G83" s="26">
        <f>G88+G89+G90+G91+G92+G93+G97+G98+G99+G100+G101+G102</f>
        <v>553913.4</v>
      </c>
      <c r="H83" s="23"/>
      <c r="I83" s="23">
        <f t="shared" si="1"/>
        <v>553913.4</v>
      </c>
      <c r="J83" s="23"/>
      <c r="K83" s="23">
        <f t="shared" si="2"/>
        <v>600546.19999999995</v>
      </c>
      <c r="L83" s="23"/>
      <c r="M83" s="23">
        <f t="shared" si="3"/>
        <v>553913.4</v>
      </c>
      <c r="N83" s="23">
        <f>N85+N86+N87</f>
        <v>0</v>
      </c>
      <c r="O83" s="23">
        <f t="shared" si="4"/>
        <v>600546.19999999995</v>
      </c>
      <c r="P83" s="23"/>
      <c r="Q83" s="23">
        <f t="shared" si="109"/>
        <v>553913.4</v>
      </c>
      <c r="R83" s="23">
        <f>R85+R86+R87</f>
        <v>0</v>
      </c>
      <c r="S83" s="23">
        <f t="shared" si="110"/>
        <v>600546.19999999995</v>
      </c>
      <c r="T83" s="23"/>
      <c r="U83" s="23">
        <f t="shared" si="111"/>
        <v>553913.4</v>
      </c>
      <c r="V83" s="23">
        <f>V85+V86+V87</f>
        <v>0</v>
      </c>
      <c r="W83" s="23">
        <f t="shared" si="112"/>
        <v>600546.19999999995</v>
      </c>
      <c r="X83" s="23"/>
      <c r="Y83" s="23">
        <f t="shared" si="113"/>
        <v>553913.4</v>
      </c>
      <c r="Z83" s="23">
        <f>Z85+Z86+Z87</f>
        <v>11616</v>
      </c>
      <c r="AA83" s="23">
        <f t="shared" si="114"/>
        <v>612162.19999999995</v>
      </c>
      <c r="AB83" s="23"/>
      <c r="AC83" s="23">
        <f t="shared" si="115"/>
        <v>553913.4</v>
      </c>
      <c r="AD83" s="23">
        <f>AD85+AD86+AD87</f>
        <v>0</v>
      </c>
      <c r="AE83" s="23">
        <f t="shared" si="116"/>
        <v>612162.19999999995</v>
      </c>
      <c r="AF83" s="23"/>
      <c r="AG83" s="23">
        <f t="shared" si="117"/>
        <v>553913.4</v>
      </c>
      <c r="AH83" s="36">
        <f>AH85+AH86+AH87</f>
        <v>0</v>
      </c>
      <c r="AI83" s="36">
        <f t="shared" si="121"/>
        <v>612162.19999999995</v>
      </c>
      <c r="AJ83" s="36"/>
      <c r="AK83" s="36">
        <f t="shared" si="118"/>
        <v>553913.4</v>
      </c>
      <c r="AL83" s="36">
        <f>AL85+AL86+AL87</f>
        <v>0</v>
      </c>
      <c r="AM83" s="36">
        <f t="shared" si="119"/>
        <v>612162.19999999995</v>
      </c>
      <c r="AN83" s="36"/>
      <c r="AO83" s="36">
        <f t="shared" si="120"/>
        <v>553913.4</v>
      </c>
      <c r="AP83" s="39"/>
      <c r="AQ83" s="39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</row>
    <row r="84" spans="1:56" x14ac:dyDescent="0.35">
      <c r="A84" s="32"/>
      <c r="B84" s="33" t="s">
        <v>13</v>
      </c>
      <c r="C84" s="41"/>
      <c r="D84" s="4"/>
      <c r="E84" s="10"/>
      <c r="F84" s="10"/>
      <c r="G84" s="4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23"/>
      <c r="AB84" s="10"/>
      <c r="AC84" s="10"/>
      <c r="AD84" s="10"/>
      <c r="AE84" s="10"/>
      <c r="AF84" s="10"/>
      <c r="AG84" s="10"/>
      <c r="AH84" s="36"/>
      <c r="AI84" s="36"/>
      <c r="AJ84" s="36"/>
      <c r="AK84" s="36"/>
      <c r="AL84" s="36"/>
      <c r="AM84" s="36"/>
      <c r="AN84" s="36"/>
      <c r="AO84" s="36"/>
      <c r="AP84" s="39"/>
      <c r="AQ84" s="39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</row>
    <row r="85" spans="1:56" s="5" customFormat="1" hidden="1" x14ac:dyDescent="0.35">
      <c r="A85" s="2"/>
      <c r="B85" s="11" t="s">
        <v>16</v>
      </c>
      <c r="C85" s="3"/>
      <c r="D85" s="4">
        <f>D88+D89+D90+D91+D92+D95+D97+D98+D99+D100+D101</f>
        <v>248320.40000000002</v>
      </c>
      <c r="E85" s="10"/>
      <c r="F85" s="10">
        <f t="shared" si="0"/>
        <v>248320.40000000002</v>
      </c>
      <c r="G85" s="4">
        <f>G88+G89+G90+G91+G92+G95+G97+G98+G99+G100+G101</f>
        <v>201003.6</v>
      </c>
      <c r="H85" s="10"/>
      <c r="I85" s="10">
        <f t="shared" si="1"/>
        <v>201003.6</v>
      </c>
      <c r="J85" s="10"/>
      <c r="K85" s="10">
        <f t="shared" si="2"/>
        <v>248320.40000000002</v>
      </c>
      <c r="L85" s="10"/>
      <c r="M85" s="10">
        <f t="shared" si="3"/>
        <v>201003.6</v>
      </c>
      <c r="N85" s="10">
        <f>N88+N89+N90+N91+N92+N95+N97+N98+N99+N100+N101+N104</f>
        <v>0</v>
      </c>
      <c r="O85" s="10">
        <f t="shared" si="4"/>
        <v>248320.40000000002</v>
      </c>
      <c r="P85" s="10"/>
      <c r="Q85" s="10">
        <f t="shared" ref="Q85:Q93" si="122">M85+P85</f>
        <v>201003.6</v>
      </c>
      <c r="R85" s="10">
        <f>R88+R89+R90+R91+R92+R95+R97+R98+R99+R100+R101+R104</f>
        <v>0</v>
      </c>
      <c r="S85" s="10">
        <f t="shared" ref="S85:S93" si="123">O85+R85</f>
        <v>248320.40000000002</v>
      </c>
      <c r="T85" s="10"/>
      <c r="U85" s="10">
        <f t="shared" ref="U85:U93" si="124">Q85+T85</f>
        <v>201003.6</v>
      </c>
      <c r="V85" s="10">
        <f>V88+V89+V90+V91+V92+V95+V97+V98+V99+V100+V101+V104</f>
        <v>0</v>
      </c>
      <c r="W85" s="10">
        <f t="shared" ref="W85:W93" si="125">S85+V85</f>
        <v>248320.40000000002</v>
      </c>
      <c r="X85" s="10"/>
      <c r="Y85" s="10">
        <f t="shared" ref="Y85:Y93" si="126">U85+X85</f>
        <v>201003.6</v>
      </c>
      <c r="Z85" s="10">
        <f>Z88+Z89+Z90+Z91+Z92+Z95+Z97+Z98+Z99+Z100+Z101+Z104</f>
        <v>11616</v>
      </c>
      <c r="AA85" s="23">
        <f t="shared" ref="AA85:AA93" si="127">W85+Z85</f>
        <v>259936.40000000002</v>
      </c>
      <c r="AB85" s="10"/>
      <c r="AC85" s="10">
        <f t="shared" ref="AC85:AC93" si="128">Y85+AB85</f>
        <v>201003.6</v>
      </c>
      <c r="AD85" s="10">
        <f>AD88+AD89+AD90+AD91+AD92+AD95+AD97+AD98+AD99+AD100+AD101+AD104</f>
        <v>0</v>
      </c>
      <c r="AE85" s="10">
        <f t="shared" ref="AE85:AE93" si="129">AA85+AD85</f>
        <v>259936.40000000002</v>
      </c>
      <c r="AF85" s="10"/>
      <c r="AG85" s="10">
        <f t="shared" ref="AG85:AG93" si="130">AC85+AF85</f>
        <v>201003.6</v>
      </c>
      <c r="AH85" s="10">
        <f>AH88+AH89+AH90+AH91+AH92+AH95+AH97+AH98+AH99+AH100+AH101+AH104</f>
        <v>0</v>
      </c>
      <c r="AI85" s="10">
        <f>AI88+AI89+AI90+AI91+AI92+AI95+AI97+AI98+AI99+AI100+AI101+AI104</f>
        <v>259936.40000000002</v>
      </c>
      <c r="AJ85" s="10"/>
      <c r="AK85" s="10">
        <f t="shared" ref="AK85:AK93" si="131">AG85+AJ85</f>
        <v>201003.6</v>
      </c>
      <c r="AL85" s="14">
        <f>AL88+AL89+AL90+AL91+AL92+AL95+AL97+AL98+AL99+AL100+AL101+AL104</f>
        <v>0</v>
      </c>
      <c r="AM85" s="10">
        <f>AM88+AM89+AM90+AM91+AM92+AM95+AM97+AM98+AM99+AM100+AM101+AM104</f>
        <v>259936.40000000002</v>
      </c>
      <c r="AN85" s="14"/>
      <c r="AO85" s="10">
        <f t="shared" ref="AO85:AO93" si="132">AK85+AN85</f>
        <v>201003.6</v>
      </c>
      <c r="AP85" s="19"/>
      <c r="AQ85" s="19">
        <v>0</v>
      </c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</row>
    <row r="86" spans="1:56" s="5" customFormat="1" hidden="1" x14ac:dyDescent="0.35">
      <c r="A86" s="2"/>
      <c r="B86" s="11" t="s">
        <v>33</v>
      </c>
      <c r="C86" s="3"/>
      <c r="D86" s="4">
        <f>D105</f>
        <v>0</v>
      </c>
      <c r="E86" s="10"/>
      <c r="F86" s="10">
        <f t="shared" si="0"/>
        <v>0</v>
      </c>
      <c r="G86" s="4">
        <f>G105</f>
        <v>0</v>
      </c>
      <c r="H86" s="10"/>
      <c r="I86" s="10">
        <f t="shared" si="1"/>
        <v>0</v>
      </c>
      <c r="J86" s="10"/>
      <c r="K86" s="10">
        <f t="shared" si="2"/>
        <v>0</v>
      </c>
      <c r="L86" s="10"/>
      <c r="M86" s="10">
        <f t="shared" si="3"/>
        <v>0</v>
      </c>
      <c r="N86" s="10">
        <f>N105</f>
        <v>0</v>
      </c>
      <c r="O86" s="10">
        <f t="shared" si="4"/>
        <v>0</v>
      </c>
      <c r="P86" s="10"/>
      <c r="Q86" s="10">
        <f t="shared" si="122"/>
        <v>0</v>
      </c>
      <c r="R86" s="10">
        <f>R105</f>
        <v>0</v>
      </c>
      <c r="S86" s="10">
        <f t="shared" si="123"/>
        <v>0</v>
      </c>
      <c r="T86" s="10"/>
      <c r="U86" s="10">
        <f t="shared" si="124"/>
        <v>0</v>
      </c>
      <c r="V86" s="10">
        <f>V105</f>
        <v>0</v>
      </c>
      <c r="W86" s="10">
        <f t="shared" si="125"/>
        <v>0</v>
      </c>
      <c r="X86" s="10"/>
      <c r="Y86" s="10">
        <f t="shared" si="126"/>
        <v>0</v>
      </c>
      <c r="Z86" s="10">
        <f>Z105</f>
        <v>0</v>
      </c>
      <c r="AA86" s="23">
        <f t="shared" si="127"/>
        <v>0</v>
      </c>
      <c r="AB86" s="10"/>
      <c r="AC86" s="10">
        <f t="shared" si="128"/>
        <v>0</v>
      </c>
      <c r="AD86" s="10">
        <f>AD105</f>
        <v>0</v>
      </c>
      <c r="AE86" s="10">
        <f t="shared" si="129"/>
        <v>0</v>
      </c>
      <c r="AF86" s="10"/>
      <c r="AG86" s="10">
        <f t="shared" si="130"/>
        <v>0</v>
      </c>
      <c r="AH86" s="10">
        <f>AH105</f>
        <v>0</v>
      </c>
      <c r="AI86" s="10">
        <f t="shared" ref="AI86:AI93" si="133">AE86+AH86</f>
        <v>0</v>
      </c>
      <c r="AJ86" s="10"/>
      <c r="AK86" s="10">
        <f t="shared" si="131"/>
        <v>0</v>
      </c>
      <c r="AL86" s="14">
        <f>AL105</f>
        <v>0</v>
      </c>
      <c r="AM86" s="10">
        <f t="shared" ref="AM86" si="134">AI86+AL86</f>
        <v>0</v>
      </c>
      <c r="AN86" s="14"/>
      <c r="AO86" s="10">
        <f t="shared" si="132"/>
        <v>0</v>
      </c>
      <c r="AP86" s="19"/>
      <c r="AQ86" s="19">
        <v>0</v>
      </c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</row>
    <row r="87" spans="1:56" x14ac:dyDescent="0.35">
      <c r="A87" s="32"/>
      <c r="B87" s="37" t="s">
        <v>14</v>
      </c>
      <c r="C87" s="41"/>
      <c r="D87" s="4">
        <f>D96</f>
        <v>352225.8</v>
      </c>
      <c r="E87" s="10"/>
      <c r="F87" s="10">
        <f t="shared" si="0"/>
        <v>352225.8</v>
      </c>
      <c r="G87" s="4">
        <f>G96</f>
        <v>352909.8</v>
      </c>
      <c r="H87" s="10"/>
      <c r="I87" s="10">
        <f t="shared" si="1"/>
        <v>352909.8</v>
      </c>
      <c r="J87" s="10"/>
      <c r="K87" s="10">
        <f t="shared" si="2"/>
        <v>352225.8</v>
      </c>
      <c r="L87" s="10"/>
      <c r="M87" s="10">
        <f t="shared" si="3"/>
        <v>352909.8</v>
      </c>
      <c r="N87" s="10">
        <f>N96</f>
        <v>0</v>
      </c>
      <c r="O87" s="10">
        <f t="shared" si="4"/>
        <v>352225.8</v>
      </c>
      <c r="P87" s="10"/>
      <c r="Q87" s="10">
        <f t="shared" si="122"/>
        <v>352909.8</v>
      </c>
      <c r="R87" s="10">
        <f>R96</f>
        <v>0</v>
      </c>
      <c r="S87" s="10">
        <f t="shared" si="123"/>
        <v>352225.8</v>
      </c>
      <c r="T87" s="10"/>
      <c r="U87" s="10">
        <f t="shared" si="124"/>
        <v>352909.8</v>
      </c>
      <c r="V87" s="10">
        <f>V96</f>
        <v>0</v>
      </c>
      <c r="W87" s="10">
        <f t="shared" si="125"/>
        <v>352225.8</v>
      </c>
      <c r="X87" s="10"/>
      <c r="Y87" s="10">
        <f t="shared" si="126"/>
        <v>352909.8</v>
      </c>
      <c r="Z87" s="10">
        <f>Z96</f>
        <v>0</v>
      </c>
      <c r="AA87" s="23">
        <f t="shared" si="127"/>
        <v>352225.8</v>
      </c>
      <c r="AB87" s="10"/>
      <c r="AC87" s="10">
        <f t="shared" si="128"/>
        <v>352909.8</v>
      </c>
      <c r="AD87" s="10">
        <f>AD96</f>
        <v>0</v>
      </c>
      <c r="AE87" s="10">
        <f t="shared" si="129"/>
        <v>352225.8</v>
      </c>
      <c r="AF87" s="10"/>
      <c r="AG87" s="10">
        <f t="shared" si="130"/>
        <v>352909.8</v>
      </c>
      <c r="AH87" s="36">
        <f>AH96</f>
        <v>0</v>
      </c>
      <c r="AI87" s="36">
        <f>AI96</f>
        <v>352225.8</v>
      </c>
      <c r="AJ87" s="36"/>
      <c r="AK87" s="36">
        <f t="shared" si="131"/>
        <v>352909.8</v>
      </c>
      <c r="AL87" s="36">
        <f>AL96</f>
        <v>0</v>
      </c>
      <c r="AM87" s="36">
        <f>AM96</f>
        <v>352225.8</v>
      </c>
      <c r="AN87" s="36"/>
      <c r="AO87" s="36">
        <f t="shared" si="132"/>
        <v>352909.8</v>
      </c>
      <c r="AP87" s="39"/>
      <c r="AQ87" s="39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</row>
    <row r="88" spans="1:56" ht="36" x14ac:dyDescent="0.35">
      <c r="A88" s="32" t="s">
        <v>43</v>
      </c>
      <c r="B88" s="37" t="s">
        <v>26</v>
      </c>
      <c r="C88" s="41" t="s">
        <v>15</v>
      </c>
      <c r="D88" s="6">
        <v>4332.8</v>
      </c>
      <c r="E88" s="6"/>
      <c r="F88" s="10">
        <f t="shared" si="0"/>
        <v>4332.8</v>
      </c>
      <c r="G88" s="7">
        <v>0</v>
      </c>
      <c r="H88" s="6"/>
      <c r="I88" s="10">
        <f t="shared" si="1"/>
        <v>0</v>
      </c>
      <c r="J88" s="6"/>
      <c r="K88" s="10">
        <f t="shared" si="2"/>
        <v>4332.8</v>
      </c>
      <c r="L88" s="6"/>
      <c r="M88" s="10">
        <f t="shared" si="3"/>
        <v>0</v>
      </c>
      <c r="N88" s="6"/>
      <c r="O88" s="10">
        <f t="shared" si="4"/>
        <v>4332.8</v>
      </c>
      <c r="P88" s="6"/>
      <c r="Q88" s="10">
        <f t="shared" si="122"/>
        <v>0</v>
      </c>
      <c r="R88" s="6"/>
      <c r="S88" s="10">
        <f t="shared" si="123"/>
        <v>4332.8</v>
      </c>
      <c r="T88" s="6"/>
      <c r="U88" s="10">
        <f t="shared" si="124"/>
        <v>0</v>
      </c>
      <c r="V88" s="6"/>
      <c r="W88" s="10">
        <f t="shared" si="125"/>
        <v>4332.8</v>
      </c>
      <c r="X88" s="6"/>
      <c r="Y88" s="10">
        <f t="shared" si="126"/>
        <v>0</v>
      </c>
      <c r="Z88" s="6"/>
      <c r="AA88" s="23">
        <f t="shared" si="127"/>
        <v>4332.8</v>
      </c>
      <c r="AB88" s="6"/>
      <c r="AC88" s="10">
        <f t="shared" si="128"/>
        <v>0</v>
      </c>
      <c r="AD88" s="6"/>
      <c r="AE88" s="10">
        <f t="shared" si="129"/>
        <v>4332.8</v>
      </c>
      <c r="AF88" s="6"/>
      <c r="AG88" s="10">
        <f t="shared" si="130"/>
        <v>0</v>
      </c>
      <c r="AH88" s="40"/>
      <c r="AI88" s="36">
        <f t="shared" si="133"/>
        <v>4332.8</v>
      </c>
      <c r="AJ88" s="40"/>
      <c r="AK88" s="36">
        <f t="shared" si="131"/>
        <v>0</v>
      </c>
      <c r="AL88" s="40"/>
      <c r="AM88" s="36">
        <f t="shared" ref="AM88:AM93" si="135">AI88+AL88</f>
        <v>4332.8</v>
      </c>
      <c r="AN88" s="40"/>
      <c r="AO88" s="36">
        <f t="shared" si="132"/>
        <v>0</v>
      </c>
      <c r="AP88" s="39"/>
      <c r="AQ88" s="39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</row>
    <row r="89" spans="1:56" ht="36" x14ac:dyDescent="0.35">
      <c r="A89" s="32" t="s">
        <v>44</v>
      </c>
      <c r="B89" s="37" t="s">
        <v>27</v>
      </c>
      <c r="C89" s="41" t="s">
        <v>15</v>
      </c>
      <c r="D89" s="6">
        <v>3000</v>
      </c>
      <c r="E89" s="6"/>
      <c r="F89" s="10">
        <f t="shared" si="0"/>
        <v>3000</v>
      </c>
      <c r="G89" s="7">
        <v>3000</v>
      </c>
      <c r="H89" s="6"/>
      <c r="I89" s="10">
        <f t="shared" si="1"/>
        <v>3000</v>
      </c>
      <c r="J89" s="6"/>
      <c r="K89" s="10">
        <f t="shared" si="2"/>
        <v>3000</v>
      </c>
      <c r="L89" s="6"/>
      <c r="M89" s="10">
        <f t="shared" si="3"/>
        <v>3000</v>
      </c>
      <c r="N89" s="6"/>
      <c r="O89" s="10">
        <f t="shared" si="4"/>
        <v>3000</v>
      </c>
      <c r="P89" s="6"/>
      <c r="Q89" s="10">
        <f t="shared" si="122"/>
        <v>3000</v>
      </c>
      <c r="R89" s="6"/>
      <c r="S89" s="10">
        <f t="shared" si="123"/>
        <v>3000</v>
      </c>
      <c r="T89" s="6"/>
      <c r="U89" s="10">
        <f t="shared" si="124"/>
        <v>3000</v>
      </c>
      <c r="V89" s="6"/>
      <c r="W89" s="10">
        <f t="shared" si="125"/>
        <v>3000</v>
      </c>
      <c r="X89" s="6"/>
      <c r="Y89" s="10">
        <f t="shared" si="126"/>
        <v>3000</v>
      </c>
      <c r="Z89" s="6"/>
      <c r="AA89" s="23">
        <f t="shared" si="127"/>
        <v>3000</v>
      </c>
      <c r="AB89" s="6"/>
      <c r="AC89" s="10">
        <f t="shared" si="128"/>
        <v>3000</v>
      </c>
      <c r="AD89" s="6"/>
      <c r="AE89" s="10">
        <f t="shared" si="129"/>
        <v>3000</v>
      </c>
      <c r="AF89" s="6"/>
      <c r="AG89" s="10">
        <f t="shared" si="130"/>
        <v>3000</v>
      </c>
      <c r="AH89" s="40"/>
      <c r="AI89" s="36">
        <f t="shared" si="133"/>
        <v>3000</v>
      </c>
      <c r="AJ89" s="40"/>
      <c r="AK89" s="36">
        <f t="shared" si="131"/>
        <v>3000</v>
      </c>
      <c r="AL89" s="40"/>
      <c r="AM89" s="36">
        <f t="shared" si="135"/>
        <v>3000</v>
      </c>
      <c r="AN89" s="40"/>
      <c r="AO89" s="36">
        <f t="shared" si="132"/>
        <v>3000</v>
      </c>
      <c r="AP89" s="39"/>
      <c r="AQ89" s="39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</row>
    <row r="90" spans="1:56" ht="54" x14ac:dyDescent="0.35">
      <c r="A90" s="32" t="s">
        <v>45</v>
      </c>
      <c r="B90" s="37" t="s">
        <v>66</v>
      </c>
      <c r="C90" s="41" t="s">
        <v>11</v>
      </c>
      <c r="D90" s="6">
        <v>5500</v>
      </c>
      <c r="E90" s="6"/>
      <c r="F90" s="10">
        <f t="shared" si="0"/>
        <v>5500</v>
      </c>
      <c r="G90" s="7">
        <v>0</v>
      </c>
      <c r="H90" s="6"/>
      <c r="I90" s="10">
        <f t="shared" si="1"/>
        <v>0</v>
      </c>
      <c r="J90" s="6"/>
      <c r="K90" s="10">
        <f t="shared" si="2"/>
        <v>5500</v>
      </c>
      <c r="L90" s="6"/>
      <c r="M90" s="10">
        <f t="shared" si="3"/>
        <v>0</v>
      </c>
      <c r="N90" s="6"/>
      <c r="O90" s="10">
        <f t="shared" si="4"/>
        <v>5500</v>
      </c>
      <c r="P90" s="6"/>
      <c r="Q90" s="10">
        <f t="shared" si="122"/>
        <v>0</v>
      </c>
      <c r="R90" s="6"/>
      <c r="S90" s="10">
        <f t="shared" si="123"/>
        <v>5500</v>
      </c>
      <c r="T90" s="6"/>
      <c r="U90" s="10">
        <f t="shared" si="124"/>
        <v>0</v>
      </c>
      <c r="V90" s="6"/>
      <c r="W90" s="10">
        <f t="shared" si="125"/>
        <v>5500</v>
      </c>
      <c r="X90" s="6"/>
      <c r="Y90" s="10">
        <f t="shared" si="126"/>
        <v>0</v>
      </c>
      <c r="Z90" s="6"/>
      <c r="AA90" s="23">
        <f t="shared" si="127"/>
        <v>5500</v>
      </c>
      <c r="AB90" s="6"/>
      <c r="AC90" s="10">
        <f t="shared" si="128"/>
        <v>0</v>
      </c>
      <c r="AD90" s="6"/>
      <c r="AE90" s="10">
        <f t="shared" si="129"/>
        <v>5500</v>
      </c>
      <c r="AF90" s="6"/>
      <c r="AG90" s="10">
        <f t="shared" si="130"/>
        <v>0</v>
      </c>
      <c r="AH90" s="40"/>
      <c r="AI90" s="36">
        <f t="shared" si="133"/>
        <v>5500</v>
      </c>
      <c r="AJ90" s="40"/>
      <c r="AK90" s="36">
        <f t="shared" si="131"/>
        <v>0</v>
      </c>
      <c r="AL90" s="40"/>
      <c r="AM90" s="36">
        <f t="shared" si="135"/>
        <v>5500</v>
      </c>
      <c r="AN90" s="40"/>
      <c r="AO90" s="36">
        <f t="shared" si="132"/>
        <v>0</v>
      </c>
      <c r="AP90" s="39"/>
      <c r="AQ90" s="39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</row>
    <row r="91" spans="1:56" ht="36" x14ac:dyDescent="0.35">
      <c r="A91" s="32" t="s">
        <v>46</v>
      </c>
      <c r="B91" s="37" t="s">
        <v>64</v>
      </c>
      <c r="C91" s="41" t="s">
        <v>15</v>
      </c>
      <c r="D91" s="6">
        <v>151.30000000000001</v>
      </c>
      <c r="E91" s="6"/>
      <c r="F91" s="10">
        <f t="shared" si="0"/>
        <v>151.30000000000001</v>
      </c>
      <c r="G91" s="7">
        <v>0</v>
      </c>
      <c r="H91" s="6"/>
      <c r="I91" s="10">
        <f t="shared" si="1"/>
        <v>0</v>
      </c>
      <c r="J91" s="6"/>
      <c r="K91" s="10">
        <f t="shared" si="2"/>
        <v>151.30000000000001</v>
      </c>
      <c r="L91" s="6"/>
      <c r="M91" s="10">
        <f t="shared" si="3"/>
        <v>0</v>
      </c>
      <c r="N91" s="6"/>
      <c r="O91" s="10">
        <f t="shared" ref="O91:O132" si="136">K91+N91</f>
        <v>151.30000000000001</v>
      </c>
      <c r="P91" s="6"/>
      <c r="Q91" s="10">
        <f t="shared" si="122"/>
        <v>0</v>
      </c>
      <c r="R91" s="6"/>
      <c r="S91" s="10">
        <f t="shared" si="123"/>
        <v>151.30000000000001</v>
      </c>
      <c r="T91" s="6"/>
      <c r="U91" s="10">
        <f t="shared" si="124"/>
        <v>0</v>
      </c>
      <c r="V91" s="6"/>
      <c r="W91" s="10">
        <f t="shared" si="125"/>
        <v>151.30000000000001</v>
      </c>
      <c r="X91" s="6"/>
      <c r="Y91" s="10">
        <f t="shared" si="126"/>
        <v>0</v>
      </c>
      <c r="Z91" s="6"/>
      <c r="AA91" s="23">
        <f t="shared" si="127"/>
        <v>151.30000000000001</v>
      </c>
      <c r="AB91" s="6"/>
      <c r="AC91" s="10">
        <f t="shared" si="128"/>
        <v>0</v>
      </c>
      <c r="AD91" s="6"/>
      <c r="AE91" s="10">
        <f t="shared" si="129"/>
        <v>151.30000000000001</v>
      </c>
      <c r="AF91" s="6"/>
      <c r="AG91" s="10">
        <f t="shared" si="130"/>
        <v>0</v>
      </c>
      <c r="AH91" s="40"/>
      <c r="AI91" s="36">
        <f t="shared" si="133"/>
        <v>151.30000000000001</v>
      </c>
      <c r="AJ91" s="40"/>
      <c r="AK91" s="36">
        <f t="shared" si="131"/>
        <v>0</v>
      </c>
      <c r="AL91" s="40"/>
      <c r="AM91" s="36">
        <f t="shared" si="135"/>
        <v>151.30000000000001</v>
      </c>
      <c r="AN91" s="40"/>
      <c r="AO91" s="36">
        <f t="shared" si="132"/>
        <v>0</v>
      </c>
      <c r="AP91" s="39"/>
      <c r="AQ91" s="39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</row>
    <row r="92" spans="1:56" ht="36" x14ac:dyDescent="0.35">
      <c r="A92" s="32" t="s">
        <v>17</v>
      </c>
      <c r="B92" s="37" t="s">
        <v>65</v>
      </c>
      <c r="C92" s="41" t="s">
        <v>15</v>
      </c>
      <c r="D92" s="7">
        <v>321.7</v>
      </c>
      <c r="E92" s="6"/>
      <c r="F92" s="10">
        <f t="shared" si="0"/>
        <v>321.7</v>
      </c>
      <c r="G92" s="7">
        <v>0</v>
      </c>
      <c r="H92" s="6"/>
      <c r="I92" s="10">
        <f t="shared" si="1"/>
        <v>0</v>
      </c>
      <c r="J92" s="6"/>
      <c r="K92" s="10">
        <f t="shared" ref="K92:K132" si="137">F92+J92</f>
        <v>321.7</v>
      </c>
      <c r="L92" s="6"/>
      <c r="M92" s="10">
        <f t="shared" ref="M92:M132" si="138">I92+L92</f>
        <v>0</v>
      </c>
      <c r="N92" s="6"/>
      <c r="O92" s="10">
        <f t="shared" si="136"/>
        <v>321.7</v>
      </c>
      <c r="P92" s="6"/>
      <c r="Q92" s="10">
        <f t="shared" si="122"/>
        <v>0</v>
      </c>
      <c r="R92" s="6"/>
      <c r="S92" s="10">
        <f t="shared" si="123"/>
        <v>321.7</v>
      </c>
      <c r="T92" s="6"/>
      <c r="U92" s="10">
        <f t="shared" si="124"/>
        <v>0</v>
      </c>
      <c r="V92" s="6"/>
      <c r="W92" s="10">
        <f t="shared" si="125"/>
        <v>321.7</v>
      </c>
      <c r="X92" s="6"/>
      <c r="Y92" s="10">
        <f t="shared" si="126"/>
        <v>0</v>
      </c>
      <c r="Z92" s="6"/>
      <c r="AA92" s="23">
        <f t="shared" si="127"/>
        <v>321.7</v>
      </c>
      <c r="AB92" s="6"/>
      <c r="AC92" s="10">
        <f t="shared" si="128"/>
        <v>0</v>
      </c>
      <c r="AD92" s="6"/>
      <c r="AE92" s="10">
        <f t="shared" si="129"/>
        <v>321.7</v>
      </c>
      <c r="AF92" s="6"/>
      <c r="AG92" s="10">
        <f t="shared" si="130"/>
        <v>0</v>
      </c>
      <c r="AH92" s="40"/>
      <c r="AI92" s="36">
        <f t="shared" si="133"/>
        <v>321.7</v>
      </c>
      <c r="AJ92" s="40"/>
      <c r="AK92" s="36">
        <f t="shared" si="131"/>
        <v>0</v>
      </c>
      <c r="AL92" s="40"/>
      <c r="AM92" s="36">
        <f t="shared" si="135"/>
        <v>321.7</v>
      </c>
      <c r="AN92" s="40"/>
      <c r="AO92" s="36">
        <f t="shared" si="132"/>
        <v>0</v>
      </c>
      <c r="AP92" s="39"/>
      <c r="AQ92" s="39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</row>
    <row r="93" spans="1:56" ht="54" x14ac:dyDescent="0.35">
      <c r="A93" s="32" t="s">
        <v>18</v>
      </c>
      <c r="B93" s="37" t="s">
        <v>35</v>
      </c>
      <c r="C93" s="41" t="s">
        <v>11</v>
      </c>
      <c r="D93" s="4">
        <f>D95+D96</f>
        <v>469634.4</v>
      </c>
      <c r="E93" s="10"/>
      <c r="F93" s="10">
        <f t="shared" si="0"/>
        <v>469634.4</v>
      </c>
      <c r="G93" s="4">
        <f>G95+G96</f>
        <v>470546.4</v>
      </c>
      <c r="H93" s="10"/>
      <c r="I93" s="10">
        <f t="shared" si="1"/>
        <v>470546.4</v>
      </c>
      <c r="J93" s="10"/>
      <c r="K93" s="10">
        <f t="shared" si="137"/>
        <v>469634.4</v>
      </c>
      <c r="L93" s="10"/>
      <c r="M93" s="10">
        <f t="shared" si="138"/>
        <v>470546.4</v>
      </c>
      <c r="N93" s="10"/>
      <c r="O93" s="10">
        <f t="shared" si="136"/>
        <v>469634.4</v>
      </c>
      <c r="P93" s="10"/>
      <c r="Q93" s="10">
        <f t="shared" si="122"/>
        <v>470546.4</v>
      </c>
      <c r="R93" s="10"/>
      <c r="S93" s="10">
        <f t="shared" si="123"/>
        <v>469634.4</v>
      </c>
      <c r="T93" s="10"/>
      <c r="U93" s="10">
        <f t="shared" si="124"/>
        <v>470546.4</v>
      </c>
      <c r="V93" s="10"/>
      <c r="W93" s="10">
        <f t="shared" si="125"/>
        <v>469634.4</v>
      </c>
      <c r="X93" s="10"/>
      <c r="Y93" s="10">
        <f t="shared" si="126"/>
        <v>470546.4</v>
      </c>
      <c r="Z93" s="10"/>
      <c r="AA93" s="23">
        <f t="shared" si="127"/>
        <v>469634.4</v>
      </c>
      <c r="AB93" s="10"/>
      <c r="AC93" s="10">
        <f t="shared" si="128"/>
        <v>470546.4</v>
      </c>
      <c r="AD93" s="10"/>
      <c r="AE93" s="10">
        <f t="shared" si="129"/>
        <v>469634.4</v>
      </c>
      <c r="AF93" s="10"/>
      <c r="AG93" s="10">
        <f t="shared" si="130"/>
        <v>470546.4</v>
      </c>
      <c r="AH93" s="36"/>
      <c r="AI93" s="36">
        <f t="shared" si="133"/>
        <v>469634.4</v>
      </c>
      <c r="AJ93" s="36"/>
      <c r="AK93" s="36">
        <f t="shared" si="131"/>
        <v>470546.4</v>
      </c>
      <c r="AL93" s="36"/>
      <c r="AM93" s="36">
        <f t="shared" si="135"/>
        <v>469634.4</v>
      </c>
      <c r="AN93" s="36"/>
      <c r="AO93" s="36">
        <f t="shared" si="132"/>
        <v>470546.4</v>
      </c>
      <c r="AP93" s="39"/>
      <c r="AQ93" s="39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</row>
    <row r="94" spans="1:56" x14ac:dyDescent="0.35">
      <c r="A94" s="32"/>
      <c r="B94" s="33" t="s">
        <v>13</v>
      </c>
      <c r="C94" s="41"/>
      <c r="D94" s="4"/>
      <c r="E94" s="10"/>
      <c r="F94" s="10"/>
      <c r="G94" s="4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23"/>
      <c r="AB94" s="10"/>
      <c r="AC94" s="10"/>
      <c r="AD94" s="10"/>
      <c r="AE94" s="10"/>
      <c r="AF94" s="10"/>
      <c r="AG94" s="10"/>
      <c r="AH94" s="36"/>
      <c r="AI94" s="36"/>
      <c r="AJ94" s="36"/>
      <c r="AK94" s="36"/>
      <c r="AL94" s="36"/>
      <c r="AM94" s="36"/>
      <c r="AN94" s="36"/>
      <c r="AO94" s="36"/>
      <c r="AP94" s="39"/>
      <c r="AQ94" s="39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</row>
    <row r="95" spans="1:56" s="5" customFormat="1" hidden="1" x14ac:dyDescent="0.35">
      <c r="A95" s="2"/>
      <c r="B95" s="11" t="s">
        <v>16</v>
      </c>
      <c r="C95" s="3"/>
      <c r="D95" s="4">
        <v>117408.6</v>
      </c>
      <c r="E95" s="10"/>
      <c r="F95" s="10">
        <f t="shared" ref="F95:F132" si="139">D95+E95</f>
        <v>117408.6</v>
      </c>
      <c r="G95" s="4">
        <v>117636.6</v>
      </c>
      <c r="H95" s="10"/>
      <c r="I95" s="10">
        <f t="shared" ref="I95:I132" si="140">G95+H95</f>
        <v>117636.6</v>
      </c>
      <c r="J95" s="10"/>
      <c r="K95" s="10">
        <f t="shared" si="137"/>
        <v>117408.6</v>
      </c>
      <c r="L95" s="10"/>
      <c r="M95" s="10">
        <f t="shared" si="138"/>
        <v>117636.6</v>
      </c>
      <c r="N95" s="10"/>
      <c r="O95" s="10">
        <f t="shared" si="136"/>
        <v>117408.6</v>
      </c>
      <c r="P95" s="10"/>
      <c r="Q95" s="10">
        <f t="shared" ref="Q95:Q117" si="141">M95+P95</f>
        <v>117636.6</v>
      </c>
      <c r="R95" s="10"/>
      <c r="S95" s="10">
        <f t="shared" ref="S95:S118" si="142">O95+R95</f>
        <v>117408.6</v>
      </c>
      <c r="T95" s="10"/>
      <c r="U95" s="10">
        <f t="shared" ref="U95:U117" si="143">Q95+T95</f>
        <v>117636.6</v>
      </c>
      <c r="V95" s="10"/>
      <c r="W95" s="10">
        <f t="shared" ref="W95:W117" si="144">S95+V95</f>
        <v>117408.6</v>
      </c>
      <c r="X95" s="10"/>
      <c r="Y95" s="10">
        <f t="shared" ref="Y95:Y117" si="145">U95+X95</f>
        <v>117636.6</v>
      </c>
      <c r="Z95" s="10"/>
      <c r="AA95" s="23">
        <f t="shared" ref="AA95:AA117" si="146">W95+Z95</f>
        <v>117408.6</v>
      </c>
      <c r="AB95" s="10"/>
      <c r="AC95" s="10">
        <f t="shared" ref="AC95:AC117" si="147">Y95+AB95</f>
        <v>117636.6</v>
      </c>
      <c r="AD95" s="10"/>
      <c r="AE95" s="10">
        <f t="shared" ref="AE95:AE117" si="148">AA95+AD95</f>
        <v>117408.6</v>
      </c>
      <c r="AF95" s="10"/>
      <c r="AG95" s="10">
        <f t="shared" ref="AG95:AG117" si="149">AC95+AF95</f>
        <v>117636.6</v>
      </c>
      <c r="AH95" s="10"/>
      <c r="AI95" s="10">
        <f t="shared" ref="AI95:AI117" si="150">AE95+AH95</f>
        <v>117408.6</v>
      </c>
      <c r="AJ95" s="10"/>
      <c r="AK95" s="10">
        <f t="shared" ref="AK95:AK117" si="151">AG95+AJ95</f>
        <v>117636.6</v>
      </c>
      <c r="AL95" s="14"/>
      <c r="AM95" s="10">
        <f t="shared" ref="AM95:AM117" si="152">AI95+AL95</f>
        <v>117408.6</v>
      </c>
      <c r="AN95" s="14"/>
      <c r="AO95" s="10">
        <f t="shared" ref="AO95:AO117" si="153">AK95+AN95</f>
        <v>117636.6</v>
      </c>
      <c r="AP95" s="19"/>
      <c r="AQ95" s="19">
        <v>0</v>
      </c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</row>
    <row r="96" spans="1:56" x14ac:dyDescent="0.35">
      <c r="A96" s="32"/>
      <c r="B96" s="37" t="s">
        <v>14</v>
      </c>
      <c r="C96" s="41"/>
      <c r="D96" s="4">
        <v>352225.8</v>
      </c>
      <c r="E96" s="10"/>
      <c r="F96" s="10">
        <f t="shared" si="139"/>
        <v>352225.8</v>
      </c>
      <c r="G96" s="4">
        <v>352909.8</v>
      </c>
      <c r="H96" s="10"/>
      <c r="I96" s="10">
        <f t="shared" si="140"/>
        <v>352909.8</v>
      </c>
      <c r="J96" s="10"/>
      <c r="K96" s="10">
        <f t="shared" si="137"/>
        <v>352225.8</v>
      </c>
      <c r="L96" s="10"/>
      <c r="M96" s="10">
        <f t="shared" si="138"/>
        <v>352909.8</v>
      </c>
      <c r="N96" s="10"/>
      <c r="O96" s="10">
        <f t="shared" si="136"/>
        <v>352225.8</v>
      </c>
      <c r="P96" s="10"/>
      <c r="Q96" s="10">
        <f t="shared" si="141"/>
        <v>352909.8</v>
      </c>
      <c r="R96" s="10"/>
      <c r="S96" s="10">
        <f t="shared" si="142"/>
        <v>352225.8</v>
      </c>
      <c r="T96" s="10"/>
      <c r="U96" s="10">
        <f t="shared" si="143"/>
        <v>352909.8</v>
      </c>
      <c r="V96" s="10"/>
      <c r="W96" s="10">
        <f t="shared" si="144"/>
        <v>352225.8</v>
      </c>
      <c r="X96" s="10"/>
      <c r="Y96" s="10">
        <f t="shared" si="145"/>
        <v>352909.8</v>
      </c>
      <c r="Z96" s="10"/>
      <c r="AA96" s="23">
        <f t="shared" si="146"/>
        <v>352225.8</v>
      </c>
      <c r="AB96" s="10"/>
      <c r="AC96" s="10">
        <f t="shared" si="147"/>
        <v>352909.8</v>
      </c>
      <c r="AD96" s="10"/>
      <c r="AE96" s="10">
        <f t="shared" si="148"/>
        <v>352225.8</v>
      </c>
      <c r="AF96" s="10"/>
      <c r="AG96" s="10">
        <f t="shared" si="149"/>
        <v>352909.8</v>
      </c>
      <c r="AH96" s="36"/>
      <c r="AI96" s="36">
        <f t="shared" si="150"/>
        <v>352225.8</v>
      </c>
      <c r="AJ96" s="36"/>
      <c r="AK96" s="36">
        <f t="shared" si="151"/>
        <v>352909.8</v>
      </c>
      <c r="AL96" s="36"/>
      <c r="AM96" s="36">
        <f t="shared" si="152"/>
        <v>352225.8</v>
      </c>
      <c r="AN96" s="36"/>
      <c r="AO96" s="36">
        <f t="shared" si="153"/>
        <v>352909.8</v>
      </c>
      <c r="AP96" s="39"/>
      <c r="AQ96" s="39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</row>
    <row r="97" spans="1:56" ht="54" x14ac:dyDescent="0.35">
      <c r="A97" s="32" t="s">
        <v>88</v>
      </c>
      <c r="B97" s="41" t="s">
        <v>36</v>
      </c>
      <c r="C97" s="41" t="s">
        <v>11</v>
      </c>
      <c r="D97" s="4">
        <v>70367</v>
      </c>
      <c r="E97" s="10"/>
      <c r="F97" s="10">
        <f t="shared" si="139"/>
        <v>70367</v>
      </c>
      <c r="G97" s="4">
        <v>80367</v>
      </c>
      <c r="H97" s="10"/>
      <c r="I97" s="10">
        <f t="shared" si="140"/>
        <v>80367</v>
      </c>
      <c r="J97" s="10"/>
      <c r="K97" s="10">
        <f t="shared" si="137"/>
        <v>70367</v>
      </c>
      <c r="L97" s="10"/>
      <c r="M97" s="10">
        <f t="shared" si="138"/>
        <v>80367</v>
      </c>
      <c r="N97" s="10"/>
      <c r="O97" s="10">
        <f t="shared" si="136"/>
        <v>70367</v>
      </c>
      <c r="P97" s="10"/>
      <c r="Q97" s="10">
        <f t="shared" si="141"/>
        <v>80367</v>
      </c>
      <c r="R97" s="10"/>
      <c r="S97" s="10">
        <f t="shared" si="142"/>
        <v>70367</v>
      </c>
      <c r="T97" s="10"/>
      <c r="U97" s="10">
        <f t="shared" si="143"/>
        <v>80367</v>
      </c>
      <c r="V97" s="10"/>
      <c r="W97" s="10">
        <f t="shared" si="144"/>
        <v>70367</v>
      </c>
      <c r="X97" s="10"/>
      <c r="Y97" s="10">
        <f t="shared" si="145"/>
        <v>80367</v>
      </c>
      <c r="Z97" s="10">
        <v>11616</v>
      </c>
      <c r="AA97" s="23">
        <f t="shared" si="146"/>
        <v>81983</v>
      </c>
      <c r="AB97" s="10"/>
      <c r="AC97" s="10">
        <f t="shared" si="147"/>
        <v>80367</v>
      </c>
      <c r="AD97" s="10"/>
      <c r="AE97" s="10">
        <f t="shared" si="148"/>
        <v>81983</v>
      </c>
      <c r="AF97" s="10"/>
      <c r="AG97" s="10">
        <f t="shared" si="149"/>
        <v>80367</v>
      </c>
      <c r="AH97" s="36"/>
      <c r="AI97" s="36">
        <f t="shared" si="150"/>
        <v>81983</v>
      </c>
      <c r="AJ97" s="36"/>
      <c r="AK97" s="36">
        <f t="shared" si="151"/>
        <v>80367</v>
      </c>
      <c r="AL97" s="36"/>
      <c r="AM97" s="36">
        <f t="shared" si="152"/>
        <v>81983</v>
      </c>
      <c r="AN97" s="36"/>
      <c r="AO97" s="36">
        <f t="shared" si="153"/>
        <v>80367</v>
      </c>
      <c r="AP97" s="39">
        <v>1020141480</v>
      </c>
      <c r="AQ97" s="39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</row>
    <row r="98" spans="1:56" ht="54" x14ac:dyDescent="0.35">
      <c r="A98" s="32" t="s">
        <v>59</v>
      </c>
      <c r="B98" s="38" t="s">
        <v>67</v>
      </c>
      <c r="C98" s="41" t="s">
        <v>11</v>
      </c>
      <c r="D98" s="4">
        <v>13950.3</v>
      </c>
      <c r="E98" s="10"/>
      <c r="F98" s="10">
        <f t="shared" si="139"/>
        <v>13950.3</v>
      </c>
      <c r="G98" s="4">
        <v>0</v>
      </c>
      <c r="H98" s="10"/>
      <c r="I98" s="10">
        <f t="shared" si="140"/>
        <v>0</v>
      </c>
      <c r="J98" s="10"/>
      <c r="K98" s="10">
        <f t="shared" si="137"/>
        <v>13950.3</v>
      </c>
      <c r="L98" s="10"/>
      <c r="M98" s="10">
        <f t="shared" si="138"/>
        <v>0</v>
      </c>
      <c r="N98" s="4">
        <v>6972.8990000000003</v>
      </c>
      <c r="O98" s="10">
        <f t="shared" si="136"/>
        <v>20923.199000000001</v>
      </c>
      <c r="P98" s="10"/>
      <c r="Q98" s="10">
        <f t="shared" si="141"/>
        <v>0</v>
      </c>
      <c r="R98" s="4"/>
      <c r="S98" s="10">
        <f t="shared" si="142"/>
        <v>20923.199000000001</v>
      </c>
      <c r="T98" s="10"/>
      <c r="U98" s="10">
        <f t="shared" si="143"/>
        <v>0</v>
      </c>
      <c r="V98" s="4"/>
      <c r="W98" s="10">
        <f t="shared" si="144"/>
        <v>20923.199000000001</v>
      </c>
      <c r="X98" s="10"/>
      <c r="Y98" s="10">
        <f t="shared" si="145"/>
        <v>0</v>
      </c>
      <c r="Z98" s="4"/>
      <c r="AA98" s="23">
        <f t="shared" si="146"/>
        <v>20923.199000000001</v>
      </c>
      <c r="AB98" s="10"/>
      <c r="AC98" s="10">
        <f t="shared" si="147"/>
        <v>0</v>
      </c>
      <c r="AD98" s="4"/>
      <c r="AE98" s="10">
        <f t="shared" si="148"/>
        <v>20923.199000000001</v>
      </c>
      <c r="AF98" s="10"/>
      <c r="AG98" s="10">
        <f t="shared" si="149"/>
        <v>0</v>
      </c>
      <c r="AH98" s="43"/>
      <c r="AI98" s="36">
        <f t="shared" si="150"/>
        <v>20923.199000000001</v>
      </c>
      <c r="AJ98" s="36"/>
      <c r="AK98" s="36">
        <f t="shared" si="151"/>
        <v>0</v>
      </c>
      <c r="AL98" s="43"/>
      <c r="AM98" s="36">
        <f t="shared" si="152"/>
        <v>20923.199000000001</v>
      </c>
      <c r="AN98" s="36"/>
      <c r="AO98" s="36">
        <f t="shared" si="153"/>
        <v>0</v>
      </c>
      <c r="AP98" s="39">
        <v>1020141500</v>
      </c>
      <c r="AQ98" s="39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</row>
    <row r="99" spans="1:56" ht="54" x14ac:dyDescent="0.35">
      <c r="A99" s="32" t="s">
        <v>56</v>
      </c>
      <c r="B99" s="37" t="s">
        <v>68</v>
      </c>
      <c r="C99" s="41" t="s">
        <v>11</v>
      </c>
      <c r="D99" s="4">
        <v>14850</v>
      </c>
      <c r="E99" s="10"/>
      <c r="F99" s="10">
        <f t="shared" si="139"/>
        <v>14850</v>
      </c>
      <c r="G99" s="4">
        <v>0</v>
      </c>
      <c r="H99" s="10"/>
      <c r="I99" s="10">
        <f t="shared" si="140"/>
        <v>0</v>
      </c>
      <c r="J99" s="10"/>
      <c r="K99" s="10">
        <f t="shared" si="137"/>
        <v>14850</v>
      </c>
      <c r="L99" s="10"/>
      <c r="M99" s="10">
        <f t="shared" si="138"/>
        <v>0</v>
      </c>
      <c r="N99" s="10">
        <v>-13501.967000000001</v>
      </c>
      <c r="O99" s="10">
        <f t="shared" si="136"/>
        <v>1348.0329999999994</v>
      </c>
      <c r="P99" s="10"/>
      <c r="Q99" s="10">
        <f t="shared" si="141"/>
        <v>0</v>
      </c>
      <c r="R99" s="10"/>
      <c r="S99" s="10">
        <f t="shared" si="142"/>
        <v>1348.0329999999994</v>
      </c>
      <c r="T99" s="10"/>
      <c r="U99" s="10">
        <f t="shared" si="143"/>
        <v>0</v>
      </c>
      <c r="V99" s="10"/>
      <c r="W99" s="10">
        <f t="shared" si="144"/>
        <v>1348.0329999999994</v>
      </c>
      <c r="X99" s="10"/>
      <c r="Y99" s="10">
        <f t="shared" si="145"/>
        <v>0</v>
      </c>
      <c r="Z99" s="10"/>
      <c r="AA99" s="23">
        <f t="shared" si="146"/>
        <v>1348.0329999999994</v>
      </c>
      <c r="AB99" s="10"/>
      <c r="AC99" s="10">
        <f t="shared" si="147"/>
        <v>0</v>
      </c>
      <c r="AD99" s="10"/>
      <c r="AE99" s="10">
        <f t="shared" si="148"/>
        <v>1348.0329999999994</v>
      </c>
      <c r="AF99" s="10"/>
      <c r="AG99" s="10">
        <f t="shared" si="149"/>
        <v>0</v>
      </c>
      <c r="AH99" s="36"/>
      <c r="AI99" s="36">
        <f t="shared" si="150"/>
        <v>1348.0329999999994</v>
      </c>
      <c r="AJ99" s="36"/>
      <c r="AK99" s="36">
        <f t="shared" si="151"/>
        <v>0</v>
      </c>
      <c r="AL99" s="36"/>
      <c r="AM99" s="36">
        <f t="shared" si="152"/>
        <v>1348.0329999999994</v>
      </c>
      <c r="AN99" s="36"/>
      <c r="AO99" s="36">
        <f t="shared" si="153"/>
        <v>0</v>
      </c>
      <c r="AP99" s="39">
        <v>1020141510</v>
      </c>
      <c r="AQ99" s="39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</row>
    <row r="100" spans="1:56" ht="54" x14ac:dyDescent="0.35">
      <c r="A100" s="32" t="s">
        <v>121</v>
      </c>
      <c r="B100" s="37" t="s">
        <v>69</v>
      </c>
      <c r="C100" s="41" t="s">
        <v>11</v>
      </c>
      <c r="D100" s="4">
        <v>18438.7</v>
      </c>
      <c r="E100" s="10"/>
      <c r="F100" s="10">
        <f t="shared" si="139"/>
        <v>18438.7</v>
      </c>
      <c r="G100" s="4">
        <v>0</v>
      </c>
      <c r="H100" s="10"/>
      <c r="I100" s="10">
        <f t="shared" si="140"/>
        <v>0</v>
      </c>
      <c r="J100" s="10"/>
      <c r="K100" s="10">
        <f t="shared" si="137"/>
        <v>18438.7</v>
      </c>
      <c r="L100" s="10"/>
      <c r="M100" s="10">
        <f t="shared" si="138"/>
        <v>0</v>
      </c>
      <c r="N100" s="10">
        <v>6529.0680000000002</v>
      </c>
      <c r="O100" s="10">
        <f t="shared" si="136"/>
        <v>24967.768</v>
      </c>
      <c r="P100" s="10"/>
      <c r="Q100" s="10">
        <f t="shared" si="141"/>
        <v>0</v>
      </c>
      <c r="R100" s="10"/>
      <c r="S100" s="10">
        <f t="shared" si="142"/>
        <v>24967.768</v>
      </c>
      <c r="T100" s="10"/>
      <c r="U100" s="10">
        <f t="shared" si="143"/>
        <v>0</v>
      </c>
      <c r="V100" s="10"/>
      <c r="W100" s="10">
        <f t="shared" si="144"/>
        <v>24967.768</v>
      </c>
      <c r="X100" s="10"/>
      <c r="Y100" s="10">
        <f t="shared" si="145"/>
        <v>0</v>
      </c>
      <c r="Z100" s="10"/>
      <c r="AA100" s="23">
        <f t="shared" si="146"/>
        <v>24967.768</v>
      </c>
      <c r="AB100" s="10"/>
      <c r="AC100" s="10">
        <f t="shared" si="147"/>
        <v>0</v>
      </c>
      <c r="AD100" s="10"/>
      <c r="AE100" s="10">
        <f t="shared" si="148"/>
        <v>24967.768</v>
      </c>
      <c r="AF100" s="10"/>
      <c r="AG100" s="10">
        <f t="shared" si="149"/>
        <v>0</v>
      </c>
      <c r="AH100" s="36"/>
      <c r="AI100" s="36">
        <f t="shared" si="150"/>
        <v>24967.768</v>
      </c>
      <c r="AJ100" s="36"/>
      <c r="AK100" s="36">
        <f t="shared" si="151"/>
        <v>0</v>
      </c>
      <c r="AL100" s="36"/>
      <c r="AM100" s="36">
        <f t="shared" si="152"/>
        <v>24967.768</v>
      </c>
      <c r="AN100" s="36"/>
      <c r="AO100" s="36">
        <f t="shared" si="153"/>
        <v>0</v>
      </c>
      <c r="AP100" s="39">
        <v>1020141520</v>
      </c>
      <c r="AQ100" s="39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</row>
    <row r="101" spans="1:56" s="5" customFormat="1" ht="54" hidden="1" x14ac:dyDescent="0.35">
      <c r="A101" s="2" t="s">
        <v>47</v>
      </c>
      <c r="B101" s="11" t="s">
        <v>51</v>
      </c>
      <c r="C101" s="3" t="s">
        <v>11</v>
      </c>
      <c r="D101" s="4">
        <v>0</v>
      </c>
      <c r="E101" s="10"/>
      <c r="F101" s="10">
        <f t="shared" si="139"/>
        <v>0</v>
      </c>
      <c r="G101" s="4">
        <v>0</v>
      </c>
      <c r="H101" s="10"/>
      <c r="I101" s="10">
        <f t="shared" si="140"/>
        <v>0</v>
      </c>
      <c r="J101" s="10"/>
      <c r="K101" s="10">
        <f t="shared" si="137"/>
        <v>0</v>
      </c>
      <c r="L101" s="10"/>
      <c r="M101" s="10">
        <f t="shared" si="138"/>
        <v>0</v>
      </c>
      <c r="N101" s="10"/>
      <c r="O101" s="10">
        <f t="shared" si="136"/>
        <v>0</v>
      </c>
      <c r="P101" s="10"/>
      <c r="Q101" s="10">
        <f t="shared" si="141"/>
        <v>0</v>
      </c>
      <c r="R101" s="10"/>
      <c r="S101" s="10">
        <f t="shared" si="142"/>
        <v>0</v>
      </c>
      <c r="T101" s="10"/>
      <c r="U101" s="10">
        <f t="shared" si="143"/>
        <v>0</v>
      </c>
      <c r="V101" s="10"/>
      <c r="W101" s="10">
        <f t="shared" si="144"/>
        <v>0</v>
      </c>
      <c r="X101" s="10"/>
      <c r="Y101" s="10">
        <f t="shared" si="145"/>
        <v>0</v>
      </c>
      <c r="Z101" s="10"/>
      <c r="AA101" s="23">
        <f t="shared" si="146"/>
        <v>0</v>
      </c>
      <c r="AB101" s="10"/>
      <c r="AC101" s="10">
        <f t="shared" si="147"/>
        <v>0</v>
      </c>
      <c r="AD101" s="10"/>
      <c r="AE101" s="10">
        <f t="shared" si="148"/>
        <v>0</v>
      </c>
      <c r="AF101" s="10"/>
      <c r="AG101" s="10">
        <f t="shared" si="149"/>
        <v>0</v>
      </c>
      <c r="AH101" s="10"/>
      <c r="AI101" s="10">
        <f t="shared" si="150"/>
        <v>0</v>
      </c>
      <c r="AJ101" s="10"/>
      <c r="AK101" s="10">
        <f t="shared" si="151"/>
        <v>0</v>
      </c>
      <c r="AL101" s="14"/>
      <c r="AM101" s="10">
        <f t="shared" si="152"/>
        <v>0</v>
      </c>
      <c r="AN101" s="14"/>
      <c r="AO101" s="10">
        <f t="shared" si="153"/>
        <v>0</v>
      </c>
      <c r="AP101" s="19"/>
      <c r="AQ101" s="19">
        <v>0</v>
      </c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</row>
    <row r="102" spans="1:56" s="5" customFormat="1" ht="36" hidden="1" x14ac:dyDescent="0.35">
      <c r="A102" s="2" t="s">
        <v>96</v>
      </c>
      <c r="B102" s="11" t="s">
        <v>63</v>
      </c>
      <c r="C102" s="3" t="s">
        <v>15</v>
      </c>
      <c r="D102" s="4">
        <f>D104+D105</f>
        <v>0</v>
      </c>
      <c r="E102" s="10"/>
      <c r="F102" s="10">
        <f t="shared" si="139"/>
        <v>0</v>
      </c>
      <c r="G102" s="4">
        <f>G104+G105</f>
        <v>0</v>
      </c>
      <c r="H102" s="10"/>
      <c r="I102" s="10">
        <f t="shared" si="140"/>
        <v>0</v>
      </c>
      <c r="J102" s="10"/>
      <c r="K102" s="10">
        <f t="shared" si="137"/>
        <v>0</v>
      </c>
      <c r="L102" s="10"/>
      <c r="M102" s="10">
        <f t="shared" si="138"/>
        <v>0</v>
      </c>
      <c r="N102" s="10"/>
      <c r="O102" s="10">
        <f t="shared" si="136"/>
        <v>0</v>
      </c>
      <c r="P102" s="10"/>
      <c r="Q102" s="10">
        <f t="shared" si="141"/>
        <v>0</v>
      </c>
      <c r="R102" s="10"/>
      <c r="S102" s="10">
        <f t="shared" si="142"/>
        <v>0</v>
      </c>
      <c r="T102" s="10"/>
      <c r="U102" s="10">
        <f t="shared" si="143"/>
        <v>0</v>
      </c>
      <c r="V102" s="10"/>
      <c r="W102" s="10">
        <f t="shared" si="144"/>
        <v>0</v>
      </c>
      <c r="X102" s="10"/>
      <c r="Y102" s="10">
        <f t="shared" si="145"/>
        <v>0</v>
      </c>
      <c r="Z102" s="10"/>
      <c r="AA102" s="23">
        <f t="shared" si="146"/>
        <v>0</v>
      </c>
      <c r="AB102" s="10"/>
      <c r="AC102" s="10">
        <f t="shared" si="147"/>
        <v>0</v>
      </c>
      <c r="AD102" s="10"/>
      <c r="AE102" s="10">
        <f t="shared" si="148"/>
        <v>0</v>
      </c>
      <c r="AF102" s="10"/>
      <c r="AG102" s="10">
        <f t="shared" si="149"/>
        <v>0</v>
      </c>
      <c r="AH102" s="10"/>
      <c r="AI102" s="10">
        <f t="shared" si="150"/>
        <v>0</v>
      </c>
      <c r="AJ102" s="10"/>
      <c r="AK102" s="10">
        <f t="shared" si="151"/>
        <v>0</v>
      </c>
      <c r="AL102" s="14"/>
      <c r="AM102" s="10">
        <f t="shared" si="152"/>
        <v>0</v>
      </c>
      <c r="AN102" s="14"/>
      <c r="AO102" s="10">
        <f t="shared" si="153"/>
        <v>0</v>
      </c>
      <c r="AP102" s="19"/>
      <c r="AQ102" s="19">
        <v>0</v>
      </c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</row>
    <row r="103" spans="1:56" s="5" customFormat="1" hidden="1" x14ac:dyDescent="0.35">
      <c r="A103" s="2"/>
      <c r="B103" s="11" t="s">
        <v>13</v>
      </c>
      <c r="C103" s="3"/>
      <c r="D103" s="4"/>
      <c r="E103" s="10"/>
      <c r="F103" s="10"/>
      <c r="G103" s="4"/>
      <c r="H103" s="10"/>
      <c r="I103" s="10"/>
      <c r="J103" s="10"/>
      <c r="K103" s="10">
        <f t="shared" si="137"/>
        <v>0</v>
      </c>
      <c r="L103" s="10"/>
      <c r="M103" s="10">
        <f t="shared" si="138"/>
        <v>0</v>
      </c>
      <c r="N103" s="10"/>
      <c r="O103" s="10">
        <f t="shared" si="136"/>
        <v>0</v>
      </c>
      <c r="P103" s="10"/>
      <c r="Q103" s="10">
        <f t="shared" si="141"/>
        <v>0</v>
      </c>
      <c r="R103" s="10"/>
      <c r="S103" s="10">
        <f t="shared" si="142"/>
        <v>0</v>
      </c>
      <c r="T103" s="10"/>
      <c r="U103" s="10">
        <f t="shared" si="143"/>
        <v>0</v>
      </c>
      <c r="V103" s="10"/>
      <c r="W103" s="10">
        <f t="shared" si="144"/>
        <v>0</v>
      </c>
      <c r="X103" s="10"/>
      <c r="Y103" s="10">
        <f t="shared" si="145"/>
        <v>0</v>
      </c>
      <c r="Z103" s="10"/>
      <c r="AA103" s="23">
        <f t="shared" si="146"/>
        <v>0</v>
      </c>
      <c r="AB103" s="10"/>
      <c r="AC103" s="10">
        <f t="shared" si="147"/>
        <v>0</v>
      </c>
      <c r="AD103" s="10"/>
      <c r="AE103" s="10">
        <f t="shared" si="148"/>
        <v>0</v>
      </c>
      <c r="AF103" s="10"/>
      <c r="AG103" s="10">
        <f t="shared" si="149"/>
        <v>0</v>
      </c>
      <c r="AH103" s="10"/>
      <c r="AI103" s="10">
        <f t="shared" si="150"/>
        <v>0</v>
      </c>
      <c r="AJ103" s="10"/>
      <c r="AK103" s="10">
        <f t="shared" si="151"/>
        <v>0</v>
      </c>
      <c r="AL103" s="14"/>
      <c r="AM103" s="10">
        <f t="shared" si="152"/>
        <v>0</v>
      </c>
      <c r="AN103" s="14"/>
      <c r="AO103" s="10">
        <f t="shared" si="153"/>
        <v>0</v>
      </c>
      <c r="AP103" s="19"/>
      <c r="AQ103" s="19">
        <v>0</v>
      </c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</row>
    <row r="104" spans="1:56" s="5" customFormat="1" hidden="1" x14ac:dyDescent="0.35">
      <c r="A104" s="2"/>
      <c r="B104" s="11" t="s">
        <v>16</v>
      </c>
      <c r="C104" s="3"/>
      <c r="D104" s="4"/>
      <c r="E104" s="10"/>
      <c r="F104" s="10">
        <f t="shared" si="139"/>
        <v>0</v>
      </c>
      <c r="G104" s="4"/>
      <c r="H104" s="10"/>
      <c r="I104" s="10">
        <f t="shared" si="140"/>
        <v>0</v>
      </c>
      <c r="J104" s="10"/>
      <c r="K104" s="10">
        <f t="shared" si="137"/>
        <v>0</v>
      </c>
      <c r="L104" s="10"/>
      <c r="M104" s="10">
        <f t="shared" si="138"/>
        <v>0</v>
      </c>
      <c r="N104" s="10"/>
      <c r="O104" s="10">
        <f t="shared" si="136"/>
        <v>0</v>
      </c>
      <c r="P104" s="10"/>
      <c r="Q104" s="10">
        <f t="shared" si="141"/>
        <v>0</v>
      </c>
      <c r="R104" s="10"/>
      <c r="S104" s="10">
        <f t="shared" si="142"/>
        <v>0</v>
      </c>
      <c r="T104" s="10"/>
      <c r="U104" s="10">
        <f t="shared" si="143"/>
        <v>0</v>
      </c>
      <c r="V104" s="10"/>
      <c r="W104" s="10">
        <f t="shared" si="144"/>
        <v>0</v>
      </c>
      <c r="X104" s="10"/>
      <c r="Y104" s="10">
        <f t="shared" si="145"/>
        <v>0</v>
      </c>
      <c r="Z104" s="10"/>
      <c r="AA104" s="23">
        <f t="shared" si="146"/>
        <v>0</v>
      </c>
      <c r="AB104" s="10"/>
      <c r="AC104" s="10">
        <f t="shared" si="147"/>
        <v>0</v>
      </c>
      <c r="AD104" s="10"/>
      <c r="AE104" s="10">
        <f t="shared" si="148"/>
        <v>0</v>
      </c>
      <c r="AF104" s="10"/>
      <c r="AG104" s="10">
        <f t="shared" si="149"/>
        <v>0</v>
      </c>
      <c r="AH104" s="10"/>
      <c r="AI104" s="10">
        <f t="shared" si="150"/>
        <v>0</v>
      </c>
      <c r="AJ104" s="10"/>
      <c r="AK104" s="10">
        <f t="shared" si="151"/>
        <v>0</v>
      </c>
      <c r="AL104" s="14"/>
      <c r="AM104" s="10">
        <f t="shared" si="152"/>
        <v>0</v>
      </c>
      <c r="AN104" s="14"/>
      <c r="AO104" s="10">
        <f t="shared" si="153"/>
        <v>0</v>
      </c>
      <c r="AP104" s="19"/>
      <c r="AQ104" s="19">
        <v>0</v>
      </c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</row>
    <row r="105" spans="1:56" s="5" customFormat="1" hidden="1" x14ac:dyDescent="0.35">
      <c r="A105" s="2"/>
      <c r="B105" s="11" t="s">
        <v>33</v>
      </c>
      <c r="C105" s="3"/>
      <c r="D105" s="4">
        <v>0</v>
      </c>
      <c r="E105" s="10"/>
      <c r="F105" s="10">
        <f t="shared" si="139"/>
        <v>0</v>
      </c>
      <c r="G105" s="4">
        <v>0</v>
      </c>
      <c r="H105" s="10"/>
      <c r="I105" s="10">
        <f t="shared" si="140"/>
        <v>0</v>
      </c>
      <c r="J105" s="10"/>
      <c r="K105" s="10">
        <f t="shared" si="137"/>
        <v>0</v>
      </c>
      <c r="L105" s="10"/>
      <c r="M105" s="10">
        <f t="shared" si="138"/>
        <v>0</v>
      </c>
      <c r="N105" s="10"/>
      <c r="O105" s="10">
        <f t="shared" si="136"/>
        <v>0</v>
      </c>
      <c r="P105" s="10"/>
      <c r="Q105" s="10">
        <f t="shared" si="141"/>
        <v>0</v>
      </c>
      <c r="R105" s="10"/>
      <c r="S105" s="10">
        <f t="shared" si="142"/>
        <v>0</v>
      </c>
      <c r="T105" s="10"/>
      <c r="U105" s="10">
        <f t="shared" si="143"/>
        <v>0</v>
      </c>
      <c r="V105" s="10"/>
      <c r="W105" s="10">
        <f t="shared" si="144"/>
        <v>0</v>
      </c>
      <c r="X105" s="10"/>
      <c r="Y105" s="10">
        <f t="shared" si="145"/>
        <v>0</v>
      </c>
      <c r="Z105" s="10"/>
      <c r="AA105" s="23">
        <f t="shared" si="146"/>
        <v>0</v>
      </c>
      <c r="AB105" s="10"/>
      <c r="AC105" s="10">
        <f t="shared" si="147"/>
        <v>0</v>
      </c>
      <c r="AD105" s="10"/>
      <c r="AE105" s="10">
        <f t="shared" si="148"/>
        <v>0</v>
      </c>
      <c r="AF105" s="10"/>
      <c r="AG105" s="10">
        <f t="shared" si="149"/>
        <v>0</v>
      </c>
      <c r="AH105" s="10"/>
      <c r="AI105" s="10">
        <f t="shared" si="150"/>
        <v>0</v>
      </c>
      <c r="AJ105" s="10"/>
      <c r="AK105" s="10">
        <f t="shared" si="151"/>
        <v>0</v>
      </c>
      <c r="AL105" s="14"/>
      <c r="AM105" s="10">
        <f t="shared" si="152"/>
        <v>0</v>
      </c>
      <c r="AN105" s="14"/>
      <c r="AO105" s="10">
        <f t="shared" si="153"/>
        <v>0</v>
      </c>
      <c r="AP105" s="19"/>
      <c r="AQ105" s="19">
        <v>0</v>
      </c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</row>
    <row r="106" spans="1:56" s="5" customFormat="1" hidden="1" x14ac:dyDescent="0.35">
      <c r="A106" s="2"/>
      <c r="B106" s="11"/>
      <c r="C106" s="3"/>
      <c r="D106" s="4"/>
      <c r="E106" s="10"/>
      <c r="F106" s="10">
        <f t="shared" si="139"/>
        <v>0</v>
      </c>
      <c r="G106" s="4"/>
      <c r="H106" s="10"/>
      <c r="I106" s="10">
        <f t="shared" si="140"/>
        <v>0</v>
      </c>
      <c r="J106" s="10"/>
      <c r="K106" s="10">
        <f t="shared" si="137"/>
        <v>0</v>
      </c>
      <c r="L106" s="10"/>
      <c r="M106" s="10">
        <f t="shared" si="138"/>
        <v>0</v>
      </c>
      <c r="N106" s="10"/>
      <c r="O106" s="10">
        <f t="shared" si="136"/>
        <v>0</v>
      </c>
      <c r="P106" s="10"/>
      <c r="Q106" s="10">
        <f t="shared" si="141"/>
        <v>0</v>
      </c>
      <c r="R106" s="10"/>
      <c r="S106" s="10">
        <f t="shared" si="142"/>
        <v>0</v>
      </c>
      <c r="T106" s="10"/>
      <c r="U106" s="10">
        <f t="shared" si="143"/>
        <v>0</v>
      </c>
      <c r="V106" s="10"/>
      <c r="W106" s="10">
        <f t="shared" si="144"/>
        <v>0</v>
      </c>
      <c r="X106" s="10"/>
      <c r="Y106" s="10">
        <f t="shared" si="145"/>
        <v>0</v>
      </c>
      <c r="Z106" s="10"/>
      <c r="AA106" s="23">
        <f t="shared" si="146"/>
        <v>0</v>
      </c>
      <c r="AB106" s="10"/>
      <c r="AC106" s="10">
        <f t="shared" si="147"/>
        <v>0</v>
      </c>
      <c r="AD106" s="10"/>
      <c r="AE106" s="10">
        <f t="shared" si="148"/>
        <v>0</v>
      </c>
      <c r="AF106" s="10"/>
      <c r="AG106" s="10">
        <f t="shared" si="149"/>
        <v>0</v>
      </c>
      <c r="AH106" s="10"/>
      <c r="AI106" s="10">
        <f t="shared" si="150"/>
        <v>0</v>
      </c>
      <c r="AJ106" s="10"/>
      <c r="AK106" s="10">
        <f t="shared" si="151"/>
        <v>0</v>
      </c>
      <c r="AL106" s="14"/>
      <c r="AM106" s="10">
        <f t="shared" si="152"/>
        <v>0</v>
      </c>
      <c r="AN106" s="14"/>
      <c r="AO106" s="10">
        <f t="shared" si="153"/>
        <v>0</v>
      </c>
      <c r="AP106" s="19"/>
      <c r="AQ106" s="19">
        <v>0</v>
      </c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</row>
    <row r="107" spans="1:56" x14ac:dyDescent="0.35">
      <c r="A107" s="32"/>
      <c r="B107" s="44" t="s">
        <v>19</v>
      </c>
      <c r="C107" s="45"/>
      <c r="D107" s="22">
        <f>D108</f>
        <v>125000</v>
      </c>
      <c r="E107" s="22"/>
      <c r="F107" s="23">
        <f t="shared" si="139"/>
        <v>125000</v>
      </c>
      <c r="G107" s="24">
        <f>G108</f>
        <v>0</v>
      </c>
      <c r="H107" s="22"/>
      <c r="I107" s="23">
        <f t="shared" si="140"/>
        <v>0</v>
      </c>
      <c r="J107" s="22">
        <f>J108</f>
        <v>-125000</v>
      </c>
      <c r="K107" s="23">
        <f t="shared" si="137"/>
        <v>0</v>
      </c>
      <c r="L107" s="22"/>
      <c r="M107" s="23">
        <f t="shared" si="138"/>
        <v>0</v>
      </c>
      <c r="N107" s="22">
        <f>N108</f>
        <v>0</v>
      </c>
      <c r="O107" s="23">
        <f t="shared" si="136"/>
        <v>0</v>
      </c>
      <c r="P107" s="22"/>
      <c r="Q107" s="23">
        <f t="shared" si="141"/>
        <v>0</v>
      </c>
      <c r="R107" s="22">
        <f>R108</f>
        <v>0</v>
      </c>
      <c r="S107" s="23">
        <f t="shared" si="142"/>
        <v>0</v>
      </c>
      <c r="T107" s="22"/>
      <c r="U107" s="23">
        <f t="shared" si="143"/>
        <v>0</v>
      </c>
      <c r="V107" s="22">
        <f>V108</f>
        <v>0</v>
      </c>
      <c r="W107" s="23">
        <f t="shared" si="144"/>
        <v>0</v>
      </c>
      <c r="X107" s="22"/>
      <c r="Y107" s="23">
        <f t="shared" si="145"/>
        <v>0</v>
      </c>
      <c r="Z107" s="22">
        <f>Z108</f>
        <v>0</v>
      </c>
      <c r="AA107" s="23">
        <f t="shared" si="146"/>
        <v>0</v>
      </c>
      <c r="AB107" s="22"/>
      <c r="AC107" s="23">
        <f t="shared" si="147"/>
        <v>0</v>
      </c>
      <c r="AD107" s="22">
        <f>AD108</f>
        <v>0</v>
      </c>
      <c r="AE107" s="23">
        <f t="shared" si="148"/>
        <v>0</v>
      </c>
      <c r="AF107" s="22"/>
      <c r="AG107" s="23">
        <f t="shared" si="149"/>
        <v>0</v>
      </c>
      <c r="AH107" s="40">
        <f>AH108+AH109</f>
        <v>3800</v>
      </c>
      <c r="AI107" s="36">
        <f t="shared" si="150"/>
        <v>3800</v>
      </c>
      <c r="AJ107" s="40"/>
      <c r="AK107" s="36">
        <f t="shared" si="151"/>
        <v>0</v>
      </c>
      <c r="AL107" s="40">
        <f>AL108+AL109</f>
        <v>0</v>
      </c>
      <c r="AM107" s="36">
        <f t="shared" si="152"/>
        <v>3800</v>
      </c>
      <c r="AN107" s="40"/>
      <c r="AO107" s="36">
        <f t="shared" si="153"/>
        <v>0</v>
      </c>
      <c r="AP107" s="39"/>
      <c r="AQ107" s="39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</row>
    <row r="108" spans="1:56" s="5" customFormat="1" ht="54" hidden="1" x14ac:dyDescent="0.35">
      <c r="A108" s="2" t="s">
        <v>59</v>
      </c>
      <c r="B108" s="11" t="s">
        <v>50</v>
      </c>
      <c r="C108" s="11" t="s">
        <v>3</v>
      </c>
      <c r="D108" s="6">
        <v>125000</v>
      </c>
      <c r="E108" s="6"/>
      <c r="F108" s="10">
        <f t="shared" si="139"/>
        <v>125000</v>
      </c>
      <c r="G108" s="7">
        <v>0</v>
      </c>
      <c r="H108" s="6"/>
      <c r="I108" s="10">
        <f t="shared" si="140"/>
        <v>0</v>
      </c>
      <c r="J108" s="6">
        <v>-125000</v>
      </c>
      <c r="K108" s="10">
        <f>F108+J108</f>
        <v>0</v>
      </c>
      <c r="L108" s="6"/>
      <c r="M108" s="10">
        <f t="shared" si="138"/>
        <v>0</v>
      </c>
      <c r="N108" s="6"/>
      <c r="O108" s="10">
        <f t="shared" si="136"/>
        <v>0</v>
      </c>
      <c r="P108" s="6"/>
      <c r="Q108" s="10">
        <f t="shared" si="141"/>
        <v>0</v>
      </c>
      <c r="R108" s="6"/>
      <c r="S108" s="10">
        <f t="shared" si="142"/>
        <v>0</v>
      </c>
      <c r="T108" s="6"/>
      <c r="U108" s="10">
        <f t="shared" si="143"/>
        <v>0</v>
      </c>
      <c r="V108" s="6"/>
      <c r="W108" s="10">
        <f t="shared" si="144"/>
        <v>0</v>
      </c>
      <c r="X108" s="6"/>
      <c r="Y108" s="10">
        <f t="shared" si="145"/>
        <v>0</v>
      </c>
      <c r="Z108" s="6"/>
      <c r="AA108" s="23">
        <f t="shared" si="146"/>
        <v>0</v>
      </c>
      <c r="AB108" s="6"/>
      <c r="AC108" s="10">
        <f t="shared" si="147"/>
        <v>0</v>
      </c>
      <c r="AD108" s="6"/>
      <c r="AE108" s="10">
        <f t="shared" si="148"/>
        <v>0</v>
      </c>
      <c r="AF108" s="6"/>
      <c r="AG108" s="10">
        <f t="shared" si="149"/>
        <v>0</v>
      </c>
      <c r="AH108" s="6"/>
      <c r="AI108" s="10">
        <f t="shared" si="150"/>
        <v>0</v>
      </c>
      <c r="AJ108" s="6"/>
      <c r="AK108" s="10">
        <f t="shared" si="151"/>
        <v>0</v>
      </c>
      <c r="AL108" s="15"/>
      <c r="AM108" s="10">
        <f t="shared" si="152"/>
        <v>0</v>
      </c>
      <c r="AN108" s="15"/>
      <c r="AO108" s="10">
        <f t="shared" si="153"/>
        <v>0</v>
      </c>
      <c r="AP108" s="19" t="s">
        <v>100</v>
      </c>
      <c r="AQ108" s="19">
        <v>0</v>
      </c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</row>
    <row r="109" spans="1:56" ht="54" x14ac:dyDescent="0.35">
      <c r="A109" s="32" t="s">
        <v>124</v>
      </c>
      <c r="B109" s="37" t="s">
        <v>128</v>
      </c>
      <c r="C109" s="37" t="s">
        <v>53</v>
      </c>
      <c r="D109" s="6"/>
      <c r="E109" s="6"/>
      <c r="F109" s="10"/>
      <c r="G109" s="7"/>
      <c r="H109" s="6"/>
      <c r="I109" s="10"/>
      <c r="J109" s="6"/>
      <c r="K109" s="10"/>
      <c r="L109" s="6"/>
      <c r="M109" s="10"/>
      <c r="N109" s="6"/>
      <c r="O109" s="10"/>
      <c r="P109" s="6"/>
      <c r="Q109" s="10"/>
      <c r="R109" s="6"/>
      <c r="S109" s="10"/>
      <c r="T109" s="6"/>
      <c r="U109" s="10"/>
      <c r="V109" s="6"/>
      <c r="W109" s="10"/>
      <c r="X109" s="6"/>
      <c r="Y109" s="10"/>
      <c r="Z109" s="6"/>
      <c r="AA109" s="23"/>
      <c r="AB109" s="6"/>
      <c r="AC109" s="10"/>
      <c r="AD109" s="6"/>
      <c r="AE109" s="10"/>
      <c r="AF109" s="6"/>
      <c r="AG109" s="10"/>
      <c r="AH109" s="40">
        <v>3800</v>
      </c>
      <c r="AI109" s="36">
        <f t="shared" si="150"/>
        <v>3800</v>
      </c>
      <c r="AJ109" s="40">
        <v>0</v>
      </c>
      <c r="AK109" s="36">
        <f t="shared" si="151"/>
        <v>0</v>
      </c>
      <c r="AL109" s="40"/>
      <c r="AM109" s="36">
        <f t="shared" si="152"/>
        <v>3800</v>
      </c>
      <c r="AN109" s="40">
        <v>0</v>
      </c>
      <c r="AO109" s="36">
        <f t="shared" si="153"/>
        <v>0</v>
      </c>
      <c r="AP109" s="39" t="s">
        <v>122</v>
      </c>
      <c r="AQ109" s="39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</row>
    <row r="110" spans="1:56" x14ac:dyDescent="0.35">
      <c r="A110" s="32"/>
      <c r="B110" s="37" t="s">
        <v>28</v>
      </c>
      <c r="C110" s="41"/>
      <c r="D110" s="22">
        <f>D111</f>
        <v>50000</v>
      </c>
      <c r="E110" s="22"/>
      <c r="F110" s="23">
        <f t="shared" si="139"/>
        <v>50000</v>
      </c>
      <c r="G110" s="24">
        <f>G111</f>
        <v>50000</v>
      </c>
      <c r="H110" s="22"/>
      <c r="I110" s="23">
        <f t="shared" si="140"/>
        <v>50000</v>
      </c>
      <c r="J110" s="22"/>
      <c r="K110" s="23">
        <f t="shared" si="137"/>
        <v>50000</v>
      </c>
      <c r="L110" s="22"/>
      <c r="M110" s="23">
        <f t="shared" si="138"/>
        <v>50000</v>
      </c>
      <c r="N110" s="22"/>
      <c r="O110" s="23">
        <f t="shared" si="136"/>
        <v>50000</v>
      </c>
      <c r="P110" s="22"/>
      <c r="Q110" s="23">
        <f t="shared" si="141"/>
        <v>50000</v>
      </c>
      <c r="R110" s="22">
        <f>R111</f>
        <v>-27415.3</v>
      </c>
      <c r="S110" s="23">
        <f>O110+R110</f>
        <v>22584.7</v>
      </c>
      <c r="T110" s="22">
        <f>T111</f>
        <v>77415.3</v>
      </c>
      <c r="U110" s="23">
        <f t="shared" si="143"/>
        <v>127415.3</v>
      </c>
      <c r="V110" s="22">
        <f>V111</f>
        <v>0</v>
      </c>
      <c r="W110" s="23">
        <f t="shared" si="144"/>
        <v>22584.7</v>
      </c>
      <c r="X110" s="22"/>
      <c r="Y110" s="23">
        <f t="shared" si="145"/>
        <v>127415.3</v>
      </c>
      <c r="Z110" s="22">
        <f>Z111</f>
        <v>0</v>
      </c>
      <c r="AA110" s="23">
        <f t="shared" si="146"/>
        <v>22584.7</v>
      </c>
      <c r="AB110" s="22"/>
      <c r="AC110" s="23">
        <f t="shared" si="147"/>
        <v>127415.3</v>
      </c>
      <c r="AD110" s="22">
        <f>AD111</f>
        <v>0</v>
      </c>
      <c r="AE110" s="23">
        <f t="shared" si="148"/>
        <v>22584.7</v>
      </c>
      <c r="AF110" s="22"/>
      <c r="AG110" s="23">
        <f t="shared" si="149"/>
        <v>127415.3</v>
      </c>
      <c r="AH110" s="40">
        <f>AH111</f>
        <v>0</v>
      </c>
      <c r="AI110" s="36">
        <f t="shared" si="150"/>
        <v>22584.7</v>
      </c>
      <c r="AJ110" s="40"/>
      <c r="AK110" s="36">
        <f t="shared" si="151"/>
        <v>127415.3</v>
      </c>
      <c r="AL110" s="40">
        <f>AL111</f>
        <v>0</v>
      </c>
      <c r="AM110" s="36">
        <f t="shared" si="152"/>
        <v>22584.7</v>
      </c>
      <c r="AN110" s="40"/>
      <c r="AO110" s="36">
        <f t="shared" si="153"/>
        <v>127415.3</v>
      </c>
      <c r="AP110" s="39"/>
      <c r="AQ110" s="39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</row>
    <row r="111" spans="1:56" ht="72" x14ac:dyDescent="0.35">
      <c r="A111" s="32" t="s">
        <v>125</v>
      </c>
      <c r="B111" s="37" t="s">
        <v>29</v>
      </c>
      <c r="C111" s="41" t="s">
        <v>30</v>
      </c>
      <c r="D111" s="6">
        <v>50000</v>
      </c>
      <c r="E111" s="6"/>
      <c r="F111" s="10">
        <f t="shared" si="139"/>
        <v>50000</v>
      </c>
      <c r="G111" s="7">
        <v>50000</v>
      </c>
      <c r="H111" s="6"/>
      <c r="I111" s="10">
        <f t="shared" si="140"/>
        <v>50000</v>
      </c>
      <c r="J111" s="6"/>
      <c r="K111" s="10">
        <f t="shared" si="137"/>
        <v>50000</v>
      </c>
      <c r="L111" s="6"/>
      <c r="M111" s="10">
        <f t="shared" si="138"/>
        <v>50000</v>
      </c>
      <c r="N111" s="6"/>
      <c r="O111" s="10">
        <f t="shared" si="136"/>
        <v>50000</v>
      </c>
      <c r="P111" s="6"/>
      <c r="Q111" s="10">
        <f t="shared" si="141"/>
        <v>50000</v>
      </c>
      <c r="R111" s="6">
        <v>-27415.3</v>
      </c>
      <c r="S111" s="10">
        <f t="shared" si="142"/>
        <v>22584.7</v>
      </c>
      <c r="T111" s="6">
        <v>77415.3</v>
      </c>
      <c r="U111" s="10">
        <f t="shared" si="143"/>
        <v>127415.3</v>
      </c>
      <c r="V111" s="6"/>
      <c r="W111" s="10">
        <f t="shared" si="144"/>
        <v>22584.7</v>
      </c>
      <c r="X111" s="6"/>
      <c r="Y111" s="10">
        <f t="shared" si="145"/>
        <v>127415.3</v>
      </c>
      <c r="Z111" s="6"/>
      <c r="AA111" s="23">
        <f t="shared" si="146"/>
        <v>22584.7</v>
      </c>
      <c r="AB111" s="6"/>
      <c r="AC111" s="10">
        <f t="shared" si="147"/>
        <v>127415.3</v>
      </c>
      <c r="AD111" s="6"/>
      <c r="AE111" s="10">
        <f t="shared" si="148"/>
        <v>22584.7</v>
      </c>
      <c r="AF111" s="6"/>
      <c r="AG111" s="10">
        <f t="shared" si="149"/>
        <v>127415.3</v>
      </c>
      <c r="AH111" s="40"/>
      <c r="AI111" s="36">
        <f t="shared" si="150"/>
        <v>22584.7</v>
      </c>
      <c r="AJ111" s="40"/>
      <c r="AK111" s="36">
        <f t="shared" si="151"/>
        <v>127415.3</v>
      </c>
      <c r="AL111" s="40"/>
      <c r="AM111" s="36">
        <f t="shared" si="152"/>
        <v>22584.7</v>
      </c>
      <c r="AN111" s="40"/>
      <c r="AO111" s="36">
        <f t="shared" si="153"/>
        <v>127415.3</v>
      </c>
      <c r="AP111" s="39"/>
      <c r="AQ111" s="39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</row>
    <row r="112" spans="1:56" x14ac:dyDescent="0.35">
      <c r="A112" s="32"/>
      <c r="B112" s="37" t="s">
        <v>57</v>
      </c>
      <c r="C112" s="41"/>
      <c r="D112" s="22">
        <f>D113+D114+D115</f>
        <v>3973.5</v>
      </c>
      <c r="E112" s="22"/>
      <c r="F112" s="23">
        <f t="shared" si="139"/>
        <v>3973.5</v>
      </c>
      <c r="G112" s="24">
        <f>G113+G114+G115</f>
        <v>3973.5</v>
      </c>
      <c r="H112" s="22"/>
      <c r="I112" s="23">
        <f t="shared" si="140"/>
        <v>3973.5</v>
      </c>
      <c r="J112" s="22"/>
      <c r="K112" s="23">
        <f t="shared" si="137"/>
        <v>3973.5</v>
      </c>
      <c r="L112" s="22"/>
      <c r="M112" s="23">
        <f t="shared" si="138"/>
        <v>3973.5</v>
      </c>
      <c r="N112" s="22"/>
      <c r="O112" s="23">
        <f t="shared" si="136"/>
        <v>3973.5</v>
      </c>
      <c r="P112" s="22"/>
      <c r="Q112" s="23">
        <f t="shared" si="141"/>
        <v>3973.5</v>
      </c>
      <c r="R112" s="22"/>
      <c r="S112" s="23">
        <f t="shared" si="142"/>
        <v>3973.5</v>
      </c>
      <c r="T112" s="22"/>
      <c r="U112" s="23">
        <f t="shared" si="143"/>
        <v>3973.5</v>
      </c>
      <c r="V112" s="22"/>
      <c r="W112" s="23">
        <f t="shared" si="144"/>
        <v>3973.5</v>
      </c>
      <c r="X112" s="22"/>
      <c r="Y112" s="23">
        <f t="shared" si="145"/>
        <v>3973.5</v>
      </c>
      <c r="Z112" s="22"/>
      <c r="AA112" s="23">
        <f t="shared" si="146"/>
        <v>3973.5</v>
      </c>
      <c r="AB112" s="22"/>
      <c r="AC112" s="23">
        <f t="shared" si="147"/>
        <v>3973.5</v>
      </c>
      <c r="AD112" s="22"/>
      <c r="AE112" s="23">
        <f t="shared" si="148"/>
        <v>3973.5</v>
      </c>
      <c r="AF112" s="22"/>
      <c r="AG112" s="23">
        <f t="shared" si="149"/>
        <v>3973.5</v>
      </c>
      <c r="AH112" s="40"/>
      <c r="AI112" s="36">
        <f t="shared" si="150"/>
        <v>3973.5</v>
      </c>
      <c r="AJ112" s="40"/>
      <c r="AK112" s="36">
        <f t="shared" si="151"/>
        <v>3973.5</v>
      </c>
      <c r="AL112" s="40"/>
      <c r="AM112" s="36">
        <f t="shared" si="152"/>
        <v>3973.5</v>
      </c>
      <c r="AN112" s="40"/>
      <c r="AO112" s="36">
        <f t="shared" si="153"/>
        <v>3973.5</v>
      </c>
      <c r="AP112" s="39"/>
      <c r="AQ112" s="39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</row>
    <row r="113" spans="1:56" ht="54" x14ac:dyDescent="0.35">
      <c r="A113" s="32" t="s">
        <v>126</v>
      </c>
      <c r="B113" s="41" t="s">
        <v>7</v>
      </c>
      <c r="C113" s="37" t="s">
        <v>52</v>
      </c>
      <c r="D113" s="6">
        <v>3973.5</v>
      </c>
      <c r="E113" s="6"/>
      <c r="F113" s="10">
        <f t="shared" si="139"/>
        <v>3973.5</v>
      </c>
      <c r="G113" s="7">
        <v>3973.5</v>
      </c>
      <c r="H113" s="6"/>
      <c r="I113" s="10">
        <f t="shared" si="140"/>
        <v>3973.5</v>
      </c>
      <c r="J113" s="6"/>
      <c r="K113" s="10">
        <f t="shared" si="137"/>
        <v>3973.5</v>
      </c>
      <c r="L113" s="6"/>
      <c r="M113" s="10">
        <f t="shared" si="138"/>
        <v>3973.5</v>
      </c>
      <c r="N113" s="6"/>
      <c r="O113" s="10">
        <f t="shared" si="136"/>
        <v>3973.5</v>
      </c>
      <c r="P113" s="6"/>
      <c r="Q113" s="10">
        <f t="shared" si="141"/>
        <v>3973.5</v>
      </c>
      <c r="R113" s="6"/>
      <c r="S113" s="10">
        <f t="shared" si="142"/>
        <v>3973.5</v>
      </c>
      <c r="T113" s="6"/>
      <c r="U113" s="10">
        <f t="shared" si="143"/>
        <v>3973.5</v>
      </c>
      <c r="V113" s="6"/>
      <c r="W113" s="10">
        <f t="shared" si="144"/>
        <v>3973.5</v>
      </c>
      <c r="X113" s="6"/>
      <c r="Y113" s="10">
        <f t="shared" si="145"/>
        <v>3973.5</v>
      </c>
      <c r="Z113" s="6"/>
      <c r="AA113" s="23">
        <f t="shared" si="146"/>
        <v>3973.5</v>
      </c>
      <c r="AB113" s="6"/>
      <c r="AC113" s="10">
        <f t="shared" si="147"/>
        <v>3973.5</v>
      </c>
      <c r="AD113" s="6"/>
      <c r="AE113" s="10">
        <f t="shared" si="148"/>
        <v>3973.5</v>
      </c>
      <c r="AF113" s="6"/>
      <c r="AG113" s="10">
        <f t="shared" si="149"/>
        <v>3973.5</v>
      </c>
      <c r="AH113" s="40"/>
      <c r="AI113" s="36">
        <f t="shared" si="150"/>
        <v>3973.5</v>
      </c>
      <c r="AJ113" s="40"/>
      <c r="AK113" s="36">
        <f t="shared" si="151"/>
        <v>3973.5</v>
      </c>
      <c r="AL113" s="40"/>
      <c r="AM113" s="36">
        <f t="shared" si="152"/>
        <v>3973.5</v>
      </c>
      <c r="AN113" s="40"/>
      <c r="AO113" s="36">
        <f t="shared" si="153"/>
        <v>3973.5</v>
      </c>
      <c r="AP113" s="39"/>
      <c r="AQ113" s="39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</row>
    <row r="114" spans="1:56" s="5" customFormat="1" ht="54" hidden="1" x14ac:dyDescent="0.35">
      <c r="A114" s="2" t="s">
        <v>97</v>
      </c>
      <c r="B114" s="11" t="s">
        <v>58</v>
      </c>
      <c r="C114" s="3" t="s">
        <v>52</v>
      </c>
      <c r="D114" s="6"/>
      <c r="E114" s="6"/>
      <c r="F114" s="10">
        <f t="shared" si="139"/>
        <v>0</v>
      </c>
      <c r="G114" s="7"/>
      <c r="H114" s="6"/>
      <c r="I114" s="10">
        <f t="shared" si="140"/>
        <v>0</v>
      </c>
      <c r="J114" s="6"/>
      <c r="K114" s="10">
        <f t="shared" si="137"/>
        <v>0</v>
      </c>
      <c r="L114" s="6"/>
      <c r="M114" s="10">
        <f t="shared" si="138"/>
        <v>0</v>
      </c>
      <c r="N114" s="6"/>
      <c r="O114" s="10">
        <f t="shared" si="136"/>
        <v>0</v>
      </c>
      <c r="P114" s="6"/>
      <c r="Q114" s="10">
        <f t="shared" si="141"/>
        <v>0</v>
      </c>
      <c r="R114" s="6"/>
      <c r="S114" s="10">
        <f t="shared" si="142"/>
        <v>0</v>
      </c>
      <c r="T114" s="6"/>
      <c r="U114" s="10">
        <f t="shared" si="143"/>
        <v>0</v>
      </c>
      <c r="V114" s="6"/>
      <c r="W114" s="10">
        <f t="shared" si="144"/>
        <v>0</v>
      </c>
      <c r="X114" s="6"/>
      <c r="Y114" s="10">
        <f t="shared" si="145"/>
        <v>0</v>
      </c>
      <c r="Z114" s="6"/>
      <c r="AA114" s="23">
        <f t="shared" si="146"/>
        <v>0</v>
      </c>
      <c r="AB114" s="6"/>
      <c r="AC114" s="10">
        <f t="shared" si="147"/>
        <v>0</v>
      </c>
      <c r="AD114" s="6"/>
      <c r="AE114" s="10">
        <f t="shared" si="148"/>
        <v>0</v>
      </c>
      <c r="AF114" s="6"/>
      <c r="AG114" s="10">
        <f t="shared" si="149"/>
        <v>0</v>
      </c>
      <c r="AH114" s="6"/>
      <c r="AI114" s="10">
        <f t="shared" si="150"/>
        <v>0</v>
      </c>
      <c r="AJ114" s="6"/>
      <c r="AK114" s="10">
        <f t="shared" si="151"/>
        <v>0</v>
      </c>
      <c r="AL114" s="15"/>
      <c r="AM114" s="10">
        <f t="shared" si="152"/>
        <v>0</v>
      </c>
      <c r="AN114" s="15"/>
      <c r="AO114" s="10">
        <f t="shared" si="153"/>
        <v>0</v>
      </c>
      <c r="AP114" s="19"/>
      <c r="AQ114" s="19">
        <v>0</v>
      </c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</row>
    <row r="115" spans="1:56" s="5" customFormat="1" ht="54" hidden="1" x14ac:dyDescent="0.35">
      <c r="A115" s="2" t="s">
        <v>48</v>
      </c>
      <c r="B115" s="3" t="s">
        <v>34</v>
      </c>
      <c r="C115" s="11" t="s">
        <v>52</v>
      </c>
      <c r="D115" s="6"/>
      <c r="E115" s="6"/>
      <c r="F115" s="10">
        <f t="shared" si="139"/>
        <v>0</v>
      </c>
      <c r="G115" s="7"/>
      <c r="H115" s="6"/>
      <c r="I115" s="10">
        <f t="shared" si="140"/>
        <v>0</v>
      </c>
      <c r="J115" s="6"/>
      <c r="K115" s="10">
        <f t="shared" si="137"/>
        <v>0</v>
      </c>
      <c r="L115" s="6"/>
      <c r="M115" s="10">
        <f t="shared" si="138"/>
        <v>0</v>
      </c>
      <c r="N115" s="6"/>
      <c r="O115" s="10">
        <f t="shared" si="136"/>
        <v>0</v>
      </c>
      <c r="P115" s="6"/>
      <c r="Q115" s="10">
        <f t="shared" si="141"/>
        <v>0</v>
      </c>
      <c r="R115" s="6"/>
      <c r="S115" s="10">
        <f t="shared" si="142"/>
        <v>0</v>
      </c>
      <c r="T115" s="6"/>
      <c r="U115" s="10">
        <f t="shared" si="143"/>
        <v>0</v>
      </c>
      <c r="V115" s="6"/>
      <c r="W115" s="10">
        <f t="shared" si="144"/>
        <v>0</v>
      </c>
      <c r="X115" s="6"/>
      <c r="Y115" s="10">
        <f t="shared" si="145"/>
        <v>0</v>
      </c>
      <c r="Z115" s="6"/>
      <c r="AA115" s="23">
        <f t="shared" si="146"/>
        <v>0</v>
      </c>
      <c r="AB115" s="6"/>
      <c r="AC115" s="10">
        <f t="shared" si="147"/>
        <v>0</v>
      </c>
      <c r="AD115" s="6"/>
      <c r="AE115" s="10">
        <f t="shared" si="148"/>
        <v>0</v>
      </c>
      <c r="AF115" s="6"/>
      <c r="AG115" s="10">
        <f t="shared" si="149"/>
        <v>0</v>
      </c>
      <c r="AH115" s="6"/>
      <c r="AI115" s="10">
        <f t="shared" si="150"/>
        <v>0</v>
      </c>
      <c r="AJ115" s="6"/>
      <c r="AK115" s="10">
        <f t="shared" si="151"/>
        <v>0</v>
      </c>
      <c r="AL115" s="15"/>
      <c r="AM115" s="10">
        <f t="shared" si="152"/>
        <v>0</v>
      </c>
      <c r="AN115" s="15"/>
      <c r="AO115" s="10">
        <f t="shared" si="153"/>
        <v>0</v>
      </c>
      <c r="AP115" s="19"/>
      <c r="AQ115" s="19">
        <v>0</v>
      </c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</row>
    <row r="116" spans="1:56" x14ac:dyDescent="0.35">
      <c r="A116" s="32"/>
      <c r="B116" s="37" t="s">
        <v>24</v>
      </c>
      <c r="C116" s="41"/>
      <c r="D116" s="22">
        <f>D117</f>
        <v>49000</v>
      </c>
      <c r="E116" s="22"/>
      <c r="F116" s="23">
        <f t="shared" si="139"/>
        <v>49000</v>
      </c>
      <c r="G116" s="24">
        <f>G117</f>
        <v>0</v>
      </c>
      <c r="H116" s="22"/>
      <c r="I116" s="23">
        <f t="shared" si="140"/>
        <v>0</v>
      </c>
      <c r="J116" s="22"/>
      <c r="K116" s="23">
        <f t="shared" si="137"/>
        <v>49000</v>
      </c>
      <c r="L116" s="22"/>
      <c r="M116" s="23">
        <f t="shared" si="138"/>
        <v>0</v>
      </c>
      <c r="N116" s="22"/>
      <c r="O116" s="23">
        <f t="shared" si="136"/>
        <v>49000</v>
      </c>
      <c r="P116" s="22"/>
      <c r="Q116" s="23">
        <f t="shared" si="141"/>
        <v>0</v>
      </c>
      <c r="R116" s="22"/>
      <c r="S116" s="23">
        <f t="shared" si="142"/>
        <v>49000</v>
      </c>
      <c r="T116" s="22"/>
      <c r="U116" s="23">
        <f t="shared" si="143"/>
        <v>0</v>
      </c>
      <c r="V116" s="22"/>
      <c r="W116" s="23">
        <f t="shared" si="144"/>
        <v>49000</v>
      </c>
      <c r="X116" s="22"/>
      <c r="Y116" s="23">
        <f t="shared" si="145"/>
        <v>0</v>
      </c>
      <c r="Z116" s="22"/>
      <c r="AA116" s="23">
        <f t="shared" si="146"/>
        <v>49000</v>
      </c>
      <c r="AB116" s="22"/>
      <c r="AC116" s="23">
        <f t="shared" si="147"/>
        <v>0</v>
      </c>
      <c r="AD116" s="22"/>
      <c r="AE116" s="23">
        <f t="shared" si="148"/>
        <v>49000</v>
      </c>
      <c r="AF116" s="22"/>
      <c r="AG116" s="23">
        <f t="shared" si="149"/>
        <v>0</v>
      </c>
      <c r="AH116" s="40"/>
      <c r="AI116" s="36">
        <f t="shared" si="150"/>
        <v>49000</v>
      </c>
      <c r="AJ116" s="40"/>
      <c r="AK116" s="36">
        <f t="shared" si="151"/>
        <v>0</v>
      </c>
      <c r="AL116" s="40"/>
      <c r="AM116" s="36">
        <f t="shared" si="152"/>
        <v>49000</v>
      </c>
      <c r="AN116" s="40"/>
      <c r="AO116" s="36">
        <f t="shared" si="153"/>
        <v>0</v>
      </c>
      <c r="AP116" s="39"/>
      <c r="AQ116" s="39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</row>
    <row r="117" spans="1:56" ht="54" x14ac:dyDescent="0.35">
      <c r="A117" s="32" t="s">
        <v>130</v>
      </c>
      <c r="B117" s="37" t="s">
        <v>25</v>
      </c>
      <c r="C117" s="37" t="s">
        <v>3</v>
      </c>
      <c r="D117" s="6">
        <v>49000</v>
      </c>
      <c r="E117" s="6"/>
      <c r="F117" s="10">
        <f t="shared" si="139"/>
        <v>49000</v>
      </c>
      <c r="G117" s="7">
        <v>0</v>
      </c>
      <c r="H117" s="6"/>
      <c r="I117" s="10">
        <f t="shared" si="140"/>
        <v>0</v>
      </c>
      <c r="J117" s="6"/>
      <c r="K117" s="10">
        <f t="shared" si="137"/>
        <v>49000</v>
      </c>
      <c r="L117" s="6"/>
      <c r="M117" s="10">
        <f t="shared" si="138"/>
        <v>0</v>
      </c>
      <c r="N117" s="6"/>
      <c r="O117" s="10">
        <f t="shared" si="136"/>
        <v>49000</v>
      </c>
      <c r="P117" s="6"/>
      <c r="Q117" s="10">
        <f t="shared" si="141"/>
        <v>0</v>
      </c>
      <c r="R117" s="6"/>
      <c r="S117" s="10">
        <f t="shared" si="142"/>
        <v>49000</v>
      </c>
      <c r="T117" s="6"/>
      <c r="U117" s="10">
        <f t="shared" si="143"/>
        <v>0</v>
      </c>
      <c r="V117" s="6"/>
      <c r="W117" s="10">
        <f t="shared" si="144"/>
        <v>49000</v>
      </c>
      <c r="X117" s="6"/>
      <c r="Y117" s="10">
        <f t="shared" si="145"/>
        <v>0</v>
      </c>
      <c r="Z117" s="6"/>
      <c r="AA117" s="23">
        <f t="shared" si="146"/>
        <v>49000</v>
      </c>
      <c r="AB117" s="6"/>
      <c r="AC117" s="10">
        <f t="shared" si="147"/>
        <v>0</v>
      </c>
      <c r="AD117" s="6"/>
      <c r="AE117" s="10">
        <f t="shared" si="148"/>
        <v>49000</v>
      </c>
      <c r="AF117" s="6"/>
      <c r="AG117" s="10">
        <f t="shared" si="149"/>
        <v>0</v>
      </c>
      <c r="AH117" s="40"/>
      <c r="AI117" s="36">
        <f t="shared" si="150"/>
        <v>49000</v>
      </c>
      <c r="AJ117" s="40"/>
      <c r="AK117" s="36">
        <f t="shared" si="151"/>
        <v>0</v>
      </c>
      <c r="AL117" s="40"/>
      <c r="AM117" s="36">
        <f t="shared" si="152"/>
        <v>49000</v>
      </c>
      <c r="AN117" s="40"/>
      <c r="AO117" s="36">
        <f t="shared" si="153"/>
        <v>0</v>
      </c>
      <c r="AP117" s="39"/>
      <c r="AQ117" s="39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</row>
    <row r="118" spans="1:56" x14ac:dyDescent="0.35">
      <c r="A118" s="32"/>
      <c r="B118" s="62" t="s">
        <v>21</v>
      </c>
      <c r="C118" s="62"/>
      <c r="D118" s="6">
        <f>D18+D46+D62+D83+D107+D116+D110+D112</f>
        <v>3227531.3</v>
      </c>
      <c r="E118" s="6"/>
      <c r="F118" s="10">
        <f t="shared" si="139"/>
        <v>3227531.3</v>
      </c>
      <c r="G118" s="7">
        <f>G18+G46+G62+G83+G107+G116+G110+G112</f>
        <v>2647869</v>
      </c>
      <c r="H118" s="6"/>
      <c r="I118" s="10">
        <f t="shared" si="140"/>
        <v>2647869</v>
      </c>
      <c r="J118" s="6">
        <f>J18+J46+J62+J83+J107+J110+J116</f>
        <v>-125000</v>
      </c>
      <c r="K118" s="10">
        <f>F118+J118</f>
        <v>3102531.3</v>
      </c>
      <c r="L118" s="6"/>
      <c r="M118" s="10">
        <f>I118+L118</f>
        <v>2647869</v>
      </c>
      <c r="N118" s="6">
        <f>N18+N46+N62+N83+N107+N110+N116</f>
        <v>0</v>
      </c>
      <c r="O118" s="10">
        <f t="shared" si="136"/>
        <v>3102531.3</v>
      </c>
      <c r="P118" s="6"/>
      <c r="Q118" s="10">
        <f>M118+P118</f>
        <v>2647869</v>
      </c>
      <c r="R118" s="6">
        <f>R18+R46+R62+R83+R107+R110+R116</f>
        <v>37191.699999999997</v>
      </c>
      <c r="S118" s="10">
        <f t="shared" si="142"/>
        <v>3139723</v>
      </c>
      <c r="T118" s="6">
        <f>T123+T124+T126+T125+T127+T128+T129+T130+T131+T132</f>
        <v>119175.3</v>
      </c>
      <c r="U118" s="10">
        <f>Q118+T118</f>
        <v>2767044.3</v>
      </c>
      <c r="V118" s="6">
        <f>V18+V46+V62+V83+V107+V110+V116</f>
        <v>0</v>
      </c>
      <c r="W118" s="10">
        <f>S118+V118</f>
        <v>3139723</v>
      </c>
      <c r="X118" s="6">
        <f>X123+X124+X126+X125+X127+X128+X129+X130+X131+X132</f>
        <v>0</v>
      </c>
      <c r="Y118" s="10">
        <f>U118+X118</f>
        <v>2767044.3</v>
      </c>
      <c r="Z118" s="6">
        <f>Z18+Z46+Z62+Z83+Z107+Z110+Z116</f>
        <v>0</v>
      </c>
      <c r="AA118" s="23">
        <f>W118+Z118</f>
        <v>3139723</v>
      </c>
      <c r="AB118" s="6">
        <f>AB123+AB124+AB126+AB125+AB127+AB128+AB129+AB130+AB131+AB132</f>
        <v>0</v>
      </c>
      <c r="AC118" s="10">
        <f>Y118+AB118</f>
        <v>2767044.3</v>
      </c>
      <c r="AD118" s="6">
        <f>AD123+AD124+AD125+AD126+AD127+AD128+AD129+AD130+AD131+AD132</f>
        <v>-384256.63</v>
      </c>
      <c r="AE118" s="10">
        <f>AA118+AD118</f>
        <v>2755466.37</v>
      </c>
      <c r="AF118" s="6">
        <f>AF123+AF124+AF126+AF125+AF127+AF128+AF129+AF130+AF131+AF132</f>
        <v>0</v>
      </c>
      <c r="AG118" s="10">
        <f>AC118+AF118</f>
        <v>2767044.3</v>
      </c>
      <c r="AH118" s="40">
        <f>AH123+AH124+AH125+AH126+AH127+AH128+AH129+AH130+AH131+AH132</f>
        <v>3800</v>
      </c>
      <c r="AI118" s="36">
        <f>AE118+AH118</f>
        <v>2759266.37</v>
      </c>
      <c r="AJ118" s="40">
        <f>AJ123+AJ124+AJ126+AJ125+AJ127+AJ128+AJ129+AJ130+AJ131+AJ132</f>
        <v>0</v>
      </c>
      <c r="AK118" s="36">
        <f>AG118+AJ118</f>
        <v>2767044.3</v>
      </c>
      <c r="AL118" s="40">
        <f>AL123+AL124+AL125+AL126+AL127+AL128+AL129+AL130+AL131+AL132</f>
        <v>35372.182000000001</v>
      </c>
      <c r="AM118" s="36">
        <f>AI118+AL118</f>
        <v>2794638.5520000001</v>
      </c>
      <c r="AN118" s="40">
        <f>AN123+AN124+AN126+AN125+AN127+AN128+AN129+AN130+AN131+AN132</f>
        <v>0</v>
      </c>
      <c r="AO118" s="36">
        <f>AK118+AN118</f>
        <v>2767044.3</v>
      </c>
      <c r="AP118" s="39"/>
      <c r="AQ118" s="39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</row>
    <row r="119" spans="1:56" x14ac:dyDescent="0.35">
      <c r="A119" s="32"/>
      <c r="B119" s="67" t="s">
        <v>13</v>
      </c>
      <c r="C119" s="68"/>
      <c r="D119" s="6"/>
      <c r="E119" s="6"/>
      <c r="F119" s="10"/>
      <c r="G119" s="7"/>
      <c r="H119" s="6"/>
      <c r="I119" s="10"/>
      <c r="J119" s="6"/>
      <c r="K119" s="10"/>
      <c r="L119" s="6"/>
      <c r="M119" s="10"/>
      <c r="N119" s="6"/>
      <c r="O119" s="10"/>
      <c r="P119" s="6"/>
      <c r="Q119" s="10"/>
      <c r="R119" s="6"/>
      <c r="S119" s="10"/>
      <c r="T119" s="6"/>
      <c r="U119" s="10"/>
      <c r="V119" s="6"/>
      <c r="W119" s="10"/>
      <c r="X119" s="6"/>
      <c r="Y119" s="10"/>
      <c r="Z119" s="6"/>
      <c r="AA119" s="23"/>
      <c r="AB119" s="6"/>
      <c r="AC119" s="10"/>
      <c r="AD119" s="6"/>
      <c r="AE119" s="10"/>
      <c r="AF119" s="6"/>
      <c r="AG119" s="10"/>
      <c r="AH119" s="40"/>
      <c r="AI119" s="36"/>
      <c r="AJ119" s="40"/>
      <c r="AK119" s="36"/>
      <c r="AL119" s="40"/>
      <c r="AM119" s="36"/>
      <c r="AN119" s="40"/>
      <c r="AO119" s="36"/>
      <c r="AP119" s="39"/>
      <c r="AQ119" s="39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</row>
    <row r="120" spans="1:56" x14ac:dyDescent="0.35">
      <c r="A120" s="32"/>
      <c r="B120" s="69" t="s">
        <v>14</v>
      </c>
      <c r="C120" s="70"/>
      <c r="D120" s="6">
        <f>D87</f>
        <v>352225.8</v>
      </c>
      <c r="E120" s="6"/>
      <c r="F120" s="10">
        <f t="shared" si="139"/>
        <v>352225.8</v>
      </c>
      <c r="G120" s="7">
        <f>G87</f>
        <v>352909.8</v>
      </c>
      <c r="H120" s="6"/>
      <c r="I120" s="10">
        <f t="shared" si="140"/>
        <v>352909.8</v>
      </c>
      <c r="J120" s="6"/>
      <c r="K120" s="10">
        <f t="shared" si="137"/>
        <v>352225.8</v>
      </c>
      <c r="L120" s="6"/>
      <c r="M120" s="10">
        <f t="shared" si="138"/>
        <v>352909.8</v>
      </c>
      <c r="N120" s="6"/>
      <c r="O120" s="10">
        <f t="shared" si="136"/>
        <v>352225.8</v>
      </c>
      <c r="P120" s="6"/>
      <c r="Q120" s="10">
        <f t="shared" ref="Q120:Q121" si="154">M120+P120</f>
        <v>352909.8</v>
      </c>
      <c r="R120" s="6"/>
      <c r="S120" s="10">
        <f t="shared" ref="S120:S121" si="155">O120+R120</f>
        <v>352225.8</v>
      </c>
      <c r="T120" s="6"/>
      <c r="U120" s="10">
        <f t="shared" ref="U120:U121" si="156">Q120+T120</f>
        <v>352909.8</v>
      </c>
      <c r="V120" s="6"/>
      <c r="W120" s="10">
        <f t="shared" ref="W120:W121" si="157">S120+V120</f>
        <v>352225.8</v>
      </c>
      <c r="X120" s="6"/>
      <c r="Y120" s="10">
        <f t="shared" ref="Y120:Y121" si="158">U120+X120</f>
        <v>352909.8</v>
      </c>
      <c r="Z120" s="6"/>
      <c r="AA120" s="23">
        <f t="shared" ref="AA120:AA121" si="159">W120+Z120</f>
        <v>352225.8</v>
      </c>
      <c r="AB120" s="6"/>
      <c r="AC120" s="10">
        <f t="shared" ref="AC120:AC121" si="160">Y120+AB120</f>
        <v>352909.8</v>
      </c>
      <c r="AD120" s="6"/>
      <c r="AE120" s="10">
        <f t="shared" ref="AE120:AE121" si="161">AA120+AD120</f>
        <v>352225.8</v>
      </c>
      <c r="AF120" s="6"/>
      <c r="AG120" s="10">
        <f t="shared" ref="AG120:AG121" si="162">AC120+AF120</f>
        <v>352909.8</v>
      </c>
      <c r="AH120" s="40"/>
      <c r="AI120" s="36">
        <f t="shared" ref="AI120:AI121" si="163">AE120+AH120</f>
        <v>352225.8</v>
      </c>
      <c r="AJ120" s="40"/>
      <c r="AK120" s="36">
        <f t="shared" ref="AK120:AK121" si="164">AG120+AJ120</f>
        <v>352909.8</v>
      </c>
      <c r="AL120" s="40"/>
      <c r="AM120" s="36">
        <f t="shared" ref="AM120:AM121" si="165">AI120+AL120</f>
        <v>352225.8</v>
      </c>
      <c r="AN120" s="40"/>
      <c r="AO120" s="36">
        <f t="shared" ref="AO120:AO121" si="166">AK120+AN120</f>
        <v>352909.8</v>
      </c>
      <c r="AP120" s="39"/>
      <c r="AQ120" s="39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</row>
    <row r="121" spans="1:56" x14ac:dyDescent="0.35">
      <c r="A121" s="32"/>
      <c r="B121" s="46" t="s">
        <v>33</v>
      </c>
      <c r="C121" s="47"/>
      <c r="D121" s="6">
        <f>D21+D49+D65+D86</f>
        <v>254922.3</v>
      </c>
      <c r="E121" s="6"/>
      <c r="F121" s="10">
        <f t="shared" si="139"/>
        <v>254922.3</v>
      </c>
      <c r="G121" s="7">
        <f>G21+G49+G65+G86</f>
        <v>258140</v>
      </c>
      <c r="H121" s="6"/>
      <c r="I121" s="10">
        <f t="shared" si="140"/>
        <v>258140</v>
      </c>
      <c r="J121" s="6"/>
      <c r="K121" s="10">
        <f t="shared" si="137"/>
        <v>254922.3</v>
      </c>
      <c r="L121" s="6"/>
      <c r="M121" s="10">
        <f t="shared" si="138"/>
        <v>258140</v>
      </c>
      <c r="N121" s="6"/>
      <c r="O121" s="10">
        <f t="shared" si="136"/>
        <v>254922.3</v>
      </c>
      <c r="P121" s="6"/>
      <c r="Q121" s="10">
        <f t="shared" si="154"/>
        <v>258140</v>
      </c>
      <c r="R121" s="6"/>
      <c r="S121" s="10">
        <f t="shared" si="155"/>
        <v>254922.3</v>
      </c>
      <c r="T121" s="6"/>
      <c r="U121" s="10">
        <f t="shared" si="156"/>
        <v>258140</v>
      </c>
      <c r="V121" s="6"/>
      <c r="W121" s="10">
        <f t="shared" si="157"/>
        <v>254922.3</v>
      </c>
      <c r="X121" s="6"/>
      <c r="Y121" s="10">
        <f t="shared" si="158"/>
        <v>258140</v>
      </c>
      <c r="Z121" s="6"/>
      <c r="AA121" s="23">
        <f t="shared" si="159"/>
        <v>254922.3</v>
      </c>
      <c r="AB121" s="6"/>
      <c r="AC121" s="10">
        <f t="shared" si="160"/>
        <v>258140</v>
      </c>
      <c r="AD121" s="6">
        <f>AD21+AD49+AD65+AD86</f>
        <v>-92987.362999999983</v>
      </c>
      <c r="AE121" s="10">
        <f t="shared" si="161"/>
        <v>161934.93700000001</v>
      </c>
      <c r="AF121" s="6"/>
      <c r="AG121" s="10">
        <f t="shared" si="162"/>
        <v>258140</v>
      </c>
      <c r="AH121" s="40">
        <f>AH21+AH49+AH65+AH86</f>
        <v>0</v>
      </c>
      <c r="AI121" s="36">
        <f t="shared" si="163"/>
        <v>161934.93700000001</v>
      </c>
      <c r="AJ121" s="40"/>
      <c r="AK121" s="36">
        <f t="shared" si="164"/>
        <v>258140</v>
      </c>
      <c r="AL121" s="40">
        <f>AL21+AL49+AL65+AL86</f>
        <v>0</v>
      </c>
      <c r="AM121" s="36">
        <f t="shared" si="165"/>
        <v>161934.93700000001</v>
      </c>
      <c r="AN121" s="40"/>
      <c r="AO121" s="36">
        <f t="shared" si="166"/>
        <v>258140</v>
      </c>
      <c r="AP121" s="39"/>
      <c r="AQ121" s="39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</row>
    <row r="122" spans="1:56" x14ac:dyDescent="0.35">
      <c r="A122" s="32"/>
      <c r="B122" s="62" t="s">
        <v>98</v>
      </c>
      <c r="C122" s="62"/>
      <c r="D122" s="6"/>
      <c r="E122" s="6"/>
      <c r="F122" s="10"/>
      <c r="G122" s="7"/>
      <c r="H122" s="6"/>
      <c r="I122" s="10"/>
      <c r="J122" s="6"/>
      <c r="K122" s="10"/>
      <c r="L122" s="6"/>
      <c r="M122" s="10"/>
      <c r="N122" s="6"/>
      <c r="O122" s="10"/>
      <c r="P122" s="6"/>
      <c r="Q122" s="10"/>
      <c r="R122" s="6"/>
      <c r="S122" s="10"/>
      <c r="T122" s="6"/>
      <c r="U122" s="10"/>
      <c r="V122" s="6"/>
      <c r="W122" s="10"/>
      <c r="X122" s="6"/>
      <c r="Y122" s="10"/>
      <c r="Z122" s="6"/>
      <c r="AA122" s="23"/>
      <c r="AB122" s="6"/>
      <c r="AC122" s="10"/>
      <c r="AD122" s="6"/>
      <c r="AE122" s="10"/>
      <c r="AF122" s="6"/>
      <c r="AG122" s="10"/>
      <c r="AH122" s="40"/>
      <c r="AI122" s="36"/>
      <c r="AJ122" s="40"/>
      <c r="AK122" s="36"/>
      <c r="AL122" s="40"/>
      <c r="AM122" s="36"/>
      <c r="AN122" s="40"/>
      <c r="AO122" s="36"/>
      <c r="AP122" s="39"/>
      <c r="AQ122" s="39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</row>
    <row r="123" spans="1:56" x14ac:dyDescent="0.35">
      <c r="A123" s="32"/>
      <c r="B123" s="62" t="s">
        <v>8</v>
      </c>
      <c r="C123" s="61"/>
      <c r="D123" s="6">
        <f>D50+D51+D52+D53+D54+D55+D61</f>
        <v>357495.3</v>
      </c>
      <c r="E123" s="6"/>
      <c r="F123" s="10">
        <f t="shared" si="139"/>
        <v>357495.3</v>
      </c>
      <c r="G123" s="7">
        <f>G50+G51+G52+G53+G54+G55</f>
        <v>222189.09999999998</v>
      </c>
      <c r="H123" s="6"/>
      <c r="I123" s="10">
        <f t="shared" si="140"/>
        <v>222189.09999999998</v>
      </c>
      <c r="J123" s="6"/>
      <c r="K123" s="10">
        <f t="shared" si="137"/>
        <v>357495.3</v>
      </c>
      <c r="L123" s="6"/>
      <c r="M123" s="10">
        <f t="shared" si="138"/>
        <v>222189.09999999998</v>
      </c>
      <c r="N123" s="6">
        <f>N50+N51+N52+N53+N54+N55+N61</f>
        <v>0</v>
      </c>
      <c r="O123" s="10">
        <f t="shared" si="136"/>
        <v>357495.3</v>
      </c>
      <c r="P123" s="6"/>
      <c r="Q123" s="10">
        <f t="shared" ref="Q123:Q132" si="167">M123+P123</f>
        <v>222189.09999999998</v>
      </c>
      <c r="R123" s="6">
        <f>R50+R51+R52+R53+R54+R55+R61</f>
        <v>0</v>
      </c>
      <c r="S123" s="6">
        <f>O123+R123</f>
        <v>357495.3</v>
      </c>
      <c r="T123" s="6">
        <f>T50+T51+T52+T53+T54+T55+T61</f>
        <v>0</v>
      </c>
      <c r="U123" s="10">
        <f t="shared" ref="U123:U132" si="168">Q123+T123</f>
        <v>222189.09999999998</v>
      </c>
      <c r="V123" s="6">
        <f>V50+V51+V52+V53+V54+V55+V61</f>
        <v>0</v>
      </c>
      <c r="W123" s="6">
        <f>S123+V123</f>
        <v>357495.3</v>
      </c>
      <c r="X123" s="6">
        <f>X50+X51+X52+X53+X54+X55+X61</f>
        <v>0</v>
      </c>
      <c r="Y123" s="10">
        <f t="shared" ref="Y123:Y132" si="169">U123+X123</f>
        <v>222189.09999999998</v>
      </c>
      <c r="Z123" s="6">
        <f>Z50+Z51+Z52+Z53+Z54+Z55+Z61</f>
        <v>0</v>
      </c>
      <c r="AA123" s="22">
        <f>W123+Z123</f>
        <v>357495.3</v>
      </c>
      <c r="AB123" s="6">
        <f>AB50+AB51+AB52+AB53+AB54+AB55+AB61</f>
        <v>0</v>
      </c>
      <c r="AC123" s="10">
        <f>AC50+AC51+AC52+AC53+AC54+AC55+AC61</f>
        <v>222189.09999999998</v>
      </c>
      <c r="AD123" s="6">
        <f>AD50+AD51+AD52+AD53+AD54+AD55+AD61</f>
        <v>0</v>
      </c>
      <c r="AE123" s="6">
        <f>AA123+AD123</f>
        <v>357495.3</v>
      </c>
      <c r="AF123" s="6">
        <f>AF50+AF51+AF52+AF53+AF54+AF55+AF61</f>
        <v>0</v>
      </c>
      <c r="AG123" s="10">
        <f>AG50+AG51+AG52+AG53+AG54+AG55+AG61</f>
        <v>222189.09999999998</v>
      </c>
      <c r="AH123" s="40">
        <f>AH50+AH51+AH52+AH53+AH54+AH55+AH61</f>
        <v>0</v>
      </c>
      <c r="AI123" s="40">
        <f>AE123+AH123</f>
        <v>357495.3</v>
      </c>
      <c r="AJ123" s="40">
        <f>AJ50+AJ51+AJ52+AJ53+AJ54+AJ55+AJ61</f>
        <v>0</v>
      </c>
      <c r="AK123" s="36">
        <f>AK50+AK51+AK52+AK53+AK54+AK55+AK61</f>
        <v>222189.09999999998</v>
      </c>
      <c r="AL123" s="40">
        <f>AL50+AL51+AL52+AL53+AL54+AL55+AL61</f>
        <v>0</v>
      </c>
      <c r="AM123" s="40">
        <f>AI123+AL123</f>
        <v>357495.3</v>
      </c>
      <c r="AN123" s="40">
        <f>AN50+AN51+AN52+AN53+AN54+AN55+AN61</f>
        <v>0</v>
      </c>
      <c r="AO123" s="36">
        <f>AO50+AO51+AO52+AO53+AO54+AO55+AO61</f>
        <v>222189.09999999998</v>
      </c>
      <c r="AP123" s="39"/>
      <c r="AQ123" s="39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</row>
    <row r="124" spans="1:56" x14ac:dyDescent="0.35">
      <c r="A124" s="32"/>
      <c r="B124" s="62" t="s">
        <v>11</v>
      </c>
      <c r="C124" s="61"/>
      <c r="D124" s="6">
        <f>D66+D67+D71+D72+D76+D93+D97+D98+D99+D100+D82+D101+D90</f>
        <v>761528.7</v>
      </c>
      <c r="E124" s="6"/>
      <c r="F124" s="10">
        <f t="shared" si="139"/>
        <v>761528.7</v>
      </c>
      <c r="G124" s="7">
        <f>G66+G67+G71+G72+G76+G93+G97+G98+G99+G100+G82+G101+G90</f>
        <v>586413.4</v>
      </c>
      <c r="H124" s="6"/>
      <c r="I124" s="10">
        <f t="shared" si="140"/>
        <v>586413.4</v>
      </c>
      <c r="J124" s="6"/>
      <c r="K124" s="10">
        <f t="shared" si="137"/>
        <v>761528.7</v>
      </c>
      <c r="L124" s="6"/>
      <c r="M124" s="10">
        <f t="shared" si="138"/>
        <v>586413.4</v>
      </c>
      <c r="N124" s="6">
        <f>N66+N67+N71+N72+N82+N90+N93+N97+N98+N99+N100+N101</f>
        <v>0</v>
      </c>
      <c r="O124" s="10">
        <f t="shared" si="136"/>
        <v>761528.7</v>
      </c>
      <c r="P124" s="6"/>
      <c r="Q124" s="10">
        <f t="shared" si="167"/>
        <v>586413.4</v>
      </c>
      <c r="R124" s="6">
        <f>R66+R67+R71+R72+R82+R90+R93+R97+R98+R99+R100+R101</f>
        <v>0</v>
      </c>
      <c r="S124" s="6">
        <f>O124+R124</f>
        <v>761528.7</v>
      </c>
      <c r="T124" s="6">
        <f>T66+T67+T71+T72+T82+T90+T93+T97+T98+T99+T100+T101</f>
        <v>0</v>
      </c>
      <c r="U124" s="10">
        <f t="shared" si="168"/>
        <v>586413.4</v>
      </c>
      <c r="V124" s="6">
        <f>V66+V67+V71+V72+V82+V90+V93+V97+V98+V99+V100+V101</f>
        <v>0</v>
      </c>
      <c r="W124" s="6">
        <f>S124+V124</f>
        <v>761528.7</v>
      </c>
      <c r="X124" s="6">
        <f>X66+X67+X71+X72+X82+X90+X93+X97+X98+X99+X100+X101</f>
        <v>0</v>
      </c>
      <c r="Y124" s="10">
        <f t="shared" si="169"/>
        <v>586413.4</v>
      </c>
      <c r="Z124" s="6">
        <f>Z66+Z67+Z71+Z72+Z82+Z90+Z93+Z97+Z98+Z99+Z100+Z101</f>
        <v>0</v>
      </c>
      <c r="AA124" s="22">
        <f>W124+Z124</f>
        <v>761528.7</v>
      </c>
      <c r="AB124" s="6">
        <f>AB66+AB67+AB71+AB72+AB82+AB90+AB93+AB97+AB98+AB99+AB100+AB101</f>
        <v>0</v>
      </c>
      <c r="AC124" s="10">
        <f>AC66+AC71+AC72+AC76+AC82+AC90+AC93+AC97+AC98+AC99+AC100+AC101</f>
        <v>586413.4</v>
      </c>
      <c r="AD124" s="6">
        <f>AD66+AD67+AD71+AD72+AD82+AD90+AD93+AD97+AD98+AD99+AD100+AD101</f>
        <v>0</v>
      </c>
      <c r="AE124" s="6">
        <f>AA124+AD124</f>
        <v>761528.7</v>
      </c>
      <c r="AF124" s="6">
        <f>AF66+AF67+AF71+AF72+AF82+AF90+AF93+AF97+AF98+AF99+AF100+AF101</f>
        <v>0</v>
      </c>
      <c r="AG124" s="10">
        <f>AG66+AG71+AG72+AG76+AG82+AG90+AG93+AG97+AG98+AG99+AG100+AG101</f>
        <v>586413.4</v>
      </c>
      <c r="AH124" s="40">
        <f>AH66+AH67+AH71+AH72+AH82+AH90+AH93+AH97+AH98+AH99+AH100+AH101+AH76+AH80+AH81</f>
        <v>0</v>
      </c>
      <c r="AI124" s="40">
        <f>AE124+AH124</f>
        <v>761528.7</v>
      </c>
      <c r="AJ124" s="40">
        <f>AJ66+AJ67+AJ71+AJ72+AJ82+AJ90+AJ93+AJ97+AJ98+AJ99+AJ100+AJ101</f>
        <v>0</v>
      </c>
      <c r="AK124" s="36">
        <f>AK66+AK71+AK72+AK76+AK82+AK90+AK93+AK97+AK98+AK99+AK100+AK101</f>
        <v>586413.4</v>
      </c>
      <c r="AL124" s="40">
        <f>AL66+AL67+AL71+AL72+AL82+AL90+AL93+AL97+AL98+AL99+AL100+AL101+AL76+AL80+AL81</f>
        <v>0</v>
      </c>
      <c r="AM124" s="40">
        <f>AI124+AL124</f>
        <v>761528.7</v>
      </c>
      <c r="AN124" s="40">
        <f>AN66+AN67+AN71+AN72+AN82+AN90+AN93+AN97+AN98+AN99+AN100+AN101</f>
        <v>0</v>
      </c>
      <c r="AO124" s="36">
        <f>AO66+AO71+AO72+AO76+AO82+AO90+AO93+AO97+AO98+AO99+AO100+AO101</f>
        <v>586413.4</v>
      </c>
      <c r="AP124" s="39"/>
      <c r="AQ124" s="39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</row>
    <row r="125" spans="1:56" s="5" customFormat="1" hidden="1" x14ac:dyDescent="0.35">
      <c r="A125" s="2"/>
      <c r="B125" s="63" t="s">
        <v>22</v>
      </c>
      <c r="C125" s="64"/>
      <c r="D125" s="6">
        <f>D39</f>
        <v>0</v>
      </c>
      <c r="E125" s="6"/>
      <c r="F125" s="10">
        <f t="shared" si="139"/>
        <v>0</v>
      </c>
      <c r="G125" s="7">
        <f>G39</f>
        <v>0</v>
      </c>
      <c r="H125" s="6"/>
      <c r="I125" s="10">
        <f t="shared" si="140"/>
        <v>0</v>
      </c>
      <c r="J125" s="6"/>
      <c r="K125" s="10">
        <f t="shared" si="137"/>
        <v>0</v>
      </c>
      <c r="L125" s="6"/>
      <c r="M125" s="10">
        <f t="shared" si="138"/>
        <v>0</v>
      </c>
      <c r="N125" s="6">
        <f>N39</f>
        <v>0</v>
      </c>
      <c r="O125" s="10">
        <f t="shared" si="136"/>
        <v>0</v>
      </c>
      <c r="P125" s="6"/>
      <c r="Q125" s="10">
        <f t="shared" si="167"/>
        <v>0</v>
      </c>
      <c r="R125" s="6">
        <f>R39</f>
        <v>0</v>
      </c>
      <c r="S125" s="6">
        <f t="shared" ref="S125:S132" si="170">O125+R125</f>
        <v>0</v>
      </c>
      <c r="T125" s="6">
        <f>T39</f>
        <v>0</v>
      </c>
      <c r="U125" s="10">
        <f t="shared" si="168"/>
        <v>0</v>
      </c>
      <c r="V125" s="6">
        <f>V39</f>
        <v>0</v>
      </c>
      <c r="W125" s="6">
        <f t="shared" ref="W125:W132" si="171">S125+V125</f>
        <v>0</v>
      </c>
      <c r="X125" s="6">
        <f>X39</f>
        <v>0</v>
      </c>
      <c r="Y125" s="10">
        <f t="shared" si="169"/>
        <v>0</v>
      </c>
      <c r="Z125" s="6">
        <f>Z39</f>
        <v>0</v>
      </c>
      <c r="AA125" s="22">
        <f t="shared" ref="AA125:AA132" si="172">W125+Z125</f>
        <v>0</v>
      </c>
      <c r="AB125" s="6">
        <f>AB39</f>
        <v>0</v>
      </c>
      <c r="AC125" s="10">
        <f>AC39</f>
        <v>0</v>
      </c>
      <c r="AD125" s="6">
        <f>AD39</f>
        <v>0</v>
      </c>
      <c r="AE125" s="6">
        <f t="shared" ref="AE125:AE132" si="173">AA125+AD125</f>
        <v>0</v>
      </c>
      <c r="AF125" s="6">
        <f>AF39</f>
        <v>0</v>
      </c>
      <c r="AG125" s="10">
        <f>AG39</f>
        <v>0</v>
      </c>
      <c r="AH125" s="6">
        <f>AH39</f>
        <v>0</v>
      </c>
      <c r="AI125" s="6">
        <f t="shared" ref="AI125:AI131" si="174">AE125+AH125</f>
        <v>0</v>
      </c>
      <c r="AJ125" s="6">
        <f>AJ39</f>
        <v>0</v>
      </c>
      <c r="AK125" s="10">
        <f>AK39</f>
        <v>0</v>
      </c>
      <c r="AL125" s="15">
        <f>AL39</f>
        <v>0</v>
      </c>
      <c r="AM125" s="6">
        <f t="shared" ref="AM125:AM131" si="175">AI125+AL125</f>
        <v>0</v>
      </c>
      <c r="AN125" s="15">
        <f>AN39</f>
        <v>0</v>
      </c>
      <c r="AO125" s="10">
        <f>AO39</f>
        <v>0</v>
      </c>
      <c r="AP125" s="19"/>
      <c r="AQ125" s="19">
        <v>0</v>
      </c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</row>
    <row r="126" spans="1:56" s="5" customFormat="1" hidden="1" x14ac:dyDescent="0.35">
      <c r="A126" s="2"/>
      <c r="B126" s="65" t="s">
        <v>20</v>
      </c>
      <c r="C126" s="64"/>
      <c r="D126" s="6"/>
      <c r="E126" s="6"/>
      <c r="F126" s="10">
        <f t="shared" si="139"/>
        <v>0</v>
      </c>
      <c r="G126" s="7"/>
      <c r="H126" s="6"/>
      <c r="I126" s="10">
        <f t="shared" si="140"/>
        <v>0</v>
      </c>
      <c r="J126" s="6"/>
      <c r="K126" s="10">
        <f t="shared" si="137"/>
        <v>0</v>
      </c>
      <c r="L126" s="6"/>
      <c r="M126" s="10">
        <f t="shared" si="138"/>
        <v>0</v>
      </c>
      <c r="N126" s="6"/>
      <c r="O126" s="10">
        <f t="shared" si="136"/>
        <v>0</v>
      </c>
      <c r="P126" s="6"/>
      <c r="Q126" s="10">
        <f t="shared" si="167"/>
        <v>0</v>
      </c>
      <c r="R126" s="6"/>
      <c r="S126" s="6">
        <f t="shared" si="170"/>
        <v>0</v>
      </c>
      <c r="T126" s="10">
        <f t="shared" ref="T126" si="176">P126+S126</f>
        <v>0</v>
      </c>
      <c r="U126" s="10">
        <f t="shared" si="168"/>
        <v>0</v>
      </c>
      <c r="V126" s="6"/>
      <c r="W126" s="6">
        <f t="shared" si="171"/>
        <v>0</v>
      </c>
      <c r="X126" s="10">
        <f t="shared" ref="X126" si="177">T126+W126</f>
        <v>0</v>
      </c>
      <c r="Y126" s="10">
        <f t="shared" si="169"/>
        <v>0</v>
      </c>
      <c r="Z126" s="6"/>
      <c r="AA126" s="22">
        <f t="shared" si="172"/>
        <v>0</v>
      </c>
      <c r="AB126" s="10">
        <f t="shared" ref="AB126" si="178">X126+AA126</f>
        <v>0</v>
      </c>
      <c r="AC126" s="10"/>
      <c r="AD126" s="6"/>
      <c r="AE126" s="6">
        <f t="shared" si="173"/>
        <v>0</v>
      </c>
      <c r="AF126" s="10">
        <f t="shared" ref="AF126" si="179">AB126+AE126</f>
        <v>0</v>
      </c>
      <c r="AG126" s="10"/>
      <c r="AH126" s="6"/>
      <c r="AI126" s="6">
        <f t="shared" si="174"/>
        <v>0</v>
      </c>
      <c r="AJ126" s="10">
        <f t="shared" ref="AJ126" si="180">AF126+AI126</f>
        <v>0</v>
      </c>
      <c r="AK126" s="10"/>
      <c r="AL126" s="15"/>
      <c r="AM126" s="6">
        <f t="shared" si="175"/>
        <v>0</v>
      </c>
      <c r="AN126" s="14">
        <f t="shared" ref="AN126" si="181">AJ126+AM126</f>
        <v>0</v>
      </c>
      <c r="AO126" s="10"/>
      <c r="AP126" s="19"/>
      <c r="AQ126" s="19">
        <v>0</v>
      </c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</row>
    <row r="127" spans="1:56" x14ac:dyDescent="0.35">
      <c r="A127" s="32"/>
      <c r="B127" s="66" t="s">
        <v>15</v>
      </c>
      <c r="C127" s="66"/>
      <c r="D127" s="6">
        <f>D88+D89+D102+D91+D92</f>
        <v>7805.8</v>
      </c>
      <c r="E127" s="6"/>
      <c r="F127" s="10">
        <f t="shared" si="139"/>
        <v>7805.8</v>
      </c>
      <c r="G127" s="7">
        <f>G88+G89+G102+G91+G92</f>
        <v>3000</v>
      </c>
      <c r="H127" s="6"/>
      <c r="I127" s="10">
        <f t="shared" si="140"/>
        <v>3000</v>
      </c>
      <c r="J127" s="6"/>
      <c r="K127" s="10">
        <f t="shared" si="137"/>
        <v>7805.8</v>
      </c>
      <c r="L127" s="6"/>
      <c r="M127" s="10">
        <f t="shared" si="138"/>
        <v>3000</v>
      </c>
      <c r="N127" s="6"/>
      <c r="O127" s="10">
        <f t="shared" si="136"/>
        <v>7805.8</v>
      </c>
      <c r="P127" s="6"/>
      <c r="Q127" s="10">
        <f t="shared" si="167"/>
        <v>3000</v>
      </c>
      <c r="R127" s="6"/>
      <c r="S127" s="6">
        <f t="shared" si="170"/>
        <v>7805.8</v>
      </c>
      <c r="T127" s="10"/>
      <c r="U127" s="10">
        <f t="shared" si="168"/>
        <v>3000</v>
      </c>
      <c r="V127" s="6"/>
      <c r="W127" s="6">
        <f t="shared" si="171"/>
        <v>7805.8</v>
      </c>
      <c r="X127" s="10"/>
      <c r="Y127" s="10">
        <f t="shared" si="169"/>
        <v>3000</v>
      </c>
      <c r="Z127" s="6"/>
      <c r="AA127" s="22">
        <f t="shared" si="172"/>
        <v>7805.8</v>
      </c>
      <c r="AB127" s="10"/>
      <c r="AC127" s="10">
        <f>AC88+AC89+AC91+AC92+AC102</f>
        <v>3000</v>
      </c>
      <c r="AD127" s="6"/>
      <c r="AE127" s="6">
        <f t="shared" si="173"/>
        <v>7805.8</v>
      </c>
      <c r="AF127" s="10"/>
      <c r="AG127" s="10">
        <f>AG88+AG89+AG91+AG92+AG102</f>
        <v>3000</v>
      </c>
      <c r="AH127" s="40"/>
      <c r="AI127" s="40">
        <f t="shared" si="174"/>
        <v>7805.8</v>
      </c>
      <c r="AJ127" s="36"/>
      <c r="AK127" s="36">
        <f>AK88+AK89+AK91+AK92+AK102</f>
        <v>3000</v>
      </c>
      <c r="AL127" s="40"/>
      <c r="AM127" s="40">
        <f t="shared" si="175"/>
        <v>7805.8</v>
      </c>
      <c r="AN127" s="36"/>
      <c r="AO127" s="36">
        <f>AO88+AO89+AO91+AO92+AO102</f>
        <v>3000</v>
      </c>
      <c r="AP127" s="39"/>
      <c r="AQ127" s="39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</row>
    <row r="128" spans="1:56" x14ac:dyDescent="0.35">
      <c r="A128" s="48"/>
      <c r="B128" s="60" t="s">
        <v>3</v>
      </c>
      <c r="C128" s="61"/>
      <c r="D128" s="6">
        <f>D29+D33+D37+D117+D108</f>
        <v>874619.1</v>
      </c>
      <c r="E128" s="6"/>
      <c r="F128" s="10">
        <f t="shared" si="139"/>
        <v>874619.1</v>
      </c>
      <c r="G128" s="7">
        <f>G29+G33+G37+G117+G108</f>
        <v>0</v>
      </c>
      <c r="H128" s="6"/>
      <c r="I128" s="10">
        <f t="shared" si="140"/>
        <v>0</v>
      </c>
      <c r="J128" s="6">
        <f>J108+J29+J33+J37</f>
        <v>-125000</v>
      </c>
      <c r="K128" s="10">
        <f>F128+J128</f>
        <v>749619.1</v>
      </c>
      <c r="L128" s="6"/>
      <c r="M128" s="10">
        <f t="shared" si="138"/>
        <v>0</v>
      </c>
      <c r="N128" s="6">
        <f>N108+N29+N33+N37+N42+N117</f>
        <v>33613.5</v>
      </c>
      <c r="O128" s="10">
        <f t="shared" si="136"/>
        <v>783232.6</v>
      </c>
      <c r="P128" s="6"/>
      <c r="Q128" s="10">
        <f t="shared" si="167"/>
        <v>0</v>
      </c>
      <c r="R128" s="6">
        <f>R108+R29+R33+R37+R42+R117</f>
        <v>74386.5</v>
      </c>
      <c r="S128" s="6">
        <f t="shared" si="170"/>
        <v>857619.1</v>
      </c>
      <c r="T128" s="6">
        <f>T108+T29+T33+T37+T42+T117</f>
        <v>0</v>
      </c>
      <c r="U128" s="10">
        <f t="shared" si="168"/>
        <v>0</v>
      </c>
      <c r="V128" s="6">
        <f>V108+V29+V33+V37+V42+V117</f>
        <v>0</v>
      </c>
      <c r="W128" s="6">
        <f t="shared" si="171"/>
        <v>857619.1</v>
      </c>
      <c r="X128" s="6">
        <f>X108+X29+X33+X37+X42+X117</f>
        <v>0</v>
      </c>
      <c r="Y128" s="10">
        <f t="shared" si="169"/>
        <v>0</v>
      </c>
      <c r="Z128" s="6">
        <f>Z108+Z29+Z33+Z37+Z42+Z117</f>
        <v>0</v>
      </c>
      <c r="AA128" s="22">
        <f t="shared" si="172"/>
        <v>857619.1</v>
      </c>
      <c r="AB128" s="6">
        <f>AB108+AB29+AB33+AB37+AB42+AB117</f>
        <v>0</v>
      </c>
      <c r="AC128" s="10">
        <f>AC29+AC33+AC37+AC42+AC108+AC117</f>
        <v>0</v>
      </c>
      <c r="AD128" s="6">
        <f>AD108+AD29+AD33+AD37+AD42+AD117</f>
        <v>-398819.1</v>
      </c>
      <c r="AE128" s="6">
        <f t="shared" si="173"/>
        <v>458800</v>
      </c>
      <c r="AF128" s="6">
        <f>AF108+AF29+AF33+AF37+AF42+AF117</f>
        <v>0</v>
      </c>
      <c r="AG128" s="10">
        <f>AG29+AG33+AG37+AG42+AG108+AG117</f>
        <v>0</v>
      </c>
      <c r="AH128" s="40">
        <f>AH108+AH29+AH33+AH37+AH42+AH117</f>
        <v>0</v>
      </c>
      <c r="AI128" s="40">
        <f t="shared" si="174"/>
        <v>458800</v>
      </c>
      <c r="AJ128" s="40">
        <f>AJ108+AJ29+AJ33+AJ37+AJ42+AJ117</f>
        <v>0</v>
      </c>
      <c r="AK128" s="36">
        <f>AK29+AK33+AK37+AK42+AK108+AK117</f>
        <v>0</v>
      </c>
      <c r="AL128" s="40">
        <f>AL108+AL29+AL33+AL37+AL42+AL117</f>
        <v>0</v>
      </c>
      <c r="AM128" s="40">
        <f t="shared" si="175"/>
        <v>458800</v>
      </c>
      <c r="AN128" s="40">
        <f>AN108+AN29+AN33+AN37+AN42+AN117</f>
        <v>0</v>
      </c>
      <c r="AO128" s="36">
        <f>AO29+AO33+AO37+AO42+AO108+AO117</f>
        <v>0</v>
      </c>
      <c r="AP128" s="39"/>
      <c r="AQ128" s="39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</row>
    <row r="129" spans="1:56" x14ac:dyDescent="0.35">
      <c r="A129" s="32"/>
      <c r="B129" s="60" t="s">
        <v>9</v>
      </c>
      <c r="C129" s="61"/>
      <c r="D129" s="6">
        <f>D56+D60</f>
        <v>815084.8</v>
      </c>
      <c r="E129" s="6"/>
      <c r="F129" s="10">
        <f t="shared" si="139"/>
        <v>815084.8</v>
      </c>
      <c r="G129" s="7">
        <f t="shared" ref="G129" si="182">G56</f>
        <v>806538.6</v>
      </c>
      <c r="H129" s="6"/>
      <c r="I129" s="10">
        <f t="shared" si="140"/>
        <v>806538.6</v>
      </c>
      <c r="J129" s="6"/>
      <c r="K129" s="10">
        <f t="shared" si="137"/>
        <v>815084.8</v>
      </c>
      <c r="L129" s="6"/>
      <c r="M129" s="10">
        <f t="shared" si="138"/>
        <v>806538.6</v>
      </c>
      <c r="N129" s="6"/>
      <c r="O129" s="10">
        <f t="shared" si="136"/>
        <v>815084.8</v>
      </c>
      <c r="P129" s="6"/>
      <c r="Q129" s="10">
        <f t="shared" si="167"/>
        <v>806538.6</v>
      </c>
      <c r="R129" s="6">
        <f>R56+R60</f>
        <v>41760</v>
      </c>
      <c r="S129" s="6">
        <f t="shared" si="170"/>
        <v>856844.80000000005</v>
      </c>
      <c r="T129" s="6">
        <f>T56</f>
        <v>41760</v>
      </c>
      <c r="U129" s="10">
        <f t="shared" si="168"/>
        <v>848298.6</v>
      </c>
      <c r="V129" s="6">
        <f>V56+V60</f>
        <v>0</v>
      </c>
      <c r="W129" s="6">
        <f t="shared" si="171"/>
        <v>856844.80000000005</v>
      </c>
      <c r="X129" s="6">
        <f>X56</f>
        <v>0</v>
      </c>
      <c r="Y129" s="10">
        <f t="shared" si="169"/>
        <v>848298.6</v>
      </c>
      <c r="Z129" s="6">
        <f>Z56+Z60</f>
        <v>0</v>
      </c>
      <c r="AA129" s="22">
        <f t="shared" si="172"/>
        <v>856844.80000000005</v>
      </c>
      <c r="AB129" s="6">
        <f>AB56</f>
        <v>0</v>
      </c>
      <c r="AC129" s="10">
        <f>AC56</f>
        <v>848298.6</v>
      </c>
      <c r="AD129" s="6">
        <f>AD56+AD60</f>
        <v>0</v>
      </c>
      <c r="AE129" s="6">
        <f t="shared" si="173"/>
        <v>856844.80000000005</v>
      </c>
      <c r="AF129" s="6">
        <f>AF56</f>
        <v>0</v>
      </c>
      <c r="AG129" s="10">
        <f>AG56</f>
        <v>848298.6</v>
      </c>
      <c r="AH129" s="40">
        <f>AH56+AH60</f>
        <v>0</v>
      </c>
      <c r="AI129" s="40">
        <f t="shared" si="174"/>
        <v>856844.80000000005</v>
      </c>
      <c r="AJ129" s="40">
        <f>AJ56</f>
        <v>0</v>
      </c>
      <c r="AK129" s="36">
        <f>AK56</f>
        <v>848298.6</v>
      </c>
      <c r="AL129" s="40">
        <f>AL56+AL60</f>
        <v>0</v>
      </c>
      <c r="AM129" s="40">
        <f t="shared" si="175"/>
        <v>856844.80000000005</v>
      </c>
      <c r="AN129" s="40">
        <f>AN56</f>
        <v>0</v>
      </c>
      <c r="AO129" s="36">
        <f>AO56</f>
        <v>848298.6</v>
      </c>
      <c r="AP129" s="39"/>
      <c r="AQ129" s="39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</row>
    <row r="130" spans="1:56" x14ac:dyDescent="0.35">
      <c r="A130" s="48"/>
      <c r="B130" s="58" t="s">
        <v>30</v>
      </c>
      <c r="C130" s="59"/>
      <c r="D130" s="6">
        <f>D111</f>
        <v>50000</v>
      </c>
      <c r="E130" s="6"/>
      <c r="F130" s="10">
        <f t="shared" si="139"/>
        <v>50000</v>
      </c>
      <c r="G130" s="7">
        <f>G111</f>
        <v>50000</v>
      </c>
      <c r="H130" s="6"/>
      <c r="I130" s="10">
        <f t="shared" si="140"/>
        <v>50000</v>
      </c>
      <c r="J130" s="6"/>
      <c r="K130" s="10">
        <f t="shared" si="137"/>
        <v>50000</v>
      </c>
      <c r="L130" s="6"/>
      <c r="M130" s="10">
        <f t="shared" si="138"/>
        <v>50000</v>
      </c>
      <c r="N130" s="6"/>
      <c r="O130" s="10">
        <f t="shared" si="136"/>
        <v>50000</v>
      </c>
      <c r="P130" s="6"/>
      <c r="Q130" s="10">
        <f t="shared" si="167"/>
        <v>50000</v>
      </c>
      <c r="R130" s="6">
        <f>R111</f>
        <v>-27415.3</v>
      </c>
      <c r="S130" s="6">
        <f t="shared" si="170"/>
        <v>22584.7</v>
      </c>
      <c r="T130" s="6">
        <f>T111</f>
        <v>77415.3</v>
      </c>
      <c r="U130" s="10">
        <f t="shared" si="168"/>
        <v>127415.3</v>
      </c>
      <c r="V130" s="6">
        <f>V111</f>
        <v>0</v>
      </c>
      <c r="W130" s="6">
        <f t="shared" si="171"/>
        <v>22584.7</v>
      </c>
      <c r="X130" s="6">
        <f>X111</f>
        <v>0</v>
      </c>
      <c r="Y130" s="10">
        <f t="shared" si="169"/>
        <v>127415.3</v>
      </c>
      <c r="Z130" s="6">
        <f>Z111</f>
        <v>0</v>
      </c>
      <c r="AA130" s="22">
        <f t="shared" si="172"/>
        <v>22584.7</v>
      </c>
      <c r="AB130" s="6">
        <f>AB111</f>
        <v>0</v>
      </c>
      <c r="AC130" s="10">
        <f>AC111</f>
        <v>127415.3</v>
      </c>
      <c r="AD130" s="6">
        <f>AD111</f>
        <v>0</v>
      </c>
      <c r="AE130" s="6">
        <f t="shared" si="173"/>
        <v>22584.7</v>
      </c>
      <c r="AF130" s="6">
        <f>AF111</f>
        <v>0</v>
      </c>
      <c r="AG130" s="10">
        <f>AG111</f>
        <v>127415.3</v>
      </c>
      <c r="AH130" s="40">
        <f>AH111</f>
        <v>0</v>
      </c>
      <c r="AI130" s="40">
        <f t="shared" si="174"/>
        <v>22584.7</v>
      </c>
      <c r="AJ130" s="40">
        <f>AJ111</f>
        <v>0</v>
      </c>
      <c r="AK130" s="36">
        <f>AK111</f>
        <v>127415.3</v>
      </c>
      <c r="AL130" s="40">
        <f>AL111</f>
        <v>0</v>
      </c>
      <c r="AM130" s="40">
        <f t="shared" si="175"/>
        <v>22584.7</v>
      </c>
      <c r="AN130" s="40">
        <f>AN111</f>
        <v>0</v>
      </c>
      <c r="AO130" s="36">
        <f>AO111</f>
        <v>127415.3</v>
      </c>
      <c r="AP130" s="39"/>
      <c r="AQ130" s="39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</row>
    <row r="131" spans="1:56" x14ac:dyDescent="0.35">
      <c r="A131" s="48"/>
      <c r="B131" s="57" t="s">
        <v>52</v>
      </c>
      <c r="C131" s="57"/>
      <c r="D131" s="6">
        <f>D113+D114+D115</f>
        <v>3973.5</v>
      </c>
      <c r="E131" s="6"/>
      <c r="F131" s="10">
        <f t="shared" si="139"/>
        <v>3973.5</v>
      </c>
      <c r="G131" s="7">
        <f>G113+G114+G115</f>
        <v>3973.5</v>
      </c>
      <c r="H131" s="6"/>
      <c r="I131" s="10">
        <f t="shared" si="140"/>
        <v>3973.5</v>
      </c>
      <c r="J131" s="6"/>
      <c r="K131" s="10">
        <f t="shared" si="137"/>
        <v>3973.5</v>
      </c>
      <c r="L131" s="6"/>
      <c r="M131" s="10">
        <f t="shared" si="138"/>
        <v>3973.5</v>
      </c>
      <c r="N131" s="6"/>
      <c r="O131" s="10">
        <f t="shared" si="136"/>
        <v>3973.5</v>
      </c>
      <c r="P131" s="6"/>
      <c r="Q131" s="10">
        <f t="shared" si="167"/>
        <v>3973.5</v>
      </c>
      <c r="R131" s="6"/>
      <c r="S131" s="6">
        <f t="shared" si="170"/>
        <v>3973.5</v>
      </c>
      <c r="T131" s="10"/>
      <c r="U131" s="10">
        <f t="shared" si="168"/>
        <v>3973.5</v>
      </c>
      <c r="V131" s="6"/>
      <c r="W131" s="6">
        <f t="shared" si="171"/>
        <v>3973.5</v>
      </c>
      <c r="X131" s="10"/>
      <c r="Y131" s="10">
        <f t="shared" si="169"/>
        <v>3973.5</v>
      </c>
      <c r="Z131" s="6"/>
      <c r="AA131" s="22">
        <f t="shared" si="172"/>
        <v>3973.5</v>
      </c>
      <c r="AB131" s="10"/>
      <c r="AC131" s="10">
        <f>AC113+AC114+AC115</f>
        <v>3973.5</v>
      </c>
      <c r="AD131" s="6"/>
      <c r="AE131" s="6">
        <f t="shared" si="173"/>
        <v>3973.5</v>
      </c>
      <c r="AF131" s="10"/>
      <c r="AG131" s="10">
        <f>AG113+AG114+AG115</f>
        <v>3973.5</v>
      </c>
      <c r="AH131" s="40"/>
      <c r="AI131" s="40">
        <f t="shared" si="174"/>
        <v>3973.5</v>
      </c>
      <c r="AJ131" s="36"/>
      <c r="AK131" s="36">
        <f>AK113+AK114+AK115</f>
        <v>3973.5</v>
      </c>
      <c r="AL131" s="40"/>
      <c r="AM131" s="40">
        <f t="shared" si="175"/>
        <v>3973.5</v>
      </c>
      <c r="AN131" s="36"/>
      <c r="AO131" s="36">
        <f>AO113+AO114+AO115</f>
        <v>3973.5</v>
      </c>
      <c r="AP131" s="39"/>
      <c r="AQ131" s="39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</row>
    <row r="132" spans="1:56" x14ac:dyDescent="0.35">
      <c r="A132" s="48"/>
      <c r="B132" s="57" t="s">
        <v>53</v>
      </c>
      <c r="C132" s="57"/>
      <c r="D132" s="6">
        <f>D22+D26+D27+D28+D38+D40+D41</f>
        <v>357024.1</v>
      </c>
      <c r="E132" s="6"/>
      <c r="F132" s="10">
        <f t="shared" si="139"/>
        <v>357024.1</v>
      </c>
      <c r="G132" s="7">
        <f>G22+G26+G27+G28+G38+G40+G41</f>
        <v>975754.39999999991</v>
      </c>
      <c r="H132" s="6"/>
      <c r="I132" s="10">
        <f t="shared" si="140"/>
        <v>975754.39999999991</v>
      </c>
      <c r="J132" s="6"/>
      <c r="K132" s="10">
        <f t="shared" si="137"/>
        <v>357024.1</v>
      </c>
      <c r="L132" s="6"/>
      <c r="M132" s="10">
        <f t="shared" si="138"/>
        <v>975754.39999999991</v>
      </c>
      <c r="N132" s="6">
        <f>N22+N26+N27+N28+N38+N40+N41</f>
        <v>-33613.5</v>
      </c>
      <c r="O132" s="10">
        <f t="shared" si="136"/>
        <v>323410.59999999998</v>
      </c>
      <c r="P132" s="6"/>
      <c r="Q132" s="10">
        <f t="shared" si="167"/>
        <v>975754.39999999991</v>
      </c>
      <c r="R132" s="6">
        <f>R22+R26+R27+R28+R38+R40+R41</f>
        <v>-51539.5</v>
      </c>
      <c r="S132" s="6">
        <f t="shared" si="170"/>
        <v>271871.09999999998</v>
      </c>
      <c r="T132" s="6">
        <f>T22+T26+T27+T28+T38+T40+T41</f>
        <v>0</v>
      </c>
      <c r="U132" s="10">
        <f t="shared" si="168"/>
        <v>975754.39999999991</v>
      </c>
      <c r="V132" s="6">
        <f>V22+V26+V27+V28+V38+V40+V41</f>
        <v>0</v>
      </c>
      <c r="W132" s="6">
        <f t="shared" si="171"/>
        <v>271871.09999999998</v>
      </c>
      <c r="X132" s="6">
        <f>X22+X26+X27+X28+X38+X40+X41</f>
        <v>0</v>
      </c>
      <c r="Y132" s="10">
        <f t="shared" si="169"/>
        <v>975754.39999999991</v>
      </c>
      <c r="Z132" s="6">
        <f>Z22+Z26+Z27+Z28+Z38+Z40+Z41</f>
        <v>0</v>
      </c>
      <c r="AA132" s="22">
        <f t="shared" si="172"/>
        <v>271871.09999999998</v>
      </c>
      <c r="AB132" s="6">
        <f>AB22+AB26+AB27+AB28+AB38+AB40+AB41</f>
        <v>0</v>
      </c>
      <c r="AC132" s="10">
        <f t="shared" ref="AC132" si="183">Y132+AB132</f>
        <v>975754.39999999991</v>
      </c>
      <c r="AD132" s="6">
        <f>AD22+AD26+AD27+AD28+AD38+AD40+AD41+AD43+AD44</f>
        <v>14562.470000000001</v>
      </c>
      <c r="AE132" s="6">
        <f t="shared" si="173"/>
        <v>286433.56999999995</v>
      </c>
      <c r="AF132" s="6">
        <f>AF22+AF26+AF27+AF28+AF38+AF40+AF41</f>
        <v>0</v>
      </c>
      <c r="AG132" s="10">
        <f t="shared" ref="AG132" si="184">AC132+AF132</f>
        <v>975754.39999999991</v>
      </c>
      <c r="AH132" s="40">
        <f>AH22+AH26+AH27+AH28+AH38+AH40+AH41+AH43+AH44+AH109</f>
        <v>3800</v>
      </c>
      <c r="AI132" s="40">
        <f>AE132+AH132</f>
        <v>290233.56999999995</v>
      </c>
      <c r="AJ132" s="40">
        <f>AJ22+AJ26+AJ27+AJ28+AJ38+AJ40+AJ41</f>
        <v>0</v>
      </c>
      <c r="AK132" s="36">
        <f t="shared" ref="AK132" si="185">AG132+AJ132</f>
        <v>975754.39999999991</v>
      </c>
      <c r="AL132" s="40">
        <f>AL22+AL26+AL27+AL28+AL38+AL40+AL41+AL43+AL44+AL109+AL45</f>
        <v>35372.182000000001</v>
      </c>
      <c r="AM132" s="40">
        <f>AI132+AL132</f>
        <v>325605.75199999998</v>
      </c>
      <c r="AN132" s="40">
        <f>AN22+AN26+AN27+AN28+AN38+AN40+AN41</f>
        <v>0</v>
      </c>
      <c r="AO132" s="36">
        <f t="shared" ref="AO132" si="186">AK132+AN132</f>
        <v>975754.39999999991</v>
      </c>
      <c r="AP132" s="39"/>
      <c r="AQ132" s="39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</row>
    <row r="133" spans="1:56" x14ac:dyDescent="0.35">
      <c r="I133" s="5"/>
      <c r="M133" s="5"/>
      <c r="Q133" s="5"/>
      <c r="U133" s="5"/>
      <c r="Y133" s="5"/>
      <c r="AC133" s="5"/>
      <c r="AG133" s="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</row>
  </sheetData>
  <sheetProtection password="CF5C" sheet="1" objects="1" scenarios="1"/>
  <autoFilter ref="A17:AQ132">
    <filterColumn colId="42">
      <filters blank="1"/>
    </filterColumn>
  </autoFilter>
  <mergeCells count="57">
    <mergeCell ref="AO16:AO17"/>
    <mergeCell ref="AH16:AH17"/>
    <mergeCell ref="AI16:AI17"/>
    <mergeCell ref="AJ16:AJ17"/>
    <mergeCell ref="AK16:AK17"/>
    <mergeCell ref="O16:O17"/>
    <mergeCell ref="A16:A17"/>
    <mergeCell ref="AL16:AL17"/>
    <mergeCell ref="AM16:AM17"/>
    <mergeCell ref="AN16:AN17"/>
    <mergeCell ref="F16:F17"/>
    <mergeCell ref="H16:H17"/>
    <mergeCell ref="M16:M17"/>
    <mergeCell ref="G16:G17"/>
    <mergeCell ref="N16:N17"/>
    <mergeCell ref="B122:C122"/>
    <mergeCell ref="B118:C118"/>
    <mergeCell ref="B119:C119"/>
    <mergeCell ref="B120:C120"/>
    <mergeCell ref="AD16:AD17"/>
    <mergeCell ref="B16:B17"/>
    <mergeCell ref="C16:C17"/>
    <mergeCell ref="R16:R17"/>
    <mergeCell ref="S16:S17"/>
    <mergeCell ref="P16:P17"/>
    <mergeCell ref="I16:I17"/>
    <mergeCell ref="T16:T17"/>
    <mergeCell ref="U16:U17"/>
    <mergeCell ref="Q16:Q17"/>
    <mergeCell ref="Z16:Z17"/>
    <mergeCell ref="AA16:AA17"/>
    <mergeCell ref="B132:C132"/>
    <mergeCell ref="B131:C131"/>
    <mergeCell ref="B130:C130"/>
    <mergeCell ref="B128:C128"/>
    <mergeCell ref="B123:C123"/>
    <mergeCell ref="B124:C124"/>
    <mergeCell ref="B125:C125"/>
    <mergeCell ref="B126:C126"/>
    <mergeCell ref="B127:C127"/>
    <mergeCell ref="B129:C129"/>
    <mergeCell ref="AM4:AO4"/>
    <mergeCell ref="A11:AO13"/>
    <mergeCell ref="AB16:AB17"/>
    <mergeCell ref="AC16:AC17"/>
    <mergeCell ref="V16:V17"/>
    <mergeCell ref="W16:W17"/>
    <mergeCell ref="X16:X17"/>
    <mergeCell ref="Y16:Y17"/>
    <mergeCell ref="AE16:AE17"/>
    <mergeCell ref="AF16:AF17"/>
    <mergeCell ref="AG16:AG17"/>
    <mergeCell ref="D16:D17"/>
    <mergeCell ref="J16:J17"/>
    <mergeCell ref="K16:K17"/>
    <mergeCell ref="L16:L17"/>
    <mergeCell ref="E16:E17"/>
  </mergeCells>
  <pageMargins left="0.98425196850393704" right="0.39370078740157483" top="0.53" bottom="0.78740157480314965" header="0.51181102362204722" footer="0.51181102362204722"/>
  <pageSetup paperSize="9" scale="61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2017-2018 год</vt:lpstr>
      <vt:lpstr>'2017-2018 год'!Заголовки_для_печати</vt:lpstr>
      <vt:lpstr>'2017-2018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2016-11-23T04:39:39Z</cp:lastPrinted>
  <dcterms:created xsi:type="dcterms:W3CDTF">2014-02-04T08:37:28Z</dcterms:created>
  <dcterms:modified xsi:type="dcterms:W3CDTF">2016-11-23T04:39:46Z</dcterms:modified>
</cp:coreProperties>
</file>