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Апрель\"/>
    </mc:Choice>
  </mc:AlternateContent>
  <bookViews>
    <workbookView xWindow="0" yWindow="0" windowWidth="28800" windowHeight="11835"/>
  </bookViews>
  <sheets>
    <sheet name="2018-2019" sheetId="1" r:id="rId1"/>
  </sheets>
  <definedNames>
    <definedName name="_xlnm._FilterDatabase" localSheetId="0" hidden="1">'2018-2019'!$A$14:$W$105</definedName>
    <definedName name="_xlnm.Print_Titles" localSheetId="0">'2018-2019'!$13:$14</definedName>
    <definedName name="_xlnm.Print_Area" localSheetId="0">'2018-2019'!$A:$E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5" i="1" l="1"/>
  <c r="T85" i="1"/>
  <c r="U88" i="1"/>
  <c r="R105" i="1"/>
  <c r="R85" i="1"/>
  <c r="S88" i="1"/>
  <c r="T17" i="1" l="1"/>
  <c r="R17" i="1"/>
  <c r="U31" i="1"/>
  <c r="S31" i="1"/>
  <c r="T56" i="1" l="1"/>
  <c r="T54" i="1"/>
  <c r="R56" i="1"/>
  <c r="R54" i="1"/>
  <c r="T104" i="1"/>
  <c r="U77" i="1"/>
  <c r="U78" i="1"/>
  <c r="T75" i="1"/>
  <c r="U75" i="1" s="1"/>
  <c r="S77" i="1"/>
  <c r="S78" i="1"/>
  <c r="R75" i="1"/>
  <c r="S75" i="1" s="1"/>
  <c r="T47" i="1" l="1"/>
  <c r="T45" i="1" s="1"/>
  <c r="R47" i="1"/>
  <c r="U51" i="1"/>
  <c r="S51" i="1"/>
  <c r="R104" i="1"/>
  <c r="T103" i="1"/>
  <c r="R103" i="1"/>
  <c r="T102" i="1"/>
  <c r="R102" i="1"/>
  <c r="T100" i="1"/>
  <c r="R100" i="1"/>
  <c r="R99" i="1"/>
  <c r="T98" i="1"/>
  <c r="R98" i="1"/>
  <c r="T96" i="1"/>
  <c r="R96" i="1"/>
  <c r="T83" i="1"/>
  <c r="R83" i="1"/>
  <c r="T79" i="1"/>
  <c r="R79" i="1"/>
  <c r="T70" i="1"/>
  <c r="R70" i="1"/>
  <c r="T62" i="1"/>
  <c r="R62" i="1"/>
  <c r="R57" i="1"/>
  <c r="R93" i="1"/>
  <c r="R45" i="1"/>
  <c r="T35" i="1"/>
  <c r="R35" i="1"/>
  <c r="T34" i="1"/>
  <c r="R34" i="1"/>
  <c r="R32" i="1" s="1"/>
  <c r="T18" i="1"/>
  <c r="T94" i="1" s="1"/>
  <c r="R18" i="1"/>
  <c r="R15" i="1" s="1"/>
  <c r="T32" i="1" l="1"/>
  <c r="R97" i="1"/>
  <c r="T15" i="1"/>
  <c r="R94" i="1"/>
  <c r="T97" i="1"/>
  <c r="T52" i="1"/>
  <c r="T93" i="1"/>
  <c r="R52" i="1"/>
  <c r="P105" i="1"/>
  <c r="N105" i="1"/>
  <c r="P104" i="1"/>
  <c r="N104" i="1"/>
  <c r="P103" i="1"/>
  <c r="N103" i="1"/>
  <c r="P102" i="1"/>
  <c r="N102" i="1"/>
  <c r="P100" i="1"/>
  <c r="N100" i="1"/>
  <c r="N99" i="1"/>
  <c r="P98" i="1"/>
  <c r="N98" i="1"/>
  <c r="P96" i="1"/>
  <c r="N96" i="1"/>
  <c r="P85" i="1"/>
  <c r="N85" i="1"/>
  <c r="P83" i="1"/>
  <c r="N83" i="1"/>
  <c r="P79" i="1"/>
  <c r="N79" i="1"/>
  <c r="P70" i="1"/>
  <c r="N70" i="1"/>
  <c r="P62" i="1"/>
  <c r="P97" i="1" s="1"/>
  <c r="N62" i="1"/>
  <c r="N57" i="1"/>
  <c r="P56" i="1"/>
  <c r="N56" i="1"/>
  <c r="N93" i="1" s="1"/>
  <c r="P54" i="1"/>
  <c r="N54" i="1"/>
  <c r="P47" i="1"/>
  <c r="P45" i="1" s="1"/>
  <c r="N47" i="1"/>
  <c r="P35" i="1"/>
  <c r="N35" i="1"/>
  <c r="P34" i="1"/>
  <c r="N34" i="1"/>
  <c r="P18" i="1"/>
  <c r="P94" i="1" s="1"/>
  <c r="N18" i="1"/>
  <c r="N94" i="1" s="1"/>
  <c r="P17" i="1"/>
  <c r="N17" i="1"/>
  <c r="N15" i="1" l="1"/>
  <c r="T91" i="1"/>
  <c r="P15" i="1"/>
  <c r="R91" i="1"/>
  <c r="N32" i="1"/>
  <c r="P52" i="1"/>
  <c r="N97" i="1"/>
  <c r="N45" i="1"/>
  <c r="P32" i="1"/>
  <c r="N52" i="1"/>
  <c r="P93" i="1"/>
  <c r="M50" i="1"/>
  <c r="Q50" i="1" s="1"/>
  <c r="U50" i="1" s="1"/>
  <c r="M82" i="1"/>
  <c r="Q82" i="1" s="1"/>
  <c r="U82" i="1" s="1"/>
  <c r="M74" i="1"/>
  <c r="Q74" i="1" s="1"/>
  <c r="U74" i="1" s="1"/>
  <c r="N91" i="1" l="1"/>
  <c r="P91" i="1"/>
  <c r="J99" i="1"/>
  <c r="J79" i="1"/>
  <c r="K82" i="1"/>
  <c r="O82" i="1" s="1"/>
  <c r="S82" i="1" s="1"/>
  <c r="J56" i="1" l="1"/>
  <c r="J54" i="1"/>
  <c r="J57" i="1" l="1"/>
  <c r="K74" i="1" l="1"/>
  <c r="O74" i="1" s="1"/>
  <c r="S74" i="1" s="1"/>
  <c r="J47" i="1"/>
  <c r="K50" i="1"/>
  <c r="O50" i="1" s="1"/>
  <c r="S50" i="1" s="1"/>
  <c r="M72" i="1" l="1"/>
  <c r="Q72" i="1" s="1"/>
  <c r="U72" i="1" s="1"/>
  <c r="M73" i="1"/>
  <c r="Q73" i="1" s="1"/>
  <c r="U73" i="1" s="1"/>
  <c r="L70" i="1"/>
  <c r="M70" i="1" s="1"/>
  <c r="Q70" i="1" s="1"/>
  <c r="U70" i="1" s="1"/>
  <c r="K72" i="1"/>
  <c r="O72" i="1" s="1"/>
  <c r="S72" i="1" s="1"/>
  <c r="K73" i="1"/>
  <c r="O73" i="1" s="1"/>
  <c r="S73" i="1" s="1"/>
  <c r="J70" i="1"/>
  <c r="K70" i="1" s="1"/>
  <c r="O70" i="1" s="1"/>
  <c r="S70" i="1" s="1"/>
  <c r="J62" i="1" l="1"/>
  <c r="J97" i="1" s="1"/>
  <c r="L62" i="1"/>
  <c r="L105" i="1" l="1"/>
  <c r="L104" i="1"/>
  <c r="L103" i="1"/>
  <c r="L102" i="1"/>
  <c r="L100" i="1"/>
  <c r="J100" i="1"/>
  <c r="L98" i="1"/>
  <c r="L97" i="1"/>
  <c r="L96" i="1"/>
  <c r="J105" i="1"/>
  <c r="J104" i="1"/>
  <c r="J103" i="1"/>
  <c r="J102" i="1"/>
  <c r="J98" i="1"/>
  <c r="J96" i="1"/>
  <c r="L85" i="1" l="1"/>
  <c r="J85" i="1"/>
  <c r="L83" i="1"/>
  <c r="J83" i="1"/>
  <c r="L79" i="1"/>
  <c r="L56" i="1"/>
  <c r="L93" i="1" s="1"/>
  <c r="L54" i="1"/>
  <c r="J93" i="1"/>
  <c r="L47" i="1"/>
  <c r="L45" i="1" s="1"/>
  <c r="J45" i="1"/>
  <c r="L35" i="1"/>
  <c r="L34" i="1"/>
  <c r="J35" i="1"/>
  <c r="J34" i="1"/>
  <c r="L18" i="1"/>
  <c r="L94" i="1" s="1"/>
  <c r="L17" i="1"/>
  <c r="J18" i="1"/>
  <c r="J17" i="1"/>
  <c r="J15" i="1" l="1"/>
  <c r="J32" i="1"/>
  <c r="L15" i="1"/>
  <c r="L52" i="1"/>
  <c r="L32" i="1"/>
  <c r="J52" i="1"/>
  <c r="J94" i="1"/>
  <c r="D19" i="1"/>
  <c r="L91" i="1" l="1"/>
  <c r="J91" i="1"/>
  <c r="H105" i="1"/>
  <c r="H104" i="1"/>
  <c r="H103" i="1"/>
  <c r="H102" i="1"/>
  <c r="H100" i="1"/>
  <c r="H98" i="1"/>
  <c r="H97" i="1"/>
  <c r="H96" i="1"/>
  <c r="F105" i="1"/>
  <c r="F104" i="1"/>
  <c r="F103" i="1"/>
  <c r="F102" i="1"/>
  <c r="F100" i="1"/>
  <c r="F98" i="1"/>
  <c r="F97" i="1"/>
  <c r="F96" i="1"/>
  <c r="H85" i="1"/>
  <c r="F85" i="1"/>
  <c r="H83" i="1"/>
  <c r="F83" i="1"/>
  <c r="H79" i="1"/>
  <c r="F79" i="1"/>
  <c r="H56" i="1"/>
  <c r="H93" i="1" s="1"/>
  <c r="H54" i="1"/>
  <c r="F56" i="1"/>
  <c r="F93" i="1" s="1"/>
  <c r="F54" i="1"/>
  <c r="H47" i="1"/>
  <c r="H45" i="1" s="1"/>
  <c r="F47" i="1"/>
  <c r="F45" i="1" s="1"/>
  <c r="H35" i="1"/>
  <c r="H34" i="1"/>
  <c r="F35" i="1"/>
  <c r="F34" i="1"/>
  <c r="H18" i="1"/>
  <c r="H94" i="1" s="1"/>
  <c r="H17" i="1"/>
  <c r="F18" i="1"/>
  <c r="F94" i="1" s="1"/>
  <c r="F17" i="1"/>
  <c r="I87" i="1"/>
  <c r="M87" i="1" s="1"/>
  <c r="Q87" i="1" s="1"/>
  <c r="U87" i="1" s="1"/>
  <c r="G87" i="1"/>
  <c r="K87" i="1" s="1"/>
  <c r="O87" i="1" s="1"/>
  <c r="S87" i="1" s="1"/>
  <c r="F32" i="1" l="1"/>
  <c r="H15" i="1"/>
  <c r="H52" i="1"/>
  <c r="F52" i="1"/>
  <c r="H32" i="1"/>
  <c r="F15" i="1"/>
  <c r="I21" i="1"/>
  <c r="M21" i="1" s="1"/>
  <c r="Q21" i="1" s="1"/>
  <c r="U21" i="1" s="1"/>
  <c r="I22" i="1"/>
  <c r="M22" i="1" s="1"/>
  <c r="Q22" i="1" s="1"/>
  <c r="U22" i="1" s="1"/>
  <c r="I23" i="1"/>
  <c r="M23" i="1" s="1"/>
  <c r="Q23" i="1" s="1"/>
  <c r="U23" i="1" s="1"/>
  <c r="I24" i="1"/>
  <c r="M24" i="1" s="1"/>
  <c r="Q24" i="1" s="1"/>
  <c r="U24" i="1" s="1"/>
  <c r="I25" i="1"/>
  <c r="M25" i="1" s="1"/>
  <c r="Q25" i="1" s="1"/>
  <c r="U25" i="1" s="1"/>
  <c r="I28" i="1"/>
  <c r="M28" i="1" s="1"/>
  <c r="Q28" i="1" s="1"/>
  <c r="U28" i="1" s="1"/>
  <c r="I29" i="1"/>
  <c r="M29" i="1" s="1"/>
  <c r="Q29" i="1" s="1"/>
  <c r="U29" i="1" s="1"/>
  <c r="I30" i="1"/>
  <c r="M30" i="1" s="1"/>
  <c r="Q30" i="1" s="1"/>
  <c r="U30" i="1" s="1"/>
  <c r="I33" i="1"/>
  <c r="I36" i="1"/>
  <c r="M36" i="1" s="1"/>
  <c r="Q36" i="1" s="1"/>
  <c r="U36" i="1" s="1"/>
  <c r="I37" i="1"/>
  <c r="M37" i="1" s="1"/>
  <c r="Q37" i="1" s="1"/>
  <c r="U37" i="1" s="1"/>
  <c r="I38" i="1"/>
  <c r="M38" i="1" s="1"/>
  <c r="Q38" i="1" s="1"/>
  <c r="U38" i="1" s="1"/>
  <c r="I39" i="1"/>
  <c r="M39" i="1" s="1"/>
  <c r="Q39" i="1" s="1"/>
  <c r="U39" i="1" s="1"/>
  <c r="I41" i="1"/>
  <c r="I42" i="1"/>
  <c r="M42" i="1" s="1"/>
  <c r="Q42" i="1" s="1"/>
  <c r="U42" i="1" s="1"/>
  <c r="I43" i="1"/>
  <c r="M43" i="1" s="1"/>
  <c r="Q43" i="1" s="1"/>
  <c r="U43" i="1" s="1"/>
  <c r="I44" i="1"/>
  <c r="M44" i="1" s="1"/>
  <c r="Q44" i="1" s="1"/>
  <c r="U44" i="1" s="1"/>
  <c r="I46" i="1"/>
  <c r="I48" i="1"/>
  <c r="M48" i="1" s="1"/>
  <c r="Q48" i="1" s="1"/>
  <c r="U48" i="1" s="1"/>
  <c r="I49" i="1"/>
  <c r="M49" i="1" s="1"/>
  <c r="Q49" i="1" s="1"/>
  <c r="U49" i="1" s="1"/>
  <c r="I55" i="1"/>
  <c r="M55" i="1" s="1"/>
  <c r="Q55" i="1" s="1"/>
  <c r="U55" i="1" s="1"/>
  <c r="I59" i="1"/>
  <c r="M59" i="1" s="1"/>
  <c r="Q59" i="1" s="1"/>
  <c r="U59" i="1" s="1"/>
  <c r="I60" i="1"/>
  <c r="M60" i="1" s="1"/>
  <c r="Q60" i="1" s="1"/>
  <c r="U60" i="1" s="1"/>
  <c r="I61" i="1"/>
  <c r="M61" i="1" s="1"/>
  <c r="Q61" i="1" s="1"/>
  <c r="U61" i="1" s="1"/>
  <c r="I64" i="1"/>
  <c r="M64" i="1" s="1"/>
  <c r="Q64" i="1" s="1"/>
  <c r="U64" i="1" s="1"/>
  <c r="I65" i="1"/>
  <c r="M65" i="1" s="1"/>
  <c r="Q65" i="1" s="1"/>
  <c r="U65" i="1" s="1"/>
  <c r="I66" i="1"/>
  <c r="M66" i="1" s="1"/>
  <c r="Q66" i="1" s="1"/>
  <c r="U66" i="1" s="1"/>
  <c r="I67" i="1"/>
  <c r="M67" i="1" s="1"/>
  <c r="Q67" i="1" s="1"/>
  <c r="U67" i="1" s="1"/>
  <c r="I68" i="1"/>
  <c r="M68" i="1" s="1"/>
  <c r="Q68" i="1" s="1"/>
  <c r="U68" i="1" s="1"/>
  <c r="I69" i="1"/>
  <c r="M69" i="1" s="1"/>
  <c r="Q69" i="1" s="1"/>
  <c r="U69" i="1" s="1"/>
  <c r="I80" i="1"/>
  <c r="M80" i="1" s="1"/>
  <c r="Q80" i="1" s="1"/>
  <c r="U80" i="1" s="1"/>
  <c r="I81" i="1"/>
  <c r="M81" i="1" s="1"/>
  <c r="Q81" i="1" s="1"/>
  <c r="U81" i="1" s="1"/>
  <c r="I84" i="1"/>
  <c r="M84" i="1" s="1"/>
  <c r="Q84" i="1" s="1"/>
  <c r="U84" i="1" s="1"/>
  <c r="I86" i="1"/>
  <c r="M86" i="1" s="1"/>
  <c r="Q86" i="1" s="1"/>
  <c r="U86" i="1" s="1"/>
  <c r="I90" i="1"/>
  <c r="I99" i="1"/>
  <c r="M99" i="1" s="1"/>
  <c r="Q99" i="1" s="1"/>
  <c r="U99" i="1" s="1"/>
  <c r="G21" i="1"/>
  <c r="K21" i="1" s="1"/>
  <c r="O21" i="1" s="1"/>
  <c r="S21" i="1" s="1"/>
  <c r="G22" i="1"/>
  <c r="K22" i="1" s="1"/>
  <c r="O22" i="1" s="1"/>
  <c r="S22" i="1" s="1"/>
  <c r="G23" i="1"/>
  <c r="K23" i="1" s="1"/>
  <c r="O23" i="1" s="1"/>
  <c r="S23" i="1" s="1"/>
  <c r="G24" i="1"/>
  <c r="K24" i="1" s="1"/>
  <c r="O24" i="1" s="1"/>
  <c r="S24" i="1" s="1"/>
  <c r="G25" i="1"/>
  <c r="K25" i="1" s="1"/>
  <c r="O25" i="1" s="1"/>
  <c r="S25" i="1" s="1"/>
  <c r="G28" i="1"/>
  <c r="K28" i="1" s="1"/>
  <c r="O28" i="1" s="1"/>
  <c r="S28" i="1" s="1"/>
  <c r="G29" i="1"/>
  <c r="K29" i="1" s="1"/>
  <c r="O29" i="1" s="1"/>
  <c r="S29" i="1" s="1"/>
  <c r="G30" i="1"/>
  <c r="K30" i="1" s="1"/>
  <c r="O30" i="1" s="1"/>
  <c r="S30" i="1" s="1"/>
  <c r="G33" i="1"/>
  <c r="G36" i="1"/>
  <c r="K36" i="1" s="1"/>
  <c r="O36" i="1" s="1"/>
  <c r="S36" i="1" s="1"/>
  <c r="G37" i="1"/>
  <c r="K37" i="1" s="1"/>
  <c r="O37" i="1" s="1"/>
  <c r="S37" i="1" s="1"/>
  <c r="G38" i="1"/>
  <c r="K38" i="1" s="1"/>
  <c r="O38" i="1" s="1"/>
  <c r="S38" i="1" s="1"/>
  <c r="G39" i="1"/>
  <c r="K39" i="1" s="1"/>
  <c r="O39" i="1" s="1"/>
  <c r="S39" i="1" s="1"/>
  <c r="G41" i="1"/>
  <c r="G42" i="1"/>
  <c r="K42" i="1" s="1"/>
  <c r="O42" i="1" s="1"/>
  <c r="S42" i="1" s="1"/>
  <c r="G43" i="1"/>
  <c r="K43" i="1" s="1"/>
  <c r="O43" i="1" s="1"/>
  <c r="S43" i="1" s="1"/>
  <c r="G44" i="1"/>
  <c r="K44" i="1" s="1"/>
  <c r="O44" i="1" s="1"/>
  <c r="S44" i="1" s="1"/>
  <c r="G46" i="1"/>
  <c r="G48" i="1"/>
  <c r="K48" i="1" s="1"/>
  <c r="O48" i="1" s="1"/>
  <c r="S48" i="1" s="1"/>
  <c r="G49" i="1"/>
  <c r="K49" i="1" s="1"/>
  <c r="O49" i="1" s="1"/>
  <c r="S49" i="1" s="1"/>
  <c r="G55" i="1"/>
  <c r="K55" i="1" s="1"/>
  <c r="O55" i="1" s="1"/>
  <c r="S55" i="1" s="1"/>
  <c r="G59" i="1"/>
  <c r="K59" i="1" s="1"/>
  <c r="O59" i="1" s="1"/>
  <c r="S59" i="1" s="1"/>
  <c r="G60" i="1"/>
  <c r="K60" i="1" s="1"/>
  <c r="O60" i="1" s="1"/>
  <c r="S60" i="1" s="1"/>
  <c r="G61" i="1"/>
  <c r="K61" i="1" s="1"/>
  <c r="O61" i="1" s="1"/>
  <c r="S61" i="1" s="1"/>
  <c r="G64" i="1"/>
  <c r="K64" i="1" s="1"/>
  <c r="O64" i="1" s="1"/>
  <c r="S64" i="1" s="1"/>
  <c r="G65" i="1"/>
  <c r="K65" i="1" s="1"/>
  <c r="O65" i="1" s="1"/>
  <c r="S65" i="1" s="1"/>
  <c r="G66" i="1"/>
  <c r="K66" i="1" s="1"/>
  <c r="O66" i="1" s="1"/>
  <c r="S66" i="1" s="1"/>
  <c r="G67" i="1"/>
  <c r="K67" i="1" s="1"/>
  <c r="O67" i="1" s="1"/>
  <c r="S67" i="1" s="1"/>
  <c r="G68" i="1"/>
  <c r="K68" i="1" s="1"/>
  <c r="O68" i="1" s="1"/>
  <c r="S68" i="1" s="1"/>
  <c r="G69" i="1"/>
  <c r="K69" i="1" s="1"/>
  <c r="O69" i="1" s="1"/>
  <c r="S69" i="1" s="1"/>
  <c r="G80" i="1"/>
  <c r="K80" i="1" s="1"/>
  <c r="O80" i="1" s="1"/>
  <c r="S80" i="1" s="1"/>
  <c r="G81" i="1"/>
  <c r="K81" i="1" s="1"/>
  <c r="O81" i="1" s="1"/>
  <c r="S81" i="1" s="1"/>
  <c r="G84" i="1"/>
  <c r="K84" i="1" s="1"/>
  <c r="O84" i="1" s="1"/>
  <c r="S84" i="1" s="1"/>
  <c r="G86" i="1"/>
  <c r="K86" i="1" s="1"/>
  <c r="O86" i="1" s="1"/>
  <c r="S86" i="1" s="1"/>
  <c r="G90" i="1"/>
  <c r="G99" i="1"/>
  <c r="K99" i="1" s="1"/>
  <c r="O99" i="1" s="1"/>
  <c r="S99" i="1" s="1"/>
  <c r="S56" i="1" l="1"/>
  <c r="F91" i="1"/>
  <c r="H91" i="1"/>
  <c r="E100" i="1"/>
  <c r="I100" i="1" s="1"/>
  <c r="M100" i="1" s="1"/>
  <c r="Q100" i="1" s="1"/>
  <c r="U100" i="1" s="1"/>
  <c r="D100" i="1"/>
  <c r="G100" i="1" s="1"/>
  <c r="K100" i="1" s="1"/>
  <c r="O100" i="1" s="1"/>
  <c r="S100" i="1" s="1"/>
  <c r="E54" i="1"/>
  <c r="I54" i="1" s="1"/>
  <c r="M54" i="1" s="1"/>
  <c r="Q54" i="1" s="1"/>
  <c r="U54" i="1" s="1"/>
  <c r="D54" i="1"/>
  <c r="G54" i="1" s="1"/>
  <c r="K54" i="1" s="1"/>
  <c r="O54" i="1" s="1"/>
  <c r="S54" i="1" s="1"/>
  <c r="E47" i="1" l="1"/>
  <c r="I47" i="1" s="1"/>
  <c r="M47" i="1" s="1"/>
  <c r="Q47" i="1" s="1"/>
  <c r="U47" i="1" s="1"/>
  <c r="D47" i="1"/>
  <c r="G47" i="1" s="1"/>
  <c r="K47" i="1" s="1"/>
  <c r="O47" i="1" s="1"/>
  <c r="S47" i="1" s="1"/>
  <c r="E34" i="1" l="1"/>
  <c r="I34" i="1" s="1"/>
  <c r="M34" i="1" s="1"/>
  <c r="Q34" i="1" s="1"/>
  <c r="U34" i="1" s="1"/>
  <c r="D34" i="1"/>
  <c r="G34" i="1" s="1"/>
  <c r="K34" i="1" s="1"/>
  <c r="O34" i="1" s="1"/>
  <c r="S34" i="1" s="1"/>
  <c r="E104" i="1"/>
  <c r="I104" i="1" s="1"/>
  <c r="M104" i="1" s="1"/>
  <c r="Q104" i="1" s="1"/>
  <c r="U104" i="1" s="1"/>
  <c r="D104" i="1"/>
  <c r="G104" i="1" s="1"/>
  <c r="K104" i="1" s="1"/>
  <c r="O104" i="1" s="1"/>
  <c r="S104" i="1" s="1"/>
  <c r="E103" i="1"/>
  <c r="I103" i="1" s="1"/>
  <c r="M103" i="1" s="1"/>
  <c r="Q103" i="1" s="1"/>
  <c r="U103" i="1" s="1"/>
  <c r="E101" i="1"/>
  <c r="I101" i="1" s="1"/>
  <c r="M101" i="1" s="1"/>
  <c r="Q101" i="1" s="1"/>
  <c r="U101" i="1" s="1"/>
  <c r="D101" i="1"/>
  <c r="G101" i="1" s="1"/>
  <c r="K101" i="1" s="1"/>
  <c r="O101" i="1" s="1"/>
  <c r="S101" i="1" s="1"/>
  <c r="E98" i="1"/>
  <c r="I98" i="1" s="1"/>
  <c r="M98" i="1" s="1"/>
  <c r="Q98" i="1" s="1"/>
  <c r="U98" i="1" s="1"/>
  <c r="D98" i="1"/>
  <c r="G98" i="1" s="1"/>
  <c r="K98" i="1" s="1"/>
  <c r="O98" i="1" s="1"/>
  <c r="S98" i="1" s="1"/>
  <c r="E96" i="1"/>
  <c r="I96" i="1" s="1"/>
  <c r="M96" i="1" s="1"/>
  <c r="Q96" i="1" s="1"/>
  <c r="U96" i="1" s="1"/>
  <c r="D96" i="1"/>
  <c r="G96" i="1" s="1"/>
  <c r="K96" i="1" s="1"/>
  <c r="O96" i="1" s="1"/>
  <c r="S96" i="1" s="1"/>
  <c r="E85" i="1"/>
  <c r="I85" i="1" s="1"/>
  <c r="M85" i="1" s="1"/>
  <c r="Q85" i="1" s="1"/>
  <c r="U85" i="1" s="1"/>
  <c r="D85" i="1"/>
  <c r="G85" i="1" s="1"/>
  <c r="K85" i="1" s="1"/>
  <c r="O85" i="1" s="1"/>
  <c r="S85" i="1" s="1"/>
  <c r="D56" i="1"/>
  <c r="G56" i="1" s="1"/>
  <c r="K56" i="1" s="1"/>
  <c r="O56" i="1" s="1"/>
  <c r="E45" i="1"/>
  <c r="I45" i="1" s="1"/>
  <c r="M45" i="1" s="1"/>
  <c r="Q45" i="1" s="1"/>
  <c r="U45" i="1" s="1"/>
  <c r="D45" i="1"/>
  <c r="G45" i="1" s="1"/>
  <c r="K45" i="1" s="1"/>
  <c r="O45" i="1" s="1"/>
  <c r="S45" i="1" s="1"/>
  <c r="E17" i="1"/>
  <c r="I17" i="1" s="1"/>
  <c r="M17" i="1" s="1"/>
  <c r="Q17" i="1" s="1"/>
  <c r="U17" i="1" s="1"/>
  <c r="E18" i="1"/>
  <c r="I18" i="1" s="1"/>
  <c r="M18" i="1" s="1"/>
  <c r="Q18" i="1" s="1"/>
  <c r="U18" i="1" s="1"/>
  <c r="D18" i="1"/>
  <c r="G18" i="1" s="1"/>
  <c r="K18" i="1" s="1"/>
  <c r="O18" i="1" s="1"/>
  <c r="S18" i="1" s="1"/>
  <c r="E15" i="1" l="1"/>
  <c r="I15" i="1" s="1"/>
  <c r="M15" i="1" s="1"/>
  <c r="Q15" i="1" s="1"/>
  <c r="U15" i="1" s="1"/>
  <c r="E79" i="1"/>
  <c r="I79" i="1" s="1"/>
  <c r="M79" i="1" s="1"/>
  <c r="Q79" i="1" s="1"/>
  <c r="U79" i="1" s="1"/>
  <c r="D79" i="1"/>
  <c r="G79" i="1" s="1"/>
  <c r="K79" i="1" s="1"/>
  <c r="O79" i="1" s="1"/>
  <c r="S79" i="1" s="1"/>
  <c r="E56" i="1" l="1"/>
  <c r="I56" i="1" s="1"/>
  <c r="M56" i="1" s="1"/>
  <c r="Q56" i="1" s="1"/>
  <c r="U56" i="1" s="1"/>
  <c r="E62" i="1"/>
  <c r="I62" i="1" s="1"/>
  <c r="M62" i="1" s="1"/>
  <c r="Q62" i="1" s="1"/>
  <c r="U62" i="1" s="1"/>
  <c r="D62" i="1"/>
  <c r="G62" i="1" s="1"/>
  <c r="K62" i="1" s="1"/>
  <c r="O62" i="1" s="1"/>
  <c r="S62" i="1" s="1"/>
  <c r="E26" i="1" l="1"/>
  <c r="I26" i="1" s="1"/>
  <c r="M26" i="1" s="1"/>
  <c r="Q26" i="1" s="1"/>
  <c r="U26" i="1" s="1"/>
  <c r="D26" i="1"/>
  <c r="E19" i="1"/>
  <c r="I19" i="1" s="1"/>
  <c r="M19" i="1" s="1"/>
  <c r="Q19" i="1" s="1"/>
  <c r="U19" i="1" s="1"/>
  <c r="G19" i="1"/>
  <c r="K19" i="1" s="1"/>
  <c r="O19" i="1" s="1"/>
  <c r="S19" i="1" s="1"/>
  <c r="D17" i="1" l="1"/>
  <c r="G26" i="1"/>
  <c r="K26" i="1" s="1"/>
  <c r="O26" i="1" s="1"/>
  <c r="S26" i="1" s="1"/>
  <c r="D105" i="1"/>
  <c r="G105" i="1" s="1"/>
  <c r="K105" i="1" s="1"/>
  <c r="O105" i="1" s="1"/>
  <c r="S105" i="1" s="1"/>
  <c r="E105" i="1"/>
  <c r="I105" i="1" s="1"/>
  <c r="M105" i="1" s="1"/>
  <c r="Q105" i="1" s="1"/>
  <c r="U105" i="1" s="1"/>
  <c r="E52" i="1"/>
  <c r="I52" i="1" s="1"/>
  <c r="M52" i="1" s="1"/>
  <c r="Q52" i="1" s="1"/>
  <c r="U52" i="1" s="1"/>
  <c r="D52" i="1"/>
  <c r="G52" i="1" s="1"/>
  <c r="K52" i="1" s="1"/>
  <c r="O52" i="1" s="1"/>
  <c r="S52" i="1" s="1"/>
  <c r="D15" i="1" l="1"/>
  <c r="G15" i="1" s="1"/>
  <c r="K15" i="1" s="1"/>
  <c r="O15" i="1" s="1"/>
  <c r="S15" i="1" s="1"/>
  <c r="G17" i="1"/>
  <c r="K17" i="1" s="1"/>
  <c r="O17" i="1" s="1"/>
  <c r="S17" i="1" s="1"/>
  <c r="D103" i="1"/>
  <c r="G103" i="1" s="1"/>
  <c r="K103" i="1" s="1"/>
  <c r="O103" i="1" s="1"/>
  <c r="S103" i="1" s="1"/>
  <c r="D93" i="1" l="1"/>
  <c r="G93" i="1" s="1"/>
  <c r="K93" i="1" s="1"/>
  <c r="O93" i="1" s="1"/>
  <c r="S93" i="1" s="1"/>
  <c r="E57" i="1" l="1"/>
  <c r="D57" i="1"/>
  <c r="D97" i="1" l="1"/>
  <c r="G97" i="1" s="1"/>
  <c r="K97" i="1" s="1"/>
  <c r="O97" i="1" s="1"/>
  <c r="S97" i="1" s="1"/>
  <c r="G57" i="1"/>
  <c r="K57" i="1" s="1"/>
  <c r="O57" i="1" s="1"/>
  <c r="S57" i="1" s="1"/>
  <c r="E97" i="1"/>
  <c r="I97" i="1" s="1"/>
  <c r="M97" i="1" s="1"/>
  <c r="Q97" i="1" s="1"/>
  <c r="U97" i="1" s="1"/>
  <c r="I57" i="1"/>
  <c r="M57" i="1" s="1"/>
  <c r="Q57" i="1" s="1"/>
  <c r="U57" i="1" s="1"/>
  <c r="E35" i="1"/>
  <c r="D35" i="1"/>
  <c r="D32" i="1" l="1"/>
  <c r="G32" i="1" s="1"/>
  <c r="K32" i="1" s="1"/>
  <c r="O32" i="1" s="1"/>
  <c r="S32" i="1" s="1"/>
  <c r="G35" i="1"/>
  <c r="K35" i="1" s="1"/>
  <c r="O35" i="1" s="1"/>
  <c r="S35" i="1" s="1"/>
  <c r="E32" i="1"/>
  <c r="I32" i="1" s="1"/>
  <c r="M32" i="1" s="1"/>
  <c r="Q32" i="1" s="1"/>
  <c r="U32" i="1" s="1"/>
  <c r="I35" i="1"/>
  <c r="M35" i="1" s="1"/>
  <c r="Q35" i="1" s="1"/>
  <c r="U35" i="1" s="1"/>
  <c r="E94" i="1"/>
  <c r="I94" i="1" s="1"/>
  <c r="M94" i="1" s="1"/>
  <c r="Q94" i="1" s="1"/>
  <c r="U94" i="1" s="1"/>
  <c r="D94" i="1"/>
  <c r="G94" i="1" s="1"/>
  <c r="K94" i="1" s="1"/>
  <c r="O94" i="1" s="1"/>
  <c r="S94" i="1" s="1"/>
  <c r="E40" i="1"/>
  <c r="E102" i="1" l="1"/>
  <c r="I102" i="1" s="1"/>
  <c r="M102" i="1" s="1"/>
  <c r="Q102" i="1" s="1"/>
  <c r="U102" i="1" s="1"/>
  <c r="I40" i="1"/>
  <c r="M40" i="1" s="1"/>
  <c r="Q40" i="1" s="1"/>
  <c r="U40" i="1" s="1"/>
  <c r="E89" i="1"/>
  <c r="I89" i="1" s="1"/>
  <c r="M89" i="1" s="1"/>
  <c r="Q89" i="1" s="1"/>
  <c r="U89" i="1" s="1"/>
  <c r="D89" i="1"/>
  <c r="G89" i="1" s="1"/>
  <c r="K89" i="1" s="1"/>
  <c r="O89" i="1" s="1"/>
  <c r="S89" i="1" s="1"/>
  <c r="D40" i="1" l="1"/>
  <c r="E83" i="1"/>
  <c r="I83" i="1" s="1"/>
  <c r="M83" i="1" s="1"/>
  <c r="Q83" i="1" s="1"/>
  <c r="U83" i="1" s="1"/>
  <c r="D83" i="1"/>
  <c r="D91" i="1" l="1"/>
  <c r="G91" i="1" s="1"/>
  <c r="K91" i="1" s="1"/>
  <c r="O91" i="1" s="1"/>
  <c r="S91" i="1" s="1"/>
  <c r="G83" i="1"/>
  <c r="K83" i="1" s="1"/>
  <c r="O83" i="1" s="1"/>
  <c r="S83" i="1" s="1"/>
  <c r="D102" i="1"/>
  <c r="G102" i="1" s="1"/>
  <c r="K102" i="1" s="1"/>
  <c r="O102" i="1" s="1"/>
  <c r="S102" i="1" s="1"/>
  <c r="G40" i="1"/>
  <c r="K40" i="1" s="1"/>
  <c r="O40" i="1" s="1"/>
  <c r="S40" i="1" s="1"/>
  <c r="E91" i="1"/>
  <c r="I91" i="1" s="1"/>
  <c r="M91" i="1" s="1"/>
  <c r="Q91" i="1" s="1"/>
  <c r="U91" i="1" s="1"/>
  <c r="E93" i="1"/>
  <c r="I93" i="1" s="1"/>
  <c r="M93" i="1" s="1"/>
  <c r="Q93" i="1" s="1"/>
  <c r="U93" i="1" s="1"/>
</calcChain>
</file>

<file path=xl/sharedStrings.xml><?xml version="1.0" encoding="utf-8"?>
<sst xmlns="http://schemas.openxmlformats.org/spreadsheetml/2006/main" count="194" uniqueCount="117">
  <si>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</si>
  <si>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</si>
  <si>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</si>
  <si>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</si>
  <si>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</si>
  <si>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</si>
  <si>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</si>
  <si>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</si>
  <si>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</si>
  <si>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</si>
  <si>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</si>
  <si>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</si>
  <si>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</si>
  <si>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</si>
  <si>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</si>
  <si>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</si>
  <si>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</si>
  <si>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</si>
  <si>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</si>
  <si>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</si>
  <si>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</si>
  <si>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</si>
  <si>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</si>
  <si>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</si>
  <si>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</si>
  <si>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</si>
  <si>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</si>
  <si>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</si>
  <si>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</si>
  <si>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</si>
  <si>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</si>
  <si>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</si>
  <si>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</si>
  <si>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</si>
  <si>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</si>
  <si>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</si>
  <si>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</si>
  <si>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</si>
  <si>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</si>
  <si>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</si>
  <si>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</si>
  <si>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</si>
  <si>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</si>
  <si>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</si>
  <si>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</si>
  <si>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</si>
  <si>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</si>
  <si>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</si>
  <si>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</si>
  <si>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</si>
  <si>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</si>
  <si>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</si>
  <si>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</si>
  <si>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</si>
  <si>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</si>
  <si>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</si>
  <si>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</si>
  <si>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</si>
  <si>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</si>
  <si>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</si>
  <si>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</si>
  <si>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</si>
  <si>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</si>
  <si>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</si>
  <si>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</si>
  <si>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</si>
  <si>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</si>
  <si>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</si>
  <si>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</si>
  <si>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</si>
  <si>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</si>
  <si>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</si>
  <si>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</si>
  <si>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</si>
  <si>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</si>
  <si>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</si>
  <si>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</si>
  <si>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</si>
  <si>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</si>
  <si>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</si>
  <si>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</si>
  <si>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</si>
  <si>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</si>
  <si>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</si>
  <si>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софинсирование</t>
  </si>
  <si>
    <t>25.</t>
  </si>
  <si>
    <t>Строительство спортивной площадки МАОУ «Школа дизайна «Точка» г. Пермь»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</si>
  <si>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</si>
  <si>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</si>
  <si>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</si>
  <si>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</si>
  <si>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</si>
  <si>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</si>
  <si>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</si>
  <si>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</si>
  <si>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</si>
  <si>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</si>
  <si>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</si>
  <si>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</si>
  <si>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</si>
  <si>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</si>
  <si>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</si>
  <si>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</si>
  <si>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</si>
  <si>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</si>
  <si>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</si>
  <si>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0 510141430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</si>
  <si>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</si>
  <si>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</si>
  <si>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</si>
  <si>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10201ST074, 10201ST072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</si>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</sst>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4" fontId="1" fillId="5" borderId="5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164" fontId="1" fillId="5" borderId="1" xfId="0" applyNumberFormat="1" applyFont="1" applyFill="1" applyBorder="1"/>
    <xf numFmtId="0" fontId="3" fillId="5" borderId="0" xfId="0" applyFont="1" applyFill="1" applyAlignment="1">
      <alignment horizontal="right"/>
    </xf>
    <xf numFmtId="0" fontId="1" fillId="5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06"/>
  <sheetViews>
    <sheetView tabSelected="1" zoomScale="70" zoomScaleNormal="70" workbookViewId="0">
      <selection activeCell="U96" sqref="U96:U106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0.85546875" style="4" customWidth="1"/>
    <col min="4" max="17" width="17.5703125" style="4" hidden="1" customWidth="1"/>
    <col min="18" max="18" width="17.5703125" style="24" hidden="1" customWidth="1"/>
    <col min="19" max="19" width="17.5703125" style="4" customWidth="1"/>
    <col min="20" max="20" width="17.5703125" style="24" hidden="1" customWidth="1"/>
    <col min="21" max="21" width="17.5703125" style="4" customWidth="1"/>
    <col min="22" max="22" width="17.42578125" style="26" hidden="1" customWidth="1"/>
    <col min="23" max="23" width="19.85546875" style="1" hidden="1" customWidth="1"/>
    <col min="24" max="24" width="9.140625" style="4" customWidth="1"/>
    <col min="25" max="16384" width="9.140625" style="4"/>
  </cols>
  <sheetData>
    <row r="1" spans="1:23" x14ac:dyDescent="0.3">
      <c r="M1" s="8"/>
      <c r="Q1" s="8"/>
      <c r="U1" s="8" t="s">
        <v>116</v>
      </c>
    </row>
    <row r="2" spans="1:23" x14ac:dyDescent="0.3">
      <c r="M2" s="8"/>
      <c r="Q2" s="8"/>
      <c r="U2" s="8" t="s">
        <v>52</v>
      </c>
    </row>
    <row r="3" spans="1:23" x14ac:dyDescent="0.3">
      <c r="M3" s="8"/>
      <c r="Q3" s="8"/>
      <c r="U3" s="8" t="s">
        <v>53</v>
      </c>
    </row>
    <row r="5" spans="1:23" x14ac:dyDescent="0.3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3"/>
      <c r="S5" s="8"/>
      <c r="T5" s="23"/>
      <c r="U5" s="8" t="s">
        <v>91</v>
      </c>
      <c r="V5" s="8"/>
      <c r="W5" s="4"/>
    </row>
    <row r="6" spans="1:23" x14ac:dyDescent="0.3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3"/>
      <c r="S6" s="8"/>
      <c r="T6" s="23"/>
      <c r="U6" s="8" t="s">
        <v>52</v>
      </c>
      <c r="V6" s="8"/>
      <c r="W6" s="4"/>
    </row>
    <row r="7" spans="1:23" x14ac:dyDescent="0.3"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3"/>
      <c r="S7" s="8"/>
      <c r="T7" s="23"/>
      <c r="U7" s="8" t="s">
        <v>53</v>
      </c>
      <c r="V7" s="8"/>
      <c r="W7" s="4"/>
    </row>
    <row r="8" spans="1:23" x14ac:dyDescent="0.3"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3"/>
      <c r="S8" s="8"/>
      <c r="T8" s="23"/>
      <c r="U8" s="8" t="s">
        <v>90</v>
      </c>
      <c r="V8" s="8"/>
      <c r="W8" s="4"/>
    </row>
    <row r="9" spans="1:23" ht="15.75" customHeight="1" x14ac:dyDescent="0.3">
      <c r="A9" s="70" t="s">
        <v>54</v>
      </c>
      <c r="B9" s="70"/>
      <c r="C9" s="70"/>
      <c r="D9" s="70"/>
      <c r="E9" s="70"/>
      <c r="F9" s="71"/>
      <c r="G9" s="72"/>
      <c r="H9" s="71"/>
      <c r="I9" s="72"/>
      <c r="J9" s="71"/>
      <c r="K9" s="72"/>
      <c r="L9" s="71"/>
      <c r="M9" s="72"/>
      <c r="N9" s="71"/>
      <c r="O9" s="71"/>
      <c r="P9" s="71"/>
      <c r="Q9" s="71"/>
      <c r="R9" s="71"/>
      <c r="S9" s="72"/>
      <c r="T9" s="71"/>
      <c r="U9" s="72"/>
      <c r="V9" s="8"/>
      <c r="W9" s="4"/>
    </row>
    <row r="10" spans="1:23" ht="19.5" customHeight="1" x14ac:dyDescent="0.3">
      <c r="A10" s="70"/>
      <c r="B10" s="70"/>
      <c r="C10" s="70"/>
      <c r="D10" s="70"/>
      <c r="E10" s="70"/>
      <c r="F10" s="71"/>
      <c r="G10" s="72"/>
      <c r="H10" s="71"/>
      <c r="I10" s="72"/>
      <c r="J10" s="71"/>
      <c r="K10" s="72"/>
      <c r="L10" s="71"/>
      <c r="M10" s="72"/>
      <c r="N10" s="71"/>
      <c r="O10" s="71"/>
      <c r="P10" s="71"/>
      <c r="Q10" s="71"/>
      <c r="R10" s="71"/>
      <c r="S10" s="72"/>
      <c r="T10" s="71"/>
      <c r="U10" s="72"/>
      <c r="V10" s="8"/>
      <c r="W10" s="4"/>
    </row>
    <row r="11" spans="1:23" x14ac:dyDescent="0.3">
      <c r="A11" s="70"/>
      <c r="B11" s="70"/>
      <c r="C11" s="70"/>
      <c r="D11" s="70"/>
      <c r="E11" s="70"/>
      <c r="F11" s="71"/>
      <c r="G11" s="72"/>
      <c r="H11" s="71"/>
      <c r="I11" s="72"/>
      <c r="J11" s="71"/>
      <c r="K11" s="72"/>
      <c r="L11" s="71"/>
      <c r="M11" s="72"/>
      <c r="N11" s="71"/>
      <c r="O11" s="71"/>
      <c r="P11" s="71"/>
      <c r="Q11" s="71"/>
      <c r="R11" s="71"/>
      <c r="S11" s="72"/>
      <c r="T11" s="71"/>
      <c r="U11" s="72"/>
      <c r="V11" s="8"/>
      <c r="W11" s="4"/>
    </row>
    <row r="12" spans="1:23" x14ac:dyDescent="0.3">
      <c r="A12" s="9"/>
      <c r="B12" s="10"/>
      <c r="C12" s="10"/>
      <c r="F12" s="8"/>
      <c r="G12" s="8"/>
      <c r="H12" s="8"/>
      <c r="J12" s="8"/>
      <c r="K12" s="8"/>
      <c r="L12" s="8"/>
      <c r="M12" s="8"/>
      <c r="N12" s="8"/>
      <c r="O12" s="8"/>
      <c r="P12" s="8"/>
      <c r="Q12" s="8"/>
      <c r="R12" s="23"/>
      <c r="S12" s="8"/>
      <c r="T12" s="23"/>
      <c r="U12" s="8" t="s">
        <v>51</v>
      </c>
      <c r="V12" s="8"/>
      <c r="W12" s="4"/>
    </row>
    <row r="13" spans="1:23" ht="18.75" customHeight="1" x14ac:dyDescent="0.3">
      <c r="A13" s="69" t="s">
        <v>0</v>
      </c>
      <c r="B13" s="69" t="s">
        <v>29</v>
      </c>
      <c r="C13" s="69" t="s">
        <v>1</v>
      </c>
      <c r="D13" s="57" t="s">
        <v>42</v>
      </c>
      <c r="E13" s="61" t="s">
        <v>64</v>
      </c>
      <c r="F13" s="61" t="s">
        <v>82</v>
      </c>
      <c r="G13" s="61" t="s">
        <v>42</v>
      </c>
      <c r="H13" s="61" t="s">
        <v>82</v>
      </c>
      <c r="I13" s="61" t="s">
        <v>64</v>
      </c>
      <c r="J13" s="61" t="s">
        <v>93</v>
      </c>
      <c r="K13" s="63">
        <v>2018</v>
      </c>
      <c r="L13" s="61" t="s">
        <v>93</v>
      </c>
      <c r="M13" s="63">
        <v>2019</v>
      </c>
      <c r="N13" s="61" t="s">
        <v>93</v>
      </c>
      <c r="O13" s="63">
        <v>2018</v>
      </c>
      <c r="P13" s="61" t="s">
        <v>93</v>
      </c>
      <c r="Q13" s="63">
        <v>2019</v>
      </c>
      <c r="R13" s="59" t="s">
        <v>93</v>
      </c>
      <c r="S13" s="63">
        <v>2018</v>
      </c>
      <c r="T13" s="59" t="s">
        <v>93</v>
      </c>
      <c r="U13" s="63">
        <v>2019</v>
      </c>
      <c r="V13" s="8"/>
      <c r="W13" s="4"/>
    </row>
    <row r="14" spans="1:23" x14ac:dyDescent="0.3">
      <c r="A14" s="73"/>
      <c r="B14" s="54"/>
      <c r="C14" s="54"/>
      <c r="D14" s="58"/>
      <c r="E14" s="62"/>
      <c r="F14" s="62"/>
      <c r="G14" s="62"/>
      <c r="H14" s="62"/>
      <c r="I14" s="62"/>
      <c r="J14" s="62"/>
      <c r="K14" s="64"/>
      <c r="L14" s="62"/>
      <c r="M14" s="64"/>
      <c r="N14" s="62"/>
      <c r="O14" s="64"/>
      <c r="P14" s="62"/>
      <c r="Q14" s="64"/>
      <c r="R14" s="60"/>
      <c r="S14" s="64"/>
      <c r="T14" s="60"/>
      <c r="U14" s="64"/>
      <c r="V14" s="8"/>
      <c r="W14" s="4"/>
    </row>
    <row r="15" spans="1:23" x14ac:dyDescent="0.3">
      <c r="A15" s="2"/>
      <c r="B15" s="5" t="s">
        <v>2</v>
      </c>
      <c r="C15" s="5"/>
      <c r="D15" s="28">
        <f>D17+D18</f>
        <v>613113.10000000009</v>
      </c>
      <c r="E15" s="28">
        <f>E17+E18</f>
        <v>714882.1</v>
      </c>
      <c r="F15" s="29">
        <f>F17+F18</f>
        <v>0</v>
      </c>
      <c r="G15" s="29">
        <f>D15+F15</f>
        <v>613113.10000000009</v>
      </c>
      <c r="H15" s="29">
        <f>H17+H18</f>
        <v>-353</v>
      </c>
      <c r="I15" s="29">
        <f>E15+H15</f>
        <v>714529.1</v>
      </c>
      <c r="J15" s="29">
        <f>J17+J18</f>
        <v>0</v>
      </c>
      <c r="K15" s="29">
        <f>G15+J15</f>
        <v>613113.10000000009</v>
      </c>
      <c r="L15" s="29">
        <f>L17+L18</f>
        <v>0</v>
      </c>
      <c r="M15" s="29">
        <f>I15+L15</f>
        <v>714529.1</v>
      </c>
      <c r="N15" s="29">
        <f>N17+N18</f>
        <v>0</v>
      </c>
      <c r="O15" s="29">
        <f>K15+N15</f>
        <v>613113.10000000009</v>
      </c>
      <c r="P15" s="29">
        <f>P17+P18</f>
        <v>0</v>
      </c>
      <c r="Q15" s="29">
        <f>M15+P15</f>
        <v>714529.1</v>
      </c>
      <c r="R15" s="29">
        <f>R17+R18</f>
        <v>7500</v>
      </c>
      <c r="S15" s="30">
        <f>O15+R15</f>
        <v>620613.10000000009</v>
      </c>
      <c r="T15" s="29">
        <f>T17+T18</f>
        <v>40000</v>
      </c>
      <c r="U15" s="30">
        <f>Q15+T15</f>
        <v>754529.1</v>
      </c>
      <c r="V15" s="25"/>
      <c r="W15" s="12"/>
    </row>
    <row r="16" spans="1:23" x14ac:dyDescent="0.3">
      <c r="A16" s="2"/>
      <c r="B16" s="5" t="s">
        <v>12</v>
      </c>
      <c r="C16" s="5"/>
      <c r="D16" s="31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2"/>
      <c r="S16" s="30"/>
      <c r="T16" s="32"/>
      <c r="U16" s="30"/>
      <c r="V16" s="8"/>
      <c r="W16" s="4"/>
    </row>
    <row r="17" spans="1:24" s="43" customFormat="1" hidden="1" x14ac:dyDescent="0.3">
      <c r="A17" s="37"/>
      <c r="B17" s="38" t="s">
        <v>15</v>
      </c>
      <c r="C17" s="39"/>
      <c r="D17" s="40">
        <f>D24+D21+D23+D26+D30</f>
        <v>353367.80000000005</v>
      </c>
      <c r="E17" s="40">
        <f>E24+E21+E23+E30+E28+E25</f>
        <v>455682.5</v>
      </c>
      <c r="F17" s="41">
        <f>F21+F23+F24+F25+F28+F30</f>
        <v>0</v>
      </c>
      <c r="G17" s="41">
        <f t="shared" ref="G17:G94" si="0">D17+F17</f>
        <v>353367.80000000005</v>
      </c>
      <c r="H17" s="41">
        <f>H21+H23+H24+H25+H28+H30</f>
        <v>-353</v>
      </c>
      <c r="I17" s="41">
        <f t="shared" ref="I17:I94" si="1">E17+H17</f>
        <v>455329.5</v>
      </c>
      <c r="J17" s="41">
        <f>J21+J23+J24+J25+J28+J30</f>
        <v>0</v>
      </c>
      <c r="K17" s="41">
        <f t="shared" ref="K17:K93" si="2">G17+J17</f>
        <v>353367.80000000005</v>
      </c>
      <c r="L17" s="41">
        <f>L21+L23+L24+L25+L28+L30</f>
        <v>0</v>
      </c>
      <c r="M17" s="41">
        <f t="shared" ref="M17:M93" si="3">I17+L17</f>
        <v>455329.5</v>
      </c>
      <c r="N17" s="41">
        <f>N21+N23+N24+N25+N28+N30</f>
        <v>0</v>
      </c>
      <c r="O17" s="41">
        <f t="shared" ref="O17:O19" si="4">K17+N17</f>
        <v>353367.80000000005</v>
      </c>
      <c r="P17" s="41">
        <f>P21+P23+P24+P25+P28+P30</f>
        <v>0</v>
      </c>
      <c r="Q17" s="41">
        <f t="shared" ref="Q17:Q19" si="5">M17+P17</f>
        <v>455329.5</v>
      </c>
      <c r="R17" s="41">
        <f>R21+R23+R24+R25+R28+R30+R31</f>
        <v>7500</v>
      </c>
      <c r="S17" s="41">
        <f t="shared" ref="S17:S19" si="6">O17+R17</f>
        <v>360867.80000000005</v>
      </c>
      <c r="T17" s="41">
        <f>T21+T23+T24+T25+T28+T30+T31</f>
        <v>40000</v>
      </c>
      <c r="U17" s="41">
        <f t="shared" ref="U17:U19" si="7">Q17+T17</f>
        <v>495329.5</v>
      </c>
      <c r="V17" s="42"/>
      <c r="W17" s="43">
        <v>0</v>
      </c>
    </row>
    <row r="18" spans="1:24" x14ac:dyDescent="0.3">
      <c r="A18" s="2"/>
      <c r="B18" s="47" t="s">
        <v>27</v>
      </c>
      <c r="C18" s="5"/>
      <c r="D18" s="31">
        <f>D22</f>
        <v>259745.3</v>
      </c>
      <c r="E18" s="31">
        <f>E22+E29</f>
        <v>259199.6</v>
      </c>
      <c r="F18" s="30">
        <f>F22+F29</f>
        <v>0</v>
      </c>
      <c r="G18" s="30">
        <f t="shared" si="0"/>
        <v>259745.3</v>
      </c>
      <c r="H18" s="30">
        <f>H22+H29</f>
        <v>0</v>
      </c>
      <c r="I18" s="30">
        <f t="shared" si="1"/>
        <v>259199.6</v>
      </c>
      <c r="J18" s="30">
        <f>J22+J29</f>
        <v>0</v>
      </c>
      <c r="K18" s="30">
        <f t="shared" si="2"/>
        <v>259745.3</v>
      </c>
      <c r="L18" s="30">
        <f>L22+L29</f>
        <v>0</v>
      </c>
      <c r="M18" s="30">
        <f t="shared" si="3"/>
        <v>259199.6</v>
      </c>
      <c r="N18" s="30">
        <f>N22+N29</f>
        <v>0</v>
      </c>
      <c r="O18" s="30">
        <f t="shared" si="4"/>
        <v>259745.3</v>
      </c>
      <c r="P18" s="30">
        <f>P22+P29</f>
        <v>0</v>
      </c>
      <c r="Q18" s="30">
        <f t="shared" si="5"/>
        <v>259199.6</v>
      </c>
      <c r="R18" s="32">
        <f>R22+R29</f>
        <v>0</v>
      </c>
      <c r="S18" s="30">
        <f t="shared" si="6"/>
        <v>259745.3</v>
      </c>
      <c r="T18" s="32">
        <f>T22+T29</f>
        <v>0</v>
      </c>
      <c r="U18" s="30">
        <f t="shared" si="7"/>
        <v>259199.6</v>
      </c>
      <c r="V18" s="8"/>
      <c r="W18" s="4"/>
    </row>
    <row r="19" spans="1:24" ht="56.25" x14ac:dyDescent="0.3">
      <c r="A19" s="2" t="s">
        <v>30</v>
      </c>
      <c r="B19" s="19" t="s">
        <v>78</v>
      </c>
      <c r="C19" s="47" t="s">
        <v>37</v>
      </c>
      <c r="D19" s="31">
        <f>D21+D22</f>
        <v>381882.9</v>
      </c>
      <c r="E19" s="31">
        <f>E21+E22</f>
        <v>90000</v>
      </c>
      <c r="F19" s="30"/>
      <c r="G19" s="30">
        <f t="shared" si="0"/>
        <v>381882.9</v>
      </c>
      <c r="H19" s="30"/>
      <c r="I19" s="30">
        <f t="shared" si="1"/>
        <v>90000</v>
      </c>
      <c r="J19" s="30"/>
      <c r="K19" s="30">
        <f t="shared" si="2"/>
        <v>381882.9</v>
      </c>
      <c r="L19" s="30"/>
      <c r="M19" s="30">
        <f t="shared" si="3"/>
        <v>90000</v>
      </c>
      <c r="N19" s="30"/>
      <c r="O19" s="30">
        <f t="shared" si="4"/>
        <v>381882.9</v>
      </c>
      <c r="P19" s="30"/>
      <c r="Q19" s="30">
        <f t="shared" si="5"/>
        <v>90000</v>
      </c>
      <c r="R19" s="32"/>
      <c r="S19" s="30">
        <f t="shared" si="6"/>
        <v>381882.9</v>
      </c>
      <c r="T19" s="32"/>
      <c r="U19" s="30">
        <f t="shared" si="7"/>
        <v>90000</v>
      </c>
      <c r="V19" s="8">
        <v>2420141170</v>
      </c>
      <c r="W19" s="4"/>
    </row>
    <row r="20" spans="1:24" x14ac:dyDescent="0.3">
      <c r="A20" s="2"/>
      <c r="B20" s="5" t="s">
        <v>12</v>
      </c>
      <c r="C20" s="47"/>
      <c r="D20" s="31"/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2"/>
      <c r="S20" s="30"/>
      <c r="T20" s="32"/>
      <c r="U20" s="30"/>
      <c r="V20" s="8"/>
      <c r="W20" s="4"/>
    </row>
    <row r="21" spans="1:24" s="43" customFormat="1" hidden="1" x14ac:dyDescent="0.3">
      <c r="A21" s="37"/>
      <c r="B21" s="38" t="s">
        <v>15</v>
      </c>
      <c r="C21" s="38"/>
      <c r="D21" s="40">
        <v>122137.60000000001</v>
      </c>
      <c r="E21" s="40">
        <v>27000</v>
      </c>
      <c r="F21" s="41"/>
      <c r="G21" s="41">
        <f t="shared" si="0"/>
        <v>122137.60000000001</v>
      </c>
      <c r="H21" s="41"/>
      <c r="I21" s="41">
        <f t="shared" si="1"/>
        <v>27000</v>
      </c>
      <c r="J21" s="41"/>
      <c r="K21" s="41">
        <f t="shared" si="2"/>
        <v>122137.60000000001</v>
      </c>
      <c r="L21" s="41"/>
      <c r="M21" s="41">
        <f t="shared" si="3"/>
        <v>27000</v>
      </c>
      <c r="N21" s="41"/>
      <c r="O21" s="41">
        <f t="shared" ref="O21:O26" si="8">K21+N21</f>
        <v>122137.60000000001</v>
      </c>
      <c r="P21" s="41"/>
      <c r="Q21" s="41">
        <f t="shared" ref="Q21:Q26" si="9">M21+P21</f>
        <v>27000</v>
      </c>
      <c r="R21" s="41"/>
      <c r="S21" s="41">
        <f t="shared" ref="S21:S26" si="10">O21+R21</f>
        <v>122137.60000000001</v>
      </c>
      <c r="T21" s="41"/>
      <c r="U21" s="41">
        <f t="shared" ref="U21:U26" si="11">Q21+T21</f>
        <v>27000</v>
      </c>
      <c r="V21" s="42" t="s">
        <v>89</v>
      </c>
      <c r="W21" s="43">
        <v>0</v>
      </c>
      <c r="X21" s="43" t="s">
        <v>84</v>
      </c>
    </row>
    <row r="22" spans="1:24" x14ac:dyDescent="0.3">
      <c r="A22" s="2"/>
      <c r="B22" s="47" t="s">
        <v>27</v>
      </c>
      <c r="C22" s="47"/>
      <c r="D22" s="31">
        <v>259745.3</v>
      </c>
      <c r="E22" s="31">
        <v>63000</v>
      </c>
      <c r="F22" s="30"/>
      <c r="G22" s="30">
        <f t="shared" si="0"/>
        <v>259745.3</v>
      </c>
      <c r="H22" s="30"/>
      <c r="I22" s="30">
        <f t="shared" si="1"/>
        <v>63000</v>
      </c>
      <c r="J22" s="30"/>
      <c r="K22" s="30">
        <f t="shared" si="2"/>
        <v>259745.3</v>
      </c>
      <c r="L22" s="30"/>
      <c r="M22" s="30">
        <f t="shared" si="3"/>
        <v>63000</v>
      </c>
      <c r="N22" s="30"/>
      <c r="O22" s="30">
        <f t="shared" si="8"/>
        <v>259745.3</v>
      </c>
      <c r="P22" s="30"/>
      <c r="Q22" s="30">
        <f t="shared" si="9"/>
        <v>63000</v>
      </c>
      <c r="R22" s="32"/>
      <c r="S22" s="30">
        <f t="shared" si="10"/>
        <v>259745.3</v>
      </c>
      <c r="T22" s="32"/>
      <c r="U22" s="30">
        <f t="shared" si="11"/>
        <v>63000</v>
      </c>
      <c r="V22" s="8"/>
      <c r="W22" s="4"/>
    </row>
    <row r="23" spans="1:24" ht="56.25" x14ac:dyDescent="0.3">
      <c r="A23" s="2" t="s">
        <v>31</v>
      </c>
      <c r="B23" s="16" t="s">
        <v>92</v>
      </c>
      <c r="C23" s="47" t="s">
        <v>37</v>
      </c>
      <c r="D23" s="31">
        <v>225606.3</v>
      </c>
      <c r="E23" s="31">
        <v>0</v>
      </c>
      <c r="F23" s="30"/>
      <c r="G23" s="30">
        <f t="shared" si="0"/>
        <v>225606.3</v>
      </c>
      <c r="H23" s="30"/>
      <c r="I23" s="30">
        <f t="shared" si="1"/>
        <v>0</v>
      </c>
      <c r="J23" s="30"/>
      <c r="K23" s="30">
        <f t="shared" si="2"/>
        <v>225606.3</v>
      </c>
      <c r="L23" s="30"/>
      <c r="M23" s="30">
        <f t="shared" si="3"/>
        <v>0</v>
      </c>
      <c r="N23" s="30"/>
      <c r="O23" s="30">
        <f t="shared" si="8"/>
        <v>225606.3</v>
      </c>
      <c r="P23" s="30"/>
      <c r="Q23" s="30">
        <f t="shared" si="9"/>
        <v>0</v>
      </c>
      <c r="R23" s="32"/>
      <c r="S23" s="30">
        <f t="shared" si="10"/>
        <v>225606.3</v>
      </c>
      <c r="T23" s="32"/>
      <c r="U23" s="30">
        <f t="shared" si="11"/>
        <v>0</v>
      </c>
      <c r="V23" s="8">
        <v>2420141180</v>
      </c>
      <c r="W23" s="4"/>
    </row>
    <row r="24" spans="1:24" ht="56.25" x14ac:dyDescent="0.3">
      <c r="A24" s="2" t="s">
        <v>65</v>
      </c>
      <c r="B24" s="47" t="s">
        <v>55</v>
      </c>
      <c r="C24" s="47" t="s">
        <v>43</v>
      </c>
      <c r="D24" s="31">
        <v>0</v>
      </c>
      <c r="E24" s="31">
        <v>12578.6</v>
      </c>
      <c r="F24" s="30"/>
      <c r="G24" s="30">
        <f t="shared" si="0"/>
        <v>0</v>
      </c>
      <c r="H24" s="30">
        <v>-353</v>
      </c>
      <c r="I24" s="30">
        <f t="shared" si="1"/>
        <v>12225.6</v>
      </c>
      <c r="J24" s="30"/>
      <c r="K24" s="30">
        <f t="shared" si="2"/>
        <v>0</v>
      </c>
      <c r="L24" s="30"/>
      <c r="M24" s="30">
        <f t="shared" si="3"/>
        <v>12225.6</v>
      </c>
      <c r="N24" s="30"/>
      <c r="O24" s="30">
        <f t="shared" si="8"/>
        <v>0</v>
      </c>
      <c r="P24" s="30"/>
      <c r="Q24" s="30">
        <f t="shared" si="9"/>
        <v>12225.6</v>
      </c>
      <c r="R24" s="32"/>
      <c r="S24" s="30">
        <f t="shared" si="10"/>
        <v>0</v>
      </c>
      <c r="T24" s="32"/>
      <c r="U24" s="30">
        <f t="shared" si="11"/>
        <v>12225.6</v>
      </c>
      <c r="V24" s="8">
        <v>2420141400</v>
      </c>
      <c r="W24" s="4"/>
    </row>
    <row r="25" spans="1:24" ht="56.25" x14ac:dyDescent="0.3">
      <c r="A25" s="2" t="s">
        <v>38</v>
      </c>
      <c r="B25" s="20" t="s">
        <v>79</v>
      </c>
      <c r="C25" s="47" t="s">
        <v>37</v>
      </c>
      <c r="D25" s="31">
        <v>0</v>
      </c>
      <c r="E25" s="31">
        <v>250000</v>
      </c>
      <c r="F25" s="30"/>
      <c r="G25" s="30">
        <f t="shared" si="0"/>
        <v>0</v>
      </c>
      <c r="H25" s="30"/>
      <c r="I25" s="30">
        <f t="shared" si="1"/>
        <v>250000</v>
      </c>
      <c r="J25" s="30"/>
      <c r="K25" s="30">
        <f t="shared" si="2"/>
        <v>0</v>
      </c>
      <c r="L25" s="30"/>
      <c r="M25" s="30">
        <f t="shared" si="3"/>
        <v>250000</v>
      </c>
      <c r="N25" s="30"/>
      <c r="O25" s="30">
        <f t="shared" si="8"/>
        <v>0</v>
      </c>
      <c r="P25" s="30"/>
      <c r="Q25" s="30">
        <f t="shared" si="9"/>
        <v>250000</v>
      </c>
      <c r="R25" s="32"/>
      <c r="S25" s="30">
        <f t="shared" si="10"/>
        <v>0</v>
      </c>
      <c r="T25" s="32"/>
      <c r="U25" s="30">
        <f t="shared" si="11"/>
        <v>250000</v>
      </c>
      <c r="V25" s="8">
        <v>2420141590</v>
      </c>
      <c r="W25" s="4"/>
    </row>
    <row r="26" spans="1:24" ht="56.25" x14ac:dyDescent="0.3">
      <c r="A26" s="2" t="s">
        <v>66</v>
      </c>
      <c r="B26" s="47" t="s">
        <v>56</v>
      </c>
      <c r="C26" s="47" t="s">
        <v>37</v>
      </c>
      <c r="D26" s="33">
        <f>D28+D29</f>
        <v>0</v>
      </c>
      <c r="E26" s="33">
        <f>E28+E29</f>
        <v>360000</v>
      </c>
      <c r="F26" s="33"/>
      <c r="G26" s="30">
        <f t="shared" si="0"/>
        <v>0</v>
      </c>
      <c r="H26" s="33"/>
      <c r="I26" s="30">
        <f t="shared" si="1"/>
        <v>360000</v>
      </c>
      <c r="J26" s="30"/>
      <c r="K26" s="30">
        <f t="shared" si="2"/>
        <v>0</v>
      </c>
      <c r="L26" s="30"/>
      <c r="M26" s="30">
        <f t="shared" si="3"/>
        <v>360000</v>
      </c>
      <c r="N26" s="30"/>
      <c r="O26" s="30">
        <f t="shared" si="8"/>
        <v>0</v>
      </c>
      <c r="P26" s="30"/>
      <c r="Q26" s="30">
        <f t="shared" si="9"/>
        <v>360000</v>
      </c>
      <c r="R26" s="32"/>
      <c r="S26" s="30">
        <f t="shared" si="10"/>
        <v>0</v>
      </c>
      <c r="T26" s="32"/>
      <c r="U26" s="30">
        <f t="shared" si="11"/>
        <v>360000</v>
      </c>
      <c r="V26" s="8">
        <v>2420141580</v>
      </c>
      <c r="W26" s="4"/>
    </row>
    <row r="27" spans="1:24" x14ac:dyDescent="0.3">
      <c r="A27" s="2"/>
      <c r="B27" s="47" t="s">
        <v>12</v>
      </c>
      <c r="C27" s="47"/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2"/>
      <c r="S27" s="30"/>
      <c r="T27" s="32"/>
      <c r="U27" s="30"/>
      <c r="V27" s="8"/>
      <c r="W27" s="4"/>
    </row>
    <row r="28" spans="1:24" s="43" customFormat="1" hidden="1" x14ac:dyDescent="0.3">
      <c r="A28" s="37"/>
      <c r="B28" s="38" t="s">
        <v>15</v>
      </c>
      <c r="C28" s="38"/>
      <c r="D28" s="40"/>
      <c r="E28" s="40">
        <v>163800.4</v>
      </c>
      <c r="F28" s="41"/>
      <c r="G28" s="41">
        <f t="shared" si="0"/>
        <v>0</v>
      </c>
      <c r="H28" s="41"/>
      <c r="I28" s="41">
        <f t="shared" si="1"/>
        <v>163800.4</v>
      </c>
      <c r="J28" s="41"/>
      <c r="K28" s="41">
        <f t="shared" si="2"/>
        <v>0</v>
      </c>
      <c r="L28" s="41"/>
      <c r="M28" s="41">
        <f t="shared" si="3"/>
        <v>163800.4</v>
      </c>
      <c r="N28" s="41"/>
      <c r="O28" s="41">
        <f t="shared" ref="O28:O32" si="12">K28+N28</f>
        <v>0</v>
      </c>
      <c r="P28" s="41"/>
      <c r="Q28" s="41">
        <f t="shared" ref="Q28:Q32" si="13">M28+P28</f>
        <v>163800.4</v>
      </c>
      <c r="R28" s="41"/>
      <c r="S28" s="41">
        <f t="shared" ref="S28:S32" si="14">O28+R28</f>
        <v>0</v>
      </c>
      <c r="T28" s="41"/>
      <c r="U28" s="41">
        <f t="shared" ref="U28:U32" si="15">Q28+T28</f>
        <v>163800.4</v>
      </c>
      <c r="V28" s="42" t="s">
        <v>83</v>
      </c>
      <c r="W28" s="43">
        <v>0</v>
      </c>
      <c r="X28" s="43" t="s">
        <v>84</v>
      </c>
    </row>
    <row r="29" spans="1:24" x14ac:dyDescent="0.3">
      <c r="A29" s="2"/>
      <c r="B29" s="47" t="s">
        <v>27</v>
      </c>
      <c r="C29" s="47"/>
      <c r="D29" s="31"/>
      <c r="E29" s="31">
        <v>196199.6</v>
      </c>
      <c r="F29" s="30"/>
      <c r="G29" s="30">
        <f t="shared" si="0"/>
        <v>0</v>
      </c>
      <c r="H29" s="30"/>
      <c r="I29" s="30">
        <f t="shared" si="1"/>
        <v>196199.6</v>
      </c>
      <c r="J29" s="30"/>
      <c r="K29" s="30">
        <f t="shared" si="2"/>
        <v>0</v>
      </c>
      <c r="L29" s="30"/>
      <c r="M29" s="30">
        <f t="shared" si="3"/>
        <v>196199.6</v>
      </c>
      <c r="N29" s="30"/>
      <c r="O29" s="30">
        <f t="shared" si="12"/>
        <v>0</v>
      </c>
      <c r="P29" s="30"/>
      <c r="Q29" s="30">
        <f t="shared" si="13"/>
        <v>196199.6</v>
      </c>
      <c r="R29" s="32"/>
      <c r="S29" s="30">
        <f t="shared" si="14"/>
        <v>0</v>
      </c>
      <c r="T29" s="32"/>
      <c r="U29" s="30">
        <f t="shared" si="15"/>
        <v>196199.6</v>
      </c>
      <c r="V29" s="8"/>
      <c r="W29" s="4"/>
    </row>
    <row r="30" spans="1:24" ht="37.5" x14ac:dyDescent="0.3">
      <c r="A30" s="2" t="s">
        <v>67</v>
      </c>
      <c r="B30" s="47" t="s">
        <v>86</v>
      </c>
      <c r="C30" s="47" t="s">
        <v>4</v>
      </c>
      <c r="D30" s="31">
        <v>5623.9</v>
      </c>
      <c r="E30" s="31">
        <v>2303.5</v>
      </c>
      <c r="F30" s="30"/>
      <c r="G30" s="30">
        <f t="shared" si="0"/>
        <v>5623.9</v>
      </c>
      <c r="H30" s="30"/>
      <c r="I30" s="30">
        <f t="shared" si="1"/>
        <v>2303.5</v>
      </c>
      <c r="J30" s="30"/>
      <c r="K30" s="30">
        <f t="shared" si="2"/>
        <v>5623.9</v>
      </c>
      <c r="L30" s="30"/>
      <c r="M30" s="30">
        <f t="shared" si="3"/>
        <v>2303.5</v>
      </c>
      <c r="N30" s="30"/>
      <c r="O30" s="30">
        <f t="shared" si="12"/>
        <v>5623.9</v>
      </c>
      <c r="P30" s="30"/>
      <c r="Q30" s="30">
        <f t="shared" si="13"/>
        <v>2303.5</v>
      </c>
      <c r="R30" s="32"/>
      <c r="S30" s="30">
        <f t="shared" si="14"/>
        <v>5623.9</v>
      </c>
      <c r="T30" s="32"/>
      <c r="U30" s="30">
        <f t="shared" si="15"/>
        <v>2303.5</v>
      </c>
      <c r="V30" s="8">
        <v>2420141630</v>
      </c>
      <c r="W30" s="4"/>
    </row>
    <row r="31" spans="1:24" ht="56.25" x14ac:dyDescent="0.3">
      <c r="A31" s="2" t="s">
        <v>47</v>
      </c>
      <c r="B31" s="47" t="s">
        <v>112</v>
      </c>
      <c r="C31" s="47" t="s">
        <v>37</v>
      </c>
      <c r="D31" s="31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>
        <v>7500</v>
      </c>
      <c r="S31" s="30">
        <f t="shared" si="14"/>
        <v>7500</v>
      </c>
      <c r="T31" s="32">
        <v>40000</v>
      </c>
      <c r="U31" s="30">
        <f t="shared" si="15"/>
        <v>40000</v>
      </c>
      <c r="V31" s="8">
        <v>2420141160</v>
      </c>
      <c r="W31" s="4"/>
    </row>
    <row r="32" spans="1:24" x14ac:dyDescent="0.3">
      <c r="A32" s="2"/>
      <c r="B32" s="47" t="s">
        <v>5</v>
      </c>
      <c r="C32" s="47"/>
      <c r="D32" s="34">
        <f>D34+D35</f>
        <v>1141644.3999999999</v>
      </c>
      <c r="E32" s="34">
        <f>E34+E35</f>
        <v>786003.6</v>
      </c>
      <c r="F32" s="34">
        <f>F34+F35</f>
        <v>0</v>
      </c>
      <c r="G32" s="29">
        <f t="shared" si="0"/>
        <v>1141644.3999999999</v>
      </c>
      <c r="H32" s="34">
        <f>H34+H35</f>
        <v>0</v>
      </c>
      <c r="I32" s="29">
        <f t="shared" si="1"/>
        <v>786003.6</v>
      </c>
      <c r="J32" s="29">
        <f>J34+J35</f>
        <v>0</v>
      </c>
      <c r="K32" s="29">
        <f t="shared" si="2"/>
        <v>1141644.3999999999</v>
      </c>
      <c r="L32" s="29">
        <f>L34+L35</f>
        <v>0</v>
      </c>
      <c r="M32" s="29">
        <f t="shared" si="3"/>
        <v>786003.6</v>
      </c>
      <c r="N32" s="29">
        <f>N34+N35</f>
        <v>0</v>
      </c>
      <c r="O32" s="29">
        <f t="shared" si="12"/>
        <v>1141644.3999999999</v>
      </c>
      <c r="P32" s="29">
        <f>P34+P35</f>
        <v>65000</v>
      </c>
      <c r="Q32" s="29">
        <f t="shared" si="13"/>
        <v>851003.6</v>
      </c>
      <c r="R32" s="29">
        <f>R34+R35</f>
        <v>0</v>
      </c>
      <c r="S32" s="30">
        <f t="shared" si="14"/>
        <v>1141644.3999999999</v>
      </c>
      <c r="T32" s="29">
        <f>T34+T35</f>
        <v>0</v>
      </c>
      <c r="U32" s="30">
        <f t="shared" si="15"/>
        <v>851003.6</v>
      </c>
      <c r="V32" s="25"/>
      <c r="W32" s="12"/>
    </row>
    <row r="33" spans="1:28" hidden="1" x14ac:dyDescent="0.3">
      <c r="A33" s="2"/>
      <c r="B33" s="5" t="s">
        <v>12</v>
      </c>
      <c r="C33" s="7"/>
      <c r="D33" s="33"/>
      <c r="E33" s="33"/>
      <c r="F33" s="33"/>
      <c r="G33" s="30">
        <f t="shared" si="0"/>
        <v>0</v>
      </c>
      <c r="H33" s="33"/>
      <c r="I33" s="30">
        <f t="shared" si="1"/>
        <v>0</v>
      </c>
      <c r="J33" s="30"/>
      <c r="K33" s="30"/>
      <c r="L33" s="30"/>
      <c r="M33" s="30"/>
      <c r="N33" s="30"/>
      <c r="O33" s="30"/>
      <c r="P33" s="30"/>
      <c r="Q33" s="30"/>
      <c r="R33" s="32"/>
      <c r="S33" s="30"/>
      <c r="T33" s="32"/>
      <c r="U33" s="30"/>
      <c r="V33" s="8"/>
      <c r="W33" s="4">
        <v>0</v>
      </c>
    </row>
    <row r="34" spans="1:28" s="43" customFormat="1" hidden="1" x14ac:dyDescent="0.3">
      <c r="A34" s="37"/>
      <c r="B34" s="38" t="s">
        <v>15</v>
      </c>
      <c r="C34" s="38"/>
      <c r="D34" s="44">
        <f>D36+D37+D38+D39+D42+D44</f>
        <v>1141644.3999999999</v>
      </c>
      <c r="E34" s="44">
        <f>E36+E37+E38+E39+E42+E44</f>
        <v>786003.6</v>
      </c>
      <c r="F34" s="44">
        <f>F36+F37+F38+F39+F42+F44</f>
        <v>0</v>
      </c>
      <c r="G34" s="41">
        <f t="shared" si="0"/>
        <v>1141644.3999999999</v>
      </c>
      <c r="H34" s="44">
        <f>H36+H37+H38+H39+H42+H44</f>
        <v>0</v>
      </c>
      <c r="I34" s="41">
        <f t="shared" si="1"/>
        <v>786003.6</v>
      </c>
      <c r="J34" s="41">
        <f>J36+J37+J38+J39+J42+J44</f>
        <v>0</v>
      </c>
      <c r="K34" s="41">
        <f t="shared" si="2"/>
        <v>1141644.3999999999</v>
      </c>
      <c r="L34" s="41">
        <f>L36+L37+L38+L39+L42+L44</f>
        <v>0</v>
      </c>
      <c r="M34" s="41">
        <f t="shared" si="3"/>
        <v>786003.6</v>
      </c>
      <c r="N34" s="41">
        <f>N36+N37+N38+N39+N42+N44</f>
        <v>0</v>
      </c>
      <c r="O34" s="41">
        <f t="shared" ref="O34:O40" si="16">K34+N34</f>
        <v>1141644.3999999999</v>
      </c>
      <c r="P34" s="41">
        <f>P36+P37+P38+P39+P42+P44</f>
        <v>65000</v>
      </c>
      <c r="Q34" s="41">
        <f t="shared" ref="Q34:Q40" si="17">M34+P34</f>
        <v>851003.6</v>
      </c>
      <c r="R34" s="41">
        <f>R36+R37+R38+R39+R42+R44</f>
        <v>0</v>
      </c>
      <c r="S34" s="41">
        <f t="shared" ref="S34:S40" si="18">O34+R34</f>
        <v>1141644.3999999999</v>
      </c>
      <c r="T34" s="41">
        <f>T36+T37+T38+T39+T42+T44</f>
        <v>0</v>
      </c>
      <c r="U34" s="41">
        <f t="shared" ref="U34:U40" si="19">Q34+T34</f>
        <v>851003.6</v>
      </c>
      <c r="V34" s="42"/>
      <c r="W34" s="43">
        <v>0</v>
      </c>
    </row>
    <row r="35" spans="1:28" hidden="1" x14ac:dyDescent="0.3">
      <c r="A35" s="2"/>
      <c r="B35" s="18" t="s">
        <v>27</v>
      </c>
      <c r="C35" s="7"/>
      <c r="D35" s="33">
        <f>D43</f>
        <v>0</v>
      </c>
      <c r="E35" s="33">
        <f>E43</f>
        <v>0</v>
      </c>
      <c r="F35" s="33">
        <f>F43</f>
        <v>0</v>
      </c>
      <c r="G35" s="30">
        <f t="shared" si="0"/>
        <v>0</v>
      </c>
      <c r="H35" s="33">
        <f>H43</f>
        <v>0</v>
      </c>
      <c r="I35" s="30">
        <f t="shared" si="1"/>
        <v>0</v>
      </c>
      <c r="J35" s="30">
        <f>J43</f>
        <v>0</v>
      </c>
      <c r="K35" s="30">
        <f t="shared" si="2"/>
        <v>0</v>
      </c>
      <c r="L35" s="30">
        <f>L43</f>
        <v>0</v>
      </c>
      <c r="M35" s="30">
        <f t="shared" si="3"/>
        <v>0</v>
      </c>
      <c r="N35" s="30">
        <f>N43</f>
        <v>0</v>
      </c>
      <c r="O35" s="30">
        <f t="shared" si="16"/>
        <v>0</v>
      </c>
      <c r="P35" s="30">
        <f>P43</f>
        <v>0</v>
      </c>
      <c r="Q35" s="30">
        <f t="shared" si="17"/>
        <v>0</v>
      </c>
      <c r="R35" s="32">
        <f>R43</f>
        <v>0</v>
      </c>
      <c r="S35" s="30">
        <f t="shared" si="18"/>
        <v>0</v>
      </c>
      <c r="T35" s="32">
        <f>T43</f>
        <v>0</v>
      </c>
      <c r="U35" s="30">
        <f t="shared" si="19"/>
        <v>0</v>
      </c>
      <c r="V35" s="8"/>
      <c r="W35" s="4">
        <v>0</v>
      </c>
    </row>
    <row r="36" spans="1:28" ht="75" x14ac:dyDescent="0.3">
      <c r="A36" s="2" t="s">
        <v>32</v>
      </c>
      <c r="B36" s="47" t="s">
        <v>57</v>
      </c>
      <c r="C36" s="47" t="s">
        <v>7</v>
      </c>
      <c r="D36" s="33">
        <v>66482</v>
      </c>
      <c r="E36" s="33">
        <v>62723.199999999997</v>
      </c>
      <c r="F36" s="33"/>
      <c r="G36" s="30">
        <f t="shared" si="0"/>
        <v>66482</v>
      </c>
      <c r="H36" s="33"/>
      <c r="I36" s="30">
        <f t="shared" si="1"/>
        <v>62723.199999999997</v>
      </c>
      <c r="J36" s="30"/>
      <c r="K36" s="30">
        <f t="shared" si="2"/>
        <v>66482</v>
      </c>
      <c r="L36" s="30"/>
      <c r="M36" s="30">
        <f t="shared" si="3"/>
        <v>62723.199999999997</v>
      </c>
      <c r="N36" s="30"/>
      <c r="O36" s="30">
        <f t="shared" si="16"/>
        <v>66482</v>
      </c>
      <c r="P36" s="30"/>
      <c r="Q36" s="30">
        <f t="shared" si="17"/>
        <v>62723.199999999997</v>
      </c>
      <c r="R36" s="32"/>
      <c r="S36" s="30">
        <f t="shared" si="18"/>
        <v>66482</v>
      </c>
      <c r="T36" s="32"/>
      <c r="U36" s="30">
        <f t="shared" si="19"/>
        <v>62723.199999999997</v>
      </c>
      <c r="V36" s="8">
        <v>1710241100</v>
      </c>
      <c r="W36" s="4"/>
    </row>
    <row r="37" spans="1:28" ht="75" x14ac:dyDescent="0.3">
      <c r="A37" s="2" t="s">
        <v>48</v>
      </c>
      <c r="B37" s="3" t="s">
        <v>45</v>
      </c>
      <c r="C37" s="47" t="s">
        <v>7</v>
      </c>
      <c r="D37" s="33">
        <v>100502.5</v>
      </c>
      <c r="E37" s="33">
        <v>0</v>
      </c>
      <c r="F37" s="33"/>
      <c r="G37" s="30">
        <f t="shared" si="0"/>
        <v>100502.5</v>
      </c>
      <c r="H37" s="33"/>
      <c r="I37" s="30">
        <f t="shared" si="1"/>
        <v>0</v>
      </c>
      <c r="J37" s="30"/>
      <c r="K37" s="30">
        <f t="shared" si="2"/>
        <v>100502.5</v>
      </c>
      <c r="L37" s="30"/>
      <c r="M37" s="30">
        <f t="shared" si="3"/>
        <v>0</v>
      </c>
      <c r="N37" s="30"/>
      <c r="O37" s="30">
        <f t="shared" si="16"/>
        <v>100502.5</v>
      </c>
      <c r="P37" s="30">
        <v>65000</v>
      </c>
      <c r="Q37" s="30">
        <f t="shared" si="17"/>
        <v>65000</v>
      </c>
      <c r="R37" s="32"/>
      <c r="S37" s="30">
        <f t="shared" si="18"/>
        <v>100502.5</v>
      </c>
      <c r="T37" s="32"/>
      <c r="U37" s="30">
        <f t="shared" si="19"/>
        <v>65000</v>
      </c>
      <c r="V37" s="8">
        <v>1710141130</v>
      </c>
      <c r="W37" s="4"/>
      <c r="AB37" s="47"/>
    </row>
    <row r="38" spans="1:28" ht="75" x14ac:dyDescent="0.3">
      <c r="A38" s="2" t="s">
        <v>68</v>
      </c>
      <c r="B38" s="47" t="s">
        <v>46</v>
      </c>
      <c r="C38" s="47" t="s">
        <v>7</v>
      </c>
      <c r="D38" s="33">
        <v>54913.3</v>
      </c>
      <c r="E38" s="33">
        <v>0</v>
      </c>
      <c r="F38" s="33"/>
      <c r="G38" s="30">
        <f t="shared" si="0"/>
        <v>54913.3</v>
      </c>
      <c r="H38" s="33"/>
      <c r="I38" s="30">
        <f t="shared" si="1"/>
        <v>0</v>
      </c>
      <c r="J38" s="30"/>
      <c r="K38" s="30">
        <f t="shared" si="2"/>
        <v>54913.3</v>
      </c>
      <c r="L38" s="30"/>
      <c r="M38" s="30">
        <f t="shared" si="3"/>
        <v>0</v>
      </c>
      <c r="N38" s="30"/>
      <c r="O38" s="30">
        <f t="shared" si="16"/>
        <v>54913.3</v>
      </c>
      <c r="P38" s="30"/>
      <c r="Q38" s="30">
        <f t="shared" si="17"/>
        <v>0</v>
      </c>
      <c r="R38" s="32"/>
      <c r="S38" s="30">
        <f t="shared" si="18"/>
        <v>54913.3</v>
      </c>
      <c r="T38" s="32"/>
      <c r="U38" s="30">
        <f t="shared" si="19"/>
        <v>0</v>
      </c>
      <c r="V38" s="8">
        <v>1710141140</v>
      </c>
      <c r="W38" s="4"/>
    </row>
    <row r="39" spans="1:28" ht="75" x14ac:dyDescent="0.3">
      <c r="A39" s="2" t="s">
        <v>69</v>
      </c>
      <c r="B39" s="47" t="s">
        <v>58</v>
      </c>
      <c r="C39" s="47" t="s">
        <v>7</v>
      </c>
      <c r="D39" s="31">
        <v>37000</v>
      </c>
      <c r="E39" s="31">
        <v>0</v>
      </c>
      <c r="F39" s="30"/>
      <c r="G39" s="30">
        <f t="shared" si="0"/>
        <v>37000</v>
      </c>
      <c r="H39" s="30"/>
      <c r="I39" s="30">
        <f t="shared" si="1"/>
        <v>0</v>
      </c>
      <c r="J39" s="30"/>
      <c r="K39" s="30">
        <f t="shared" si="2"/>
        <v>37000</v>
      </c>
      <c r="L39" s="30"/>
      <c r="M39" s="30">
        <f t="shared" si="3"/>
        <v>0</v>
      </c>
      <c r="N39" s="30"/>
      <c r="O39" s="30">
        <f t="shared" si="16"/>
        <v>37000</v>
      </c>
      <c r="P39" s="30"/>
      <c r="Q39" s="30">
        <f t="shared" si="17"/>
        <v>0</v>
      </c>
      <c r="R39" s="32"/>
      <c r="S39" s="30">
        <f t="shared" si="18"/>
        <v>37000</v>
      </c>
      <c r="T39" s="32"/>
      <c r="U39" s="30">
        <f t="shared" si="19"/>
        <v>0</v>
      </c>
      <c r="V39" s="8">
        <v>1710641240</v>
      </c>
      <c r="W39" s="4"/>
    </row>
    <row r="40" spans="1:28" ht="56.25" x14ac:dyDescent="0.3">
      <c r="A40" s="2" t="s">
        <v>70</v>
      </c>
      <c r="B40" s="47" t="s">
        <v>35</v>
      </c>
      <c r="C40" s="47" t="s">
        <v>8</v>
      </c>
      <c r="D40" s="31">
        <f>D42+D43</f>
        <v>848298.6</v>
      </c>
      <c r="E40" s="31">
        <f>E42+E43</f>
        <v>723280.4</v>
      </c>
      <c r="F40" s="30"/>
      <c r="G40" s="30">
        <f t="shared" si="0"/>
        <v>848298.6</v>
      </c>
      <c r="H40" s="30"/>
      <c r="I40" s="30">
        <f t="shared" si="1"/>
        <v>723280.4</v>
      </c>
      <c r="J40" s="30"/>
      <c r="K40" s="30">
        <f t="shared" si="2"/>
        <v>848298.6</v>
      </c>
      <c r="L40" s="30"/>
      <c r="M40" s="30">
        <f t="shared" si="3"/>
        <v>723280.4</v>
      </c>
      <c r="N40" s="30"/>
      <c r="O40" s="30">
        <f t="shared" si="16"/>
        <v>848298.6</v>
      </c>
      <c r="P40" s="30"/>
      <c r="Q40" s="30">
        <f t="shared" si="17"/>
        <v>723280.4</v>
      </c>
      <c r="R40" s="32"/>
      <c r="S40" s="30">
        <f t="shared" si="18"/>
        <v>848298.6</v>
      </c>
      <c r="T40" s="32"/>
      <c r="U40" s="30">
        <f t="shared" si="19"/>
        <v>723280.4</v>
      </c>
      <c r="V40" s="8"/>
      <c r="W40" s="4"/>
    </row>
    <row r="41" spans="1:28" hidden="1" x14ac:dyDescent="0.3">
      <c r="A41" s="2"/>
      <c r="B41" s="5" t="s">
        <v>12</v>
      </c>
      <c r="C41" s="15"/>
      <c r="D41" s="31"/>
      <c r="E41" s="31"/>
      <c r="F41" s="30"/>
      <c r="G41" s="30">
        <f t="shared" si="0"/>
        <v>0</v>
      </c>
      <c r="H41" s="30"/>
      <c r="I41" s="30">
        <f t="shared" si="1"/>
        <v>0</v>
      </c>
      <c r="J41" s="30"/>
      <c r="K41" s="30"/>
      <c r="L41" s="30"/>
      <c r="M41" s="30"/>
      <c r="N41" s="30"/>
      <c r="O41" s="30"/>
      <c r="P41" s="30"/>
      <c r="Q41" s="30"/>
      <c r="R41" s="32"/>
      <c r="S41" s="30"/>
      <c r="T41" s="32"/>
      <c r="U41" s="30"/>
      <c r="V41" s="8"/>
      <c r="W41" s="4">
        <v>0</v>
      </c>
    </row>
    <row r="42" spans="1:28" s="43" customFormat="1" hidden="1" x14ac:dyDescent="0.3">
      <c r="A42" s="37"/>
      <c r="B42" s="38" t="s">
        <v>15</v>
      </c>
      <c r="C42" s="38"/>
      <c r="D42" s="40">
        <v>848298.6</v>
      </c>
      <c r="E42" s="40">
        <v>723280.4</v>
      </c>
      <c r="F42" s="41"/>
      <c r="G42" s="41">
        <f t="shared" si="0"/>
        <v>848298.6</v>
      </c>
      <c r="H42" s="41"/>
      <c r="I42" s="41">
        <f t="shared" si="1"/>
        <v>723280.4</v>
      </c>
      <c r="J42" s="41"/>
      <c r="K42" s="41">
        <f t="shared" si="2"/>
        <v>848298.6</v>
      </c>
      <c r="L42" s="41"/>
      <c r="M42" s="41">
        <f t="shared" si="3"/>
        <v>723280.4</v>
      </c>
      <c r="N42" s="41"/>
      <c r="O42" s="41">
        <f t="shared" ref="O42:O45" si="20">K42+N42</f>
        <v>848298.6</v>
      </c>
      <c r="P42" s="41"/>
      <c r="Q42" s="41">
        <f t="shared" ref="Q42:Q45" si="21">M42+P42</f>
        <v>723280.4</v>
      </c>
      <c r="R42" s="41"/>
      <c r="S42" s="41">
        <f t="shared" ref="S42:S45" si="22">O42+R42</f>
        <v>848298.6</v>
      </c>
      <c r="T42" s="41"/>
      <c r="U42" s="41">
        <f t="shared" ref="U42:U45" si="23">Q42+T42</f>
        <v>723280.4</v>
      </c>
      <c r="V42" s="45"/>
      <c r="W42" s="43">
        <v>0</v>
      </c>
    </row>
    <row r="43" spans="1:28" hidden="1" x14ac:dyDescent="0.3">
      <c r="A43" s="2"/>
      <c r="B43" s="18" t="s">
        <v>27</v>
      </c>
      <c r="C43" s="15"/>
      <c r="D43" s="31"/>
      <c r="E43" s="31"/>
      <c r="F43" s="30"/>
      <c r="G43" s="30">
        <f t="shared" si="0"/>
        <v>0</v>
      </c>
      <c r="H43" s="30"/>
      <c r="I43" s="30">
        <f t="shared" si="1"/>
        <v>0</v>
      </c>
      <c r="J43" s="30"/>
      <c r="K43" s="30">
        <f t="shared" si="2"/>
        <v>0</v>
      </c>
      <c r="L43" s="30"/>
      <c r="M43" s="30">
        <f t="shared" si="3"/>
        <v>0</v>
      </c>
      <c r="N43" s="30"/>
      <c r="O43" s="30">
        <f t="shared" si="20"/>
        <v>0</v>
      </c>
      <c r="P43" s="30"/>
      <c r="Q43" s="30">
        <f t="shared" si="21"/>
        <v>0</v>
      </c>
      <c r="R43" s="32"/>
      <c r="S43" s="30">
        <f t="shared" si="22"/>
        <v>0</v>
      </c>
      <c r="T43" s="32"/>
      <c r="U43" s="30">
        <f t="shared" si="23"/>
        <v>0</v>
      </c>
      <c r="V43" s="8"/>
      <c r="W43" s="4">
        <v>0</v>
      </c>
    </row>
    <row r="44" spans="1:28" ht="75" x14ac:dyDescent="0.3">
      <c r="A44" s="2" t="s">
        <v>49</v>
      </c>
      <c r="B44" s="47" t="s">
        <v>41</v>
      </c>
      <c r="C44" s="47" t="s">
        <v>7</v>
      </c>
      <c r="D44" s="31">
        <v>34448</v>
      </c>
      <c r="E44" s="31">
        <v>0</v>
      </c>
      <c r="F44" s="30"/>
      <c r="G44" s="30">
        <f t="shared" si="0"/>
        <v>34448</v>
      </c>
      <c r="H44" s="30"/>
      <c r="I44" s="30">
        <f t="shared" si="1"/>
        <v>0</v>
      </c>
      <c r="J44" s="30"/>
      <c r="K44" s="30">
        <f t="shared" si="2"/>
        <v>34448</v>
      </c>
      <c r="L44" s="30"/>
      <c r="M44" s="30">
        <f t="shared" si="3"/>
        <v>0</v>
      </c>
      <c r="N44" s="30"/>
      <c r="O44" s="30">
        <f t="shared" si="20"/>
        <v>34448</v>
      </c>
      <c r="P44" s="30"/>
      <c r="Q44" s="30">
        <f t="shared" si="21"/>
        <v>0</v>
      </c>
      <c r="R44" s="32"/>
      <c r="S44" s="30">
        <f t="shared" si="22"/>
        <v>34448</v>
      </c>
      <c r="T44" s="32"/>
      <c r="U44" s="30">
        <f t="shared" si="23"/>
        <v>0</v>
      </c>
      <c r="V44" s="8">
        <v>1710141090</v>
      </c>
      <c r="W44" s="4"/>
    </row>
    <row r="45" spans="1:28" x14ac:dyDescent="0.3">
      <c r="A45" s="2"/>
      <c r="B45" s="47" t="s">
        <v>9</v>
      </c>
      <c r="C45" s="47"/>
      <c r="D45" s="34">
        <f>D47+D48</f>
        <v>35500</v>
      </c>
      <c r="E45" s="34">
        <f>E47+E48</f>
        <v>35500</v>
      </c>
      <c r="F45" s="34">
        <f>F47+F48</f>
        <v>0</v>
      </c>
      <c r="G45" s="29">
        <f t="shared" si="0"/>
        <v>35500</v>
      </c>
      <c r="H45" s="34">
        <f>H48+H47</f>
        <v>0</v>
      </c>
      <c r="I45" s="29">
        <f t="shared" si="1"/>
        <v>35500</v>
      </c>
      <c r="J45" s="29">
        <f>J47+J48</f>
        <v>7282.02</v>
      </c>
      <c r="K45" s="29">
        <f t="shared" si="2"/>
        <v>42782.020000000004</v>
      </c>
      <c r="L45" s="29">
        <f>L47+L48</f>
        <v>0</v>
      </c>
      <c r="M45" s="29">
        <f t="shared" si="3"/>
        <v>35500</v>
      </c>
      <c r="N45" s="29">
        <f>N47+N48</f>
        <v>0</v>
      </c>
      <c r="O45" s="29">
        <f t="shared" si="20"/>
        <v>42782.020000000004</v>
      </c>
      <c r="P45" s="29">
        <f>P47+P48</f>
        <v>0</v>
      </c>
      <c r="Q45" s="29">
        <f t="shared" si="21"/>
        <v>35500</v>
      </c>
      <c r="R45" s="29">
        <f>R47+R48</f>
        <v>5072.76</v>
      </c>
      <c r="S45" s="30">
        <f t="shared" si="22"/>
        <v>47854.780000000006</v>
      </c>
      <c r="T45" s="29">
        <f>T47+T48</f>
        <v>7609.15</v>
      </c>
      <c r="U45" s="30">
        <f t="shared" si="23"/>
        <v>43109.15</v>
      </c>
      <c r="V45" s="25"/>
      <c r="W45" s="12"/>
    </row>
    <row r="46" spans="1:28" hidden="1" x14ac:dyDescent="0.3">
      <c r="A46" s="2"/>
      <c r="B46" s="5" t="s">
        <v>12</v>
      </c>
      <c r="C46" s="7"/>
      <c r="D46" s="35"/>
      <c r="E46" s="35"/>
      <c r="F46" s="33"/>
      <c r="G46" s="30">
        <f t="shared" si="0"/>
        <v>0</v>
      </c>
      <c r="H46" s="33"/>
      <c r="I46" s="30">
        <f t="shared" si="1"/>
        <v>0</v>
      </c>
      <c r="J46" s="30"/>
      <c r="K46" s="30"/>
      <c r="L46" s="30"/>
      <c r="M46" s="30"/>
      <c r="N46" s="30"/>
      <c r="O46" s="30"/>
      <c r="P46" s="30"/>
      <c r="Q46" s="30"/>
      <c r="R46" s="32"/>
      <c r="S46" s="30"/>
      <c r="T46" s="32"/>
      <c r="U46" s="30"/>
      <c r="V46" s="8"/>
      <c r="W46" s="4">
        <v>0</v>
      </c>
      <c r="AB46" s="12"/>
    </row>
    <row r="47" spans="1:28" hidden="1" x14ac:dyDescent="0.3">
      <c r="A47" s="2"/>
      <c r="B47" s="18" t="s">
        <v>15</v>
      </c>
      <c r="C47" s="7"/>
      <c r="D47" s="35">
        <f>D49</f>
        <v>35500</v>
      </c>
      <c r="E47" s="35">
        <f>E49</f>
        <v>35500</v>
      </c>
      <c r="F47" s="33">
        <f>F49</f>
        <v>0</v>
      </c>
      <c r="G47" s="30">
        <f t="shared" si="0"/>
        <v>35500</v>
      </c>
      <c r="H47" s="33">
        <f>H49</f>
        <v>0</v>
      </c>
      <c r="I47" s="30">
        <f t="shared" si="1"/>
        <v>35500</v>
      </c>
      <c r="J47" s="30">
        <f>J49+J50</f>
        <v>7282.02</v>
      </c>
      <c r="K47" s="30">
        <f t="shared" si="2"/>
        <v>42782.020000000004</v>
      </c>
      <c r="L47" s="30">
        <f>L49</f>
        <v>0</v>
      </c>
      <c r="M47" s="30">
        <f t="shared" si="3"/>
        <v>35500</v>
      </c>
      <c r="N47" s="30">
        <f>N49+N50</f>
        <v>0</v>
      </c>
      <c r="O47" s="30">
        <f t="shared" ref="O47:O52" si="24">K47+N47</f>
        <v>42782.020000000004</v>
      </c>
      <c r="P47" s="30">
        <f>P49</f>
        <v>0</v>
      </c>
      <c r="Q47" s="30">
        <f t="shared" ref="Q47:Q52" si="25">M47+P47</f>
        <v>35500</v>
      </c>
      <c r="R47" s="32">
        <f>R49+R50+R51</f>
        <v>5072.76</v>
      </c>
      <c r="S47" s="30">
        <f t="shared" ref="S47:S55" si="26">O47+R47</f>
        <v>47854.780000000006</v>
      </c>
      <c r="T47" s="32">
        <f>T49+T50+T51</f>
        <v>7609.15</v>
      </c>
      <c r="U47" s="30">
        <f t="shared" ref="U47:U52" si="27">Q47+T47</f>
        <v>43109.15</v>
      </c>
      <c r="V47" s="8"/>
      <c r="W47" s="4">
        <v>0</v>
      </c>
    </row>
    <row r="48" spans="1:28" hidden="1" x14ac:dyDescent="0.3">
      <c r="A48" s="2"/>
      <c r="B48" s="18" t="s">
        <v>27</v>
      </c>
      <c r="C48" s="7"/>
      <c r="D48" s="35"/>
      <c r="E48" s="35"/>
      <c r="F48" s="33"/>
      <c r="G48" s="30">
        <f t="shared" si="0"/>
        <v>0</v>
      </c>
      <c r="H48" s="33"/>
      <c r="I48" s="30">
        <f t="shared" si="1"/>
        <v>0</v>
      </c>
      <c r="J48" s="30"/>
      <c r="K48" s="30">
        <f t="shared" si="2"/>
        <v>0</v>
      </c>
      <c r="L48" s="30"/>
      <c r="M48" s="30">
        <f t="shared" si="3"/>
        <v>0</v>
      </c>
      <c r="N48" s="30"/>
      <c r="O48" s="30">
        <f t="shared" si="24"/>
        <v>0</v>
      </c>
      <c r="P48" s="30"/>
      <c r="Q48" s="30">
        <f t="shared" si="25"/>
        <v>0</v>
      </c>
      <c r="R48" s="32"/>
      <c r="S48" s="30">
        <f t="shared" si="26"/>
        <v>0</v>
      </c>
      <c r="T48" s="32"/>
      <c r="U48" s="30">
        <f t="shared" si="27"/>
        <v>0</v>
      </c>
      <c r="V48" s="8"/>
      <c r="W48" s="4">
        <v>0</v>
      </c>
    </row>
    <row r="49" spans="1:23" ht="75" x14ac:dyDescent="0.3">
      <c r="A49" s="2" t="s">
        <v>71</v>
      </c>
      <c r="B49" s="47" t="s">
        <v>44</v>
      </c>
      <c r="C49" s="3" t="s">
        <v>10</v>
      </c>
      <c r="D49" s="31">
        <v>35500</v>
      </c>
      <c r="E49" s="31">
        <v>35500</v>
      </c>
      <c r="F49" s="30"/>
      <c r="G49" s="30">
        <f t="shared" si="0"/>
        <v>35500</v>
      </c>
      <c r="H49" s="30"/>
      <c r="I49" s="30">
        <f t="shared" si="1"/>
        <v>35500</v>
      </c>
      <c r="J49" s="30"/>
      <c r="K49" s="30">
        <f t="shared" si="2"/>
        <v>35500</v>
      </c>
      <c r="L49" s="30"/>
      <c r="M49" s="30">
        <f t="shared" si="3"/>
        <v>35500</v>
      </c>
      <c r="N49" s="30"/>
      <c r="O49" s="30">
        <f t="shared" si="24"/>
        <v>35500</v>
      </c>
      <c r="P49" s="30"/>
      <c r="Q49" s="30">
        <f t="shared" si="25"/>
        <v>35500</v>
      </c>
      <c r="R49" s="32"/>
      <c r="S49" s="30">
        <f t="shared" si="26"/>
        <v>35500</v>
      </c>
      <c r="T49" s="32"/>
      <c r="U49" s="30">
        <f t="shared" si="27"/>
        <v>35500</v>
      </c>
      <c r="V49" s="8"/>
      <c r="W49" s="4"/>
    </row>
    <row r="50" spans="1:23" ht="75" x14ac:dyDescent="0.3">
      <c r="A50" s="2" t="s">
        <v>72</v>
      </c>
      <c r="B50" s="47" t="s">
        <v>97</v>
      </c>
      <c r="C50" s="3" t="s">
        <v>10</v>
      </c>
      <c r="D50" s="31"/>
      <c r="E50" s="31"/>
      <c r="F50" s="30"/>
      <c r="G50" s="30"/>
      <c r="H50" s="30"/>
      <c r="I50" s="30"/>
      <c r="J50" s="30">
        <v>7282.02</v>
      </c>
      <c r="K50" s="30">
        <f t="shared" si="2"/>
        <v>7282.02</v>
      </c>
      <c r="L50" s="30"/>
      <c r="M50" s="30">
        <f t="shared" si="3"/>
        <v>0</v>
      </c>
      <c r="N50" s="30"/>
      <c r="O50" s="30">
        <f t="shared" si="24"/>
        <v>7282.02</v>
      </c>
      <c r="P50" s="30"/>
      <c r="Q50" s="30">
        <f t="shared" si="25"/>
        <v>0</v>
      </c>
      <c r="R50" s="32"/>
      <c r="S50" s="30">
        <f t="shared" si="26"/>
        <v>7282.02</v>
      </c>
      <c r="T50" s="32"/>
      <c r="U50" s="30">
        <f t="shared" si="27"/>
        <v>0</v>
      </c>
      <c r="V50" s="8">
        <v>1110841780</v>
      </c>
      <c r="W50" s="4"/>
    </row>
    <row r="51" spans="1:23" ht="75" x14ac:dyDescent="0.3">
      <c r="A51" s="2" t="s">
        <v>73</v>
      </c>
      <c r="B51" s="47" t="s">
        <v>108</v>
      </c>
      <c r="C51" s="3" t="s">
        <v>10</v>
      </c>
      <c r="D51" s="31"/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2">
        <v>5072.76</v>
      </c>
      <c r="S51" s="30">
        <f t="shared" si="26"/>
        <v>5072.76</v>
      </c>
      <c r="T51" s="32">
        <v>7609.15</v>
      </c>
      <c r="U51" s="30">
        <f t="shared" si="27"/>
        <v>7609.15</v>
      </c>
      <c r="V51" s="8">
        <v>1110841750</v>
      </c>
      <c r="W51" s="4"/>
    </row>
    <row r="52" spans="1:23" x14ac:dyDescent="0.3">
      <c r="A52" s="2"/>
      <c r="B52" s="47" t="s">
        <v>11</v>
      </c>
      <c r="C52" s="47"/>
      <c r="D52" s="29">
        <f>D54+D55+D56</f>
        <v>668194.5</v>
      </c>
      <c r="E52" s="29">
        <f>E54+E55+E56</f>
        <v>570340</v>
      </c>
      <c r="F52" s="29">
        <f>F54+F55+F56</f>
        <v>0</v>
      </c>
      <c r="G52" s="29">
        <f t="shared" si="0"/>
        <v>668194.5</v>
      </c>
      <c r="H52" s="29">
        <f>H54+H55+H56</f>
        <v>0</v>
      </c>
      <c r="I52" s="29">
        <f t="shared" si="1"/>
        <v>570340</v>
      </c>
      <c r="J52" s="29">
        <f>J54+J55+J56</f>
        <v>29422.078000000001</v>
      </c>
      <c r="K52" s="29">
        <f t="shared" si="2"/>
        <v>697616.57799999998</v>
      </c>
      <c r="L52" s="29">
        <f>L54+L55+L56</f>
        <v>61703.100000000006</v>
      </c>
      <c r="M52" s="29">
        <f t="shared" si="3"/>
        <v>632043.1</v>
      </c>
      <c r="N52" s="29">
        <f>N54+N55+N56</f>
        <v>0</v>
      </c>
      <c r="O52" s="29">
        <f t="shared" si="24"/>
        <v>697616.57799999998</v>
      </c>
      <c r="P52" s="29">
        <f>P54+P55+P56</f>
        <v>0</v>
      </c>
      <c r="Q52" s="29">
        <f t="shared" si="25"/>
        <v>632043.1</v>
      </c>
      <c r="R52" s="29">
        <f>R54+R55+R56</f>
        <v>0</v>
      </c>
      <c r="S52" s="30">
        <f t="shared" si="26"/>
        <v>697616.57799999998</v>
      </c>
      <c r="T52" s="29">
        <f>T54+T55+T56</f>
        <v>0</v>
      </c>
      <c r="U52" s="30">
        <f t="shared" si="27"/>
        <v>632043.1</v>
      </c>
      <c r="V52" s="25"/>
      <c r="W52" s="12"/>
    </row>
    <row r="53" spans="1:23" x14ac:dyDescent="0.3">
      <c r="A53" s="2"/>
      <c r="B53" s="5" t="s">
        <v>12</v>
      </c>
      <c r="C53" s="3"/>
      <c r="D53" s="31"/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2"/>
      <c r="S53" s="30"/>
      <c r="T53" s="32"/>
      <c r="U53" s="30"/>
      <c r="V53" s="8"/>
      <c r="W53" s="4"/>
    </row>
    <row r="54" spans="1:23" s="43" customFormat="1" hidden="1" x14ac:dyDescent="0.3">
      <c r="A54" s="37"/>
      <c r="B54" s="38" t="s">
        <v>15</v>
      </c>
      <c r="C54" s="46"/>
      <c r="D54" s="40">
        <f>D59+D61+D67+D64+D66+D68+D69</f>
        <v>317689.5</v>
      </c>
      <c r="E54" s="40">
        <f>E59+E61+E67+E64+E66+E68+E69</f>
        <v>219835</v>
      </c>
      <c r="F54" s="41">
        <f>F59+F61+F64+F66+F67+F68+F69</f>
        <v>0</v>
      </c>
      <c r="G54" s="41">
        <f t="shared" si="0"/>
        <v>317689.5</v>
      </c>
      <c r="H54" s="41">
        <f>H59+H61+H64+H66+H67+H68+H69</f>
        <v>0</v>
      </c>
      <c r="I54" s="41">
        <f t="shared" si="1"/>
        <v>219835</v>
      </c>
      <c r="J54" s="41">
        <f>J59+J61+J64+J66+J67+J68+J69+J72+J74</f>
        <v>13321.478000000001</v>
      </c>
      <c r="K54" s="41">
        <f>G54+J54</f>
        <v>331010.978</v>
      </c>
      <c r="L54" s="41">
        <f>L59+L61+L64+L66+L67+L68+L69</f>
        <v>15425.8</v>
      </c>
      <c r="M54" s="41">
        <f t="shared" si="3"/>
        <v>235260.79999999999</v>
      </c>
      <c r="N54" s="41">
        <f>N59+N61+N64+N66+N67+N68+N69+N72+N74</f>
        <v>0</v>
      </c>
      <c r="O54" s="41">
        <f>K54+N54</f>
        <v>331010.978</v>
      </c>
      <c r="P54" s="41">
        <f>P59+P61+P64+P66+P67+P68+P69</f>
        <v>0</v>
      </c>
      <c r="Q54" s="41">
        <f t="shared" ref="Q54:Q57" si="28">M54+P54</f>
        <v>235260.79999999999</v>
      </c>
      <c r="R54" s="41">
        <f>R59+R61+R64+R66+R67+R68+R69+R72+R74+R77</f>
        <v>0</v>
      </c>
      <c r="S54" s="30">
        <f t="shared" si="26"/>
        <v>331010.978</v>
      </c>
      <c r="T54" s="41">
        <f t="shared" ref="T54" si="29">T59+T61+T64+T66+T67+T68+T69+T72+T74+T77</f>
        <v>0</v>
      </c>
      <c r="U54" s="41">
        <f t="shared" ref="U54:U57" si="30">Q54+T54</f>
        <v>235260.79999999999</v>
      </c>
      <c r="V54" s="42"/>
      <c r="W54" s="43">
        <v>0</v>
      </c>
    </row>
    <row r="55" spans="1:23" hidden="1" x14ac:dyDescent="0.3">
      <c r="A55" s="2"/>
      <c r="B55" s="18" t="s">
        <v>27</v>
      </c>
      <c r="C55" s="3"/>
      <c r="D55" s="31"/>
      <c r="E55" s="31"/>
      <c r="F55" s="30"/>
      <c r="G55" s="30">
        <f t="shared" si="0"/>
        <v>0</v>
      </c>
      <c r="H55" s="30"/>
      <c r="I55" s="30">
        <f t="shared" si="1"/>
        <v>0</v>
      </c>
      <c r="J55" s="30"/>
      <c r="K55" s="30">
        <f t="shared" si="2"/>
        <v>0</v>
      </c>
      <c r="L55" s="30"/>
      <c r="M55" s="30">
        <f t="shared" si="3"/>
        <v>0</v>
      </c>
      <c r="N55" s="30"/>
      <c r="O55" s="30">
        <f t="shared" ref="O55:O57" si="31">K55+N55</f>
        <v>0</v>
      </c>
      <c r="P55" s="30"/>
      <c r="Q55" s="30">
        <f t="shared" si="28"/>
        <v>0</v>
      </c>
      <c r="R55" s="32"/>
      <c r="S55" s="30">
        <f t="shared" si="26"/>
        <v>0</v>
      </c>
      <c r="T55" s="32"/>
      <c r="U55" s="30">
        <f t="shared" si="30"/>
        <v>0</v>
      </c>
      <c r="V55" s="8"/>
      <c r="W55" s="4">
        <v>0</v>
      </c>
    </row>
    <row r="56" spans="1:23" x14ac:dyDescent="0.3">
      <c r="A56" s="2"/>
      <c r="B56" s="47" t="s">
        <v>13</v>
      </c>
      <c r="C56" s="3"/>
      <c r="D56" s="31">
        <f>D60+D65</f>
        <v>350505</v>
      </c>
      <c r="E56" s="31">
        <f>E60+E65</f>
        <v>350505</v>
      </c>
      <c r="F56" s="30">
        <f>F60+F65</f>
        <v>0</v>
      </c>
      <c r="G56" s="30">
        <f t="shared" si="0"/>
        <v>350505</v>
      </c>
      <c r="H56" s="30">
        <f>H60+H65</f>
        <v>0</v>
      </c>
      <c r="I56" s="30">
        <f t="shared" si="1"/>
        <v>350505</v>
      </c>
      <c r="J56" s="30">
        <f>J60+J65+J73</f>
        <v>16100.6</v>
      </c>
      <c r="K56" s="30">
        <f t="shared" si="2"/>
        <v>366605.6</v>
      </c>
      <c r="L56" s="30">
        <f>L60+L65</f>
        <v>46277.3</v>
      </c>
      <c r="M56" s="30">
        <f t="shared" si="3"/>
        <v>396782.3</v>
      </c>
      <c r="N56" s="30">
        <f>N60+N65+N73</f>
        <v>0</v>
      </c>
      <c r="O56" s="30">
        <f t="shared" si="31"/>
        <v>366605.6</v>
      </c>
      <c r="P56" s="30">
        <f>P60+P65</f>
        <v>0</v>
      </c>
      <c r="Q56" s="30">
        <f t="shared" si="28"/>
        <v>396782.3</v>
      </c>
      <c r="R56" s="32">
        <f>R60+R65+R73+R78</f>
        <v>0</v>
      </c>
      <c r="S56" s="30">
        <f t="shared" ref="S56:T56" si="32">S60+S65+S73+S78</f>
        <v>366605.6</v>
      </c>
      <c r="T56" s="32">
        <f t="shared" si="32"/>
        <v>0</v>
      </c>
      <c r="U56" s="30">
        <f t="shared" si="30"/>
        <v>396782.3</v>
      </c>
      <c r="V56" s="8"/>
      <c r="W56" s="4"/>
    </row>
    <row r="57" spans="1:23" ht="75" x14ac:dyDescent="0.3">
      <c r="A57" s="2" t="s">
        <v>74</v>
      </c>
      <c r="B57" s="47" t="s">
        <v>28</v>
      </c>
      <c r="C57" s="3" t="s">
        <v>10</v>
      </c>
      <c r="D57" s="31">
        <f>D59+D60</f>
        <v>193462</v>
      </c>
      <c r="E57" s="31">
        <f>E59+E60</f>
        <v>0</v>
      </c>
      <c r="F57" s="30"/>
      <c r="G57" s="30">
        <f t="shared" si="0"/>
        <v>193462</v>
      </c>
      <c r="H57" s="30"/>
      <c r="I57" s="30">
        <f t="shared" si="1"/>
        <v>0</v>
      </c>
      <c r="J57" s="30">
        <f>J59+J60</f>
        <v>-19877</v>
      </c>
      <c r="K57" s="30">
        <f t="shared" si="2"/>
        <v>173585</v>
      </c>
      <c r="L57" s="30"/>
      <c r="M57" s="30">
        <f t="shared" si="3"/>
        <v>0</v>
      </c>
      <c r="N57" s="30">
        <f>N59+N60</f>
        <v>0</v>
      </c>
      <c r="O57" s="30">
        <f t="shared" si="31"/>
        <v>173585</v>
      </c>
      <c r="P57" s="30"/>
      <c r="Q57" s="30">
        <f t="shared" si="28"/>
        <v>0</v>
      </c>
      <c r="R57" s="32">
        <f>R59+R60</f>
        <v>-86880.599999999991</v>
      </c>
      <c r="S57" s="30">
        <f t="shared" ref="S57" si="33">O57+R57</f>
        <v>86704.400000000009</v>
      </c>
      <c r="T57" s="32"/>
      <c r="U57" s="30">
        <f t="shared" si="30"/>
        <v>0</v>
      </c>
      <c r="V57" s="8"/>
      <c r="W57" s="4"/>
    </row>
    <row r="58" spans="1:23" x14ac:dyDescent="0.3">
      <c r="A58" s="2"/>
      <c r="B58" s="5" t="s">
        <v>12</v>
      </c>
      <c r="C58" s="3"/>
      <c r="D58" s="31"/>
      <c r="E58" s="3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2"/>
      <c r="S58" s="30"/>
      <c r="T58" s="32"/>
      <c r="U58" s="30"/>
      <c r="V58" s="8"/>
      <c r="W58" s="4"/>
    </row>
    <row r="59" spans="1:23" hidden="1" x14ac:dyDescent="0.3">
      <c r="A59" s="2"/>
      <c r="B59" s="18" t="s">
        <v>15</v>
      </c>
      <c r="C59" s="3"/>
      <c r="D59" s="31">
        <v>48365.5</v>
      </c>
      <c r="E59" s="31">
        <v>0</v>
      </c>
      <c r="F59" s="30"/>
      <c r="G59" s="30">
        <f t="shared" si="0"/>
        <v>48365.5</v>
      </c>
      <c r="H59" s="30"/>
      <c r="I59" s="30">
        <f t="shared" si="1"/>
        <v>0</v>
      </c>
      <c r="J59" s="30">
        <v>-12238.5</v>
      </c>
      <c r="K59" s="30">
        <f t="shared" si="2"/>
        <v>36127</v>
      </c>
      <c r="L59" s="30"/>
      <c r="M59" s="30">
        <f t="shared" si="3"/>
        <v>0</v>
      </c>
      <c r="N59" s="30"/>
      <c r="O59" s="30">
        <f t="shared" ref="O59:O62" si="34">K59+N59</f>
        <v>36127</v>
      </c>
      <c r="P59" s="30"/>
      <c r="Q59" s="30">
        <f t="shared" ref="Q59:Q62" si="35">M59+P59</f>
        <v>0</v>
      </c>
      <c r="R59" s="32">
        <v>-14450.9</v>
      </c>
      <c r="S59" s="30">
        <f t="shared" ref="S59:S62" si="36">O59+R59</f>
        <v>21676.1</v>
      </c>
      <c r="T59" s="32"/>
      <c r="U59" s="30">
        <f t="shared" ref="U59:U62" si="37">Q59+T59</f>
        <v>0</v>
      </c>
      <c r="V59" s="8" t="s">
        <v>102</v>
      </c>
      <c r="W59" s="4">
        <v>0</v>
      </c>
    </row>
    <row r="60" spans="1:23" x14ac:dyDescent="0.3">
      <c r="A60" s="2"/>
      <c r="B60" s="47" t="s">
        <v>13</v>
      </c>
      <c r="C60" s="3"/>
      <c r="D60" s="31">
        <v>145096.5</v>
      </c>
      <c r="E60" s="31">
        <v>0</v>
      </c>
      <c r="F60" s="30"/>
      <c r="G60" s="30">
        <f t="shared" si="0"/>
        <v>145096.5</v>
      </c>
      <c r="H60" s="30"/>
      <c r="I60" s="30">
        <f t="shared" si="1"/>
        <v>0</v>
      </c>
      <c r="J60" s="30">
        <v>-7638.5</v>
      </c>
      <c r="K60" s="30">
        <f t="shared" si="2"/>
        <v>137458</v>
      </c>
      <c r="L60" s="30"/>
      <c r="M60" s="30">
        <f t="shared" si="3"/>
        <v>0</v>
      </c>
      <c r="N60" s="30"/>
      <c r="O60" s="30">
        <f t="shared" si="34"/>
        <v>137458</v>
      </c>
      <c r="P60" s="30"/>
      <c r="Q60" s="30">
        <f t="shared" si="35"/>
        <v>0</v>
      </c>
      <c r="R60" s="32">
        <v>-72429.7</v>
      </c>
      <c r="S60" s="30">
        <f t="shared" si="36"/>
        <v>65028.3</v>
      </c>
      <c r="T60" s="32"/>
      <c r="U60" s="30">
        <f t="shared" si="37"/>
        <v>0</v>
      </c>
      <c r="V60" s="8" t="s">
        <v>94</v>
      </c>
      <c r="W60" s="4"/>
    </row>
    <row r="61" spans="1:23" ht="75" x14ac:dyDescent="0.3">
      <c r="A61" s="2" t="s">
        <v>75</v>
      </c>
      <c r="B61" s="3" t="s">
        <v>61</v>
      </c>
      <c r="C61" s="3" t="s">
        <v>10</v>
      </c>
      <c r="D61" s="31">
        <v>150734</v>
      </c>
      <c r="E61" s="31">
        <v>100000</v>
      </c>
      <c r="F61" s="30"/>
      <c r="G61" s="30">
        <f t="shared" si="0"/>
        <v>150734</v>
      </c>
      <c r="H61" s="30"/>
      <c r="I61" s="30">
        <f t="shared" si="1"/>
        <v>100000</v>
      </c>
      <c r="J61" s="30"/>
      <c r="K61" s="30">
        <f t="shared" si="2"/>
        <v>150734</v>
      </c>
      <c r="L61" s="30"/>
      <c r="M61" s="30">
        <f t="shared" si="3"/>
        <v>100000</v>
      </c>
      <c r="N61" s="30"/>
      <c r="O61" s="30">
        <f t="shared" si="34"/>
        <v>150734</v>
      </c>
      <c r="P61" s="30"/>
      <c r="Q61" s="30">
        <f t="shared" si="35"/>
        <v>100000</v>
      </c>
      <c r="R61" s="32"/>
      <c r="S61" s="30">
        <f t="shared" si="36"/>
        <v>150734</v>
      </c>
      <c r="T61" s="32"/>
      <c r="U61" s="30">
        <f t="shared" si="37"/>
        <v>100000</v>
      </c>
      <c r="V61" s="8">
        <v>1020141480</v>
      </c>
      <c r="W61" s="4"/>
    </row>
    <row r="62" spans="1:23" ht="75" x14ac:dyDescent="0.3">
      <c r="A62" s="2" t="s">
        <v>39</v>
      </c>
      <c r="B62" s="16" t="s">
        <v>80</v>
      </c>
      <c r="C62" s="3" t="s">
        <v>10</v>
      </c>
      <c r="D62" s="31">
        <f>D64+D65</f>
        <v>273878</v>
      </c>
      <c r="E62" s="31">
        <f>E64+E65</f>
        <v>467340</v>
      </c>
      <c r="F62" s="30"/>
      <c r="G62" s="30">
        <f t="shared" si="0"/>
        <v>273878</v>
      </c>
      <c r="H62" s="30"/>
      <c r="I62" s="30">
        <f t="shared" si="1"/>
        <v>467340</v>
      </c>
      <c r="J62" s="30">
        <f>J64+J65</f>
        <v>25961.7</v>
      </c>
      <c r="K62" s="30">
        <f t="shared" si="2"/>
        <v>299839.7</v>
      </c>
      <c r="L62" s="30">
        <f>L64+L65</f>
        <v>61703.100000000006</v>
      </c>
      <c r="M62" s="30">
        <f t="shared" si="3"/>
        <v>529043.1</v>
      </c>
      <c r="N62" s="30">
        <f>N64+N65</f>
        <v>0</v>
      </c>
      <c r="O62" s="30">
        <f t="shared" si="34"/>
        <v>299839.7</v>
      </c>
      <c r="P62" s="30">
        <f>P64+P65</f>
        <v>0</v>
      </c>
      <c r="Q62" s="30">
        <f t="shared" si="35"/>
        <v>529043.1</v>
      </c>
      <c r="R62" s="32">
        <f>R64+R65</f>
        <v>62151.6</v>
      </c>
      <c r="S62" s="30">
        <f t="shared" si="36"/>
        <v>361991.3</v>
      </c>
      <c r="T62" s="32">
        <f>T64+T65</f>
        <v>-253301.09999999998</v>
      </c>
      <c r="U62" s="30">
        <f t="shared" si="37"/>
        <v>275742</v>
      </c>
      <c r="V62" s="8">
        <v>1020141500</v>
      </c>
      <c r="W62" s="4"/>
    </row>
    <row r="63" spans="1:23" x14ac:dyDescent="0.3">
      <c r="A63" s="2"/>
      <c r="B63" s="5" t="s">
        <v>12</v>
      </c>
      <c r="C63" s="3"/>
      <c r="D63" s="31"/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2"/>
      <c r="S63" s="30"/>
      <c r="T63" s="32"/>
      <c r="U63" s="30"/>
      <c r="V63" s="8"/>
      <c r="W63" s="4"/>
    </row>
    <row r="64" spans="1:23" s="43" customFormat="1" hidden="1" x14ac:dyDescent="0.3">
      <c r="A64" s="37"/>
      <c r="B64" s="38" t="s">
        <v>15</v>
      </c>
      <c r="C64" s="46"/>
      <c r="D64" s="40">
        <v>68469.5</v>
      </c>
      <c r="E64" s="40">
        <v>116835</v>
      </c>
      <c r="F64" s="41"/>
      <c r="G64" s="41">
        <f t="shared" si="0"/>
        <v>68469.5</v>
      </c>
      <c r="H64" s="41"/>
      <c r="I64" s="41">
        <f t="shared" si="1"/>
        <v>116835</v>
      </c>
      <c r="J64" s="41">
        <v>13759.7</v>
      </c>
      <c r="K64" s="41">
        <f t="shared" si="2"/>
        <v>82229.2</v>
      </c>
      <c r="L64" s="41">
        <v>15425.8</v>
      </c>
      <c r="M64" s="41">
        <f t="shared" si="3"/>
        <v>132260.79999999999</v>
      </c>
      <c r="N64" s="41"/>
      <c r="O64" s="41">
        <f t="shared" ref="O64:O70" si="38">K64+N64</f>
        <v>82229.2</v>
      </c>
      <c r="P64" s="41"/>
      <c r="Q64" s="41">
        <f t="shared" ref="Q64:Q70" si="39">M64+P64</f>
        <v>132260.79999999999</v>
      </c>
      <c r="R64" s="41">
        <v>8268.65</v>
      </c>
      <c r="S64" s="41">
        <f t="shared" ref="S64:S70" si="40">O64+R64</f>
        <v>90497.849999999991</v>
      </c>
      <c r="T64" s="41">
        <v>-63325.3</v>
      </c>
      <c r="U64" s="41">
        <f t="shared" ref="U64:U70" si="41">Q64+T64</f>
        <v>68935.499999999985</v>
      </c>
      <c r="V64" s="42" t="s">
        <v>110</v>
      </c>
      <c r="W64" s="43">
        <v>0</v>
      </c>
    </row>
    <row r="65" spans="1:23" x14ac:dyDescent="0.3">
      <c r="A65" s="2"/>
      <c r="B65" s="47" t="s">
        <v>13</v>
      </c>
      <c r="C65" s="3"/>
      <c r="D65" s="31">
        <v>205408.5</v>
      </c>
      <c r="E65" s="31">
        <v>350505</v>
      </c>
      <c r="F65" s="30"/>
      <c r="G65" s="30">
        <f t="shared" si="0"/>
        <v>205408.5</v>
      </c>
      <c r="H65" s="30"/>
      <c r="I65" s="30">
        <f t="shared" si="1"/>
        <v>350505</v>
      </c>
      <c r="J65" s="30">
        <v>12202</v>
      </c>
      <c r="K65" s="30">
        <f t="shared" si="2"/>
        <v>217610.5</v>
      </c>
      <c r="L65" s="30">
        <v>46277.3</v>
      </c>
      <c r="M65" s="30">
        <f t="shared" si="3"/>
        <v>396782.3</v>
      </c>
      <c r="N65" s="30"/>
      <c r="O65" s="30">
        <f t="shared" si="38"/>
        <v>217610.5</v>
      </c>
      <c r="P65" s="30"/>
      <c r="Q65" s="30">
        <f t="shared" si="39"/>
        <v>396782.3</v>
      </c>
      <c r="R65" s="32">
        <v>53882.95</v>
      </c>
      <c r="S65" s="30">
        <f t="shared" si="40"/>
        <v>271493.45</v>
      </c>
      <c r="T65" s="32">
        <v>-189975.8</v>
      </c>
      <c r="U65" s="30">
        <f t="shared" si="41"/>
        <v>206806.5</v>
      </c>
      <c r="V65" s="8" t="s">
        <v>94</v>
      </c>
      <c r="W65" s="4"/>
    </row>
    <row r="66" spans="1:23" ht="75" x14ac:dyDescent="0.3">
      <c r="A66" s="2" t="s">
        <v>50</v>
      </c>
      <c r="B66" s="47" t="s">
        <v>59</v>
      </c>
      <c r="C66" s="3" t="s">
        <v>10</v>
      </c>
      <c r="D66" s="31">
        <v>30125.3</v>
      </c>
      <c r="E66" s="31">
        <v>0</v>
      </c>
      <c r="F66" s="30"/>
      <c r="G66" s="30">
        <f t="shared" si="0"/>
        <v>30125.3</v>
      </c>
      <c r="H66" s="30"/>
      <c r="I66" s="30">
        <f t="shared" si="1"/>
        <v>0</v>
      </c>
      <c r="J66" s="30"/>
      <c r="K66" s="30">
        <f t="shared" si="2"/>
        <v>30125.3</v>
      </c>
      <c r="L66" s="30"/>
      <c r="M66" s="30">
        <f t="shared" si="3"/>
        <v>0</v>
      </c>
      <c r="N66" s="30"/>
      <c r="O66" s="30">
        <f t="shared" si="38"/>
        <v>30125.3</v>
      </c>
      <c r="P66" s="30"/>
      <c r="Q66" s="30">
        <f t="shared" si="39"/>
        <v>0</v>
      </c>
      <c r="R66" s="32"/>
      <c r="S66" s="30">
        <f t="shared" si="40"/>
        <v>30125.3</v>
      </c>
      <c r="T66" s="32"/>
      <c r="U66" s="30">
        <f t="shared" si="41"/>
        <v>0</v>
      </c>
      <c r="V66" s="8">
        <v>1020141250</v>
      </c>
      <c r="W66" s="4"/>
    </row>
    <row r="67" spans="1:23" ht="75" x14ac:dyDescent="0.3">
      <c r="A67" s="2" t="s">
        <v>76</v>
      </c>
      <c r="B67" s="47" t="s">
        <v>81</v>
      </c>
      <c r="C67" s="3" t="s">
        <v>10</v>
      </c>
      <c r="D67" s="31">
        <v>14431.4</v>
      </c>
      <c r="E67" s="31">
        <v>0</v>
      </c>
      <c r="F67" s="30"/>
      <c r="G67" s="30">
        <f t="shared" si="0"/>
        <v>14431.4</v>
      </c>
      <c r="H67" s="30"/>
      <c r="I67" s="30">
        <f t="shared" si="1"/>
        <v>0</v>
      </c>
      <c r="J67" s="30">
        <v>-178.00200000000001</v>
      </c>
      <c r="K67" s="30">
        <f t="shared" si="2"/>
        <v>14253.397999999999</v>
      </c>
      <c r="L67" s="30"/>
      <c r="M67" s="30">
        <f t="shared" si="3"/>
        <v>0</v>
      </c>
      <c r="N67" s="30"/>
      <c r="O67" s="30">
        <f t="shared" si="38"/>
        <v>14253.397999999999</v>
      </c>
      <c r="P67" s="30"/>
      <c r="Q67" s="30">
        <f t="shared" si="39"/>
        <v>0</v>
      </c>
      <c r="R67" s="32"/>
      <c r="S67" s="30">
        <f t="shared" si="40"/>
        <v>14253.397999999999</v>
      </c>
      <c r="T67" s="32"/>
      <c r="U67" s="30">
        <f t="shared" si="41"/>
        <v>0</v>
      </c>
      <c r="V67" s="8">
        <v>1020141510</v>
      </c>
      <c r="W67" s="4"/>
    </row>
    <row r="68" spans="1:23" ht="75" x14ac:dyDescent="0.3">
      <c r="A68" s="2" t="s">
        <v>77</v>
      </c>
      <c r="B68" s="47" t="s">
        <v>60</v>
      </c>
      <c r="C68" s="3" t="s">
        <v>10</v>
      </c>
      <c r="D68" s="31">
        <v>2563.8000000000002</v>
      </c>
      <c r="E68" s="31">
        <v>0</v>
      </c>
      <c r="F68" s="30"/>
      <c r="G68" s="30">
        <f t="shared" si="0"/>
        <v>2563.8000000000002</v>
      </c>
      <c r="H68" s="30"/>
      <c r="I68" s="30">
        <f t="shared" si="1"/>
        <v>0</v>
      </c>
      <c r="J68" s="30"/>
      <c r="K68" s="30">
        <f t="shared" si="2"/>
        <v>2563.8000000000002</v>
      </c>
      <c r="L68" s="30"/>
      <c r="M68" s="30">
        <f t="shared" si="3"/>
        <v>0</v>
      </c>
      <c r="N68" s="30"/>
      <c r="O68" s="30">
        <f t="shared" si="38"/>
        <v>2563.8000000000002</v>
      </c>
      <c r="P68" s="30"/>
      <c r="Q68" s="30">
        <f t="shared" si="39"/>
        <v>0</v>
      </c>
      <c r="R68" s="32"/>
      <c r="S68" s="30">
        <f t="shared" si="40"/>
        <v>2563.8000000000002</v>
      </c>
      <c r="T68" s="32"/>
      <c r="U68" s="30">
        <f t="shared" si="41"/>
        <v>0</v>
      </c>
      <c r="V68" s="8">
        <v>1020141260</v>
      </c>
      <c r="W68" s="4"/>
    </row>
    <row r="69" spans="1:23" ht="56.25" x14ac:dyDescent="0.3">
      <c r="A69" s="2" t="s">
        <v>33</v>
      </c>
      <c r="B69" s="47" t="s">
        <v>23</v>
      </c>
      <c r="C69" s="3" t="s">
        <v>14</v>
      </c>
      <c r="D69" s="33">
        <v>3000</v>
      </c>
      <c r="E69" s="33">
        <v>3000</v>
      </c>
      <c r="F69" s="33"/>
      <c r="G69" s="30">
        <f t="shared" si="0"/>
        <v>3000</v>
      </c>
      <c r="H69" s="33"/>
      <c r="I69" s="30">
        <f t="shared" si="1"/>
        <v>3000</v>
      </c>
      <c r="J69" s="30"/>
      <c r="K69" s="30">
        <f t="shared" si="2"/>
        <v>3000</v>
      </c>
      <c r="L69" s="30"/>
      <c r="M69" s="30">
        <f t="shared" si="3"/>
        <v>3000</v>
      </c>
      <c r="N69" s="30"/>
      <c r="O69" s="30">
        <f t="shared" si="38"/>
        <v>3000</v>
      </c>
      <c r="P69" s="30"/>
      <c r="Q69" s="30">
        <f t="shared" si="39"/>
        <v>3000</v>
      </c>
      <c r="R69" s="32"/>
      <c r="S69" s="30">
        <f t="shared" si="40"/>
        <v>3000</v>
      </c>
      <c r="T69" s="32"/>
      <c r="U69" s="30">
        <f t="shared" si="41"/>
        <v>3000</v>
      </c>
      <c r="V69" s="8">
        <v>1210441570</v>
      </c>
      <c r="W69" s="4"/>
    </row>
    <row r="70" spans="1:23" ht="75" x14ac:dyDescent="0.3">
      <c r="A70" s="2" t="s">
        <v>34</v>
      </c>
      <c r="B70" s="47" t="s">
        <v>95</v>
      </c>
      <c r="C70" s="3" t="s">
        <v>10</v>
      </c>
      <c r="D70" s="33"/>
      <c r="E70" s="33"/>
      <c r="F70" s="33"/>
      <c r="G70" s="30"/>
      <c r="H70" s="33"/>
      <c r="I70" s="30"/>
      <c r="J70" s="30">
        <f>J72+J73</f>
        <v>15382.8</v>
      </c>
      <c r="K70" s="30">
        <f t="shared" si="2"/>
        <v>15382.8</v>
      </c>
      <c r="L70" s="30">
        <f>L72+L73</f>
        <v>0</v>
      </c>
      <c r="M70" s="30">
        <f t="shared" si="3"/>
        <v>0</v>
      </c>
      <c r="N70" s="30">
        <f>N72+N73</f>
        <v>0</v>
      </c>
      <c r="O70" s="30">
        <f t="shared" si="38"/>
        <v>15382.8</v>
      </c>
      <c r="P70" s="30">
        <f>P72+P73</f>
        <v>0</v>
      </c>
      <c r="Q70" s="30">
        <f t="shared" si="39"/>
        <v>0</v>
      </c>
      <c r="R70" s="32">
        <f>R72+R73</f>
        <v>13304</v>
      </c>
      <c r="S70" s="30">
        <f t="shared" si="40"/>
        <v>28686.799999999999</v>
      </c>
      <c r="T70" s="32">
        <f>T72+T73</f>
        <v>207601.09999999998</v>
      </c>
      <c r="U70" s="30">
        <f t="shared" si="41"/>
        <v>207601.09999999998</v>
      </c>
      <c r="V70" s="8"/>
      <c r="W70" s="4"/>
    </row>
    <row r="71" spans="1:23" x14ac:dyDescent="0.3">
      <c r="A71" s="2"/>
      <c r="B71" s="5" t="s">
        <v>12</v>
      </c>
      <c r="C71" s="3"/>
      <c r="D71" s="33"/>
      <c r="E71" s="33"/>
      <c r="F71" s="33"/>
      <c r="G71" s="30"/>
      <c r="H71" s="33"/>
      <c r="I71" s="30"/>
      <c r="J71" s="30"/>
      <c r="K71" s="30"/>
      <c r="L71" s="30"/>
      <c r="M71" s="30"/>
      <c r="N71" s="30"/>
      <c r="O71" s="30"/>
      <c r="P71" s="30"/>
      <c r="Q71" s="30"/>
      <c r="R71" s="32"/>
      <c r="S71" s="30"/>
      <c r="T71" s="32"/>
      <c r="U71" s="30"/>
      <c r="V71" s="8"/>
      <c r="W71" s="4"/>
    </row>
    <row r="72" spans="1:23" s="43" customFormat="1" hidden="1" x14ac:dyDescent="0.3">
      <c r="A72" s="37"/>
      <c r="B72" s="38" t="s">
        <v>15</v>
      </c>
      <c r="C72" s="46"/>
      <c r="D72" s="44"/>
      <c r="E72" s="44"/>
      <c r="F72" s="44"/>
      <c r="G72" s="41"/>
      <c r="H72" s="44"/>
      <c r="I72" s="41"/>
      <c r="J72" s="41">
        <v>3845.7</v>
      </c>
      <c r="K72" s="41">
        <f t="shared" si="2"/>
        <v>3845.7</v>
      </c>
      <c r="L72" s="41"/>
      <c r="M72" s="41">
        <f t="shared" si="3"/>
        <v>0</v>
      </c>
      <c r="N72" s="41"/>
      <c r="O72" s="41">
        <f t="shared" ref="O72:O89" si="42">K72+N72</f>
        <v>3845.7</v>
      </c>
      <c r="P72" s="41"/>
      <c r="Q72" s="41">
        <f t="shared" ref="Q72:Q89" si="43">M72+P72</f>
        <v>0</v>
      </c>
      <c r="R72" s="41">
        <v>3326</v>
      </c>
      <c r="S72" s="41">
        <f t="shared" ref="S72:S89" si="44">O72+R72</f>
        <v>7171.7</v>
      </c>
      <c r="T72" s="41">
        <v>51900.3</v>
      </c>
      <c r="U72" s="41">
        <f t="shared" ref="U72:U89" si="45">Q72+T72</f>
        <v>51900.3</v>
      </c>
      <c r="V72" s="42" t="s">
        <v>96</v>
      </c>
      <c r="W72" s="43">
        <v>0</v>
      </c>
    </row>
    <row r="73" spans="1:23" x14ac:dyDescent="0.3">
      <c r="A73" s="2"/>
      <c r="B73" s="47" t="s">
        <v>13</v>
      </c>
      <c r="C73" s="3"/>
      <c r="D73" s="33"/>
      <c r="E73" s="33"/>
      <c r="F73" s="33"/>
      <c r="G73" s="30"/>
      <c r="H73" s="33"/>
      <c r="I73" s="30"/>
      <c r="J73" s="30">
        <v>11537.1</v>
      </c>
      <c r="K73" s="30">
        <f t="shared" si="2"/>
        <v>11537.1</v>
      </c>
      <c r="L73" s="30"/>
      <c r="M73" s="30">
        <f t="shared" si="3"/>
        <v>0</v>
      </c>
      <c r="N73" s="30"/>
      <c r="O73" s="30">
        <f t="shared" si="42"/>
        <v>11537.1</v>
      </c>
      <c r="P73" s="30"/>
      <c r="Q73" s="30">
        <f t="shared" si="43"/>
        <v>0</v>
      </c>
      <c r="R73" s="32">
        <v>9978</v>
      </c>
      <c r="S73" s="30">
        <f t="shared" si="44"/>
        <v>21515.1</v>
      </c>
      <c r="T73" s="32">
        <v>155700.79999999999</v>
      </c>
      <c r="U73" s="30">
        <f t="shared" si="45"/>
        <v>155700.79999999999</v>
      </c>
      <c r="V73" s="8" t="s">
        <v>94</v>
      </c>
      <c r="W73" s="4"/>
    </row>
    <row r="74" spans="1:23" ht="75" x14ac:dyDescent="0.3">
      <c r="A74" s="2" t="s">
        <v>85</v>
      </c>
      <c r="B74" s="47" t="s">
        <v>98</v>
      </c>
      <c r="C74" s="3" t="s">
        <v>10</v>
      </c>
      <c r="D74" s="33"/>
      <c r="E74" s="33"/>
      <c r="F74" s="33"/>
      <c r="G74" s="30"/>
      <c r="H74" s="33"/>
      <c r="I74" s="30"/>
      <c r="J74" s="30">
        <v>8132.58</v>
      </c>
      <c r="K74" s="30">
        <f t="shared" si="2"/>
        <v>8132.58</v>
      </c>
      <c r="L74" s="30"/>
      <c r="M74" s="30">
        <f t="shared" si="3"/>
        <v>0</v>
      </c>
      <c r="N74" s="30"/>
      <c r="O74" s="30">
        <f t="shared" si="42"/>
        <v>8132.58</v>
      </c>
      <c r="P74" s="30"/>
      <c r="Q74" s="30">
        <f t="shared" si="43"/>
        <v>0</v>
      </c>
      <c r="R74" s="32"/>
      <c r="S74" s="30">
        <f t="shared" si="44"/>
        <v>8132.58</v>
      </c>
      <c r="T74" s="32"/>
      <c r="U74" s="30">
        <f t="shared" si="45"/>
        <v>0</v>
      </c>
      <c r="V74" s="8">
        <v>1110941740</v>
      </c>
      <c r="W74" s="4"/>
    </row>
    <row r="75" spans="1:23" ht="75" x14ac:dyDescent="0.3">
      <c r="A75" s="2" t="s">
        <v>99</v>
      </c>
      <c r="B75" s="47" t="s">
        <v>109</v>
      </c>
      <c r="C75" s="3" t="s">
        <v>10</v>
      </c>
      <c r="D75" s="33"/>
      <c r="E75" s="33"/>
      <c r="F75" s="33"/>
      <c r="G75" s="30"/>
      <c r="H75" s="33"/>
      <c r="I75" s="30"/>
      <c r="J75" s="30"/>
      <c r="K75" s="30"/>
      <c r="L75" s="30"/>
      <c r="M75" s="30"/>
      <c r="N75" s="30"/>
      <c r="O75" s="30"/>
      <c r="P75" s="30"/>
      <c r="Q75" s="30"/>
      <c r="R75" s="32">
        <f>R77+R78</f>
        <v>11425</v>
      </c>
      <c r="S75" s="30">
        <f t="shared" si="44"/>
        <v>11425</v>
      </c>
      <c r="T75" s="32">
        <f>T77+T78</f>
        <v>45700</v>
      </c>
      <c r="U75" s="30">
        <f t="shared" si="45"/>
        <v>45700</v>
      </c>
      <c r="V75" s="8"/>
      <c r="W75" s="4"/>
    </row>
    <row r="76" spans="1:23" x14ac:dyDescent="0.3">
      <c r="A76" s="2"/>
      <c r="B76" s="5" t="s">
        <v>12</v>
      </c>
      <c r="C76" s="3"/>
      <c r="D76" s="33"/>
      <c r="E76" s="33"/>
      <c r="F76" s="33"/>
      <c r="G76" s="30"/>
      <c r="H76" s="33"/>
      <c r="I76" s="30"/>
      <c r="J76" s="30"/>
      <c r="K76" s="30"/>
      <c r="L76" s="30"/>
      <c r="M76" s="30"/>
      <c r="N76" s="30"/>
      <c r="O76" s="30"/>
      <c r="P76" s="30"/>
      <c r="Q76" s="30"/>
      <c r="R76" s="32"/>
      <c r="S76" s="30"/>
      <c r="T76" s="32"/>
      <c r="U76" s="30"/>
      <c r="V76" s="8"/>
      <c r="W76" s="4"/>
    </row>
    <row r="77" spans="1:23" s="43" customFormat="1" hidden="1" x14ac:dyDescent="0.3">
      <c r="A77" s="37"/>
      <c r="B77" s="38" t="s">
        <v>15</v>
      </c>
      <c r="C77" s="46"/>
      <c r="D77" s="44"/>
      <c r="E77" s="44"/>
      <c r="F77" s="44"/>
      <c r="G77" s="41"/>
      <c r="H77" s="44"/>
      <c r="I77" s="41"/>
      <c r="J77" s="41"/>
      <c r="K77" s="41"/>
      <c r="L77" s="41"/>
      <c r="M77" s="41"/>
      <c r="N77" s="41"/>
      <c r="O77" s="41"/>
      <c r="P77" s="41"/>
      <c r="Q77" s="41"/>
      <c r="R77" s="41">
        <v>2856.25</v>
      </c>
      <c r="S77" s="41">
        <f t="shared" si="44"/>
        <v>2856.25</v>
      </c>
      <c r="T77" s="41">
        <v>11425</v>
      </c>
      <c r="U77" s="41">
        <f t="shared" si="45"/>
        <v>11425</v>
      </c>
      <c r="V77" s="42" t="s">
        <v>111</v>
      </c>
      <c r="W77" s="43">
        <v>0</v>
      </c>
    </row>
    <row r="78" spans="1:23" x14ac:dyDescent="0.3">
      <c r="A78" s="2"/>
      <c r="B78" s="47" t="s">
        <v>13</v>
      </c>
      <c r="C78" s="3"/>
      <c r="D78" s="33"/>
      <c r="E78" s="33"/>
      <c r="F78" s="33"/>
      <c r="G78" s="30"/>
      <c r="H78" s="33"/>
      <c r="I78" s="30"/>
      <c r="J78" s="30"/>
      <c r="K78" s="30"/>
      <c r="L78" s="30"/>
      <c r="M78" s="30"/>
      <c r="N78" s="30"/>
      <c r="O78" s="30"/>
      <c r="P78" s="30"/>
      <c r="Q78" s="30"/>
      <c r="R78" s="32">
        <v>8568.75</v>
      </c>
      <c r="S78" s="30">
        <f t="shared" si="44"/>
        <v>8568.75</v>
      </c>
      <c r="T78" s="32">
        <v>34275</v>
      </c>
      <c r="U78" s="30">
        <f t="shared" si="45"/>
        <v>34275</v>
      </c>
      <c r="V78" s="8"/>
      <c r="W78" s="4"/>
    </row>
    <row r="79" spans="1:23" x14ac:dyDescent="0.3">
      <c r="A79" s="2"/>
      <c r="B79" s="17" t="s">
        <v>16</v>
      </c>
      <c r="C79" s="17"/>
      <c r="D79" s="34">
        <f>D81+D80</f>
        <v>112839.1</v>
      </c>
      <c r="E79" s="34">
        <f>E81+E80</f>
        <v>0</v>
      </c>
      <c r="F79" s="34">
        <f>F80+F81</f>
        <v>-10057.6</v>
      </c>
      <c r="G79" s="29">
        <f t="shared" si="0"/>
        <v>102781.5</v>
      </c>
      <c r="H79" s="34">
        <f>H80+H81</f>
        <v>0</v>
      </c>
      <c r="I79" s="29">
        <f t="shared" si="1"/>
        <v>0</v>
      </c>
      <c r="J79" s="29">
        <f>J80+J81+J82</f>
        <v>18797.701000000001</v>
      </c>
      <c r="K79" s="29">
        <f t="shared" si="2"/>
        <v>121579.201</v>
      </c>
      <c r="L79" s="29">
        <f>L80+L81</f>
        <v>0</v>
      </c>
      <c r="M79" s="29">
        <f t="shared" si="3"/>
        <v>0</v>
      </c>
      <c r="N79" s="29">
        <f>N80+N81+N82</f>
        <v>0</v>
      </c>
      <c r="O79" s="29">
        <f t="shared" si="42"/>
        <v>121579.201</v>
      </c>
      <c r="P79" s="29">
        <f>P80+P81</f>
        <v>0</v>
      </c>
      <c r="Q79" s="29">
        <f t="shared" si="43"/>
        <v>0</v>
      </c>
      <c r="R79" s="29">
        <f>R80+R81+R82</f>
        <v>0</v>
      </c>
      <c r="S79" s="30">
        <f t="shared" si="44"/>
        <v>121579.201</v>
      </c>
      <c r="T79" s="29">
        <f>T80+T81</f>
        <v>0</v>
      </c>
      <c r="U79" s="30">
        <f t="shared" si="45"/>
        <v>0</v>
      </c>
      <c r="V79" s="25"/>
      <c r="W79" s="12"/>
    </row>
    <row r="80" spans="1:23" ht="56.25" x14ac:dyDescent="0.3">
      <c r="A80" s="2" t="s">
        <v>100</v>
      </c>
      <c r="B80" s="22" t="s">
        <v>62</v>
      </c>
      <c r="C80" s="17" t="s">
        <v>43</v>
      </c>
      <c r="D80" s="33">
        <v>82839.100000000006</v>
      </c>
      <c r="E80" s="33">
        <v>0</v>
      </c>
      <c r="F80" s="33">
        <v>-10057.6</v>
      </c>
      <c r="G80" s="30">
        <f t="shared" si="0"/>
        <v>72781.5</v>
      </c>
      <c r="H80" s="33"/>
      <c r="I80" s="30">
        <f t="shared" si="1"/>
        <v>0</v>
      </c>
      <c r="J80" s="30"/>
      <c r="K80" s="30">
        <f t="shared" si="2"/>
        <v>72781.5</v>
      </c>
      <c r="L80" s="30"/>
      <c r="M80" s="30">
        <f t="shared" si="3"/>
        <v>0</v>
      </c>
      <c r="N80" s="30"/>
      <c r="O80" s="30">
        <f t="shared" si="42"/>
        <v>72781.5</v>
      </c>
      <c r="P80" s="30"/>
      <c r="Q80" s="30">
        <f t="shared" si="43"/>
        <v>0</v>
      </c>
      <c r="R80" s="32"/>
      <c r="S80" s="30">
        <f t="shared" si="44"/>
        <v>72781.5</v>
      </c>
      <c r="T80" s="32"/>
      <c r="U80" s="30">
        <f t="shared" si="45"/>
        <v>0</v>
      </c>
      <c r="V80" s="27" t="s">
        <v>87</v>
      </c>
      <c r="W80" s="4"/>
    </row>
    <row r="81" spans="1:28" ht="56.25" x14ac:dyDescent="0.3">
      <c r="A81" s="2" t="s">
        <v>101</v>
      </c>
      <c r="B81" s="47" t="s">
        <v>63</v>
      </c>
      <c r="C81" s="17" t="s">
        <v>43</v>
      </c>
      <c r="D81" s="33">
        <v>30000</v>
      </c>
      <c r="E81" s="33">
        <v>0</v>
      </c>
      <c r="F81" s="33"/>
      <c r="G81" s="30">
        <f t="shared" si="0"/>
        <v>30000</v>
      </c>
      <c r="H81" s="33"/>
      <c r="I81" s="30">
        <f t="shared" si="1"/>
        <v>0</v>
      </c>
      <c r="J81" s="30"/>
      <c r="K81" s="30">
        <f t="shared" si="2"/>
        <v>30000</v>
      </c>
      <c r="L81" s="30"/>
      <c r="M81" s="30">
        <f t="shared" si="3"/>
        <v>0</v>
      </c>
      <c r="N81" s="30"/>
      <c r="O81" s="30">
        <f t="shared" si="42"/>
        <v>30000</v>
      </c>
      <c r="P81" s="30"/>
      <c r="Q81" s="30">
        <f t="shared" si="43"/>
        <v>0</v>
      </c>
      <c r="R81" s="32"/>
      <c r="S81" s="30">
        <f t="shared" si="44"/>
        <v>30000</v>
      </c>
      <c r="T81" s="32"/>
      <c r="U81" s="30">
        <f t="shared" si="45"/>
        <v>0</v>
      </c>
      <c r="V81" s="27" t="s">
        <v>88</v>
      </c>
      <c r="W81" s="4"/>
    </row>
    <row r="82" spans="1:28" ht="75" x14ac:dyDescent="0.3">
      <c r="A82" s="2" t="s">
        <v>104</v>
      </c>
      <c r="B82" s="47" t="s">
        <v>107</v>
      </c>
      <c r="C82" s="17" t="s">
        <v>105</v>
      </c>
      <c r="D82" s="33"/>
      <c r="E82" s="33"/>
      <c r="F82" s="33"/>
      <c r="G82" s="30"/>
      <c r="H82" s="33"/>
      <c r="I82" s="30"/>
      <c r="J82" s="30">
        <v>18797.701000000001</v>
      </c>
      <c r="K82" s="30">
        <f t="shared" si="2"/>
        <v>18797.701000000001</v>
      </c>
      <c r="L82" s="30"/>
      <c r="M82" s="30">
        <f t="shared" si="3"/>
        <v>0</v>
      </c>
      <c r="N82" s="30"/>
      <c r="O82" s="30">
        <f t="shared" si="42"/>
        <v>18797.701000000001</v>
      </c>
      <c r="P82" s="30"/>
      <c r="Q82" s="30">
        <f t="shared" si="43"/>
        <v>0</v>
      </c>
      <c r="R82" s="32"/>
      <c r="S82" s="30">
        <f t="shared" si="44"/>
        <v>18797.701000000001</v>
      </c>
      <c r="T82" s="32"/>
      <c r="U82" s="30">
        <f t="shared" si="45"/>
        <v>0</v>
      </c>
      <c r="V82" s="27" t="s">
        <v>106</v>
      </c>
      <c r="W82" s="4"/>
    </row>
    <row r="83" spans="1:28" x14ac:dyDescent="0.3">
      <c r="A83" s="2"/>
      <c r="B83" s="47" t="s">
        <v>24</v>
      </c>
      <c r="C83" s="3"/>
      <c r="D83" s="34">
        <f>D84</f>
        <v>127415.3</v>
      </c>
      <c r="E83" s="34">
        <f>E84</f>
        <v>0</v>
      </c>
      <c r="F83" s="34">
        <f>F84</f>
        <v>0</v>
      </c>
      <c r="G83" s="29">
        <f t="shared" si="0"/>
        <v>127415.3</v>
      </c>
      <c r="H83" s="34">
        <f>H84</f>
        <v>0</v>
      </c>
      <c r="I83" s="29">
        <f t="shared" si="1"/>
        <v>0</v>
      </c>
      <c r="J83" s="29">
        <f>J84</f>
        <v>0</v>
      </c>
      <c r="K83" s="29">
        <f t="shared" si="2"/>
        <v>127415.3</v>
      </c>
      <c r="L83" s="29">
        <f>L84</f>
        <v>0</v>
      </c>
      <c r="M83" s="29">
        <f t="shared" si="3"/>
        <v>0</v>
      </c>
      <c r="N83" s="29">
        <f>N84</f>
        <v>0</v>
      </c>
      <c r="O83" s="29">
        <f t="shared" si="42"/>
        <v>127415.3</v>
      </c>
      <c r="P83" s="29">
        <f>P84</f>
        <v>0</v>
      </c>
      <c r="Q83" s="29">
        <f t="shared" si="43"/>
        <v>0</v>
      </c>
      <c r="R83" s="29">
        <f>R84</f>
        <v>0</v>
      </c>
      <c r="S83" s="30">
        <f t="shared" si="44"/>
        <v>127415.3</v>
      </c>
      <c r="T83" s="29">
        <f>T84</f>
        <v>0</v>
      </c>
      <c r="U83" s="30">
        <f t="shared" si="45"/>
        <v>0</v>
      </c>
      <c r="V83" s="25"/>
      <c r="W83" s="12"/>
    </row>
    <row r="84" spans="1:28" ht="75" x14ac:dyDescent="0.3">
      <c r="A84" s="2" t="s">
        <v>113</v>
      </c>
      <c r="B84" s="47" t="s">
        <v>25</v>
      </c>
      <c r="C84" s="3" t="s">
        <v>26</v>
      </c>
      <c r="D84" s="33">
        <v>127415.3</v>
      </c>
      <c r="E84" s="33">
        <v>0</v>
      </c>
      <c r="F84" s="33"/>
      <c r="G84" s="30">
        <f t="shared" si="0"/>
        <v>127415.3</v>
      </c>
      <c r="H84" s="33"/>
      <c r="I84" s="30">
        <f t="shared" si="1"/>
        <v>0</v>
      </c>
      <c r="J84" s="30"/>
      <c r="K84" s="30">
        <f t="shared" si="2"/>
        <v>127415.3</v>
      </c>
      <c r="L84" s="30"/>
      <c r="M84" s="30">
        <f t="shared" si="3"/>
        <v>0</v>
      </c>
      <c r="N84" s="30"/>
      <c r="O84" s="30">
        <f t="shared" si="42"/>
        <v>127415.3</v>
      </c>
      <c r="P84" s="30"/>
      <c r="Q84" s="30">
        <f t="shared" si="43"/>
        <v>0</v>
      </c>
      <c r="R84" s="32"/>
      <c r="S84" s="30">
        <f t="shared" si="44"/>
        <v>127415.3</v>
      </c>
      <c r="T84" s="32"/>
      <c r="U84" s="30">
        <f t="shared" si="45"/>
        <v>0</v>
      </c>
      <c r="V84" s="8">
        <v>320442140</v>
      </c>
      <c r="W84" s="4"/>
    </row>
    <row r="85" spans="1:28" x14ac:dyDescent="0.3">
      <c r="A85" s="2"/>
      <c r="B85" s="47" t="s">
        <v>40</v>
      </c>
      <c r="C85" s="3"/>
      <c r="D85" s="34">
        <f>D86</f>
        <v>10085.700000000001</v>
      </c>
      <c r="E85" s="34">
        <f>E86</f>
        <v>7085.7</v>
      </c>
      <c r="F85" s="34">
        <f>F86+F87</f>
        <v>84384.7</v>
      </c>
      <c r="G85" s="29">
        <f t="shared" si="0"/>
        <v>94470.399999999994</v>
      </c>
      <c r="H85" s="34">
        <f>H86+H87</f>
        <v>-162.30000000000001</v>
      </c>
      <c r="I85" s="29">
        <f t="shared" si="1"/>
        <v>6923.4</v>
      </c>
      <c r="J85" s="29">
        <f>J86+J87</f>
        <v>0</v>
      </c>
      <c r="K85" s="29">
        <f t="shared" si="2"/>
        <v>94470.399999999994</v>
      </c>
      <c r="L85" s="29">
        <f>L86+L87</f>
        <v>0</v>
      </c>
      <c r="M85" s="29">
        <f t="shared" si="3"/>
        <v>6923.4</v>
      </c>
      <c r="N85" s="29">
        <f>N86+N87</f>
        <v>0</v>
      </c>
      <c r="O85" s="29">
        <f t="shared" si="42"/>
        <v>94470.399999999994</v>
      </c>
      <c r="P85" s="29">
        <f>P86+P87</f>
        <v>0</v>
      </c>
      <c r="Q85" s="29">
        <f t="shared" si="43"/>
        <v>6923.4</v>
      </c>
      <c r="R85" s="29">
        <f>R86+R87+R88</f>
        <v>-3535.6200000000008</v>
      </c>
      <c r="S85" s="30">
        <f t="shared" si="44"/>
        <v>90934.78</v>
      </c>
      <c r="T85" s="29">
        <f>T86+T87+T88</f>
        <v>-523.29999999999927</v>
      </c>
      <c r="U85" s="30">
        <f t="shared" si="45"/>
        <v>6400.1</v>
      </c>
      <c r="V85" s="25"/>
      <c r="W85" s="12"/>
    </row>
    <row r="86" spans="1:28" ht="56.25" hidden="1" x14ac:dyDescent="0.3">
      <c r="A86" s="2" t="s">
        <v>101</v>
      </c>
      <c r="B86" s="3" t="s">
        <v>6</v>
      </c>
      <c r="C86" s="36" t="s">
        <v>36</v>
      </c>
      <c r="D86" s="33">
        <v>10085.700000000001</v>
      </c>
      <c r="E86" s="33">
        <v>7085.7</v>
      </c>
      <c r="F86" s="33">
        <v>-233.5</v>
      </c>
      <c r="G86" s="30">
        <f t="shared" si="0"/>
        <v>9852.2000000000007</v>
      </c>
      <c r="H86" s="33">
        <v>-162.30000000000001</v>
      </c>
      <c r="I86" s="30">
        <f t="shared" si="1"/>
        <v>6923.4</v>
      </c>
      <c r="J86" s="30"/>
      <c r="K86" s="30">
        <f t="shared" si="2"/>
        <v>9852.2000000000007</v>
      </c>
      <c r="L86" s="30"/>
      <c r="M86" s="30">
        <f t="shared" si="3"/>
        <v>6923.4</v>
      </c>
      <c r="N86" s="30"/>
      <c r="O86" s="30">
        <f t="shared" si="42"/>
        <v>9852.2000000000007</v>
      </c>
      <c r="P86" s="30"/>
      <c r="Q86" s="30">
        <f t="shared" si="43"/>
        <v>6923.4</v>
      </c>
      <c r="R86" s="32">
        <v>-9852.2000000000007</v>
      </c>
      <c r="S86" s="30">
        <f t="shared" si="44"/>
        <v>0</v>
      </c>
      <c r="T86" s="32">
        <v>-6923.4</v>
      </c>
      <c r="U86" s="30">
        <f t="shared" si="45"/>
        <v>0</v>
      </c>
      <c r="V86" s="8">
        <v>1420341020</v>
      </c>
      <c r="W86" s="4">
        <v>0</v>
      </c>
    </row>
    <row r="87" spans="1:28" ht="56.25" x14ac:dyDescent="0.3">
      <c r="A87" s="2" t="s">
        <v>114</v>
      </c>
      <c r="B87" s="3" t="s">
        <v>103</v>
      </c>
      <c r="C87" s="47" t="s">
        <v>36</v>
      </c>
      <c r="D87" s="33"/>
      <c r="E87" s="33"/>
      <c r="F87" s="33">
        <v>84618.2</v>
      </c>
      <c r="G87" s="30">
        <f t="shared" si="0"/>
        <v>84618.2</v>
      </c>
      <c r="H87" s="33"/>
      <c r="I87" s="30">
        <f t="shared" si="1"/>
        <v>0</v>
      </c>
      <c r="J87" s="30"/>
      <c r="K87" s="30">
        <f t="shared" si="2"/>
        <v>84618.2</v>
      </c>
      <c r="L87" s="30"/>
      <c r="M87" s="30">
        <f t="shared" si="3"/>
        <v>0</v>
      </c>
      <c r="N87" s="30"/>
      <c r="O87" s="30">
        <f t="shared" si="42"/>
        <v>84618.2</v>
      </c>
      <c r="P87" s="30"/>
      <c r="Q87" s="30">
        <f t="shared" si="43"/>
        <v>0</v>
      </c>
      <c r="R87" s="32"/>
      <c r="S87" s="30">
        <f t="shared" si="44"/>
        <v>84618.2</v>
      </c>
      <c r="T87" s="32"/>
      <c r="U87" s="30">
        <f t="shared" si="45"/>
        <v>0</v>
      </c>
      <c r="V87" s="8">
        <v>1410241030</v>
      </c>
      <c r="W87" s="4"/>
    </row>
    <row r="88" spans="1:28" ht="56.25" x14ac:dyDescent="0.3">
      <c r="A88" s="2" t="s">
        <v>115</v>
      </c>
      <c r="B88" s="3" t="s">
        <v>6</v>
      </c>
      <c r="C88" s="47" t="s">
        <v>43</v>
      </c>
      <c r="D88" s="33"/>
      <c r="E88" s="33"/>
      <c r="F88" s="33"/>
      <c r="G88" s="30"/>
      <c r="H88" s="33"/>
      <c r="I88" s="30"/>
      <c r="J88" s="30"/>
      <c r="K88" s="30"/>
      <c r="L88" s="30"/>
      <c r="M88" s="30"/>
      <c r="N88" s="30"/>
      <c r="O88" s="30"/>
      <c r="P88" s="30"/>
      <c r="Q88" s="30"/>
      <c r="R88" s="32">
        <v>6316.58</v>
      </c>
      <c r="S88" s="30">
        <f t="shared" si="44"/>
        <v>6316.58</v>
      </c>
      <c r="T88" s="32">
        <v>6400.1</v>
      </c>
      <c r="U88" s="30">
        <f t="shared" si="45"/>
        <v>6400.1</v>
      </c>
      <c r="V88" s="8">
        <v>1420341020</v>
      </c>
      <c r="W88" s="4"/>
    </row>
    <row r="89" spans="1:28" s="12" customFormat="1" hidden="1" x14ac:dyDescent="0.3">
      <c r="A89" s="11"/>
      <c r="B89" s="13" t="s">
        <v>22</v>
      </c>
      <c r="C89" s="14"/>
      <c r="D89" s="34">
        <f>D90</f>
        <v>0</v>
      </c>
      <c r="E89" s="34">
        <f>E90</f>
        <v>0</v>
      </c>
      <c r="F89" s="34"/>
      <c r="G89" s="29">
        <f t="shared" si="0"/>
        <v>0</v>
      </c>
      <c r="H89" s="34"/>
      <c r="I89" s="29">
        <f t="shared" si="1"/>
        <v>0</v>
      </c>
      <c r="J89" s="29"/>
      <c r="K89" s="29">
        <f t="shared" si="2"/>
        <v>0</v>
      </c>
      <c r="L89" s="29"/>
      <c r="M89" s="29">
        <f t="shared" si="3"/>
        <v>0</v>
      </c>
      <c r="N89" s="29"/>
      <c r="O89" s="29">
        <f t="shared" si="42"/>
        <v>0</v>
      </c>
      <c r="P89" s="29"/>
      <c r="Q89" s="29">
        <f t="shared" si="43"/>
        <v>0</v>
      </c>
      <c r="R89" s="29"/>
      <c r="S89" s="29">
        <f t="shared" si="44"/>
        <v>0</v>
      </c>
      <c r="T89" s="29"/>
      <c r="U89" s="29">
        <f t="shared" si="45"/>
        <v>0</v>
      </c>
      <c r="V89" s="25"/>
      <c r="W89" s="12">
        <v>0</v>
      </c>
    </row>
    <row r="90" spans="1:28" hidden="1" x14ac:dyDescent="0.3">
      <c r="A90" s="2"/>
      <c r="B90" s="18"/>
      <c r="C90" s="7"/>
      <c r="D90" s="33"/>
      <c r="E90" s="33"/>
      <c r="F90" s="33"/>
      <c r="G90" s="30">
        <f t="shared" si="0"/>
        <v>0</v>
      </c>
      <c r="H90" s="33"/>
      <c r="I90" s="30">
        <f t="shared" si="1"/>
        <v>0</v>
      </c>
      <c r="J90" s="30"/>
      <c r="K90" s="30"/>
      <c r="L90" s="30"/>
      <c r="M90" s="30"/>
      <c r="N90" s="30"/>
      <c r="O90" s="30"/>
      <c r="P90" s="30"/>
      <c r="Q90" s="30"/>
      <c r="R90" s="32"/>
      <c r="S90" s="30"/>
      <c r="T90" s="32"/>
      <c r="U90" s="30"/>
      <c r="V90" s="8"/>
      <c r="W90" s="4">
        <v>0</v>
      </c>
      <c r="AB90" s="12"/>
    </row>
    <row r="91" spans="1:28" x14ac:dyDescent="0.3">
      <c r="A91" s="21"/>
      <c r="B91" s="55" t="s">
        <v>18</v>
      </c>
      <c r="C91" s="55"/>
      <c r="D91" s="33">
        <f>D15+D32+D45+D52+D79+D89+D83+D85</f>
        <v>2708792.1</v>
      </c>
      <c r="E91" s="33">
        <f>E15+E32+E45+E52+E79+E89+E83+E85</f>
        <v>2113811.4000000004</v>
      </c>
      <c r="F91" s="33">
        <f>F15+F32+F45+F52+F79+F83+F85</f>
        <v>74327.099999999991</v>
      </c>
      <c r="G91" s="30">
        <f t="shared" si="0"/>
        <v>2783119.2</v>
      </c>
      <c r="H91" s="33">
        <f>H15+H32+H45+H52+H79+H83+H85</f>
        <v>-515.29999999999995</v>
      </c>
      <c r="I91" s="30">
        <f t="shared" si="1"/>
        <v>2113296.1000000006</v>
      </c>
      <c r="J91" s="30">
        <f>J15+J45+J52+J79+J83+J85</f>
        <v>55501.798999999999</v>
      </c>
      <c r="K91" s="30">
        <f t="shared" si="2"/>
        <v>2838620.9990000003</v>
      </c>
      <c r="L91" s="30">
        <f>L15+L32+L45+L52+L79+L83+L85</f>
        <v>61703.100000000006</v>
      </c>
      <c r="M91" s="30">
        <f t="shared" si="3"/>
        <v>2174999.2000000007</v>
      </c>
      <c r="N91" s="30">
        <f>N15+N45+N52+N79+N83+N85</f>
        <v>0</v>
      </c>
      <c r="O91" s="30">
        <f t="shared" ref="O91" si="46">K91+N91</f>
        <v>2838620.9990000003</v>
      </c>
      <c r="P91" s="30">
        <f>P15+P32+P45+P52+P79+P83+P85</f>
        <v>65000</v>
      </c>
      <c r="Q91" s="30">
        <f t="shared" ref="Q91" si="47">M91+P91</f>
        <v>2239999.2000000007</v>
      </c>
      <c r="R91" s="32">
        <f>R15+R45+R52+R79+R83+R85</f>
        <v>9037.14</v>
      </c>
      <c r="S91" s="30">
        <f t="shared" ref="S91" si="48">O91+R91</f>
        <v>2847658.1390000004</v>
      </c>
      <c r="T91" s="32">
        <f>T15+T32+T45+T52+T79+T83+T85</f>
        <v>47085.850000000006</v>
      </c>
      <c r="U91" s="30">
        <f t="shared" ref="U91" si="49">Q91+T91</f>
        <v>2287085.0500000007</v>
      </c>
      <c r="V91" s="8"/>
      <c r="W91" s="4"/>
    </row>
    <row r="92" spans="1:28" x14ac:dyDescent="0.3">
      <c r="A92" s="21"/>
      <c r="B92" s="65" t="s">
        <v>19</v>
      </c>
      <c r="C92" s="66"/>
      <c r="D92" s="33"/>
      <c r="E92" s="33"/>
      <c r="F92" s="33"/>
      <c r="G92" s="30"/>
      <c r="H92" s="33"/>
      <c r="I92" s="30"/>
      <c r="J92" s="30"/>
      <c r="K92" s="30"/>
      <c r="L92" s="30"/>
      <c r="M92" s="30"/>
      <c r="N92" s="30"/>
      <c r="O92" s="30"/>
      <c r="P92" s="30"/>
      <c r="Q92" s="30"/>
      <c r="R92" s="32"/>
      <c r="S92" s="30"/>
      <c r="T92" s="32"/>
      <c r="U92" s="30"/>
      <c r="V92" s="8"/>
      <c r="W92" s="4"/>
    </row>
    <row r="93" spans="1:28" x14ac:dyDescent="0.3">
      <c r="A93" s="21"/>
      <c r="B93" s="67" t="s">
        <v>13</v>
      </c>
      <c r="C93" s="68"/>
      <c r="D93" s="33">
        <f>D56</f>
        <v>350505</v>
      </c>
      <c r="E93" s="33">
        <f>E56</f>
        <v>350505</v>
      </c>
      <c r="F93" s="33">
        <f>F56</f>
        <v>0</v>
      </c>
      <c r="G93" s="30">
        <f t="shared" si="0"/>
        <v>350505</v>
      </c>
      <c r="H93" s="33">
        <f>H56</f>
        <v>0</v>
      </c>
      <c r="I93" s="30">
        <f t="shared" si="1"/>
        <v>350505</v>
      </c>
      <c r="J93" s="30">
        <f>J56</f>
        <v>16100.6</v>
      </c>
      <c r="K93" s="30">
        <f t="shared" si="2"/>
        <v>366605.6</v>
      </c>
      <c r="L93" s="30">
        <f>L56</f>
        <v>46277.3</v>
      </c>
      <c r="M93" s="30">
        <f t="shared" si="3"/>
        <v>396782.3</v>
      </c>
      <c r="N93" s="30">
        <f>N56</f>
        <v>0</v>
      </c>
      <c r="O93" s="30">
        <f t="shared" ref="O93:O94" si="50">K93+N93</f>
        <v>366605.6</v>
      </c>
      <c r="P93" s="30">
        <f>P56</f>
        <v>0</v>
      </c>
      <c r="Q93" s="30">
        <f t="shared" ref="Q93:Q94" si="51">M93+P93</f>
        <v>396782.3</v>
      </c>
      <c r="R93" s="32">
        <f>R56</f>
        <v>0</v>
      </c>
      <c r="S93" s="30">
        <f t="shared" ref="S93:S94" si="52">O93+R93</f>
        <v>366605.6</v>
      </c>
      <c r="T93" s="32">
        <f>T56</f>
        <v>0</v>
      </c>
      <c r="U93" s="30">
        <f t="shared" ref="U93:U94" si="53">Q93+T93</f>
        <v>396782.3</v>
      </c>
      <c r="V93" s="8"/>
      <c r="W93" s="4"/>
    </row>
    <row r="94" spans="1:28" x14ac:dyDescent="0.3">
      <c r="A94" s="21"/>
      <c r="B94" s="48" t="s">
        <v>27</v>
      </c>
      <c r="C94" s="49"/>
      <c r="D94" s="33">
        <f>D18+D35+D48+D55</f>
        <v>259745.3</v>
      </c>
      <c r="E94" s="33">
        <f>E18+E35+E48+E55</f>
        <v>259199.6</v>
      </c>
      <c r="F94" s="33">
        <f>F18+F35+F48+F55</f>
        <v>0</v>
      </c>
      <c r="G94" s="30">
        <f t="shared" si="0"/>
        <v>259745.3</v>
      </c>
      <c r="H94" s="33">
        <f>H18+H35+H48+H55</f>
        <v>0</v>
      </c>
      <c r="I94" s="30">
        <f t="shared" si="1"/>
        <v>259199.6</v>
      </c>
      <c r="J94" s="30">
        <f>J18+J35+J48+J55</f>
        <v>0</v>
      </c>
      <c r="K94" s="30">
        <f t="shared" ref="K94:K105" si="54">G94+J94</f>
        <v>259745.3</v>
      </c>
      <c r="L94" s="30">
        <f>L18+L35+L48+L55</f>
        <v>0</v>
      </c>
      <c r="M94" s="30">
        <f t="shared" ref="M94:M105" si="55">I94+L94</f>
        <v>259199.6</v>
      </c>
      <c r="N94" s="30">
        <f>N18+N35+N48+N55</f>
        <v>0</v>
      </c>
      <c r="O94" s="30">
        <f t="shared" si="50"/>
        <v>259745.3</v>
      </c>
      <c r="P94" s="30">
        <f>P18+P35+P48+P55</f>
        <v>0</v>
      </c>
      <c r="Q94" s="30">
        <f t="shared" si="51"/>
        <v>259199.6</v>
      </c>
      <c r="R94" s="32">
        <f>R18+R35+R48+R55</f>
        <v>0</v>
      </c>
      <c r="S94" s="30">
        <f t="shared" si="52"/>
        <v>259745.3</v>
      </c>
      <c r="T94" s="32">
        <f>T18+T35+T48+T55</f>
        <v>0</v>
      </c>
      <c r="U94" s="30">
        <f t="shared" si="53"/>
        <v>259199.6</v>
      </c>
      <c r="V94" s="8"/>
      <c r="W94" s="4"/>
    </row>
    <row r="95" spans="1:28" x14ac:dyDescent="0.3">
      <c r="A95" s="21"/>
      <c r="B95" s="55" t="s">
        <v>20</v>
      </c>
      <c r="C95" s="55"/>
      <c r="D95" s="33"/>
      <c r="E95" s="33"/>
      <c r="F95" s="33"/>
      <c r="G95" s="30"/>
      <c r="H95" s="33"/>
      <c r="I95" s="30"/>
      <c r="J95" s="30"/>
      <c r="K95" s="30"/>
      <c r="L95" s="30"/>
      <c r="M95" s="30"/>
      <c r="N95" s="30"/>
      <c r="O95" s="30"/>
      <c r="P95" s="30"/>
      <c r="Q95" s="30"/>
      <c r="R95" s="32"/>
      <c r="S95" s="30"/>
      <c r="T95" s="32"/>
      <c r="U95" s="30"/>
      <c r="V95" s="8"/>
      <c r="W95" s="4"/>
    </row>
    <row r="96" spans="1:28" x14ac:dyDescent="0.3">
      <c r="A96" s="21"/>
      <c r="B96" s="55" t="s">
        <v>7</v>
      </c>
      <c r="C96" s="54"/>
      <c r="D96" s="33">
        <f>D36+D37+D38+D39+D44</f>
        <v>293345.8</v>
      </c>
      <c r="E96" s="33">
        <f>E36+E37+E38+E39+E44</f>
        <v>62723.199999999997</v>
      </c>
      <c r="F96" s="33">
        <f>F36+F37+F38+F39+F44</f>
        <v>0</v>
      </c>
      <c r="G96" s="30">
        <f t="shared" ref="G96:G105" si="56">D96+F96</f>
        <v>293345.8</v>
      </c>
      <c r="H96" s="33">
        <f>H36+H37+H38+H39+H44</f>
        <v>0</v>
      </c>
      <c r="I96" s="30">
        <f t="shared" ref="I96:I105" si="57">E96+H96</f>
        <v>62723.199999999997</v>
      </c>
      <c r="J96" s="30">
        <f>J36+J37+J38+J39+J44</f>
        <v>0</v>
      </c>
      <c r="K96" s="30">
        <f t="shared" si="54"/>
        <v>293345.8</v>
      </c>
      <c r="L96" s="30">
        <f>L36+L37+L38+L39+L44</f>
        <v>0</v>
      </c>
      <c r="M96" s="30">
        <f t="shared" si="55"/>
        <v>62723.199999999997</v>
      </c>
      <c r="N96" s="30">
        <f>N36+N37+N38+N39+N44</f>
        <v>0</v>
      </c>
      <c r="O96" s="30">
        <f t="shared" ref="O96:O105" si="58">K96+N96</f>
        <v>293345.8</v>
      </c>
      <c r="P96" s="30">
        <f>P36+P37+P38+P39+P44</f>
        <v>65000</v>
      </c>
      <c r="Q96" s="30">
        <f t="shared" ref="Q96:Q105" si="59">M96+P96</f>
        <v>127723.2</v>
      </c>
      <c r="R96" s="32">
        <f>R36+R37+R38+R39+R44</f>
        <v>0</v>
      </c>
      <c r="S96" s="30">
        <f t="shared" ref="S96:S105" si="60">O96+R96</f>
        <v>293345.8</v>
      </c>
      <c r="T96" s="32">
        <f>T36+T37+T38+T39+T44</f>
        <v>0</v>
      </c>
      <c r="U96" s="30">
        <f t="shared" ref="U96:U105" si="61">Q96+T96</f>
        <v>127723.2</v>
      </c>
      <c r="V96" s="8"/>
      <c r="W96" s="4"/>
    </row>
    <row r="97" spans="1:23" x14ac:dyDescent="0.3">
      <c r="A97" s="21"/>
      <c r="B97" s="55" t="s">
        <v>10</v>
      </c>
      <c r="C97" s="54"/>
      <c r="D97" s="33">
        <f>D57+D61+D62+D67+D66+D68+D49</f>
        <v>700694.50000000012</v>
      </c>
      <c r="E97" s="33">
        <f>E57+E61+E62+E67+E66+E68+E49</f>
        <v>602840</v>
      </c>
      <c r="F97" s="33">
        <f>F49+F57+F61+F62+F66+F67+F68</f>
        <v>0</v>
      </c>
      <c r="G97" s="30">
        <f t="shared" si="56"/>
        <v>700694.50000000012</v>
      </c>
      <c r="H97" s="33">
        <f>H49+H57+H61+H62+H66+H67+H68</f>
        <v>0</v>
      </c>
      <c r="I97" s="30">
        <f t="shared" si="57"/>
        <v>602840</v>
      </c>
      <c r="J97" s="30">
        <f>J49+J57+J61+J62+J66+J67+J68+J70+J74+J50</f>
        <v>36704.097999999998</v>
      </c>
      <c r="K97" s="30">
        <f t="shared" si="54"/>
        <v>737398.59800000011</v>
      </c>
      <c r="L97" s="30">
        <f>L49+L57+L61+L62+L66+L67+L68</f>
        <v>61703.100000000006</v>
      </c>
      <c r="M97" s="30">
        <f t="shared" si="55"/>
        <v>664543.1</v>
      </c>
      <c r="N97" s="30">
        <f>N49+N57+N61+N62+N66+N67+N68+N70+N74+N50</f>
        <v>0</v>
      </c>
      <c r="O97" s="30">
        <f t="shared" si="58"/>
        <v>737398.59800000011</v>
      </c>
      <c r="P97" s="30">
        <f>P49+P57+P61+P62+P66+P67+P68</f>
        <v>0</v>
      </c>
      <c r="Q97" s="30">
        <f t="shared" si="59"/>
        <v>664543.1</v>
      </c>
      <c r="R97" s="32">
        <f>R49+R57+R61+R62+R66+R67+R68+R70+R74+R50+R51+R75</f>
        <v>5072.7600000000075</v>
      </c>
      <c r="S97" s="30">
        <f t="shared" si="60"/>
        <v>742471.35800000012</v>
      </c>
      <c r="T97" s="32">
        <f t="shared" ref="T97" si="62">T49+T57+T61+T62+T66+T67+T68+T70+T74+T50+T51+T75</f>
        <v>7609.1500000000015</v>
      </c>
      <c r="U97" s="30">
        <f t="shared" si="61"/>
        <v>672152.25</v>
      </c>
      <c r="V97" s="8"/>
      <c r="W97" s="4"/>
    </row>
    <row r="98" spans="1:23" x14ac:dyDescent="0.3">
      <c r="A98" s="21"/>
      <c r="B98" s="55" t="s">
        <v>21</v>
      </c>
      <c r="C98" s="54"/>
      <c r="D98" s="33">
        <f>D30</f>
        <v>5623.9</v>
      </c>
      <c r="E98" s="33">
        <f>E30</f>
        <v>2303.5</v>
      </c>
      <c r="F98" s="33">
        <f>F30</f>
        <v>0</v>
      </c>
      <c r="G98" s="30">
        <f t="shared" si="56"/>
        <v>5623.9</v>
      </c>
      <c r="H98" s="33">
        <f>H30</f>
        <v>0</v>
      </c>
      <c r="I98" s="30">
        <f t="shared" si="57"/>
        <v>2303.5</v>
      </c>
      <c r="J98" s="30">
        <f>J30</f>
        <v>0</v>
      </c>
      <c r="K98" s="30">
        <f t="shared" si="54"/>
        <v>5623.9</v>
      </c>
      <c r="L98" s="30">
        <f>L30</f>
        <v>0</v>
      </c>
      <c r="M98" s="30">
        <f t="shared" si="55"/>
        <v>2303.5</v>
      </c>
      <c r="N98" s="30">
        <f>N30</f>
        <v>0</v>
      </c>
      <c r="O98" s="30">
        <f t="shared" si="58"/>
        <v>5623.9</v>
      </c>
      <c r="P98" s="30">
        <f>P30</f>
        <v>0</v>
      </c>
      <c r="Q98" s="30">
        <f t="shared" si="59"/>
        <v>2303.5</v>
      </c>
      <c r="R98" s="32">
        <f>R30</f>
        <v>0</v>
      </c>
      <c r="S98" s="30">
        <f t="shared" si="60"/>
        <v>5623.9</v>
      </c>
      <c r="T98" s="32">
        <f>T30</f>
        <v>0</v>
      </c>
      <c r="U98" s="30">
        <f t="shared" si="61"/>
        <v>2303.5</v>
      </c>
      <c r="V98" s="8"/>
      <c r="W98" s="4"/>
    </row>
    <row r="99" spans="1:23" x14ac:dyDescent="0.3">
      <c r="A99" s="2"/>
      <c r="B99" s="53" t="s">
        <v>17</v>
      </c>
      <c r="C99" s="54"/>
      <c r="D99" s="33"/>
      <c r="E99" s="33"/>
      <c r="F99" s="33"/>
      <c r="G99" s="30">
        <f t="shared" si="56"/>
        <v>0</v>
      </c>
      <c r="H99" s="33"/>
      <c r="I99" s="30">
        <f t="shared" si="57"/>
        <v>0</v>
      </c>
      <c r="J99" s="30">
        <f>J82</f>
        <v>18797.701000000001</v>
      </c>
      <c r="K99" s="30">
        <f t="shared" si="54"/>
        <v>18797.701000000001</v>
      </c>
      <c r="L99" s="30"/>
      <c r="M99" s="30">
        <f t="shared" si="55"/>
        <v>0</v>
      </c>
      <c r="N99" s="30">
        <f>N82</f>
        <v>0</v>
      </c>
      <c r="O99" s="30">
        <f t="shared" si="58"/>
        <v>18797.701000000001</v>
      </c>
      <c r="P99" s="30"/>
      <c r="Q99" s="30">
        <f t="shared" si="59"/>
        <v>0</v>
      </c>
      <c r="R99" s="32">
        <f>R82</f>
        <v>0</v>
      </c>
      <c r="S99" s="30">
        <f t="shared" si="60"/>
        <v>18797.701000000001</v>
      </c>
      <c r="T99" s="32"/>
      <c r="U99" s="30">
        <f t="shared" si="61"/>
        <v>0</v>
      </c>
      <c r="V99" s="8"/>
      <c r="W99" s="4"/>
    </row>
    <row r="100" spans="1:23" x14ac:dyDescent="0.3">
      <c r="A100" s="2"/>
      <c r="B100" s="56" t="s">
        <v>14</v>
      </c>
      <c r="C100" s="56"/>
      <c r="D100" s="33">
        <f>D69</f>
        <v>3000</v>
      </c>
      <c r="E100" s="33">
        <f>E69</f>
        <v>3000</v>
      </c>
      <c r="F100" s="33">
        <f>F69</f>
        <v>0</v>
      </c>
      <c r="G100" s="30">
        <f t="shared" si="56"/>
        <v>3000</v>
      </c>
      <c r="H100" s="33">
        <f>H69</f>
        <v>0</v>
      </c>
      <c r="I100" s="30">
        <f t="shared" si="57"/>
        <v>3000</v>
      </c>
      <c r="J100" s="30">
        <f>J69</f>
        <v>0</v>
      </c>
      <c r="K100" s="30">
        <f t="shared" si="54"/>
        <v>3000</v>
      </c>
      <c r="L100" s="30">
        <f>L69</f>
        <v>0</v>
      </c>
      <c r="M100" s="30">
        <f t="shared" si="55"/>
        <v>3000</v>
      </c>
      <c r="N100" s="30">
        <f>N69</f>
        <v>0</v>
      </c>
      <c r="O100" s="30">
        <f t="shared" si="58"/>
        <v>3000</v>
      </c>
      <c r="P100" s="30">
        <f>P69</f>
        <v>0</v>
      </c>
      <c r="Q100" s="30">
        <f t="shared" si="59"/>
        <v>3000</v>
      </c>
      <c r="R100" s="32">
        <f>R69</f>
        <v>0</v>
      </c>
      <c r="S100" s="30">
        <f t="shared" si="60"/>
        <v>3000</v>
      </c>
      <c r="T100" s="32">
        <f>T69</f>
        <v>0</v>
      </c>
      <c r="U100" s="30">
        <f t="shared" si="61"/>
        <v>3000</v>
      </c>
      <c r="V100" s="8"/>
      <c r="W100" s="4"/>
    </row>
    <row r="101" spans="1:23" hidden="1" x14ac:dyDescent="0.3">
      <c r="A101" s="6"/>
      <c r="B101" s="53" t="s">
        <v>3</v>
      </c>
      <c r="C101" s="54"/>
      <c r="D101" s="33">
        <f>D90</f>
        <v>0</v>
      </c>
      <c r="E101" s="33">
        <f>E90</f>
        <v>0</v>
      </c>
      <c r="F101" s="33"/>
      <c r="G101" s="30">
        <f t="shared" si="56"/>
        <v>0</v>
      </c>
      <c r="H101" s="33"/>
      <c r="I101" s="30">
        <f t="shared" si="57"/>
        <v>0</v>
      </c>
      <c r="J101" s="30"/>
      <c r="K101" s="30">
        <f t="shared" si="54"/>
        <v>0</v>
      </c>
      <c r="L101" s="30"/>
      <c r="M101" s="30">
        <f t="shared" si="55"/>
        <v>0</v>
      </c>
      <c r="N101" s="30"/>
      <c r="O101" s="30">
        <f t="shared" si="58"/>
        <v>0</v>
      </c>
      <c r="P101" s="30"/>
      <c r="Q101" s="30">
        <f t="shared" si="59"/>
        <v>0</v>
      </c>
      <c r="R101" s="32"/>
      <c r="S101" s="30">
        <f t="shared" si="60"/>
        <v>0</v>
      </c>
      <c r="T101" s="32"/>
      <c r="U101" s="30">
        <f t="shared" si="61"/>
        <v>0</v>
      </c>
      <c r="V101" s="8"/>
      <c r="W101" s="4">
        <v>0</v>
      </c>
    </row>
    <row r="102" spans="1:23" x14ac:dyDescent="0.3">
      <c r="A102" s="2"/>
      <c r="B102" s="53" t="s">
        <v>8</v>
      </c>
      <c r="C102" s="54"/>
      <c r="D102" s="33">
        <f>D40</f>
        <v>848298.6</v>
      </c>
      <c r="E102" s="33">
        <f>E40</f>
        <v>723280.4</v>
      </c>
      <c r="F102" s="33">
        <f>F40</f>
        <v>0</v>
      </c>
      <c r="G102" s="30">
        <f t="shared" si="56"/>
        <v>848298.6</v>
      </c>
      <c r="H102" s="33">
        <f>H40</f>
        <v>0</v>
      </c>
      <c r="I102" s="30">
        <f t="shared" si="57"/>
        <v>723280.4</v>
      </c>
      <c r="J102" s="30">
        <f>J40</f>
        <v>0</v>
      </c>
      <c r="K102" s="30">
        <f t="shared" si="54"/>
        <v>848298.6</v>
      </c>
      <c r="L102" s="30">
        <f>L40</f>
        <v>0</v>
      </c>
      <c r="M102" s="30">
        <f t="shared" si="55"/>
        <v>723280.4</v>
      </c>
      <c r="N102" s="30">
        <f>N40</f>
        <v>0</v>
      </c>
      <c r="O102" s="30">
        <f t="shared" si="58"/>
        <v>848298.6</v>
      </c>
      <c r="P102" s="30">
        <f>P40</f>
        <v>0</v>
      </c>
      <c r="Q102" s="30">
        <f t="shared" si="59"/>
        <v>723280.4</v>
      </c>
      <c r="R102" s="32">
        <f>R40</f>
        <v>0</v>
      </c>
      <c r="S102" s="30">
        <f t="shared" si="60"/>
        <v>848298.6</v>
      </c>
      <c r="T102" s="32">
        <f>T40</f>
        <v>0</v>
      </c>
      <c r="U102" s="30">
        <f t="shared" si="61"/>
        <v>723280.4</v>
      </c>
      <c r="V102" s="8"/>
      <c r="W102" s="4"/>
    </row>
    <row r="103" spans="1:23" x14ac:dyDescent="0.3">
      <c r="A103" s="6"/>
      <c r="B103" s="51" t="s">
        <v>26</v>
      </c>
      <c r="C103" s="52"/>
      <c r="D103" s="33">
        <f>D84</f>
        <v>127415.3</v>
      </c>
      <c r="E103" s="33">
        <f>E84</f>
        <v>0</v>
      </c>
      <c r="F103" s="33">
        <f>F84</f>
        <v>0</v>
      </c>
      <c r="G103" s="30">
        <f t="shared" si="56"/>
        <v>127415.3</v>
      </c>
      <c r="H103" s="33">
        <f>H84</f>
        <v>0</v>
      </c>
      <c r="I103" s="30">
        <f t="shared" si="57"/>
        <v>0</v>
      </c>
      <c r="J103" s="30">
        <f>J84</f>
        <v>0</v>
      </c>
      <c r="K103" s="30">
        <f t="shared" si="54"/>
        <v>127415.3</v>
      </c>
      <c r="L103" s="30">
        <f>L84</f>
        <v>0</v>
      </c>
      <c r="M103" s="30">
        <f t="shared" si="55"/>
        <v>0</v>
      </c>
      <c r="N103" s="30">
        <f>N84</f>
        <v>0</v>
      </c>
      <c r="O103" s="30">
        <f t="shared" si="58"/>
        <v>127415.3</v>
      </c>
      <c r="P103" s="30">
        <f>P84</f>
        <v>0</v>
      </c>
      <c r="Q103" s="30">
        <f t="shared" si="59"/>
        <v>0</v>
      </c>
      <c r="R103" s="32">
        <f>R84</f>
        <v>0</v>
      </c>
      <c r="S103" s="30">
        <f t="shared" si="60"/>
        <v>127415.3</v>
      </c>
      <c r="T103" s="32">
        <f>T84</f>
        <v>0</v>
      </c>
      <c r="U103" s="30">
        <f t="shared" si="61"/>
        <v>0</v>
      </c>
      <c r="V103" s="8"/>
      <c r="W103" s="4"/>
    </row>
    <row r="104" spans="1:23" x14ac:dyDescent="0.3">
      <c r="A104" s="6"/>
      <c r="B104" s="50" t="s">
        <v>36</v>
      </c>
      <c r="C104" s="50"/>
      <c r="D104" s="33">
        <f>D86</f>
        <v>10085.700000000001</v>
      </c>
      <c r="E104" s="33">
        <f>E86</f>
        <v>7085.7</v>
      </c>
      <c r="F104" s="33">
        <f>F86+F87</f>
        <v>84384.7</v>
      </c>
      <c r="G104" s="30">
        <f t="shared" si="56"/>
        <v>94470.399999999994</v>
      </c>
      <c r="H104" s="33">
        <f>H86+H87</f>
        <v>-162.30000000000001</v>
      </c>
      <c r="I104" s="30">
        <f t="shared" si="57"/>
        <v>6923.4</v>
      </c>
      <c r="J104" s="30">
        <f>J86+J87</f>
        <v>0</v>
      </c>
      <c r="K104" s="30">
        <f t="shared" si="54"/>
        <v>94470.399999999994</v>
      </c>
      <c r="L104" s="30">
        <f>L86+L87</f>
        <v>0</v>
      </c>
      <c r="M104" s="30">
        <f t="shared" si="55"/>
        <v>6923.4</v>
      </c>
      <c r="N104" s="30">
        <f>N86+N87</f>
        <v>0</v>
      </c>
      <c r="O104" s="30">
        <f t="shared" si="58"/>
        <v>94470.399999999994</v>
      </c>
      <c r="P104" s="30">
        <f>P86+P87</f>
        <v>0</v>
      </c>
      <c r="Q104" s="30">
        <f t="shared" si="59"/>
        <v>6923.4</v>
      </c>
      <c r="R104" s="32">
        <f>R86+R87</f>
        <v>-9852.2000000000007</v>
      </c>
      <c r="S104" s="30">
        <f t="shared" si="60"/>
        <v>84618.2</v>
      </c>
      <c r="T104" s="32">
        <f t="shared" ref="T104" si="63">T86+T87</f>
        <v>-6923.4</v>
      </c>
      <c r="U104" s="30">
        <f t="shared" si="61"/>
        <v>0</v>
      </c>
      <c r="V104" s="8"/>
      <c r="W104" s="4"/>
    </row>
    <row r="105" spans="1:23" x14ac:dyDescent="0.3">
      <c r="A105" s="6"/>
      <c r="B105" s="50" t="s">
        <v>37</v>
      </c>
      <c r="C105" s="50"/>
      <c r="D105" s="33">
        <f>D19+D23+D26+D24+D25+D80+D81</f>
        <v>720328.29999999993</v>
      </c>
      <c r="E105" s="33">
        <f>E19+E23+E26+E24+E25+E80+E81</f>
        <v>712578.6</v>
      </c>
      <c r="F105" s="33">
        <f>F19+F23+F24+F25+F26+F80+F81</f>
        <v>-10057.6</v>
      </c>
      <c r="G105" s="30">
        <f t="shared" si="56"/>
        <v>710270.7</v>
      </c>
      <c r="H105" s="33">
        <f>H19+H23+H24+H25+H26+H80+H81</f>
        <v>-353</v>
      </c>
      <c r="I105" s="30">
        <f t="shared" si="57"/>
        <v>712225.6</v>
      </c>
      <c r="J105" s="30">
        <f>J19+J23+J24+J25+J26+J80+J81</f>
        <v>0</v>
      </c>
      <c r="K105" s="30">
        <f t="shared" si="54"/>
        <v>710270.7</v>
      </c>
      <c r="L105" s="30">
        <f>L19+L23+L24+L25+L26+L80+L81</f>
        <v>0</v>
      </c>
      <c r="M105" s="30">
        <f t="shared" si="55"/>
        <v>712225.6</v>
      </c>
      <c r="N105" s="30">
        <f>N19+N23+N24+N25+N26+N80+N81</f>
        <v>0</v>
      </c>
      <c r="O105" s="30">
        <f t="shared" si="58"/>
        <v>710270.7</v>
      </c>
      <c r="P105" s="30">
        <f>P19+P23+P24+P25+P26+P80+P81</f>
        <v>0</v>
      </c>
      <c r="Q105" s="30">
        <f t="shared" si="59"/>
        <v>712225.6</v>
      </c>
      <c r="R105" s="32">
        <f>R19+R23+R24+R25+R26+R80+R81+R31+R88</f>
        <v>13816.58</v>
      </c>
      <c r="S105" s="30">
        <f t="shared" si="60"/>
        <v>724087.27999999991</v>
      </c>
      <c r="T105" s="32">
        <f>T19+T23+T24+T25+T26+T80+T81+T31+T88</f>
        <v>46400.1</v>
      </c>
      <c r="U105" s="30">
        <f t="shared" si="61"/>
        <v>758625.7</v>
      </c>
      <c r="V105" s="8"/>
      <c r="W105" s="4"/>
    </row>
    <row r="106" spans="1:23" x14ac:dyDescent="0.3">
      <c r="V106" s="8"/>
      <c r="W106" s="4"/>
    </row>
  </sheetData>
  <autoFilter ref="A14:W105">
    <filterColumn colId="22">
      <filters blank="1"/>
    </filterColumn>
  </autoFilter>
  <mergeCells count="36">
    <mergeCell ref="T13:T14"/>
    <mergeCell ref="U13:U14"/>
    <mergeCell ref="A9:U11"/>
    <mergeCell ref="N13:N14"/>
    <mergeCell ref="O13:O14"/>
    <mergeCell ref="P13:P14"/>
    <mergeCell ref="Q13:Q14"/>
    <mergeCell ref="J13:J14"/>
    <mergeCell ref="K13:K14"/>
    <mergeCell ref="L13:L14"/>
    <mergeCell ref="M13:M14"/>
    <mergeCell ref="F13:F14"/>
    <mergeCell ref="G13:G14"/>
    <mergeCell ref="H13:H14"/>
    <mergeCell ref="A13:A14"/>
    <mergeCell ref="C13:C14"/>
    <mergeCell ref="D13:D14"/>
    <mergeCell ref="R13:R14"/>
    <mergeCell ref="I13:I14"/>
    <mergeCell ref="S13:S14"/>
    <mergeCell ref="B95:C95"/>
    <mergeCell ref="E13:E14"/>
    <mergeCell ref="B91:C91"/>
    <mergeCell ref="B92:C92"/>
    <mergeCell ref="B93:C93"/>
    <mergeCell ref="B13:B14"/>
    <mergeCell ref="B105:C105"/>
    <mergeCell ref="B104:C104"/>
    <mergeCell ref="B103:C103"/>
    <mergeCell ref="B101:C101"/>
    <mergeCell ref="B96:C96"/>
    <mergeCell ref="B97:C97"/>
    <mergeCell ref="B98:C98"/>
    <mergeCell ref="B99:C99"/>
    <mergeCell ref="B100:C100"/>
    <mergeCell ref="B102:C102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2017-04-04T10:58:02Z</cp:lastPrinted>
  <dcterms:created xsi:type="dcterms:W3CDTF">2014-02-04T08:37:28Z</dcterms:created>
  <dcterms:modified xsi:type="dcterms:W3CDTF">2017-04-04T11:56:29Z</dcterms:modified>
</cp:coreProperties>
</file>