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2018-2019" sheetId="1" r:id="rId1"/>
  </sheets>
  <definedNames>
    <definedName name="_xlnm._FilterDatabase" localSheetId="0" hidden="1">'2018-2019'!$A$17:$W$108</definedName>
    <definedName name="_xlnm.Print_Titles" localSheetId="0">'2018-2019'!$16:$17</definedName>
    <definedName name="_xlnm.Print_Area" localSheetId="0">'2018-2019'!$A$1:$U$109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08" i="1" l="1"/>
  <c r="T88" i="1"/>
  <c r="U91" i="1"/>
  <c r="R108" i="1"/>
  <c r="R88" i="1"/>
  <c r="S91" i="1"/>
  <c r="T20" i="1" l="1"/>
  <c r="R20" i="1"/>
  <c r="U34" i="1"/>
  <c r="S34" i="1"/>
  <c r="T59" i="1" l="1"/>
  <c r="T57" i="1"/>
  <c r="R59" i="1"/>
  <c r="R57" i="1"/>
  <c r="T107" i="1"/>
  <c r="U80" i="1"/>
  <c r="U81" i="1"/>
  <c r="T78" i="1"/>
  <c r="U78" i="1" s="1"/>
  <c r="S80" i="1"/>
  <c r="S81" i="1"/>
  <c r="R78" i="1"/>
  <c r="S78" i="1" s="1"/>
  <c r="T50" i="1" l="1"/>
  <c r="T48" i="1" s="1"/>
  <c r="R50" i="1"/>
  <c r="U54" i="1"/>
  <c r="S54" i="1"/>
  <c r="R107" i="1"/>
  <c r="T106" i="1"/>
  <c r="R106" i="1"/>
  <c r="T105" i="1"/>
  <c r="R105" i="1"/>
  <c r="T103" i="1"/>
  <c r="R103" i="1"/>
  <c r="R102" i="1"/>
  <c r="T101" i="1"/>
  <c r="R101" i="1"/>
  <c r="T99" i="1"/>
  <c r="R99" i="1"/>
  <c r="T86" i="1"/>
  <c r="R86" i="1"/>
  <c r="T82" i="1"/>
  <c r="R82" i="1"/>
  <c r="T73" i="1"/>
  <c r="R73" i="1"/>
  <c r="T65" i="1"/>
  <c r="R65" i="1"/>
  <c r="R60" i="1"/>
  <c r="R96" i="1"/>
  <c r="R48" i="1"/>
  <c r="T38" i="1"/>
  <c r="R38" i="1"/>
  <c r="T37" i="1"/>
  <c r="R37" i="1"/>
  <c r="R35" i="1" s="1"/>
  <c r="T21" i="1"/>
  <c r="T97" i="1" s="1"/>
  <c r="R21" i="1"/>
  <c r="R18" i="1" s="1"/>
  <c r="T35" i="1" l="1"/>
  <c r="R100" i="1"/>
  <c r="T18" i="1"/>
  <c r="R97" i="1"/>
  <c r="T100" i="1"/>
  <c r="T55" i="1"/>
  <c r="T96" i="1"/>
  <c r="R55" i="1"/>
  <c r="P108" i="1"/>
  <c r="N108" i="1"/>
  <c r="P107" i="1"/>
  <c r="N107" i="1"/>
  <c r="P106" i="1"/>
  <c r="N106" i="1"/>
  <c r="P105" i="1"/>
  <c r="N105" i="1"/>
  <c r="P103" i="1"/>
  <c r="N103" i="1"/>
  <c r="N102" i="1"/>
  <c r="P101" i="1"/>
  <c r="N101" i="1"/>
  <c r="P99" i="1"/>
  <c r="N99" i="1"/>
  <c r="P88" i="1"/>
  <c r="N88" i="1"/>
  <c r="P86" i="1"/>
  <c r="N86" i="1"/>
  <c r="P82" i="1"/>
  <c r="N82" i="1"/>
  <c r="P73" i="1"/>
  <c r="N73" i="1"/>
  <c r="P65" i="1"/>
  <c r="P100" i="1" s="1"/>
  <c r="N65" i="1"/>
  <c r="N60" i="1"/>
  <c r="P59" i="1"/>
  <c r="N59" i="1"/>
  <c r="N96" i="1" s="1"/>
  <c r="P57" i="1"/>
  <c r="N57" i="1"/>
  <c r="P50" i="1"/>
  <c r="P48" i="1" s="1"/>
  <c r="N50" i="1"/>
  <c r="P38" i="1"/>
  <c r="N38" i="1"/>
  <c r="P37" i="1"/>
  <c r="N37" i="1"/>
  <c r="P21" i="1"/>
  <c r="P97" i="1" s="1"/>
  <c r="N21" i="1"/>
  <c r="N97" i="1" s="1"/>
  <c r="P20" i="1"/>
  <c r="N20" i="1"/>
  <c r="N18" i="1" l="1"/>
  <c r="T94" i="1"/>
  <c r="P18" i="1"/>
  <c r="R94" i="1"/>
  <c r="N35" i="1"/>
  <c r="P55" i="1"/>
  <c r="N100" i="1"/>
  <c r="N48" i="1"/>
  <c r="P35" i="1"/>
  <c r="N55" i="1"/>
  <c r="P96" i="1"/>
  <c r="M53" i="1"/>
  <c r="Q53" i="1" s="1"/>
  <c r="U53" i="1" s="1"/>
  <c r="M85" i="1"/>
  <c r="Q85" i="1" s="1"/>
  <c r="U85" i="1" s="1"/>
  <c r="M77" i="1"/>
  <c r="Q77" i="1" s="1"/>
  <c r="U77" i="1" s="1"/>
  <c r="N94" i="1" l="1"/>
  <c r="P94" i="1"/>
  <c r="J102" i="1"/>
  <c r="J82" i="1"/>
  <c r="K85" i="1"/>
  <c r="O85" i="1" s="1"/>
  <c r="S85" i="1" s="1"/>
  <c r="J59" i="1" l="1"/>
  <c r="J57" i="1"/>
  <c r="J60" i="1" l="1"/>
  <c r="K77" i="1" l="1"/>
  <c r="O77" i="1" s="1"/>
  <c r="S77" i="1" s="1"/>
  <c r="J50" i="1"/>
  <c r="K53" i="1"/>
  <c r="O53" i="1" s="1"/>
  <c r="S53" i="1" s="1"/>
  <c r="M75" i="1" l="1"/>
  <c r="Q75" i="1" s="1"/>
  <c r="U75" i="1" s="1"/>
  <c r="M76" i="1"/>
  <c r="Q76" i="1" s="1"/>
  <c r="U76" i="1" s="1"/>
  <c r="L73" i="1"/>
  <c r="M73" i="1" s="1"/>
  <c r="Q73" i="1" s="1"/>
  <c r="U73" i="1" s="1"/>
  <c r="K75" i="1"/>
  <c r="O75" i="1" s="1"/>
  <c r="S75" i="1" s="1"/>
  <c r="K76" i="1"/>
  <c r="O76" i="1" s="1"/>
  <c r="S76" i="1" s="1"/>
  <c r="J73" i="1"/>
  <c r="K73" i="1" s="1"/>
  <c r="O73" i="1" s="1"/>
  <c r="S73" i="1" s="1"/>
  <c r="J65" i="1" l="1"/>
  <c r="J100" i="1" s="1"/>
  <c r="L65" i="1"/>
  <c r="L108" i="1" l="1"/>
  <c r="L107" i="1"/>
  <c r="L106" i="1"/>
  <c r="L105" i="1"/>
  <c r="L103" i="1"/>
  <c r="J103" i="1"/>
  <c r="L101" i="1"/>
  <c r="L100" i="1"/>
  <c r="L99" i="1"/>
  <c r="J108" i="1"/>
  <c r="J107" i="1"/>
  <c r="J106" i="1"/>
  <c r="J105" i="1"/>
  <c r="J101" i="1"/>
  <c r="J99" i="1"/>
  <c r="L88" i="1" l="1"/>
  <c r="J88" i="1"/>
  <c r="L86" i="1"/>
  <c r="J86" i="1"/>
  <c r="L82" i="1"/>
  <c r="L59" i="1"/>
  <c r="L96" i="1" s="1"/>
  <c r="L57" i="1"/>
  <c r="J96" i="1"/>
  <c r="L50" i="1"/>
  <c r="L48" i="1" s="1"/>
  <c r="J48" i="1"/>
  <c r="L38" i="1"/>
  <c r="L37" i="1"/>
  <c r="J38" i="1"/>
  <c r="J37" i="1"/>
  <c r="L21" i="1"/>
  <c r="L97" i="1" s="1"/>
  <c r="L20" i="1"/>
  <c r="J21" i="1"/>
  <c r="J20" i="1"/>
  <c r="J18" i="1" l="1"/>
  <c r="J35" i="1"/>
  <c r="L18" i="1"/>
  <c r="L55" i="1"/>
  <c r="L35" i="1"/>
  <c r="J55" i="1"/>
  <c r="J97" i="1"/>
  <c r="D22" i="1"/>
  <c r="L94" i="1" l="1"/>
  <c r="J94" i="1"/>
  <c r="H108" i="1"/>
  <c r="H107" i="1"/>
  <c r="H106" i="1"/>
  <c r="H105" i="1"/>
  <c r="H103" i="1"/>
  <c r="H101" i="1"/>
  <c r="H100" i="1"/>
  <c r="H99" i="1"/>
  <c r="F108" i="1"/>
  <c r="F107" i="1"/>
  <c r="F106" i="1"/>
  <c r="F105" i="1"/>
  <c r="F103" i="1"/>
  <c r="F101" i="1"/>
  <c r="F100" i="1"/>
  <c r="F99" i="1"/>
  <c r="H88" i="1"/>
  <c r="F88" i="1"/>
  <c r="H86" i="1"/>
  <c r="F86" i="1"/>
  <c r="H82" i="1"/>
  <c r="F82" i="1"/>
  <c r="H59" i="1"/>
  <c r="H96" i="1" s="1"/>
  <c r="H57" i="1"/>
  <c r="F59" i="1"/>
  <c r="F96" i="1" s="1"/>
  <c r="F57" i="1"/>
  <c r="H50" i="1"/>
  <c r="H48" i="1" s="1"/>
  <c r="F50" i="1"/>
  <c r="F48" i="1" s="1"/>
  <c r="H38" i="1"/>
  <c r="H37" i="1"/>
  <c r="F38" i="1"/>
  <c r="F37" i="1"/>
  <c r="H21" i="1"/>
  <c r="H97" i="1" s="1"/>
  <c r="H20" i="1"/>
  <c r="F21" i="1"/>
  <c r="F97" i="1" s="1"/>
  <c r="F20" i="1"/>
  <c r="I90" i="1"/>
  <c r="M90" i="1" s="1"/>
  <c r="Q90" i="1" s="1"/>
  <c r="U90" i="1" s="1"/>
  <c r="G90" i="1"/>
  <c r="K90" i="1" s="1"/>
  <c r="O90" i="1" s="1"/>
  <c r="S90" i="1" s="1"/>
  <c r="F35" i="1" l="1"/>
  <c r="H18" i="1"/>
  <c r="H55" i="1"/>
  <c r="F55" i="1"/>
  <c r="H35" i="1"/>
  <c r="F18" i="1"/>
  <c r="I24" i="1"/>
  <c r="M24" i="1" s="1"/>
  <c r="Q24" i="1" s="1"/>
  <c r="U24" i="1" s="1"/>
  <c r="I25" i="1"/>
  <c r="M25" i="1" s="1"/>
  <c r="Q25" i="1" s="1"/>
  <c r="U25" i="1" s="1"/>
  <c r="I26" i="1"/>
  <c r="M26" i="1" s="1"/>
  <c r="Q26" i="1" s="1"/>
  <c r="U26" i="1" s="1"/>
  <c r="I27" i="1"/>
  <c r="M27" i="1" s="1"/>
  <c r="Q27" i="1" s="1"/>
  <c r="U27" i="1" s="1"/>
  <c r="I28" i="1"/>
  <c r="M28" i="1" s="1"/>
  <c r="Q28" i="1" s="1"/>
  <c r="U28" i="1" s="1"/>
  <c r="I31" i="1"/>
  <c r="M31" i="1" s="1"/>
  <c r="Q31" i="1" s="1"/>
  <c r="U31" i="1" s="1"/>
  <c r="I32" i="1"/>
  <c r="M32" i="1" s="1"/>
  <c r="Q32" i="1" s="1"/>
  <c r="U32" i="1" s="1"/>
  <c r="I33" i="1"/>
  <c r="M33" i="1" s="1"/>
  <c r="Q33" i="1" s="1"/>
  <c r="U33" i="1" s="1"/>
  <c r="I36" i="1"/>
  <c r="I39" i="1"/>
  <c r="M39" i="1" s="1"/>
  <c r="Q39" i="1" s="1"/>
  <c r="U39" i="1" s="1"/>
  <c r="I40" i="1"/>
  <c r="M40" i="1" s="1"/>
  <c r="Q40" i="1" s="1"/>
  <c r="U40" i="1" s="1"/>
  <c r="I41" i="1"/>
  <c r="M41" i="1" s="1"/>
  <c r="Q41" i="1" s="1"/>
  <c r="U41" i="1" s="1"/>
  <c r="I42" i="1"/>
  <c r="M42" i="1" s="1"/>
  <c r="Q42" i="1" s="1"/>
  <c r="U42" i="1" s="1"/>
  <c r="I44" i="1"/>
  <c r="I45" i="1"/>
  <c r="M45" i="1" s="1"/>
  <c r="Q45" i="1" s="1"/>
  <c r="U45" i="1" s="1"/>
  <c r="I46" i="1"/>
  <c r="M46" i="1" s="1"/>
  <c r="Q46" i="1" s="1"/>
  <c r="U46" i="1" s="1"/>
  <c r="I47" i="1"/>
  <c r="M47" i="1" s="1"/>
  <c r="Q47" i="1" s="1"/>
  <c r="U47" i="1" s="1"/>
  <c r="I49" i="1"/>
  <c r="I51" i="1"/>
  <c r="M51" i="1" s="1"/>
  <c r="Q51" i="1" s="1"/>
  <c r="U51" i="1" s="1"/>
  <c r="I52" i="1"/>
  <c r="M52" i="1" s="1"/>
  <c r="Q52" i="1" s="1"/>
  <c r="U52" i="1" s="1"/>
  <c r="I58" i="1"/>
  <c r="M58" i="1" s="1"/>
  <c r="Q58" i="1" s="1"/>
  <c r="U58" i="1" s="1"/>
  <c r="I62" i="1"/>
  <c r="M62" i="1" s="1"/>
  <c r="Q62" i="1" s="1"/>
  <c r="U62" i="1" s="1"/>
  <c r="I63" i="1"/>
  <c r="M63" i="1" s="1"/>
  <c r="Q63" i="1" s="1"/>
  <c r="U63" i="1" s="1"/>
  <c r="I64" i="1"/>
  <c r="M64" i="1" s="1"/>
  <c r="Q64" i="1" s="1"/>
  <c r="U64" i="1" s="1"/>
  <c r="I67" i="1"/>
  <c r="M67" i="1" s="1"/>
  <c r="Q67" i="1" s="1"/>
  <c r="U67" i="1" s="1"/>
  <c r="I68" i="1"/>
  <c r="M68" i="1" s="1"/>
  <c r="Q68" i="1" s="1"/>
  <c r="U68" i="1" s="1"/>
  <c r="I69" i="1"/>
  <c r="M69" i="1" s="1"/>
  <c r="Q69" i="1" s="1"/>
  <c r="U69" i="1" s="1"/>
  <c r="I70" i="1"/>
  <c r="M70" i="1" s="1"/>
  <c r="Q70" i="1" s="1"/>
  <c r="U70" i="1" s="1"/>
  <c r="I71" i="1"/>
  <c r="M71" i="1" s="1"/>
  <c r="Q71" i="1" s="1"/>
  <c r="U71" i="1" s="1"/>
  <c r="I72" i="1"/>
  <c r="M72" i="1" s="1"/>
  <c r="Q72" i="1" s="1"/>
  <c r="U72" i="1" s="1"/>
  <c r="I83" i="1"/>
  <c r="M83" i="1" s="1"/>
  <c r="Q83" i="1" s="1"/>
  <c r="U83" i="1" s="1"/>
  <c r="I84" i="1"/>
  <c r="M84" i="1" s="1"/>
  <c r="Q84" i="1" s="1"/>
  <c r="U84" i="1" s="1"/>
  <c r="I87" i="1"/>
  <c r="M87" i="1" s="1"/>
  <c r="Q87" i="1" s="1"/>
  <c r="U87" i="1" s="1"/>
  <c r="I89" i="1"/>
  <c r="M89" i="1" s="1"/>
  <c r="Q89" i="1" s="1"/>
  <c r="U89" i="1" s="1"/>
  <c r="I93" i="1"/>
  <c r="I102" i="1"/>
  <c r="M102" i="1" s="1"/>
  <c r="Q102" i="1" s="1"/>
  <c r="U102" i="1" s="1"/>
  <c r="G24" i="1"/>
  <c r="K24" i="1" s="1"/>
  <c r="O24" i="1" s="1"/>
  <c r="S24" i="1" s="1"/>
  <c r="G25" i="1"/>
  <c r="K25" i="1" s="1"/>
  <c r="O25" i="1" s="1"/>
  <c r="S25" i="1" s="1"/>
  <c r="G26" i="1"/>
  <c r="K26" i="1" s="1"/>
  <c r="O26" i="1" s="1"/>
  <c r="S26" i="1" s="1"/>
  <c r="G27" i="1"/>
  <c r="K27" i="1" s="1"/>
  <c r="O27" i="1" s="1"/>
  <c r="S27" i="1" s="1"/>
  <c r="G28" i="1"/>
  <c r="K28" i="1" s="1"/>
  <c r="O28" i="1" s="1"/>
  <c r="S28" i="1" s="1"/>
  <c r="G31" i="1"/>
  <c r="K31" i="1" s="1"/>
  <c r="O31" i="1" s="1"/>
  <c r="S31" i="1" s="1"/>
  <c r="G32" i="1"/>
  <c r="K32" i="1" s="1"/>
  <c r="O32" i="1" s="1"/>
  <c r="S32" i="1" s="1"/>
  <c r="G33" i="1"/>
  <c r="K33" i="1" s="1"/>
  <c r="O33" i="1" s="1"/>
  <c r="S33" i="1" s="1"/>
  <c r="G36" i="1"/>
  <c r="G39" i="1"/>
  <c r="K39" i="1" s="1"/>
  <c r="O39" i="1" s="1"/>
  <c r="S39" i="1" s="1"/>
  <c r="G40" i="1"/>
  <c r="K40" i="1" s="1"/>
  <c r="O40" i="1" s="1"/>
  <c r="S40" i="1" s="1"/>
  <c r="G41" i="1"/>
  <c r="K41" i="1" s="1"/>
  <c r="O41" i="1" s="1"/>
  <c r="S41" i="1" s="1"/>
  <c r="G42" i="1"/>
  <c r="K42" i="1" s="1"/>
  <c r="O42" i="1" s="1"/>
  <c r="S42" i="1" s="1"/>
  <c r="G44" i="1"/>
  <c r="G45" i="1"/>
  <c r="K45" i="1" s="1"/>
  <c r="O45" i="1" s="1"/>
  <c r="S45" i="1" s="1"/>
  <c r="G46" i="1"/>
  <c r="K46" i="1" s="1"/>
  <c r="O46" i="1" s="1"/>
  <c r="S46" i="1" s="1"/>
  <c r="G47" i="1"/>
  <c r="K47" i="1" s="1"/>
  <c r="O47" i="1" s="1"/>
  <c r="S47" i="1" s="1"/>
  <c r="G49" i="1"/>
  <c r="G51" i="1"/>
  <c r="K51" i="1" s="1"/>
  <c r="O51" i="1" s="1"/>
  <c r="S51" i="1" s="1"/>
  <c r="G52" i="1"/>
  <c r="K52" i="1" s="1"/>
  <c r="O52" i="1" s="1"/>
  <c r="S52" i="1" s="1"/>
  <c r="G58" i="1"/>
  <c r="K58" i="1" s="1"/>
  <c r="O58" i="1" s="1"/>
  <c r="S58" i="1" s="1"/>
  <c r="G62" i="1"/>
  <c r="K62" i="1" s="1"/>
  <c r="O62" i="1" s="1"/>
  <c r="S62" i="1" s="1"/>
  <c r="G63" i="1"/>
  <c r="K63" i="1" s="1"/>
  <c r="O63" i="1" s="1"/>
  <c r="S63" i="1" s="1"/>
  <c r="G64" i="1"/>
  <c r="K64" i="1" s="1"/>
  <c r="O64" i="1" s="1"/>
  <c r="S64" i="1" s="1"/>
  <c r="G67" i="1"/>
  <c r="K67" i="1" s="1"/>
  <c r="O67" i="1" s="1"/>
  <c r="S67" i="1" s="1"/>
  <c r="G68" i="1"/>
  <c r="K68" i="1" s="1"/>
  <c r="O68" i="1" s="1"/>
  <c r="S68" i="1" s="1"/>
  <c r="G69" i="1"/>
  <c r="K69" i="1" s="1"/>
  <c r="O69" i="1" s="1"/>
  <c r="S69" i="1" s="1"/>
  <c r="G70" i="1"/>
  <c r="K70" i="1" s="1"/>
  <c r="O70" i="1" s="1"/>
  <c r="S70" i="1" s="1"/>
  <c r="G71" i="1"/>
  <c r="K71" i="1" s="1"/>
  <c r="O71" i="1" s="1"/>
  <c r="S71" i="1" s="1"/>
  <c r="G72" i="1"/>
  <c r="K72" i="1" s="1"/>
  <c r="O72" i="1" s="1"/>
  <c r="S72" i="1" s="1"/>
  <c r="G83" i="1"/>
  <c r="K83" i="1" s="1"/>
  <c r="O83" i="1" s="1"/>
  <c r="S83" i="1" s="1"/>
  <c r="G84" i="1"/>
  <c r="K84" i="1" s="1"/>
  <c r="O84" i="1" s="1"/>
  <c r="S84" i="1" s="1"/>
  <c r="G87" i="1"/>
  <c r="K87" i="1" s="1"/>
  <c r="O87" i="1" s="1"/>
  <c r="S87" i="1" s="1"/>
  <c r="G89" i="1"/>
  <c r="K89" i="1" s="1"/>
  <c r="O89" i="1" s="1"/>
  <c r="S89" i="1" s="1"/>
  <c r="G93" i="1"/>
  <c r="G102" i="1"/>
  <c r="K102" i="1" s="1"/>
  <c r="O102" i="1" s="1"/>
  <c r="S102" i="1" s="1"/>
  <c r="S59" i="1" l="1"/>
  <c r="F94" i="1"/>
  <c r="H94" i="1"/>
  <c r="E103" i="1"/>
  <c r="I103" i="1" s="1"/>
  <c r="M103" i="1" s="1"/>
  <c r="Q103" i="1" s="1"/>
  <c r="U103" i="1" s="1"/>
  <c r="D103" i="1"/>
  <c r="G103" i="1" s="1"/>
  <c r="K103" i="1" s="1"/>
  <c r="O103" i="1" s="1"/>
  <c r="S103" i="1" s="1"/>
  <c r="E57" i="1"/>
  <c r="I57" i="1" s="1"/>
  <c r="M57" i="1" s="1"/>
  <c r="Q57" i="1" s="1"/>
  <c r="U57" i="1" s="1"/>
  <c r="D57" i="1"/>
  <c r="G57" i="1" s="1"/>
  <c r="K57" i="1" s="1"/>
  <c r="O57" i="1" s="1"/>
  <c r="S57" i="1" s="1"/>
  <c r="E50" i="1" l="1"/>
  <c r="I50" i="1" s="1"/>
  <c r="M50" i="1" s="1"/>
  <c r="Q50" i="1" s="1"/>
  <c r="U50" i="1" s="1"/>
  <c r="D50" i="1"/>
  <c r="G50" i="1" s="1"/>
  <c r="K50" i="1" s="1"/>
  <c r="O50" i="1" s="1"/>
  <c r="S50" i="1" s="1"/>
  <c r="E37" i="1" l="1"/>
  <c r="I37" i="1" s="1"/>
  <c r="M37" i="1" s="1"/>
  <c r="Q37" i="1" s="1"/>
  <c r="U37" i="1" s="1"/>
  <c r="D37" i="1"/>
  <c r="G37" i="1" s="1"/>
  <c r="K37" i="1" s="1"/>
  <c r="O37" i="1" s="1"/>
  <c r="S37" i="1" s="1"/>
  <c r="E107" i="1"/>
  <c r="I107" i="1" s="1"/>
  <c r="M107" i="1" s="1"/>
  <c r="Q107" i="1" s="1"/>
  <c r="U107" i="1" s="1"/>
  <c r="D107" i="1"/>
  <c r="G107" i="1" s="1"/>
  <c r="K107" i="1" s="1"/>
  <c r="O107" i="1" s="1"/>
  <c r="S107" i="1" s="1"/>
  <c r="E106" i="1"/>
  <c r="I106" i="1" s="1"/>
  <c r="M106" i="1" s="1"/>
  <c r="Q106" i="1" s="1"/>
  <c r="U106" i="1" s="1"/>
  <c r="E104" i="1"/>
  <c r="I104" i="1" s="1"/>
  <c r="M104" i="1" s="1"/>
  <c r="Q104" i="1" s="1"/>
  <c r="U104" i="1" s="1"/>
  <c r="D104" i="1"/>
  <c r="G104" i="1" s="1"/>
  <c r="K104" i="1" s="1"/>
  <c r="O104" i="1" s="1"/>
  <c r="S104" i="1" s="1"/>
  <c r="E101" i="1"/>
  <c r="I101" i="1" s="1"/>
  <c r="M101" i="1" s="1"/>
  <c r="Q101" i="1" s="1"/>
  <c r="U101" i="1" s="1"/>
  <c r="D101" i="1"/>
  <c r="G101" i="1" s="1"/>
  <c r="K101" i="1" s="1"/>
  <c r="O101" i="1" s="1"/>
  <c r="S101" i="1" s="1"/>
  <c r="E99" i="1"/>
  <c r="I99" i="1" s="1"/>
  <c r="M99" i="1" s="1"/>
  <c r="Q99" i="1" s="1"/>
  <c r="U99" i="1" s="1"/>
  <c r="D99" i="1"/>
  <c r="G99" i="1" s="1"/>
  <c r="K99" i="1" s="1"/>
  <c r="O99" i="1" s="1"/>
  <c r="S99" i="1" s="1"/>
  <c r="E88" i="1"/>
  <c r="I88" i="1" s="1"/>
  <c r="M88" i="1" s="1"/>
  <c r="Q88" i="1" s="1"/>
  <c r="U88" i="1" s="1"/>
  <c r="D88" i="1"/>
  <c r="G88" i="1" s="1"/>
  <c r="K88" i="1" s="1"/>
  <c r="O88" i="1" s="1"/>
  <c r="S88" i="1" s="1"/>
  <c r="D59" i="1"/>
  <c r="G59" i="1" s="1"/>
  <c r="K59" i="1" s="1"/>
  <c r="O59" i="1" s="1"/>
  <c r="E48" i="1"/>
  <c r="I48" i="1" s="1"/>
  <c r="M48" i="1" s="1"/>
  <c r="Q48" i="1" s="1"/>
  <c r="U48" i="1" s="1"/>
  <c r="D48" i="1"/>
  <c r="G48" i="1" s="1"/>
  <c r="K48" i="1" s="1"/>
  <c r="O48" i="1" s="1"/>
  <c r="S48" i="1" s="1"/>
  <c r="E20" i="1"/>
  <c r="I20" i="1" s="1"/>
  <c r="M20" i="1" s="1"/>
  <c r="Q20" i="1" s="1"/>
  <c r="U20" i="1" s="1"/>
  <c r="E21" i="1"/>
  <c r="I21" i="1" s="1"/>
  <c r="M21" i="1" s="1"/>
  <c r="Q21" i="1" s="1"/>
  <c r="U21" i="1" s="1"/>
  <c r="D21" i="1"/>
  <c r="G21" i="1" s="1"/>
  <c r="K21" i="1" s="1"/>
  <c r="O21" i="1" s="1"/>
  <c r="S21" i="1" s="1"/>
  <c r="E18" i="1" l="1"/>
  <c r="I18" i="1" s="1"/>
  <c r="M18" i="1" s="1"/>
  <c r="Q18" i="1" s="1"/>
  <c r="U18" i="1" s="1"/>
  <c r="E82" i="1"/>
  <c r="I82" i="1" s="1"/>
  <c r="M82" i="1" s="1"/>
  <c r="Q82" i="1" s="1"/>
  <c r="U82" i="1" s="1"/>
  <c r="D82" i="1"/>
  <c r="G82" i="1" s="1"/>
  <c r="K82" i="1" s="1"/>
  <c r="O82" i="1" s="1"/>
  <c r="S82" i="1" s="1"/>
  <c r="E59" i="1" l="1"/>
  <c r="I59" i="1" s="1"/>
  <c r="M59" i="1" s="1"/>
  <c r="Q59" i="1" s="1"/>
  <c r="U59" i="1" s="1"/>
  <c r="E65" i="1"/>
  <c r="I65" i="1" s="1"/>
  <c r="M65" i="1" s="1"/>
  <c r="Q65" i="1" s="1"/>
  <c r="U65" i="1" s="1"/>
  <c r="D65" i="1"/>
  <c r="G65" i="1" s="1"/>
  <c r="K65" i="1" s="1"/>
  <c r="O65" i="1" s="1"/>
  <c r="S65" i="1" s="1"/>
  <c r="E29" i="1" l="1"/>
  <c r="I29" i="1" s="1"/>
  <c r="M29" i="1" s="1"/>
  <c r="Q29" i="1" s="1"/>
  <c r="U29" i="1" s="1"/>
  <c r="D29" i="1"/>
  <c r="E22" i="1"/>
  <c r="I22" i="1" s="1"/>
  <c r="M22" i="1" s="1"/>
  <c r="Q22" i="1" s="1"/>
  <c r="U22" i="1" s="1"/>
  <c r="G22" i="1"/>
  <c r="K22" i="1" s="1"/>
  <c r="O22" i="1" s="1"/>
  <c r="S22" i="1" s="1"/>
  <c r="D20" i="1" l="1"/>
  <c r="G29" i="1"/>
  <c r="K29" i="1" s="1"/>
  <c r="O29" i="1" s="1"/>
  <c r="S29" i="1" s="1"/>
  <c r="D108" i="1"/>
  <c r="G108" i="1" s="1"/>
  <c r="K108" i="1" s="1"/>
  <c r="O108" i="1" s="1"/>
  <c r="S108" i="1" s="1"/>
  <c r="E108" i="1"/>
  <c r="I108" i="1" s="1"/>
  <c r="M108" i="1" s="1"/>
  <c r="Q108" i="1" s="1"/>
  <c r="U108" i="1" s="1"/>
  <c r="E55" i="1"/>
  <c r="I55" i="1" s="1"/>
  <c r="M55" i="1" s="1"/>
  <c r="Q55" i="1" s="1"/>
  <c r="U55" i="1" s="1"/>
  <c r="D55" i="1"/>
  <c r="G55" i="1" s="1"/>
  <c r="K55" i="1" s="1"/>
  <c r="O55" i="1" s="1"/>
  <c r="S55" i="1" s="1"/>
  <c r="D18" i="1" l="1"/>
  <c r="G18" i="1" s="1"/>
  <c r="K18" i="1" s="1"/>
  <c r="O18" i="1" s="1"/>
  <c r="S18" i="1" s="1"/>
  <c r="G20" i="1"/>
  <c r="K20" i="1" s="1"/>
  <c r="O20" i="1" s="1"/>
  <c r="S20" i="1" s="1"/>
  <c r="D106" i="1"/>
  <c r="G106" i="1" s="1"/>
  <c r="K106" i="1" s="1"/>
  <c r="O106" i="1" s="1"/>
  <c r="S106" i="1" s="1"/>
  <c r="D96" i="1" l="1"/>
  <c r="G96" i="1" s="1"/>
  <c r="K96" i="1" s="1"/>
  <c r="O96" i="1" s="1"/>
  <c r="S96" i="1" s="1"/>
  <c r="E60" i="1" l="1"/>
  <c r="D60" i="1"/>
  <c r="D100" i="1" l="1"/>
  <c r="G100" i="1" s="1"/>
  <c r="K100" i="1" s="1"/>
  <c r="O100" i="1" s="1"/>
  <c r="S100" i="1" s="1"/>
  <c r="G60" i="1"/>
  <c r="K60" i="1" s="1"/>
  <c r="O60" i="1" s="1"/>
  <c r="S60" i="1" s="1"/>
  <c r="E100" i="1"/>
  <c r="I100" i="1" s="1"/>
  <c r="M100" i="1" s="1"/>
  <c r="Q100" i="1" s="1"/>
  <c r="U100" i="1" s="1"/>
  <c r="I60" i="1"/>
  <c r="M60" i="1" s="1"/>
  <c r="Q60" i="1" s="1"/>
  <c r="U60" i="1" s="1"/>
  <c r="E38" i="1"/>
  <c r="D38" i="1"/>
  <c r="D35" i="1" l="1"/>
  <c r="G35" i="1" s="1"/>
  <c r="K35" i="1" s="1"/>
  <c r="O35" i="1" s="1"/>
  <c r="S35" i="1" s="1"/>
  <c r="G38" i="1"/>
  <c r="K38" i="1" s="1"/>
  <c r="O38" i="1" s="1"/>
  <c r="S38" i="1" s="1"/>
  <c r="E35" i="1"/>
  <c r="I35" i="1" s="1"/>
  <c r="M35" i="1" s="1"/>
  <c r="Q35" i="1" s="1"/>
  <c r="U35" i="1" s="1"/>
  <c r="I38" i="1"/>
  <c r="M38" i="1" s="1"/>
  <c r="Q38" i="1" s="1"/>
  <c r="U38" i="1" s="1"/>
  <c r="E97" i="1"/>
  <c r="I97" i="1" s="1"/>
  <c r="M97" i="1" s="1"/>
  <c r="Q97" i="1" s="1"/>
  <c r="U97" i="1" s="1"/>
  <c r="D97" i="1"/>
  <c r="G97" i="1" s="1"/>
  <c r="K97" i="1" s="1"/>
  <c r="O97" i="1" s="1"/>
  <c r="S97" i="1" s="1"/>
  <c r="E43" i="1"/>
  <c r="E105" i="1" l="1"/>
  <c r="I105" i="1" s="1"/>
  <c r="M105" i="1" s="1"/>
  <c r="Q105" i="1" s="1"/>
  <c r="U105" i="1" s="1"/>
  <c r="I43" i="1"/>
  <c r="M43" i="1" s="1"/>
  <c r="Q43" i="1" s="1"/>
  <c r="U43" i="1" s="1"/>
  <c r="E92" i="1"/>
  <c r="I92" i="1" s="1"/>
  <c r="M92" i="1" s="1"/>
  <c r="Q92" i="1" s="1"/>
  <c r="U92" i="1" s="1"/>
  <c r="D92" i="1"/>
  <c r="G92" i="1" s="1"/>
  <c r="K92" i="1" s="1"/>
  <c r="O92" i="1" s="1"/>
  <c r="S92" i="1" s="1"/>
  <c r="D43" i="1" l="1"/>
  <c r="E86" i="1"/>
  <c r="I86" i="1" s="1"/>
  <c r="M86" i="1" s="1"/>
  <c r="Q86" i="1" s="1"/>
  <c r="U86" i="1" s="1"/>
  <c r="D86" i="1"/>
  <c r="D94" i="1" l="1"/>
  <c r="G94" i="1" s="1"/>
  <c r="K94" i="1" s="1"/>
  <c r="O94" i="1" s="1"/>
  <c r="S94" i="1" s="1"/>
  <c r="G86" i="1"/>
  <c r="K86" i="1" s="1"/>
  <c r="O86" i="1" s="1"/>
  <c r="S86" i="1" s="1"/>
  <c r="D105" i="1"/>
  <c r="G105" i="1" s="1"/>
  <c r="K105" i="1" s="1"/>
  <c r="O105" i="1" s="1"/>
  <c r="S105" i="1" s="1"/>
  <c r="G43" i="1"/>
  <c r="K43" i="1" s="1"/>
  <c r="O43" i="1" s="1"/>
  <c r="S43" i="1" s="1"/>
  <c r="E94" i="1"/>
  <c r="I94" i="1" s="1"/>
  <c r="M94" i="1" s="1"/>
  <c r="Q94" i="1" s="1"/>
  <c r="U94" i="1" s="1"/>
  <c r="E96" i="1"/>
  <c r="I96" i="1" s="1"/>
  <c r="M96" i="1" s="1"/>
  <c r="Q96" i="1" s="1"/>
  <c r="U96" i="1" s="1"/>
</calcChain>
</file>

<file path=xl/sharedStrings.xml><?xml version="1.0" encoding="utf-8"?>
<sst xmlns="http://schemas.openxmlformats.org/spreadsheetml/2006/main" count="197" uniqueCount="118">
  <si>
    <t>№ п/п</t>
  </si>
  <si>
    <t>Исполнитель</t>
  </si>
  <si>
    <t>Образование</t>
  </si>
  <si>
    <t>Департамент имущественных отношений</t>
  </si>
  <si>
    <t xml:space="preserve">Департамент образования </t>
  </si>
  <si>
    <t>Жилищно-коммунальное хозяйство</t>
  </si>
  <si>
    <t>Строительство источников противопожарного водоснабжения</t>
  </si>
  <si>
    <t>Департамент жилищно-коммунального хозяйства</t>
  </si>
  <si>
    <t>Управление жилищных отношений</t>
  </si>
  <si>
    <t>Внешнее благоустройство</t>
  </si>
  <si>
    <t>Управление внешнего благоустройства</t>
  </si>
  <si>
    <t>Дорожное хозяйство</t>
  </si>
  <si>
    <t>в том числе:</t>
  </si>
  <si>
    <t>средства дорожного фонда</t>
  </si>
  <si>
    <t>Департамент дорог и транспорта</t>
  </si>
  <si>
    <t>местный бюджет</t>
  </si>
  <si>
    <t>Физическая культура и спорт</t>
  </si>
  <si>
    <t xml:space="preserve">Комитет по физической культуре и спорту </t>
  </si>
  <si>
    <t>Всего:</t>
  </si>
  <si>
    <t>в том числе</t>
  </si>
  <si>
    <t>в разрезе исполнителей</t>
  </si>
  <si>
    <t>Департамент образования</t>
  </si>
  <si>
    <t>Прочие объекты</t>
  </si>
  <si>
    <t>Реконструкция светофорных объектов</t>
  </si>
  <si>
    <t>Культура</t>
  </si>
  <si>
    <t>Проведение комплекса мероприятий, связанных со строительством зоопарка</t>
  </si>
  <si>
    <t>Департамент культуры и молодежной политики</t>
  </si>
  <si>
    <t>краевой бюджет</t>
  </si>
  <si>
    <t>Реконструкция пересечения ул. Героев Хасана и Транссибирской магистрали (включая тоннель)</t>
  </si>
  <si>
    <t>Объект</t>
  </si>
  <si>
    <t>1.</t>
  </si>
  <si>
    <t>2.</t>
  </si>
  <si>
    <t>8.</t>
  </si>
  <si>
    <t>23.</t>
  </si>
  <si>
    <t>24.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</si>
  <si>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</si>
  <si>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Департамент общественной безопасности</t>
  </si>
  <si>
    <t xml:space="preserve">Управление капитального строительства </t>
  </si>
  <si>
    <t>4.</t>
  </si>
  <si>
    <t>19.</t>
  </si>
  <si>
    <t>Общественная безопасность</t>
  </si>
  <si>
    <t>Реконструкция системы очистки сточных вод в микрорайоне Крым Кировского района города Перми</t>
  </si>
  <si>
    <t>2018 год</t>
  </si>
  <si>
    <t>Управление капитального строительства</t>
  </si>
  <si>
    <t>Строительство (реконструкция) сетей наружного освещения</t>
  </si>
  <si>
    <t>Расширение и реконструкция (3 очередь) канализации города Перми</t>
  </si>
  <si>
    <t>Строительство сетей водоснабжения и водоотведения микрорайона «Заозерье» для земельных участков многодетных семей</t>
  </si>
  <si>
    <t>7.</t>
  </si>
  <si>
    <t>9.</t>
  </si>
  <si>
    <t>13.</t>
  </si>
  <si>
    <t>20.</t>
  </si>
  <si>
    <t>тыс. руб.</t>
  </si>
  <si>
    <t>к решению</t>
  </si>
  <si>
    <t>Пермской городской Думы</t>
  </si>
  <si>
    <t>Перечень объектов капитального строительства муниципальной собственности и объектов недвижимого имущества, приобретаемых в муниципальную собственность, на плановый период 2018 и 2019 годов</t>
  </si>
  <si>
    <t>Строительство здания общеобразовательного учреждения по ул.Юнг Прикамья,3</t>
  </si>
  <si>
    <t>Строительство нового корпуса МАОУ «СОШ № 129» г. Перми</t>
  </si>
  <si>
    <t>Строительство газопроводов в микрорайонах индивидуальной застройки города Перми</t>
  </si>
  <si>
    <t>Строительство блочной модульной котельной в микрорайоне «Южный»</t>
  </si>
  <si>
    <t>Реконструкция ул. Революции от ул. Куйбышева до ул. Попова (в т. ч. ул. Пушкина от ЦКР до Комсомольского проспекта; площадь центрального колхозного рынка; ул. Куйбышева от ул. Революции до ул. Пушкина)</t>
  </si>
  <si>
    <t>Строительство подходов к перрону остановочного пункта городской электрички на ул. Попова</t>
  </si>
  <si>
    <t>Строительство транспортной инфраструктуры на земельных участках, предоставляемых на бесплатной основе многодетным семьям, включая затраты на технологическое присоединение</t>
  </si>
  <si>
    <t>Строительство плавательного бассейна по адресу: ул. Сысольская, 10/5</t>
  </si>
  <si>
    <t>Строительство спортивной  базы «Летающий лыжник» г. Перми, ул. Тихая, 22</t>
  </si>
  <si>
    <t>2019 год</t>
  </si>
  <si>
    <t>3.</t>
  </si>
  <si>
    <t>5.</t>
  </si>
  <si>
    <t>6.</t>
  </si>
  <si>
    <t>10.</t>
  </si>
  <si>
    <t>11.</t>
  </si>
  <si>
    <t>12.</t>
  </si>
  <si>
    <t>14.</t>
  </si>
  <si>
    <t>15.</t>
  </si>
  <si>
    <t>16.</t>
  </si>
  <si>
    <t>17.</t>
  </si>
  <si>
    <t>18.</t>
  </si>
  <si>
    <t>21.</t>
  </si>
  <si>
    <t>22.</t>
  </si>
  <si>
    <t>Строительство нового корпуса МАОУ «СОШ № 59» г. Перми</t>
  </si>
  <si>
    <t>Реконструкция здания МАОУ «СОШ № 93» г. Перми (пристройка нового корпуса)</t>
  </si>
  <si>
    <t>Реконструкция ул. Революции от ЦКР до ул. Сибирской с обустройством трамвайной линии</t>
  </si>
  <si>
    <t>Реконструкция ул. Карпинского от ул. Архитектора Свиязева до ул. Советской Армии</t>
  </si>
  <si>
    <t>Изменение ко 2 чтению</t>
  </si>
  <si>
    <t>24201SP053</t>
  </si>
  <si>
    <t>софинсирование</t>
  </si>
  <si>
    <t>25.</t>
  </si>
  <si>
    <t>Строительство спортивной площадки МАОУ «Школа дизайна «Точка» г. Пермь»</t>
  </si>
  <si>
    <t>0510141420</t>
  </si>
  <si>
    <t>0510141440</t>
  </si>
  <si>
    <t>24201SP052, 24201SP053</t>
  </si>
  <si>
    <t>от 20.12.2016 № 265</t>
  </si>
  <si>
    <t>ПРИЛОЖЕНИЕ  14</t>
  </si>
  <si>
    <t>Строительство нового корпуса МАОУ «СОШ № 42» г. Перми</t>
  </si>
  <si>
    <t>Изменение</t>
  </si>
  <si>
    <t>102012Т070</t>
  </si>
  <si>
    <t>Реконструкция ул. Героев Хасана от ул. Хлебозаводская до ул. Василия Васильева</t>
  </si>
  <si>
    <t>10201ST076</t>
  </si>
  <si>
    <t>Строительство сквера по ул. Гашкова, 20</t>
  </si>
  <si>
    <t>Строительство пешеходного перехода из микрорайона Владимирский в микрорайон Юбилейный</t>
  </si>
  <si>
    <t>26.</t>
  </si>
  <si>
    <t>27.</t>
  </si>
  <si>
    <t>28.</t>
  </si>
  <si>
    <t>10201ST071</t>
  </si>
  <si>
    <t>Строительство противооползневого сооружения в районе жилых домов по ул. КИМ, 5, 7, ул. Ивановской, 19 и ул. Чехова, 2, 4, 6, 8, 10</t>
  </si>
  <si>
    <t>29.</t>
  </si>
  <si>
    <t>Комитет по физической культуре и спорту</t>
  </si>
  <si>
    <t>0 510141430</t>
  </si>
  <si>
    <t>Строительство объектов недвижимого имущества и инженерной инфраструктуры на территории Экстрим-парка</t>
  </si>
  <si>
    <t>Строительство сквера на ул. Краснополянской, 12</t>
  </si>
  <si>
    <t>Строительство автомобильной дороги по ул. Журналиста Дементьева от ул. Лядовская до дома № 147 по ул. Журналиста Дементьева</t>
  </si>
  <si>
    <t>10201ST074, 10201ST072</t>
  </si>
  <si>
    <t>10201ST077</t>
  </si>
  <si>
    <t>Реконструкция здания под размещение общеобразовательной организации по ул. Целинная, 15/Ив. Франко, 49</t>
  </si>
  <si>
    <t>30.</t>
  </si>
  <si>
    <t>31.</t>
  </si>
  <si>
    <t>32.</t>
  </si>
  <si>
    <t>ПРИЛОЖЕНИЕ 10</t>
  </si>
  <si>
    <t>от 25.04.2017 №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</si>
</sst>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Fill="1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/>
    <xf numFmtId="164" fontId="1" fillId="2" borderId="1" xfId="0" applyNumberFormat="1" applyFont="1" applyFill="1" applyBorder="1" applyAlignment="1">
      <alignment vertical="top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top"/>
    </xf>
    <xf numFmtId="0" fontId="1" fillId="3" borderId="0" xfId="0" applyFont="1" applyFill="1"/>
    <xf numFmtId="164" fontId="1" fillId="3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1" fillId="2" borderId="4" xfId="0" applyNumberFormat="1" applyFont="1" applyFill="1" applyBorder="1" applyAlignment="1">
      <alignment vertical="top" wrapText="1"/>
    </xf>
    <xf numFmtId="0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4" fillId="2" borderId="4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vertical="top" wrapText="1"/>
    </xf>
    <xf numFmtId="0" fontId="1" fillId="4" borderId="0" xfId="0" applyFont="1" applyFill="1" applyAlignment="1">
      <alignment horizontal="right"/>
    </xf>
    <xf numFmtId="0" fontId="1" fillId="4" borderId="0" xfId="0" applyFont="1" applyFill="1"/>
    <xf numFmtId="0" fontId="1" fillId="3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1" fillId="2" borderId="0" xfId="0" applyNumberFormat="1" applyFont="1" applyFill="1" applyAlignment="1">
      <alignment horizontal="right"/>
    </xf>
    <xf numFmtId="164" fontId="1" fillId="3" borderId="5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4" fontId="1" fillId="2" borderId="5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5" xfId="0" applyNumberFormat="1" applyFont="1" applyFill="1" applyBorder="1"/>
    <xf numFmtId="164" fontId="1" fillId="2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/>
    </xf>
    <xf numFmtId="164" fontId="1" fillId="5" borderId="1" xfId="0" applyNumberFormat="1" applyFont="1" applyFill="1" applyBorder="1" applyAlignment="1">
      <alignment vertical="top" wrapText="1"/>
    </xf>
    <xf numFmtId="164" fontId="1" fillId="5" borderId="1" xfId="0" applyNumberFormat="1" applyFont="1" applyFill="1" applyBorder="1" applyAlignment="1">
      <alignment vertical="top"/>
    </xf>
    <xf numFmtId="164" fontId="1" fillId="5" borderId="5" xfId="0" applyNumberFormat="1" applyFont="1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right"/>
    </xf>
    <xf numFmtId="0" fontId="1" fillId="5" borderId="0" xfId="0" applyFont="1" applyFill="1" applyAlignment="1">
      <alignment horizontal="right"/>
    </xf>
    <xf numFmtId="0" fontId="1" fillId="5" borderId="0" xfId="0" applyFont="1" applyFill="1"/>
    <xf numFmtId="164" fontId="1" fillId="5" borderId="1" xfId="0" applyNumberFormat="1" applyFont="1" applyFill="1" applyBorder="1"/>
    <xf numFmtId="0" fontId="3" fillId="5" borderId="0" xfId="0" applyFont="1" applyFill="1" applyAlignment="1">
      <alignment horizontal="right"/>
    </xf>
    <xf numFmtId="0" fontId="1" fillId="5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horizontal="left" vertical="top" wrapText="1"/>
    </xf>
    <xf numFmtId="164" fontId="1" fillId="2" borderId="7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164" fontId="1" fillId="2" borderId="1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horizontal="left" vertical="top" wrapText="1"/>
    </xf>
    <xf numFmtId="164" fontId="1" fillId="2" borderId="7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B109"/>
  <sheetViews>
    <sheetView tabSelected="1" zoomScale="70" zoomScaleNormal="70" workbookViewId="0">
      <selection activeCell="A11" sqref="A11:U13"/>
    </sheetView>
  </sheetViews>
  <sheetFormatPr defaultColWidth="9.109375" defaultRowHeight="18" x14ac:dyDescent="0.35"/>
  <cols>
    <col min="1" max="1" width="5.5546875" style="4" customWidth="1"/>
    <col min="2" max="2" width="82.6640625" style="4" customWidth="1"/>
    <col min="3" max="3" width="20.88671875" style="4" customWidth="1"/>
    <col min="4" max="17" width="17.5546875" style="4" hidden="1" customWidth="1"/>
    <col min="18" max="18" width="17.5546875" style="24" hidden="1" customWidth="1"/>
    <col min="19" max="19" width="17.5546875" style="4" customWidth="1"/>
    <col min="20" max="20" width="17.5546875" style="24" hidden="1" customWidth="1"/>
    <col min="21" max="21" width="17.5546875" style="4" customWidth="1"/>
    <col min="22" max="22" width="17.44140625" style="26" hidden="1" customWidth="1"/>
    <col min="23" max="23" width="19.88671875" style="1" hidden="1" customWidth="1"/>
    <col min="24" max="24" width="9.109375" style="4" customWidth="1"/>
    <col min="25" max="16384" width="9.109375" style="4"/>
  </cols>
  <sheetData>
    <row r="1" spans="1:23" x14ac:dyDescent="0.35">
      <c r="M1" s="8"/>
      <c r="Q1" s="8"/>
      <c r="U1" s="8" t="s">
        <v>116</v>
      </c>
    </row>
    <row r="2" spans="1:23" x14ac:dyDescent="0.35">
      <c r="M2" s="8"/>
      <c r="Q2" s="8"/>
      <c r="U2" s="8" t="s">
        <v>52</v>
      </c>
    </row>
    <row r="3" spans="1:23" x14ac:dyDescent="0.35">
      <c r="M3" s="8"/>
      <c r="Q3" s="8"/>
      <c r="U3" s="8" t="s">
        <v>53</v>
      </c>
    </row>
    <row r="4" spans="1:23" x14ac:dyDescent="0.35">
      <c r="M4" s="8"/>
      <c r="Q4" s="8"/>
      <c r="S4" s="70" t="s">
        <v>117</v>
      </c>
      <c r="T4" s="71"/>
      <c r="U4" s="70"/>
    </row>
    <row r="6" spans="1:23" x14ac:dyDescent="0.35"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23"/>
      <c r="S6" s="8"/>
      <c r="T6" s="23"/>
      <c r="U6" s="8" t="s">
        <v>91</v>
      </c>
      <c r="V6" s="8"/>
      <c r="W6" s="4"/>
    </row>
    <row r="7" spans="1:23" x14ac:dyDescent="0.35"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23"/>
      <c r="S7" s="8"/>
      <c r="T7" s="23"/>
      <c r="U7" s="8" t="s">
        <v>52</v>
      </c>
      <c r="V7" s="8"/>
      <c r="W7" s="4"/>
    </row>
    <row r="8" spans="1:23" x14ac:dyDescent="0.35"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23"/>
      <c r="S8" s="8"/>
      <c r="T8" s="23"/>
      <c r="U8" s="8" t="s">
        <v>53</v>
      </c>
      <c r="V8" s="8"/>
      <c r="W8" s="4"/>
    </row>
    <row r="9" spans="1:23" x14ac:dyDescent="0.35"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23"/>
      <c r="S9" s="8"/>
      <c r="T9" s="23"/>
      <c r="U9" s="8" t="s">
        <v>90</v>
      </c>
      <c r="V9" s="8"/>
      <c r="W9" s="4"/>
    </row>
    <row r="10" spans="1:23" ht="18.600000000000001" customHeight="1" x14ac:dyDescent="0.35"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23"/>
      <c r="S10" s="8"/>
      <c r="T10" s="23"/>
      <c r="U10" s="8"/>
      <c r="V10" s="8"/>
      <c r="W10" s="4"/>
    </row>
    <row r="11" spans="1:23" ht="15.75" customHeight="1" x14ac:dyDescent="0.35">
      <c r="A11" s="57" t="s">
        <v>54</v>
      </c>
      <c r="B11" s="57"/>
      <c r="C11" s="57"/>
      <c r="D11" s="57"/>
      <c r="E11" s="57"/>
      <c r="F11" s="58"/>
      <c r="G11" s="59"/>
      <c r="H11" s="58"/>
      <c r="I11" s="59"/>
      <c r="J11" s="58"/>
      <c r="K11" s="59"/>
      <c r="L11" s="58"/>
      <c r="M11" s="59"/>
      <c r="N11" s="58"/>
      <c r="O11" s="58"/>
      <c r="P11" s="58"/>
      <c r="Q11" s="58"/>
      <c r="R11" s="58"/>
      <c r="S11" s="59"/>
      <c r="T11" s="58"/>
      <c r="U11" s="59"/>
      <c r="V11" s="8"/>
      <c r="W11" s="4"/>
    </row>
    <row r="12" spans="1:23" ht="19.5" customHeight="1" x14ac:dyDescent="0.35">
      <c r="A12" s="57"/>
      <c r="B12" s="57"/>
      <c r="C12" s="57"/>
      <c r="D12" s="57"/>
      <c r="E12" s="57"/>
      <c r="F12" s="58"/>
      <c r="G12" s="59"/>
      <c r="H12" s="58"/>
      <c r="I12" s="59"/>
      <c r="J12" s="58"/>
      <c r="K12" s="59"/>
      <c r="L12" s="58"/>
      <c r="M12" s="59"/>
      <c r="N12" s="58"/>
      <c r="O12" s="58"/>
      <c r="P12" s="58"/>
      <c r="Q12" s="58"/>
      <c r="R12" s="58"/>
      <c r="S12" s="59"/>
      <c r="T12" s="58"/>
      <c r="U12" s="59"/>
      <c r="V12" s="8"/>
      <c r="W12" s="4"/>
    </row>
    <row r="13" spans="1:23" x14ac:dyDescent="0.35">
      <c r="A13" s="57"/>
      <c r="B13" s="57"/>
      <c r="C13" s="57"/>
      <c r="D13" s="57"/>
      <c r="E13" s="57"/>
      <c r="F13" s="58"/>
      <c r="G13" s="59"/>
      <c r="H13" s="58"/>
      <c r="I13" s="59"/>
      <c r="J13" s="58"/>
      <c r="K13" s="59"/>
      <c r="L13" s="58"/>
      <c r="M13" s="59"/>
      <c r="N13" s="58"/>
      <c r="O13" s="58"/>
      <c r="P13" s="58"/>
      <c r="Q13" s="58"/>
      <c r="R13" s="58"/>
      <c r="S13" s="59"/>
      <c r="T13" s="58"/>
      <c r="U13" s="59"/>
      <c r="V13" s="8"/>
      <c r="W13" s="4"/>
    </row>
    <row r="14" spans="1:23" x14ac:dyDescent="0.35">
      <c r="A14" s="50"/>
      <c r="B14" s="50"/>
      <c r="C14" s="50"/>
      <c r="D14" s="50"/>
      <c r="E14" s="50"/>
      <c r="F14" s="51"/>
      <c r="G14" s="52"/>
      <c r="H14" s="51"/>
      <c r="I14" s="52"/>
      <c r="J14" s="51"/>
      <c r="K14" s="52"/>
      <c r="L14" s="51"/>
      <c r="M14" s="52"/>
      <c r="N14" s="51"/>
      <c r="O14" s="51"/>
      <c r="P14" s="51"/>
      <c r="Q14" s="51"/>
      <c r="R14" s="51"/>
      <c r="S14" s="52"/>
      <c r="T14" s="51"/>
      <c r="U14" s="52"/>
      <c r="V14" s="8"/>
      <c r="W14" s="4"/>
    </row>
    <row r="15" spans="1:23" x14ac:dyDescent="0.35">
      <c r="A15" s="9"/>
      <c r="B15" s="10"/>
      <c r="C15" s="10"/>
      <c r="F15" s="8"/>
      <c r="G15" s="8"/>
      <c r="H15" s="8"/>
      <c r="J15" s="8"/>
      <c r="K15" s="8"/>
      <c r="L15" s="8"/>
      <c r="M15" s="8"/>
      <c r="N15" s="8"/>
      <c r="O15" s="8"/>
      <c r="P15" s="8"/>
      <c r="Q15" s="8"/>
      <c r="R15" s="23"/>
      <c r="S15" s="8"/>
      <c r="T15" s="23"/>
      <c r="U15" s="8" t="s">
        <v>51</v>
      </c>
      <c r="V15" s="8"/>
      <c r="W15" s="4"/>
    </row>
    <row r="16" spans="1:23" ht="38.4" customHeight="1" x14ac:dyDescent="0.35">
      <c r="A16" s="62" t="s">
        <v>0</v>
      </c>
      <c r="B16" s="62" t="s">
        <v>29</v>
      </c>
      <c r="C16" s="62" t="s">
        <v>1</v>
      </c>
      <c r="D16" s="77" t="s">
        <v>42</v>
      </c>
      <c r="E16" s="60" t="s">
        <v>64</v>
      </c>
      <c r="F16" s="60" t="s">
        <v>82</v>
      </c>
      <c r="G16" s="60" t="s">
        <v>42</v>
      </c>
      <c r="H16" s="60" t="s">
        <v>82</v>
      </c>
      <c r="I16" s="60" t="s">
        <v>64</v>
      </c>
      <c r="J16" s="60" t="s">
        <v>93</v>
      </c>
      <c r="K16" s="55">
        <v>2018</v>
      </c>
      <c r="L16" s="60" t="s">
        <v>93</v>
      </c>
      <c r="M16" s="55">
        <v>2019</v>
      </c>
      <c r="N16" s="60" t="s">
        <v>93</v>
      </c>
      <c r="O16" s="55">
        <v>2018</v>
      </c>
      <c r="P16" s="60" t="s">
        <v>93</v>
      </c>
      <c r="Q16" s="55">
        <v>2019</v>
      </c>
      <c r="R16" s="53" t="s">
        <v>93</v>
      </c>
      <c r="S16" s="55" t="s">
        <v>42</v>
      </c>
      <c r="T16" s="53" t="s">
        <v>93</v>
      </c>
      <c r="U16" s="55" t="s">
        <v>64</v>
      </c>
      <c r="V16" s="8"/>
      <c r="W16" s="4"/>
    </row>
    <row r="17" spans="1:24" hidden="1" x14ac:dyDescent="0.35">
      <c r="A17" s="63"/>
      <c r="B17" s="64"/>
      <c r="C17" s="64"/>
      <c r="D17" s="78"/>
      <c r="E17" s="61"/>
      <c r="F17" s="61"/>
      <c r="G17" s="61"/>
      <c r="H17" s="61"/>
      <c r="I17" s="61"/>
      <c r="J17" s="61"/>
      <c r="K17" s="56"/>
      <c r="L17" s="61"/>
      <c r="M17" s="56"/>
      <c r="N17" s="61"/>
      <c r="O17" s="56"/>
      <c r="P17" s="61"/>
      <c r="Q17" s="56"/>
      <c r="R17" s="54"/>
      <c r="S17" s="56"/>
      <c r="T17" s="54"/>
      <c r="U17" s="56"/>
      <c r="V17" s="8"/>
      <c r="W17" s="4"/>
    </row>
    <row r="18" spans="1:24" x14ac:dyDescent="0.35">
      <c r="A18" s="2"/>
      <c r="B18" s="5" t="s">
        <v>2</v>
      </c>
      <c r="C18" s="5"/>
      <c r="D18" s="28">
        <f>D20+D21</f>
        <v>613113.10000000009</v>
      </c>
      <c r="E18" s="28">
        <f>E20+E21</f>
        <v>714882.1</v>
      </c>
      <c r="F18" s="29">
        <f>F20+F21</f>
        <v>0</v>
      </c>
      <c r="G18" s="29">
        <f>D18+F18</f>
        <v>613113.10000000009</v>
      </c>
      <c r="H18" s="29">
        <f>H20+H21</f>
        <v>-353</v>
      </c>
      <c r="I18" s="29">
        <f>E18+H18</f>
        <v>714529.1</v>
      </c>
      <c r="J18" s="29">
        <f>J20+J21</f>
        <v>0</v>
      </c>
      <c r="K18" s="29">
        <f>G18+J18</f>
        <v>613113.10000000009</v>
      </c>
      <c r="L18" s="29">
        <f>L20+L21</f>
        <v>0</v>
      </c>
      <c r="M18" s="29">
        <f>I18+L18</f>
        <v>714529.1</v>
      </c>
      <c r="N18" s="29">
        <f>N20+N21</f>
        <v>0</v>
      </c>
      <c r="O18" s="29">
        <f>K18+N18</f>
        <v>613113.10000000009</v>
      </c>
      <c r="P18" s="29">
        <f>P20+P21</f>
        <v>0</v>
      </c>
      <c r="Q18" s="29">
        <f>M18+P18</f>
        <v>714529.1</v>
      </c>
      <c r="R18" s="29">
        <f>R20+R21</f>
        <v>7500</v>
      </c>
      <c r="S18" s="30">
        <f>O18+R18</f>
        <v>620613.10000000009</v>
      </c>
      <c r="T18" s="29">
        <f>T20+T21</f>
        <v>40000</v>
      </c>
      <c r="U18" s="30">
        <f>Q18+T18</f>
        <v>754529.1</v>
      </c>
      <c r="V18" s="25"/>
      <c r="W18" s="12"/>
    </row>
    <row r="19" spans="1:24" x14ac:dyDescent="0.35">
      <c r="A19" s="2"/>
      <c r="B19" s="5" t="s">
        <v>12</v>
      </c>
      <c r="C19" s="5"/>
      <c r="D19" s="31"/>
      <c r="E19" s="31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2"/>
      <c r="S19" s="30"/>
      <c r="T19" s="32"/>
      <c r="U19" s="30"/>
      <c r="V19" s="8"/>
      <c r="W19" s="4"/>
    </row>
    <row r="20" spans="1:24" s="43" customFormat="1" hidden="1" x14ac:dyDescent="0.35">
      <c r="A20" s="37"/>
      <c r="B20" s="38" t="s">
        <v>15</v>
      </c>
      <c r="C20" s="39"/>
      <c r="D20" s="40">
        <f>D27+D24+D26+D29+D33</f>
        <v>353367.80000000005</v>
      </c>
      <c r="E20" s="40">
        <f>E27+E24+E26+E33+E31+E28</f>
        <v>455682.5</v>
      </c>
      <c r="F20" s="41">
        <f>F24+F26+F27+F28+F31+F33</f>
        <v>0</v>
      </c>
      <c r="G20" s="41">
        <f t="shared" ref="G20:G97" si="0">D20+F20</f>
        <v>353367.80000000005</v>
      </c>
      <c r="H20" s="41">
        <f>H24+H26+H27+H28+H31+H33</f>
        <v>-353</v>
      </c>
      <c r="I20" s="41">
        <f t="shared" ref="I20:I97" si="1">E20+H20</f>
        <v>455329.5</v>
      </c>
      <c r="J20" s="41">
        <f>J24+J26+J27+J28+J31+J33</f>
        <v>0</v>
      </c>
      <c r="K20" s="41">
        <f t="shared" ref="K20:K96" si="2">G20+J20</f>
        <v>353367.80000000005</v>
      </c>
      <c r="L20" s="41">
        <f>L24+L26+L27+L28+L31+L33</f>
        <v>0</v>
      </c>
      <c r="M20" s="41">
        <f t="shared" ref="M20:M96" si="3">I20+L20</f>
        <v>455329.5</v>
      </c>
      <c r="N20" s="41">
        <f>N24+N26+N27+N28+N31+N33</f>
        <v>0</v>
      </c>
      <c r="O20" s="41">
        <f t="shared" ref="O20:O22" si="4">K20+N20</f>
        <v>353367.80000000005</v>
      </c>
      <c r="P20" s="41">
        <f>P24+P26+P27+P28+P31+P33</f>
        <v>0</v>
      </c>
      <c r="Q20" s="41">
        <f t="shared" ref="Q20:Q22" si="5">M20+P20</f>
        <v>455329.5</v>
      </c>
      <c r="R20" s="41">
        <f>R24+R26+R27+R28+R31+R33+R34</f>
        <v>7500</v>
      </c>
      <c r="S20" s="41">
        <f t="shared" ref="S20:S22" si="6">O20+R20</f>
        <v>360867.80000000005</v>
      </c>
      <c r="T20" s="41">
        <f>T24+T26+T27+T28+T31+T33+T34</f>
        <v>40000</v>
      </c>
      <c r="U20" s="41">
        <f t="shared" ref="U20:U22" si="7">Q20+T20</f>
        <v>495329.5</v>
      </c>
      <c r="V20" s="42"/>
      <c r="W20" s="43">
        <v>0</v>
      </c>
    </row>
    <row r="21" spans="1:24" x14ac:dyDescent="0.35">
      <c r="A21" s="2"/>
      <c r="B21" s="47" t="s">
        <v>27</v>
      </c>
      <c r="C21" s="5"/>
      <c r="D21" s="31">
        <f>D25</f>
        <v>259745.3</v>
      </c>
      <c r="E21" s="31">
        <f>E25+E32</f>
        <v>259199.6</v>
      </c>
      <c r="F21" s="30">
        <f>F25+F32</f>
        <v>0</v>
      </c>
      <c r="G21" s="30">
        <f t="shared" si="0"/>
        <v>259745.3</v>
      </c>
      <c r="H21" s="30">
        <f>H25+H32</f>
        <v>0</v>
      </c>
      <c r="I21" s="30">
        <f t="shared" si="1"/>
        <v>259199.6</v>
      </c>
      <c r="J21" s="30">
        <f>J25+J32</f>
        <v>0</v>
      </c>
      <c r="K21" s="30">
        <f t="shared" si="2"/>
        <v>259745.3</v>
      </c>
      <c r="L21" s="30">
        <f>L25+L32</f>
        <v>0</v>
      </c>
      <c r="M21" s="30">
        <f t="shared" si="3"/>
        <v>259199.6</v>
      </c>
      <c r="N21" s="30">
        <f>N25+N32</f>
        <v>0</v>
      </c>
      <c r="O21" s="30">
        <f t="shared" si="4"/>
        <v>259745.3</v>
      </c>
      <c r="P21" s="30">
        <f>P25+P32</f>
        <v>0</v>
      </c>
      <c r="Q21" s="30">
        <f t="shared" si="5"/>
        <v>259199.6</v>
      </c>
      <c r="R21" s="32">
        <f>R25+R32</f>
        <v>0</v>
      </c>
      <c r="S21" s="30">
        <f t="shared" si="6"/>
        <v>259745.3</v>
      </c>
      <c r="T21" s="32">
        <f>T25+T32</f>
        <v>0</v>
      </c>
      <c r="U21" s="30">
        <f t="shared" si="7"/>
        <v>259199.6</v>
      </c>
      <c r="V21" s="8"/>
      <c r="W21" s="4"/>
    </row>
    <row r="22" spans="1:24" ht="54" x14ac:dyDescent="0.35">
      <c r="A22" s="2" t="s">
        <v>30</v>
      </c>
      <c r="B22" s="19" t="s">
        <v>78</v>
      </c>
      <c r="C22" s="47" t="s">
        <v>37</v>
      </c>
      <c r="D22" s="31">
        <f>D24+D25</f>
        <v>381882.9</v>
      </c>
      <c r="E22" s="31">
        <f>E24+E25</f>
        <v>90000</v>
      </c>
      <c r="F22" s="30"/>
      <c r="G22" s="30">
        <f t="shared" si="0"/>
        <v>381882.9</v>
      </c>
      <c r="H22" s="30"/>
      <c r="I22" s="30">
        <f t="shared" si="1"/>
        <v>90000</v>
      </c>
      <c r="J22" s="30"/>
      <c r="K22" s="30">
        <f t="shared" si="2"/>
        <v>381882.9</v>
      </c>
      <c r="L22" s="30"/>
      <c r="M22" s="30">
        <f t="shared" si="3"/>
        <v>90000</v>
      </c>
      <c r="N22" s="30"/>
      <c r="O22" s="30">
        <f t="shared" si="4"/>
        <v>381882.9</v>
      </c>
      <c r="P22" s="30"/>
      <c r="Q22" s="30">
        <f t="shared" si="5"/>
        <v>90000</v>
      </c>
      <c r="R22" s="32"/>
      <c r="S22" s="30">
        <f t="shared" si="6"/>
        <v>381882.9</v>
      </c>
      <c r="T22" s="32"/>
      <c r="U22" s="30">
        <f t="shared" si="7"/>
        <v>90000</v>
      </c>
      <c r="V22" s="8">
        <v>2420141170</v>
      </c>
      <c r="W22" s="4"/>
    </row>
    <row r="23" spans="1:24" x14ac:dyDescent="0.35">
      <c r="A23" s="2"/>
      <c r="B23" s="5" t="s">
        <v>12</v>
      </c>
      <c r="C23" s="47"/>
      <c r="D23" s="31"/>
      <c r="E23" s="31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2"/>
      <c r="S23" s="30"/>
      <c r="T23" s="32"/>
      <c r="U23" s="30"/>
      <c r="V23" s="8"/>
      <c r="W23" s="4"/>
    </row>
    <row r="24" spans="1:24" s="43" customFormat="1" hidden="1" x14ac:dyDescent="0.35">
      <c r="A24" s="37"/>
      <c r="B24" s="38" t="s">
        <v>15</v>
      </c>
      <c r="C24" s="38"/>
      <c r="D24" s="40">
        <v>122137.60000000001</v>
      </c>
      <c r="E24" s="40">
        <v>27000</v>
      </c>
      <c r="F24" s="41"/>
      <c r="G24" s="41">
        <f t="shared" si="0"/>
        <v>122137.60000000001</v>
      </c>
      <c r="H24" s="41"/>
      <c r="I24" s="41">
        <f t="shared" si="1"/>
        <v>27000</v>
      </c>
      <c r="J24" s="41"/>
      <c r="K24" s="41">
        <f t="shared" si="2"/>
        <v>122137.60000000001</v>
      </c>
      <c r="L24" s="41"/>
      <c r="M24" s="41">
        <f t="shared" si="3"/>
        <v>27000</v>
      </c>
      <c r="N24" s="41"/>
      <c r="O24" s="41">
        <f t="shared" ref="O24:O29" si="8">K24+N24</f>
        <v>122137.60000000001</v>
      </c>
      <c r="P24" s="41"/>
      <c r="Q24" s="41">
        <f t="shared" ref="Q24:Q29" si="9">M24+P24</f>
        <v>27000</v>
      </c>
      <c r="R24" s="41"/>
      <c r="S24" s="41">
        <f t="shared" ref="S24:S29" si="10">O24+R24</f>
        <v>122137.60000000001</v>
      </c>
      <c r="T24" s="41"/>
      <c r="U24" s="41">
        <f t="shared" ref="U24:U29" si="11">Q24+T24</f>
        <v>27000</v>
      </c>
      <c r="V24" s="42" t="s">
        <v>89</v>
      </c>
      <c r="W24" s="43">
        <v>0</v>
      </c>
      <c r="X24" s="43" t="s">
        <v>84</v>
      </c>
    </row>
    <row r="25" spans="1:24" x14ac:dyDescent="0.35">
      <c r="A25" s="2"/>
      <c r="B25" s="47" t="s">
        <v>27</v>
      </c>
      <c r="C25" s="47"/>
      <c r="D25" s="31">
        <v>259745.3</v>
      </c>
      <c r="E25" s="31">
        <v>63000</v>
      </c>
      <c r="F25" s="30"/>
      <c r="G25" s="30">
        <f t="shared" si="0"/>
        <v>259745.3</v>
      </c>
      <c r="H25" s="30"/>
      <c r="I25" s="30">
        <f t="shared" si="1"/>
        <v>63000</v>
      </c>
      <c r="J25" s="30"/>
      <c r="K25" s="30">
        <f t="shared" si="2"/>
        <v>259745.3</v>
      </c>
      <c r="L25" s="30"/>
      <c r="M25" s="30">
        <f t="shared" si="3"/>
        <v>63000</v>
      </c>
      <c r="N25" s="30"/>
      <c r="O25" s="30">
        <f t="shared" si="8"/>
        <v>259745.3</v>
      </c>
      <c r="P25" s="30"/>
      <c r="Q25" s="30">
        <f t="shared" si="9"/>
        <v>63000</v>
      </c>
      <c r="R25" s="32"/>
      <c r="S25" s="30">
        <f t="shared" si="10"/>
        <v>259745.3</v>
      </c>
      <c r="T25" s="32"/>
      <c r="U25" s="30">
        <f t="shared" si="11"/>
        <v>63000</v>
      </c>
      <c r="V25" s="8"/>
      <c r="W25" s="4"/>
    </row>
    <row r="26" spans="1:24" ht="54" x14ac:dyDescent="0.35">
      <c r="A26" s="2" t="s">
        <v>31</v>
      </c>
      <c r="B26" s="16" t="s">
        <v>92</v>
      </c>
      <c r="C26" s="47" t="s">
        <v>37</v>
      </c>
      <c r="D26" s="31">
        <v>225606.3</v>
      </c>
      <c r="E26" s="31">
        <v>0</v>
      </c>
      <c r="F26" s="30"/>
      <c r="G26" s="30">
        <f t="shared" si="0"/>
        <v>225606.3</v>
      </c>
      <c r="H26" s="30"/>
      <c r="I26" s="30">
        <f t="shared" si="1"/>
        <v>0</v>
      </c>
      <c r="J26" s="30"/>
      <c r="K26" s="30">
        <f t="shared" si="2"/>
        <v>225606.3</v>
      </c>
      <c r="L26" s="30"/>
      <c r="M26" s="30">
        <f t="shared" si="3"/>
        <v>0</v>
      </c>
      <c r="N26" s="30"/>
      <c r="O26" s="30">
        <f t="shared" si="8"/>
        <v>225606.3</v>
      </c>
      <c r="P26" s="30"/>
      <c r="Q26" s="30">
        <f t="shared" si="9"/>
        <v>0</v>
      </c>
      <c r="R26" s="32"/>
      <c r="S26" s="30">
        <f t="shared" si="10"/>
        <v>225606.3</v>
      </c>
      <c r="T26" s="32"/>
      <c r="U26" s="30">
        <f t="shared" si="11"/>
        <v>0</v>
      </c>
      <c r="V26" s="8">
        <v>2420141180</v>
      </c>
      <c r="W26" s="4"/>
    </row>
    <row r="27" spans="1:24" ht="54" x14ac:dyDescent="0.35">
      <c r="A27" s="2" t="s">
        <v>65</v>
      </c>
      <c r="B27" s="47" t="s">
        <v>55</v>
      </c>
      <c r="C27" s="47" t="s">
        <v>43</v>
      </c>
      <c r="D27" s="31">
        <v>0</v>
      </c>
      <c r="E27" s="31">
        <v>12578.6</v>
      </c>
      <c r="F27" s="30"/>
      <c r="G27" s="30">
        <f t="shared" si="0"/>
        <v>0</v>
      </c>
      <c r="H27" s="30">
        <v>-353</v>
      </c>
      <c r="I27" s="30">
        <f t="shared" si="1"/>
        <v>12225.6</v>
      </c>
      <c r="J27" s="30"/>
      <c r="K27" s="30">
        <f t="shared" si="2"/>
        <v>0</v>
      </c>
      <c r="L27" s="30"/>
      <c r="M27" s="30">
        <f t="shared" si="3"/>
        <v>12225.6</v>
      </c>
      <c r="N27" s="30"/>
      <c r="O27" s="30">
        <f t="shared" si="8"/>
        <v>0</v>
      </c>
      <c r="P27" s="30"/>
      <c r="Q27" s="30">
        <f t="shared" si="9"/>
        <v>12225.6</v>
      </c>
      <c r="R27" s="32"/>
      <c r="S27" s="30">
        <f t="shared" si="10"/>
        <v>0</v>
      </c>
      <c r="T27" s="32"/>
      <c r="U27" s="30">
        <f t="shared" si="11"/>
        <v>12225.6</v>
      </c>
      <c r="V27" s="8">
        <v>2420141400</v>
      </c>
      <c r="W27" s="4"/>
    </row>
    <row r="28" spans="1:24" ht="54" x14ac:dyDescent="0.35">
      <c r="A28" s="2" t="s">
        <v>38</v>
      </c>
      <c r="B28" s="20" t="s">
        <v>79</v>
      </c>
      <c r="C28" s="47" t="s">
        <v>37</v>
      </c>
      <c r="D28" s="31">
        <v>0</v>
      </c>
      <c r="E28" s="31">
        <v>250000</v>
      </c>
      <c r="F28" s="30"/>
      <c r="G28" s="30">
        <f t="shared" si="0"/>
        <v>0</v>
      </c>
      <c r="H28" s="30"/>
      <c r="I28" s="30">
        <f t="shared" si="1"/>
        <v>250000</v>
      </c>
      <c r="J28" s="30"/>
      <c r="K28" s="30">
        <f t="shared" si="2"/>
        <v>0</v>
      </c>
      <c r="L28" s="30"/>
      <c r="M28" s="30">
        <f t="shared" si="3"/>
        <v>250000</v>
      </c>
      <c r="N28" s="30"/>
      <c r="O28" s="30">
        <f t="shared" si="8"/>
        <v>0</v>
      </c>
      <c r="P28" s="30"/>
      <c r="Q28" s="30">
        <f t="shared" si="9"/>
        <v>250000</v>
      </c>
      <c r="R28" s="32"/>
      <c r="S28" s="30">
        <f t="shared" si="10"/>
        <v>0</v>
      </c>
      <c r="T28" s="32"/>
      <c r="U28" s="30">
        <f t="shared" si="11"/>
        <v>250000</v>
      </c>
      <c r="V28" s="8">
        <v>2420141590</v>
      </c>
      <c r="W28" s="4"/>
    </row>
    <row r="29" spans="1:24" ht="54" x14ac:dyDescent="0.35">
      <c r="A29" s="2" t="s">
        <v>66</v>
      </c>
      <c r="B29" s="47" t="s">
        <v>56</v>
      </c>
      <c r="C29" s="47" t="s">
        <v>37</v>
      </c>
      <c r="D29" s="33">
        <f>D31+D32</f>
        <v>0</v>
      </c>
      <c r="E29" s="33">
        <f>E31+E32</f>
        <v>360000</v>
      </c>
      <c r="F29" s="33"/>
      <c r="G29" s="30">
        <f t="shared" si="0"/>
        <v>0</v>
      </c>
      <c r="H29" s="33"/>
      <c r="I29" s="30">
        <f t="shared" si="1"/>
        <v>360000</v>
      </c>
      <c r="J29" s="30"/>
      <c r="K29" s="30">
        <f t="shared" si="2"/>
        <v>0</v>
      </c>
      <c r="L29" s="30"/>
      <c r="M29" s="30">
        <f t="shared" si="3"/>
        <v>360000</v>
      </c>
      <c r="N29" s="30"/>
      <c r="O29" s="30">
        <f t="shared" si="8"/>
        <v>0</v>
      </c>
      <c r="P29" s="30"/>
      <c r="Q29" s="30">
        <f t="shared" si="9"/>
        <v>360000</v>
      </c>
      <c r="R29" s="32"/>
      <c r="S29" s="30">
        <f t="shared" si="10"/>
        <v>0</v>
      </c>
      <c r="T29" s="32"/>
      <c r="U29" s="30">
        <f t="shared" si="11"/>
        <v>360000</v>
      </c>
      <c r="V29" s="8">
        <v>2420141580</v>
      </c>
      <c r="W29" s="4"/>
    </row>
    <row r="30" spans="1:24" x14ac:dyDescent="0.35">
      <c r="A30" s="2"/>
      <c r="B30" s="47" t="s">
        <v>12</v>
      </c>
      <c r="C30" s="47"/>
      <c r="D30" s="31"/>
      <c r="E30" s="31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2"/>
      <c r="S30" s="30"/>
      <c r="T30" s="32"/>
      <c r="U30" s="30"/>
      <c r="V30" s="8"/>
      <c r="W30" s="4"/>
    </row>
    <row r="31" spans="1:24" s="43" customFormat="1" hidden="1" x14ac:dyDescent="0.35">
      <c r="A31" s="37"/>
      <c r="B31" s="38" t="s">
        <v>15</v>
      </c>
      <c r="C31" s="38"/>
      <c r="D31" s="40"/>
      <c r="E31" s="40">
        <v>163800.4</v>
      </c>
      <c r="F31" s="41"/>
      <c r="G31" s="41">
        <f t="shared" si="0"/>
        <v>0</v>
      </c>
      <c r="H31" s="41"/>
      <c r="I31" s="41">
        <f t="shared" si="1"/>
        <v>163800.4</v>
      </c>
      <c r="J31" s="41"/>
      <c r="K31" s="41">
        <f t="shared" si="2"/>
        <v>0</v>
      </c>
      <c r="L31" s="41"/>
      <c r="M31" s="41">
        <f t="shared" si="3"/>
        <v>163800.4</v>
      </c>
      <c r="N31" s="41"/>
      <c r="O31" s="41">
        <f t="shared" ref="O31:O35" si="12">K31+N31</f>
        <v>0</v>
      </c>
      <c r="P31" s="41"/>
      <c r="Q31" s="41">
        <f t="shared" ref="Q31:Q35" si="13">M31+P31</f>
        <v>163800.4</v>
      </c>
      <c r="R31" s="41"/>
      <c r="S31" s="41">
        <f t="shared" ref="S31:S35" si="14">O31+R31</f>
        <v>0</v>
      </c>
      <c r="T31" s="41"/>
      <c r="U31" s="41">
        <f t="shared" ref="U31:U35" si="15">Q31+T31</f>
        <v>163800.4</v>
      </c>
      <c r="V31" s="42" t="s">
        <v>83</v>
      </c>
      <c r="W31" s="43">
        <v>0</v>
      </c>
      <c r="X31" s="43" t="s">
        <v>84</v>
      </c>
    </row>
    <row r="32" spans="1:24" x14ac:dyDescent="0.35">
      <c r="A32" s="2"/>
      <c r="B32" s="47" t="s">
        <v>27</v>
      </c>
      <c r="C32" s="47"/>
      <c r="D32" s="31"/>
      <c r="E32" s="31">
        <v>196199.6</v>
      </c>
      <c r="F32" s="30"/>
      <c r="G32" s="30">
        <f t="shared" si="0"/>
        <v>0</v>
      </c>
      <c r="H32" s="30"/>
      <c r="I32" s="30">
        <f t="shared" si="1"/>
        <v>196199.6</v>
      </c>
      <c r="J32" s="30"/>
      <c r="K32" s="30">
        <f t="shared" si="2"/>
        <v>0</v>
      </c>
      <c r="L32" s="30"/>
      <c r="M32" s="30">
        <f t="shared" si="3"/>
        <v>196199.6</v>
      </c>
      <c r="N32" s="30"/>
      <c r="O32" s="30">
        <f t="shared" si="12"/>
        <v>0</v>
      </c>
      <c r="P32" s="30"/>
      <c r="Q32" s="30">
        <f t="shared" si="13"/>
        <v>196199.6</v>
      </c>
      <c r="R32" s="32"/>
      <c r="S32" s="30">
        <f t="shared" si="14"/>
        <v>0</v>
      </c>
      <c r="T32" s="32"/>
      <c r="U32" s="30">
        <f t="shared" si="15"/>
        <v>196199.6</v>
      </c>
      <c r="V32" s="8"/>
      <c r="W32" s="4"/>
    </row>
    <row r="33" spans="1:28" ht="36" x14ac:dyDescent="0.35">
      <c r="A33" s="2" t="s">
        <v>67</v>
      </c>
      <c r="B33" s="47" t="s">
        <v>86</v>
      </c>
      <c r="C33" s="47" t="s">
        <v>4</v>
      </c>
      <c r="D33" s="31">
        <v>5623.9</v>
      </c>
      <c r="E33" s="31">
        <v>2303.5</v>
      </c>
      <c r="F33" s="30"/>
      <c r="G33" s="30">
        <f t="shared" si="0"/>
        <v>5623.9</v>
      </c>
      <c r="H33" s="30"/>
      <c r="I33" s="30">
        <f t="shared" si="1"/>
        <v>2303.5</v>
      </c>
      <c r="J33" s="30"/>
      <c r="K33" s="30">
        <f t="shared" si="2"/>
        <v>5623.9</v>
      </c>
      <c r="L33" s="30"/>
      <c r="M33" s="30">
        <f t="shared" si="3"/>
        <v>2303.5</v>
      </c>
      <c r="N33" s="30"/>
      <c r="O33" s="30">
        <f t="shared" si="12"/>
        <v>5623.9</v>
      </c>
      <c r="P33" s="30"/>
      <c r="Q33" s="30">
        <f t="shared" si="13"/>
        <v>2303.5</v>
      </c>
      <c r="R33" s="32"/>
      <c r="S33" s="30">
        <f t="shared" si="14"/>
        <v>5623.9</v>
      </c>
      <c r="T33" s="32"/>
      <c r="U33" s="30">
        <f t="shared" si="15"/>
        <v>2303.5</v>
      </c>
      <c r="V33" s="8">
        <v>2420141630</v>
      </c>
      <c r="W33" s="4"/>
    </row>
    <row r="34" spans="1:28" ht="54" x14ac:dyDescent="0.35">
      <c r="A34" s="2" t="s">
        <v>47</v>
      </c>
      <c r="B34" s="47" t="s">
        <v>112</v>
      </c>
      <c r="C34" s="47" t="s">
        <v>37</v>
      </c>
      <c r="D34" s="31"/>
      <c r="E34" s="31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2">
        <v>7500</v>
      </c>
      <c r="S34" s="30">
        <f t="shared" si="14"/>
        <v>7500</v>
      </c>
      <c r="T34" s="32">
        <v>40000</v>
      </c>
      <c r="U34" s="30">
        <f t="shared" si="15"/>
        <v>40000</v>
      </c>
      <c r="V34" s="8">
        <v>2420141160</v>
      </c>
      <c r="W34" s="4"/>
    </row>
    <row r="35" spans="1:28" x14ac:dyDescent="0.35">
      <c r="A35" s="2"/>
      <c r="B35" s="47" t="s">
        <v>5</v>
      </c>
      <c r="C35" s="47"/>
      <c r="D35" s="34">
        <f>D37+D38</f>
        <v>1141644.3999999999</v>
      </c>
      <c r="E35" s="34">
        <f>E37+E38</f>
        <v>786003.6</v>
      </c>
      <c r="F35" s="34">
        <f>F37+F38</f>
        <v>0</v>
      </c>
      <c r="G35" s="29">
        <f t="shared" si="0"/>
        <v>1141644.3999999999</v>
      </c>
      <c r="H35" s="34">
        <f>H37+H38</f>
        <v>0</v>
      </c>
      <c r="I35" s="29">
        <f t="shared" si="1"/>
        <v>786003.6</v>
      </c>
      <c r="J35" s="29">
        <f>J37+J38</f>
        <v>0</v>
      </c>
      <c r="K35" s="29">
        <f t="shared" si="2"/>
        <v>1141644.3999999999</v>
      </c>
      <c r="L35" s="29">
        <f>L37+L38</f>
        <v>0</v>
      </c>
      <c r="M35" s="29">
        <f t="shared" si="3"/>
        <v>786003.6</v>
      </c>
      <c r="N35" s="29">
        <f>N37+N38</f>
        <v>0</v>
      </c>
      <c r="O35" s="29">
        <f t="shared" si="12"/>
        <v>1141644.3999999999</v>
      </c>
      <c r="P35" s="29">
        <f>P37+P38</f>
        <v>65000</v>
      </c>
      <c r="Q35" s="29">
        <f t="shared" si="13"/>
        <v>851003.6</v>
      </c>
      <c r="R35" s="29">
        <f>R37+R38</f>
        <v>0</v>
      </c>
      <c r="S35" s="30">
        <f t="shared" si="14"/>
        <v>1141644.3999999999</v>
      </c>
      <c r="T35" s="29">
        <f>T37+T38</f>
        <v>0</v>
      </c>
      <c r="U35" s="30">
        <f t="shared" si="15"/>
        <v>851003.6</v>
      </c>
      <c r="V35" s="25"/>
      <c r="W35" s="12"/>
    </row>
    <row r="36" spans="1:28" hidden="1" x14ac:dyDescent="0.35">
      <c r="A36" s="2"/>
      <c r="B36" s="5" t="s">
        <v>12</v>
      </c>
      <c r="C36" s="7"/>
      <c r="D36" s="33"/>
      <c r="E36" s="33"/>
      <c r="F36" s="33"/>
      <c r="G36" s="30">
        <f t="shared" si="0"/>
        <v>0</v>
      </c>
      <c r="H36" s="33"/>
      <c r="I36" s="30">
        <f t="shared" si="1"/>
        <v>0</v>
      </c>
      <c r="J36" s="30"/>
      <c r="K36" s="30"/>
      <c r="L36" s="30"/>
      <c r="M36" s="30"/>
      <c r="N36" s="30"/>
      <c r="O36" s="30"/>
      <c r="P36" s="30"/>
      <c r="Q36" s="30"/>
      <c r="R36" s="32"/>
      <c r="S36" s="30"/>
      <c r="T36" s="32"/>
      <c r="U36" s="30"/>
      <c r="V36" s="8"/>
      <c r="W36" s="4">
        <v>0</v>
      </c>
    </row>
    <row r="37" spans="1:28" s="43" customFormat="1" hidden="1" x14ac:dyDescent="0.35">
      <c r="A37" s="37"/>
      <c r="B37" s="38" t="s">
        <v>15</v>
      </c>
      <c r="C37" s="38"/>
      <c r="D37" s="44">
        <f>D39+D40+D41+D42+D45+D47</f>
        <v>1141644.3999999999</v>
      </c>
      <c r="E37" s="44">
        <f>E39+E40+E41+E42+E45+E47</f>
        <v>786003.6</v>
      </c>
      <c r="F37" s="44">
        <f>F39+F40+F41+F42+F45+F47</f>
        <v>0</v>
      </c>
      <c r="G37" s="41">
        <f t="shared" si="0"/>
        <v>1141644.3999999999</v>
      </c>
      <c r="H37" s="44">
        <f>H39+H40+H41+H42+H45+H47</f>
        <v>0</v>
      </c>
      <c r="I37" s="41">
        <f t="shared" si="1"/>
        <v>786003.6</v>
      </c>
      <c r="J37" s="41">
        <f>J39+J40+J41+J42+J45+J47</f>
        <v>0</v>
      </c>
      <c r="K37" s="41">
        <f t="shared" si="2"/>
        <v>1141644.3999999999</v>
      </c>
      <c r="L37" s="41">
        <f>L39+L40+L41+L42+L45+L47</f>
        <v>0</v>
      </c>
      <c r="M37" s="41">
        <f t="shared" si="3"/>
        <v>786003.6</v>
      </c>
      <c r="N37" s="41">
        <f>N39+N40+N41+N42+N45+N47</f>
        <v>0</v>
      </c>
      <c r="O37" s="41">
        <f t="shared" ref="O37:O43" si="16">K37+N37</f>
        <v>1141644.3999999999</v>
      </c>
      <c r="P37" s="41">
        <f>P39+P40+P41+P42+P45+P47</f>
        <v>65000</v>
      </c>
      <c r="Q37" s="41">
        <f t="shared" ref="Q37:Q43" si="17">M37+P37</f>
        <v>851003.6</v>
      </c>
      <c r="R37" s="41">
        <f>R39+R40+R41+R42+R45+R47</f>
        <v>0</v>
      </c>
      <c r="S37" s="41">
        <f t="shared" ref="S37:S43" si="18">O37+R37</f>
        <v>1141644.3999999999</v>
      </c>
      <c r="T37" s="41">
        <f>T39+T40+T41+T42+T45+T47</f>
        <v>0</v>
      </c>
      <c r="U37" s="41">
        <f t="shared" ref="U37:U43" si="19">Q37+T37</f>
        <v>851003.6</v>
      </c>
      <c r="V37" s="42"/>
      <c r="W37" s="43">
        <v>0</v>
      </c>
    </row>
    <row r="38" spans="1:28" hidden="1" x14ac:dyDescent="0.35">
      <c r="A38" s="2"/>
      <c r="B38" s="18" t="s">
        <v>27</v>
      </c>
      <c r="C38" s="7"/>
      <c r="D38" s="33">
        <f>D46</f>
        <v>0</v>
      </c>
      <c r="E38" s="33">
        <f>E46</f>
        <v>0</v>
      </c>
      <c r="F38" s="33">
        <f>F46</f>
        <v>0</v>
      </c>
      <c r="G38" s="30">
        <f t="shared" si="0"/>
        <v>0</v>
      </c>
      <c r="H38" s="33">
        <f>H46</f>
        <v>0</v>
      </c>
      <c r="I38" s="30">
        <f t="shared" si="1"/>
        <v>0</v>
      </c>
      <c r="J38" s="30">
        <f>J46</f>
        <v>0</v>
      </c>
      <c r="K38" s="30">
        <f t="shared" si="2"/>
        <v>0</v>
      </c>
      <c r="L38" s="30">
        <f>L46</f>
        <v>0</v>
      </c>
      <c r="M38" s="30">
        <f t="shared" si="3"/>
        <v>0</v>
      </c>
      <c r="N38" s="30">
        <f>N46</f>
        <v>0</v>
      </c>
      <c r="O38" s="30">
        <f t="shared" si="16"/>
        <v>0</v>
      </c>
      <c r="P38" s="30">
        <f>P46</f>
        <v>0</v>
      </c>
      <c r="Q38" s="30">
        <f t="shared" si="17"/>
        <v>0</v>
      </c>
      <c r="R38" s="32">
        <f>R46</f>
        <v>0</v>
      </c>
      <c r="S38" s="30">
        <f t="shared" si="18"/>
        <v>0</v>
      </c>
      <c r="T38" s="32">
        <f>T46</f>
        <v>0</v>
      </c>
      <c r="U38" s="30">
        <f t="shared" si="19"/>
        <v>0</v>
      </c>
      <c r="V38" s="8"/>
      <c r="W38" s="4">
        <v>0</v>
      </c>
    </row>
    <row r="39" spans="1:28" ht="72" x14ac:dyDescent="0.35">
      <c r="A39" s="2" t="s">
        <v>32</v>
      </c>
      <c r="B39" s="47" t="s">
        <v>57</v>
      </c>
      <c r="C39" s="47" t="s">
        <v>7</v>
      </c>
      <c r="D39" s="33">
        <v>66482</v>
      </c>
      <c r="E39" s="33">
        <v>62723.199999999997</v>
      </c>
      <c r="F39" s="33"/>
      <c r="G39" s="30">
        <f t="shared" si="0"/>
        <v>66482</v>
      </c>
      <c r="H39" s="33"/>
      <c r="I39" s="30">
        <f t="shared" si="1"/>
        <v>62723.199999999997</v>
      </c>
      <c r="J39" s="30"/>
      <c r="K39" s="30">
        <f t="shared" si="2"/>
        <v>66482</v>
      </c>
      <c r="L39" s="30"/>
      <c r="M39" s="30">
        <f t="shared" si="3"/>
        <v>62723.199999999997</v>
      </c>
      <c r="N39" s="30"/>
      <c r="O39" s="30">
        <f t="shared" si="16"/>
        <v>66482</v>
      </c>
      <c r="P39" s="30"/>
      <c r="Q39" s="30">
        <f t="shared" si="17"/>
        <v>62723.199999999997</v>
      </c>
      <c r="R39" s="32"/>
      <c r="S39" s="30">
        <f t="shared" si="18"/>
        <v>66482</v>
      </c>
      <c r="T39" s="32"/>
      <c r="U39" s="30">
        <f t="shared" si="19"/>
        <v>62723.199999999997</v>
      </c>
      <c r="V39" s="8">
        <v>1710241100</v>
      </c>
      <c r="W39" s="4"/>
    </row>
    <row r="40" spans="1:28" ht="72" x14ac:dyDescent="0.35">
      <c r="A40" s="2" t="s">
        <v>48</v>
      </c>
      <c r="B40" s="3" t="s">
        <v>45</v>
      </c>
      <c r="C40" s="47" t="s">
        <v>7</v>
      </c>
      <c r="D40" s="33">
        <v>100502.5</v>
      </c>
      <c r="E40" s="33">
        <v>0</v>
      </c>
      <c r="F40" s="33"/>
      <c r="G40" s="30">
        <f t="shared" si="0"/>
        <v>100502.5</v>
      </c>
      <c r="H40" s="33"/>
      <c r="I40" s="30">
        <f t="shared" si="1"/>
        <v>0</v>
      </c>
      <c r="J40" s="30"/>
      <c r="K40" s="30">
        <f t="shared" si="2"/>
        <v>100502.5</v>
      </c>
      <c r="L40" s="30"/>
      <c r="M40" s="30">
        <f t="shared" si="3"/>
        <v>0</v>
      </c>
      <c r="N40" s="30"/>
      <c r="O40" s="30">
        <f t="shared" si="16"/>
        <v>100502.5</v>
      </c>
      <c r="P40" s="30">
        <v>65000</v>
      </c>
      <c r="Q40" s="30">
        <f t="shared" si="17"/>
        <v>65000</v>
      </c>
      <c r="R40" s="32"/>
      <c r="S40" s="30">
        <f t="shared" si="18"/>
        <v>100502.5</v>
      </c>
      <c r="T40" s="32"/>
      <c r="U40" s="30">
        <f t="shared" si="19"/>
        <v>65000</v>
      </c>
      <c r="V40" s="8">
        <v>1710141130</v>
      </c>
      <c r="W40" s="4"/>
      <c r="AB40" s="47"/>
    </row>
    <row r="41" spans="1:28" ht="72" x14ac:dyDescent="0.35">
      <c r="A41" s="2" t="s">
        <v>68</v>
      </c>
      <c r="B41" s="47" t="s">
        <v>46</v>
      </c>
      <c r="C41" s="47" t="s">
        <v>7</v>
      </c>
      <c r="D41" s="33">
        <v>54913.3</v>
      </c>
      <c r="E41" s="33">
        <v>0</v>
      </c>
      <c r="F41" s="33"/>
      <c r="G41" s="30">
        <f t="shared" si="0"/>
        <v>54913.3</v>
      </c>
      <c r="H41" s="33"/>
      <c r="I41" s="30">
        <f t="shared" si="1"/>
        <v>0</v>
      </c>
      <c r="J41" s="30"/>
      <c r="K41" s="30">
        <f t="shared" si="2"/>
        <v>54913.3</v>
      </c>
      <c r="L41" s="30"/>
      <c r="M41" s="30">
        <f t="shared" si="3"/>
        <v>0</v>
      </c>
      <c r="N41" s="30"/>
      <c r="O41" s="30">
        <f t="shared" si="16"/>
        <v>54913.3</v>
      </c>
      <c r="P41" s="30"/>
      <c r="Q41" s="30">
        <f t="shared" si="17"/>
        <v>0</v>
      </c>
      <c r="R41" s="32"/>
      <c r="S41" s="30">
        <f t="shared" si="18"/>
        <v>54913.3</v>
      </c>
      <c r="T41" s="32"/>
      <c r="U41" s="30">
        <f t="shared" si="19"/>
        <v>0</v>
      </c>
      <c r="V41" s="8">
        <v>1710141140</v>
      </c>
      <c r="W41" s="4"/>
    </row>
    <row r="42" spans="1:28" ht="72" x14ac:dyDescent="0.35">
      <c r="A42" s="2" t="s">
        <v>69</v>
      </c>
      <c r="B42" s="47" t="s">
        <v>58</v>
      </c>
      <c r="C42" s="47" t="s">
        <v>7</v>
      </c>
      <c r="D42" s="31">
        <v>37000</v>
      </c>
      <c r="E42" s="31">
        <v>0</v>
      </c>
      <c r="F42" s="30"/>
      <c r="G42" s="30">
        <f t="shared" si="0"/>
        <v>37000</v>
      </c>
      <c r="H42" s="30"/>
      <c r="I42" s="30">
        <f t="shared" si="1"/>
        <v>0</v>
      </c>
      <c r="J42" s="30"/>
      <c r="K42" s="30">
        <f t="shared" si="2"/>
        <v>37000</v>
      </c>
      <c r="L42" s="30"/>
      <c r="M42" s="30">
        <f t="shared" si="3"/>
        <v>0</v>
      </c>
      <c r="N42" s="30"/>
      <c r="O42" s="30">
        <f t="shared" si="16"/>
        <v>37000</v>
      </c>
      <c r="P42" s="30"/>
      <c r="Q42" s="30">
        <f t="shared" si="17"/>
        <v>0</v>
      </c>
      <c r="R42" s="32"/>
      <c r="S42" s="30">
        <f t="shared" si="18"/>
        <v>37000</v>
      </c>
      <c r="T42" s="32"/>
      <c r="U42" s="30">
        <f t="shared" si="19"/>
        <v>0</v>
      </c>
      <c r="V42" s="8">
        <v>1710641240</v>
      </c>
      <c r="W42" s="4"/>
    </row>
    <row r="43" spans="1:28" ht="54" x14ac:dyDescent="0.35">
      <c r="A43" s="2" t="s">
        <v>70</v>
      </c>
      <c r="B43" s="47" t="s">
        <v>35</v>
      </c>
      <c r="C43" s="47" t="s">
        <v>8</v>
      </c>
      <c r="D43" s="31">
        <f>D45+D46</f>
        <v>848298.6</v>
      </c>
      <c r="E43" s="31">
        <f>E45+E46</f>
        <v>723280.4</v>
      </c>
      <c r="F43" s="30"/>
      <c r="G43" s="30">
        <f t="shared" si="0"/>
        <v>848298.6</v>
      </c>
      <c r="H43" s="30"/>
      <c r="I43" s="30">
        <f t="shared" si="1"/>
        <v>723280.4</v>
      </c>
      <c r="J43" s="30"/>
      <c r="K43" s="30">
        <f t="shared" si="2"/>
        <v>848298.6</v>
      </c>
      <c r="L43" s="30"/>
      <c r="M43" s="30">
        <f t="shared" si="3"/>
        <v>723280.4</v>
      </c>
      <c r="N43" s="30"/>
      <c r="O43" s="30">
        <f t="shared" si="16"/>
        <v>848298.6</v>
      </c>
      <c r="P43" s="30"/>
      <c r="Q43" s="30">
        <f t="shared" si="17"/>
        <v>723280.4</v>
      </c>
      <c r="R43" s="32"/>
      <c r="S43" s="30">
        <f t="shared" si="18"/>
        <v>848298.6</v>
      </c>
      <c r="T43" s="32"/>
      <c r="U43" s="30">
        <f t="shared" si="19"/>
        <v>723280.4</v>
      </c>
      <c r="V43" s="8"/>
      <c r="W43" s="4"/>
    </row>
    <row r="44" spans="1:28" hidden="1" x14ac:dyDescent="0.35">
      <c r="A44" s="2"/>
      <c r="B44" s="5" t="s">
        <v>12</v>
      </c>
      <c r="C44" s="15"/>
      <c r="D44" s="31"/>
      <c r="E44" s="31"/>
      <c r="F44" s="30"/>
      <c r="G44" s="30">
        <f t="shared" si="0"/>
        <v>0</v>
      </c>
      <c r="H44" s="30"/>
      <c r="I44" s="30">
        <f t="shared" si="1"/>
        <v>0</v>
      </c>
      <c r="J44" s="30"/>
      <c r="K44" s="30"/>
      <c r="L44" s="30"/>
      <c r="M44" s="30"/>
      <c r="N44" s="30"/>
      <c r="O44" s="30"/>
      <c r="P44" s="30"/>
      <c r="Q44" s="30"/>
      <c r="R44" s="32"/>
      <c r="S44" s="30"/>
      <c r="T44" s="32"/>
      <c r="U44" s="30"/>
      <c r="V44" s="8"/>
      <c r="W44" s="4">
        <v>0</v>
      </c>
    </row>
    <row r="45" spans="1:28" s="43" customFormat="1" hidden="1" x14ac:dyDescent="0.35">
      <c r="A45" s="37"/>
      <c r="B45" s="38" t="s">
        <v>15</v>
      </c>
      <c r="C45" s="38"/>
      <c r="D45" s="40">
        <v>848298.6</v>
      </c>
      <c r="E45" s="40">
        <v>723280.4</v>
      </c>
      <c r="F45" s="41"/>
      <c r="G45" s="41">
        <f t="shared" si="0"/>
        <v>848298.6</v>
      </c>
      <c r="H45" s="41"/>
      <c r="I45" s="41">
        <f t="shared" si="1"/>
        <v>723280.4</v>
      </c>
      <c r="J45" s="41"/>
      <c r="K45" s="41">
        <f t="shared" si="2"/>
        <v>848298.6</v>
      </c>
      <c r="L45" s="41"/>
      <c r="M45" s="41">
        <f t="shared" si="3"/>
        <v>723280.4</v>
      </c>
      <c r="N45" s="41"/>
      <c r="O45" s="41">
        <f t="shared" ref="O45:O48" si="20">K45+N45</f>
        <v>848298.6</v>
      </c>
      <c r="P45" s="41"/>
      <c r="Q45" s="41">
        <f t="shared" ref="Q45:Q48" si="21">M45+P45</f>
        <v>723280.4</v>
      </c>
      <c r="R45" s="41"/>
      <c r="S45" s="41">
        <f t="shared" ref="S45:S48" si="22">O45+R45</f>
        <v>848298.6</v>
      </c>
      <c r="T45" s="41"/>
      <c r="U45" s="41">
        <f t="shared" ref="U45:U48" si="23">Q45+T45</f>
        <v>723280.4</v>
      </c>
      <c r="V45" s="45"/>
      <c r="W45" s="43">
        <v>0</v>
      </c>
    </row>
    <row r="46" spans="1:28" hidden="1" x14ac:dyDescent="0.35">
      <c r="A46" s="2"/>
      <c r="B46" s="18" t="s">
        <v>27</v>
      </c>
      <c r="C46" s="15"/>
      <c r="D46" s="31"/>
      <c r="E46" s="31"/>
      <c r="F46" s="30"/>
      <c r="G46" s="30">
        <f t="shared" si="0"/>
        <v>0</v>
      </c>
      <c r="H46" s="30"/>
      <c r="I46" s="30">
        <f t="shared" si="1"/>
        <v>0</v>
      </c>
      <c r="J46" s="30"/>
      <c r="K46" s="30">
        <f t="shared" si="2"/>
        <v>0</v>
      </c>
      <c r="L46" s="30"/>
      <c r="M46" s="30">
        <f t="shared" si="3"/>
        <v>0</v>
      </c>
      <c r="N46" s="30"/>
      <c r="O46" s="30">
        <f t="shared" si="20"/>
        <v>0</v>
      </c>
      <c r="P46" s="30"/>
      <c r="Q46" s="30">
        <f t="shared" si="21"/>
        <v>0</v>
      </c>
      <c r="R46" s="32"/>
      <c r="S46" s="30">
        <f t="shared" si="22"/>
        <v>0</v>
      </c>
      <c r="T46" s="32"/>
      <c r="U46" s="30">
        <f t="shared" si="23"/>
        <v>0</v>
      </c>
      <c r="V46" s="8"/>
      <c r="W46" s="4">
        <v>0</v>
      </c>
    </row>
    <row r="47" spans="1:28" ht="72" x14ac:dyDescent="0.35">
      <c r="A47" s="2" t="s">
        <v>49</v>
      </c>
      <c r="B47" s="47" t="s">
        <v>41</v>
      </c>
      <c r="C47" s="47" t="s">
        <v>7</v>
      </c>
      <c r="D47" s="31">
        <v>34448</v>
      </c>
      <c r="E47" s="31">
        <v>0</v>
      </c>
      <c r="F47" s="30"/>
      <c r="G47" s="30">
        <f t="shared" si="0"/>
        <v>34448</v>
      </c>
      <c r="H47" s="30"/>
      <c r="I47" s="30">
        <f t="shared" si="1"/>
        <v>0</v>
      </c>
      <c r="J47" s="30"/>
      <c r="K47" s="30">
        <f t="shared" si="2"/>
        <v>34448</v>
      </c>
      <c r="L47" s="30"/>
      <c r="M47" s="30">
        <f t="shared" si="3"/>
        <v>0</v>
      </c>
      <c r="N47" s="30"/>
      <c r="O47" s="30">
        <f t="shared" si="20"/>
        <v>34448</v>
      </c>
      <c r="P47" s="30"/>
      <c r="Q47" s="30">
        <f t="shared" si="21"/>
        <v>0</v>
      </c>
      <c r="R47" s="32"/>
      <c r="S47" s="30">
        <f t="shared" si="22"/>
        <v>34448</v>
      </c>
      <c r="T47" s="32"/>
      <c r="U47" s="30">
        <f t="shared" si="23"/>
        <v>0</v>
      </c>
      <c r="V47" s="8">
        <v>1710141090</v>
      </c>
      <c r="W47" s="4"/>
    </row>
    <row r="48" spans="1:28" x14ac:dyDescent="0.35">
      <c r="A48" s="2"/>
      <c r="B48" s="47" t="s">
        <v>9</v>
      </c>
      <c r="C48" s="47"/>
      <c r="D48" s="34">
        <f>D50+D51</f>
        <v>35500</v>
      </c>
      <c r="E48" s="34">
        <f>E50+E51</f>
        <v>35500</v>
      </c>
      <c r="F48" s="34">
        <f>F50+F51</f>
        <v>0</v>
      </c>
      <c r="G48" s="29">
        <f t="shared" si="0"/>
        <v>35500</v>
      </c>
      <c r="H48" s="34">
        <f>H51+H50</f>
        <v>0</v>
      </c>
      <c r="I48" s="29">
        <f t="shared" si="1"/>
        <v>35500</v>
      </c>
      <c r="J48" s="29">
        <f>J50+J51</f>
        <v>7282.02</v>
      </c>
      <c r="K48" s="29">
        <f t="shared" si="2"/>
        <v>42782.020000000004</v>
      </c>
      <c r="L48" s="29">
        <f>L50+L51</f>
        <v>0</v>
      </c>
      <c r="M48" s="29">
        <f t="shared" si="3"/>
        <v>35500</v>
      </c>
      <c r="N48" s="29">
        <f>N50+N51</f>
        <v>0</v>
      </c>
      <c r="O48" s="29">
        <f t="shared" si="20"/>
        <v>42782.020000000004</v>
      </c>
      <c r="P48" s="29">
        <f>P50+P51</f>
        <v>0</v>
      </c>
      <c r="Q48" s="29">
        <f t="shared" si="21"/>
        <v>35500</v>
      </c>
      <c r="R48" s="29">
        <f>R50+R51</f>
        <v>5072.76</v>
      </c>
      <c r="S48" s="30">
        <f t="shared" si="22"/>
        <v>47854.780000000006</v>
      </c>
      <c r="T48" s="29">
        <f>T50+T51</f>
        <v>7609.15</v>
      </c>
      <c r="U48" s="30">
        <f t="shared" si="23"/>
        <v>43109.15</v>
      </c>
      <c r="V48" s="25"/>
      <c r="W48" s="12"/>
    </row>
    <row r="49" spans="1:28" hidden="1" x14ac:dyDescent="0.35">
      <c r="A49" s="2"/>
      <c r="B49" s="5" t="s">
        <v>12</v>
      </c>
      <c r="C49" s="7"/>
      <c r="D49" s="35"/>
      <c r="E49" s="35"/>
      <c r="F49" s="33"/>
      <c r="G49" s="30">
        <f t="shared" si="0"/>
        <v>0</v>
      </c>
      <c r="H49" s="33"/>
      <c r="I49" s="30">
        <f t="shared" si="1"/>
        <v>0</v>
      </c>
      <c r="J49" s="30"/>
      <c r="K49" s="30"/>
      <c r="L49" s="30"/>
      <c r="M49" s="30"/>
      <c r="N49" s="30"/>
      <c r="O49" s="30"/>
      <c r="P49" s="30"/>
      <c r="Q49" s="30"/>
      <c r="R49" s="32"/>
      <c r="S49" s="30"/>
      <c r="T49" s="32"/>
      <c r="U49" s="30"/>
      <c r="V49" s="8"/>
      <c r="W49" s="4">
        <v>0</v>
      </c>
      <c r="AB49" s="12"/>
    </row>
    <row r="50" spans="1:28" hidden="1" x14ac:dyDescent="0.35">
      <c r="A50" s="2"/>
      <c r="B50" s="18" t="s">
        <v>15</v>
      </c>
      <c r="C50" s="7"/>
      <c r="D50" s="35">
        <f>D52</f>
        <v>35500</v>
      </c>
      <c r="E50" s="35">
        <f>E52</f>
        <v>35500</v>
      </c>
      <c r="F50" s="33">
        <f>F52</f>
        <v>0</v>
      </c>
      <c r="G50" s="30">
        <f t="shared" si="0"/>
        <v>35500</v>
      </c>
      <c r="H50" s="33">
        <f>H52</f>
        <v>0</v>
      </c>
      <c r="I50" s="30">
        <f t="shared" si="1"/>
        <v>35500</v>
      </c>
      <c r="J50" s="30">
        <f>J52+J53</f>
        <v>7282.02</v>
      </c>
      <c r="K50" s="30">
        <f t="shared" si="2"/>
        <v>42782.020000000004</v>
      </c>
      <c r="L50" s="30">
        <f>L52</f>
        <v>0</v>
      </c>
      <c r="M50" s="30">
        <f t="shared" si="3"/>
        <v>35500</v>
      </c>
      <c r="N50" s="30">
        <f>N52+N53</f>
        <v>0</v>
      </c>
      <c r="O50" s="30">
        <f t="shared" ref="O50:O55" si="24">K50+N50</f>
        <v>42782.020000000004</v>
      </c>
      <c r="P50" s="30">
        <f>P52</f>
        <v>0</v>
      </c>
      <c r="Q50" s="30">
        <f t="shared" ref="Q50:Q55" si="25">M50+P50</f>
        <v>35500</v>
      </c>
      <c r="R50" s="32">
        <f>R52+R53+R54</f>
        <v>5072.76</v>
      </c>
      <c r="S50" s="30">
        <f t="shared" ref="S50:S58" si="26">O50+R50</f>
        <v>47854.780000000006</v>
      </c>
      <c r="T50" s="32">
        <f>T52+T53+T54</f>
        <v>7609.15</v>
      </c>
      <c r="U50" s="30">
        <f t="shared" ref="U50:U55" si="27">Q50+T50</f>
        <v>43109.15</v>
      </c>
      <c r="V50" s="8"/>
      <c r="W50" s="4">
        <v>0</v>
      </c>
    </row>
    <row r="51" spans="1:28" hidden="1" x14ac:dyDescent="0.35">
      <c r="A51" s="2"/>
      <c r="B51" s="18" t="s">
        <v>27</v>
      </c>
      <c r="C51" s="7"/>
      <c r="D51" s="35"/>
      <c r="E51" s="35"/>
      <c r="F51" s="33"/>
      <c r="G51" s="30">
        <f t="shared" si="0"/>
        <v>0</v>
      </c>
      <c r="H51" s="33"/>
      <c r="I51" s="30">
        <f t="shared" si="1"/>
        <v>0</v>
      </c>
      <c r="J51" s="30"/>
      <c r="K51" s="30">
        <f t="shared" si="2"/>
        <v>0</v>
      </c>
      <c r="L51" s="30"/>
      <c r="M51" s="30">
        <f t="shared" si="3"/>
        <v>0</v>
      </c>
      <c r="N51" s="30"/>
      <c r="O51" s="30">
        <f t="shared" si="24"/>
        <v>0</v>
      </c>
      <c r="P51" s="30"/>
      <c r="Q51" s="30">
        <f t="shared" si="25"/>
        <v>0</v>
      </c>
      <c r="R51" s="32"/>
      <c r="S51" s="30">
        <f t="shared" si="26"/>
        <v>0</v>
      </c>
      <c r="T51" s="32"/>
      <c r="U51" s="30">
        <f t="shared" si="27"/>
        <v>0</v>
      </c>
      <c r="V51" s="8"/>
      <c r="W51" s="4">
        <v>0</v>
      </c>
    </row>
    <row r="52" spans="1:28" ht="54" x14ac:dyDescent="0.35">
      <c r="A52" s="2" t="s">
        <v>71</v>
      </c>
      <c r="B52" s="47" t="s">
        <v>44</v>
      </c>
      <c r="C52" s="3" t="s">
        <v>10</v>
      </c>
      <c r="D52" s="31">
        <v>35500</v>
      </c>
      <c r="E52" s="31">
        <v>35500</v>
      </c>
      <c r="F52" s="30"/>
      <c r="G52" s="30">
        <f t="shared" si="0"/>
        <v>35500</v>
      </c>
      <c r="H52" s="30"/>
      <c r="I52" s="30">
        <f t="shared" si="1"/>
        <v>35500</v>
      </c>
      <c r="J52" s="30"/>
      <c r="K52" s="30">
        <f t="shared" si="2"/>
        <v>35500</v>
      </c>
      <c r="L52" s="30"/>
      <c r="M52" s="30">
        <f t="shared" si="3"/>
        <v>35500</v>
      </c>
      <c r="N52" s="30"/>
      <c r="O52" s="30">
        <f t="shared" si="24"/>
        <v>35500</v>
      </c>
      <c r="P52" s="30"/>
      <c r="Q52" s="30">
        <f t="shared" si="25"/>
        <v>35500</v>
      </c>
      <c r="R52" s="32"/>
      <c r="S52" s="30">
        <f t="shared" si="26"/>
        <v>35500</v>
      </c>
      <c r="T52" s="32"/>
      <c r="U52" s="30">
        <f t="shared" si="27"/>
        <v>35500</v>
      </c>
      <c r="V52" s="8"/>
      <c r="W52" s="4"/>
    </row>
    <row r="53" spans="1:28" ht="54" x14ac:dyDescent="0.35">
      <c r="A53" s="2" t="s">
        <v>72</v>
      </c>
      <c r="B53" s="47" t="s">
        <v>97</v>
      </c>
      <c r="C53" s="3" t="s">
        <v>10</v>
      </c>
      <c r="D53" s="31"/>
      <c r="E53" s="31"/>
      <c r="F53" s="30"/>
      <c r="G53" s="30"/>
      <c r="H53" s="30"/>
      <c r="I53" s="30"/>
      <c r="J53" s="30">
        <v>7282.02</v>
      </c>
      <c r="K53" s="30">
        <f t="shared" si="2"/>
        <v>7282.02</v>
      </c>
      <c r="L53" s="30"/>
      <c r="M53" s="30">
        <f t="shared" si="3"/>
        <v>0</v>
      </c>
      <c r="N53" s="30"/>
      <c r="O53" s="30">
        <f t="shared" si="24"/>
        <v>7282.02</v>
      </c>
      <c r="P53" s="30"/>
      <c r="Q53" s="30">
        <f t="shared" si="25"/>
        <v>0</v>
      </c>
      <c r="R53" s="32"/>
      <c r="S53" s="30">
        <f t="shared" si="26"/>
        <v>7282.02</v>
      </c>
      <c r="T53" s="32"/>
      <c r="U53" s="30">
        <f t="shared" si="27"/>
        <v>0</v>
      </c>
      <c r="V53" s="8">
        <v>1110841780</v>
      </c>
      <c r="W53" s="4"/>
    </row>
    <row r="54" spans="1:28" ht="54" x14ac:dyDescent="0.35">
      <c r="A54" s="2" t="s">
        <v>73</v>
      </c>
      <c r="B54" s="47" t="s">
        <v>108</v>
      </c>
      <c r="C54" s="3" t="s">
        <v>10</v>
      </c>
      <c r="D54" s="31"/>
      <c r="E54" s="31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2">
        <v>5072.76</v>
      </c>
      <c r="S54" s="30">
        <f t="shared" si="26"/>
        <v>5072.76</v>
      </c>
      <c r="T54" s="32">
        <v>7609.15</v>
      </c>
      <c r="U54" s="30">
        <f t="shared" si="27"/>
        <v>7609.15</v>
      </c>
      <c r="V54" s="8">
        <v>1110841750</v>
      </c>
      <c r="W54" s="4"/>
    </row>
    <row r="55" spans="1:28" x14ac:dyDescent="0.35">
      <c r="A55" s="2"/>
      <c r="B55" s="47" t="s">
        <v>11</v>
      </c>
      <c r="C55" s="47"/>
      <c r="D55" s="29">
        <f>D57+D58+D59</f>
        <v>668194.5</v>
      </c>
      <c r="E55" s="29">
        <f>E57+E58+E59</f>
        <v>570340</v>
      </c>
      <c r="F55" s="29">
        <f>F57+F58+F59</f>
        <v>0</v>
      </c>
      <c r="G55" s="29">
        <f t="shared" si="0"/>
        <v>668194.5</v>
      </c>
      <c r="H55" s="29">
        <f>H57+H58+H59</f>
        <v>0</v>
      </c>
      <c r="I55" s="29">
        <f t="shared" si="1"/>
        <v>570340</v>
      </c>
      <c r="J55" s="29">
        <f>J57+J58+J59</f>
        <v>29422.078000000001</v>
      </c>
      <c r="K55" s="29">
        <f t="shared" si="2"/>
        <v>697616.57799999998</v>
      </c>
      <c r="L55" s="29">
        <f>L57+L58+L59</f>
        <v>61703.100000000006</v>
      </c>
      <c r="M55" s="29">
        <f t="shared" si="3"/>
        <v>632043.1</v>
      </c>
      <c r="N55" s="29">
        <f>N57+N58+N59</f>
        <v>0</v>
      </c>
      <c r="O55" s="29">
        <f t="shared" si="24"/>
        <v>697616.57799999998</v>
      </c>
      <c r="P55" s="29">
        <f>P57+P58+P59</f>
        <v>0</v>
      </c>
      <c r="Q55" s="29">
        <f t="shared" si="25"/>
        <v>632043.1</v>
      </c>
      <c r="R55" s="29">
        <f>R57+R58+R59</f>
        <v>0</v>
      </c>
      <c r="S55" s="30">
        <f t="shared" si="26"/>
        <v>697616.57799999998</v>
      </c>
      <c r="T55" s="29">
        <f>T57+T58+T59</f>
        <v>0</v>
      </c>
      <c r="U55" s="30">
        <f t="shared" si="27"/>
        <v>632043.1</v>
      </c>
      <c r="V55" s="25"/>
      <c r="W55" s="12"/>
    </row>
    <row r="56" spans="1:28" x14ac:dyDescent="0.35">
      <c r="A56" s="2"/>
      <c r="B56" s="5" t="s">
        <v>12</v>
      </c>
      <c r="C56" s="3"/>
      <c r="D56" s="31"/>
      <c r="E56" s="31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2"/>
      <c r="S56" s="30"/>
      <c r="T56" s="32"/>
      <c r="U56" s="30"/>
      <c r="V56" s="8"/>
      <c r="W56" s="4"/>
    </row>
    <row r="57" spans="1:28" s="43" customFormat="1" hidden="1" x14ac:dyDescent="0.35">
      <c r="A57" s="37"/>
      <c r="B57" s="38" t="s">
        <v>15</v>
      </c>
      <c r="C57" s="46"/>
      <c r="D57" s="40">
        <f>D62+D64+D70+D67+D69+D71+D72</f>
        <v>317689.5</v>
      </c>
      <c r="E57" s="40">
        <f>E62+E64+E70+E67+E69+E71+E72</f>
        <v>219835</v>
      </c>
      <c r="F57" s="41">
        <f>F62+F64+F67+F69+F70+F71+F72</f>
        <v>0</v>
      </c>
      <c r="G57" s="41">
        <f t="shared" si="0"/>
        <v>317689.5</v>
      </c>
      <c r="H57" s="41">
        <f>H62+H64+H67+H69+H70+H71+H72</f>
        <v>0</v>
      </c>
      <c r="I57" s="41">
        <f t="shared" si="1"/>
        <v>219835</v>
      </c>
      <c r="J57" s="41">
        <f>J62+J64+J67+J69+J70+J71+J72+J75+J77</f>
        <v>13321.478000000001</v>
      </c>
      <c r="K57" s="41">
        <f>G57+J57</f>
        <v>331010.978</v>
      </c>
      <c r="L57" s="41">
        <f>L62+L64+L67+L69+L70+L71+L72</f>
        <v>15425.8</v>
      </c>
      <c r="M57" s="41">
        <f t="shared" si="3"/>
        <v>235260.79999999999</v>
      </c>
      <c r="N57" s="41">
        <f>N62+N64+N67+N69+N70+N71+N72+N75+N77</f>
        <v>0</v>
      </c>
      <c r="O57" s="41">
        <f>K57+N57</f>
        <v>331010.978</v>
      </c>
      <c r="P57" s="41">
        <f>P62+P64+P67+P69+P70+P71+P72</f>
        <v>0</v>
      </c>
      <c r="Q57" s="41">
        <f t="shared" ref="Q57:Q60" si="28">M57+P57</f>
        <v>235260.79999999999</v>
      </c>
      <c r="R57" s="41">
        <f>R62+R64+R67+R69+R70+R71+R72+R75+R77+R80</f>
        <v>0</v>
      </c>
      <c r="S57" s="30">
        <f t="shared" si="26"/>
        <v>331010.978</v>
      </c>
      <c r="T57" s="41">
        <f t="shared" ref="T57" si="29">T62+T64+T67+T69+T70+T71+T72+T75+T77+T80</f>
        <v>0</v>
      </c>
      <c r="U57" s="41">
        <f t="shared" ref="U57:U60" si="30">Q57+T57</f>
        <v>235260.79999999999</v>
      </c>
      <c r="V57" s="42"/>
      <c r="W57" s="43">
        <v>0</v>
      </c>
    </row>
    <row r="58" spans="1:28" hidden="1" x14ac:dyDescent="0.35">
      <c r="A58" s="2"/>
      <c r="B58" s="18" t="s">
        <v>27</v>
      </c>
      <c r="C58" s="3"/>
      <c r="D58" s="31"/>
      <c r="E58" s="31"/>
      <c r="F58" s="30"/>
      <c r="G58" s="30">
        <f t="shared" si="0"/>
        <v>0</v>
      </c>
      <c r="H58" s="30"/>
      <c r="I58" s="30">
        <f t="shared" si="1"/>
        <v>0</v>
      </c>
      <c r="J58" s="30"/>
      <c r="K58" s="30">
        <f t="shared" si="2"/>
        <v>0</v>
      </c>
      <c r="L58" s="30"/>
      <c r="M58" s="30">
        <f t="shared" si="3"/>
        <v>0</v>
      </c>
      <c r="N58" s="30"/>
      <c r="O58" s="30">
        <f t="shared" ref="O58:O60" si="31">K58+N58</f>
        <v>0</v>
      </c>
      <c r="P58" s="30"/>
      <c r="Q58" s="30">
        <f t="shared" si="28"/>
        <v>0</v>
      </c>
      <c r="R58" s="32"/>
      <c r="S58" s="30">
        <f t="shared" si="26"/>
        <v>0</v>
      </c>
      <c r="T58" s="32"/>
      <c r="U58" s="30">
        <f t="shared" si="30"/>
        <v>0</v>
      </c>
      <c r="V58" s="8"/>
      <c r="W58" s="4">
        <v>0</v>
      </c>
    </row>
    <row r="59" spans="1:28" x14ac:dyDescent="0.35">
      <c r="A59" s="2"/>
      <c r="B59" s="47" t="s">
        <v>13</v>
      </c>
      <c r="C59" s="3"/>
      <c r="D59" s="31">
        <f>D63+D68</f>
        <v>350505</v>
      </c>
      <c r="E59" s="31">
        <f>E63+E68</f>
        <v>350505</v>
      </c>
      <c r="F59" s="30">
        <f>F63+F68</f>
        <v>0</v>
      </c>
      <c r="G59" s="30">
        <f t="shared" si="0"/>
        <v>350505</v>
      </c>
      <c r="H59" s="30">
        <f>H63+H68</f>
        <v>0</v>
      </c>
      <c r="I59" s="30">
        <f t="shared" si="1"/>
        <v>350505</v>
      </c>
      <c r="J59" s="30">
        <f>J63+J68+J76</f>
        <v>16100.6</v>
      </c>
      <c r="K59" s="30">
        <f t="shared" si="2"/>
        <v>366605.6</v>
      </c>
      <c r="L59" s="30">
        <f>L63+L68</f>
        <v>46277.3</v>
      </c>
      <c r="M59" s="30">
        <f t="shared" si="3"/>
        <v>396782.3</v>
      </c>
      <c r="N59" s="30">
        <f>N63+N68+N76</f>
        <v>0</v>
      </c>
      <c r="O59" s="30">
        <f t="shared" si="31"/>
        <v>366605.6</v>
      </c>
      <c r="P59" s="30">
        <f>P63+P68</f>
        <v>0</v>
      </c>
      <c r="Q59" s="30">
        <f t="shared" si="28"/>
        <v>396782.3</v>
      </c>
      <c r="R59" s="32">
        <f>R63+R68+R76+R81</f>
        <v>0</v>
      </c>
      <c r="S59" s="30">
        <f t="shared" ref="S59:T59" si="32">S63+S68+S76+S81</f>
        <v>366605.6</v>
      </c>
      <c r="T59" s="32">
        <f t="shared" si="32"/>
        <v>0</v>
      </c>
      <c r="U59" s="30">
        <f t="shared" si="30"/>
        <v>396782.3</v>
      </c>
      <c r="V59" s="8"/>
      <c r="W59" s="4"/>
    </row>
    <row r="60" spans="1:28" ht="54" x14ac:dyDescent="0.35">
      <c r="A60" s="2" t="s">
        <v>74</v>
      </c>
      <c r="B60" s="47" t="s">
        <v>28</v>
      </c>
      <c r="C60" s="3" t="s">
        <v>10</v>
      </c>
      <c r="D60" s="31">
        <f>D62+D63</f>
        <v>193462</v>
      </c>
      <c r="E60" s="31">
        <f>E62+E63</f>
        <v>0</v>
      </c>
      <c r="F60" s="30"/>
      <c r="G60" s="30">
        <f t="shared" si="0"/>
        <v>193462</v>
      </c>
      <c r="H60" s="30"/>
      <c r="I60" s="30">
        <f t="shared" si="1"/>
        <v>0</v>
      </c>
      <c r="J60" s="30">
        <f>J62+J63</f>
        <v>-19877</v>
      </c>
      <c r="K60" s="30">
        <f t="shared" si="2"/>
        <v>173585</v>
      </c>
      <c r="L60" s="30"/>
      <c r="M60" s="30">
        <f t="shared" si="3"/>
        <v>0</v>
      </c>
      <c r="N60" s="30">
        <f>N62+N63</f>
        <v>0</v>
      </c>
      <c r="O60" s="30">
        <f t="shared" si="31"/>
        <v>173585</v>
      </c>
      <c r="P60" s="30"/>
      <c r="Q60" s="30">
        <f t="shared" si="28"/>
        <v>0</v>
      </c>
      <c r="R60" s="32">
        <f>R62+R63</f>
        <v>-86880.599999999991</v>
      </c>
      <c r="S60" s="30">
        <f t="shared" ref="S60" si="33">O60+R60</f>
        <v>86704.400000000009</v>
      </c>
      <c r="T60" s="32"/>
      <c r="U60" s="30">
        <f t="shared" si="30"/>
        <v>0</v>
      </c>
      <c r="V60" s="8"/>
      <c r="W60" s="4"/>
    </row>
    <row r="61" spans="1:28" x14ac:dyDescent="0.35">
      <c r="A61" s="2"/>
      <c r="B61" s="5" t="s">
        <v>12</v>
      </c>
      <c r="C61" s="3"/>
      <c r="D61" s="31"/>
      <c r="E61" s="31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2"/>
      <c r="S61" s="30"/>
      <c r="T61" s="32"/>
      <c r="U61" s="30"/>
      <c r="V61" s="8"/>
      <c r="W61" s="4"/>
    </row>
    <row r="62" spans="1:28" hidden="1" x14ac:dyDescent="0.35">
      <c r="A62" s="2"/>
      <c r="B62" s="18" t="s">
        <v>15</v>
      </c>
      <c r="C62" s="3"/>
      <c r="D62" s="31">
        <v>48365.5</v>
      </c>
      <c r="E62" s="31">
        <v>0</v>
      </c>
      <c r="F62" s="30"/>
      <c r="G62" s="30">
        <f t="shared" si="0"/>
        <v>48365.5</v>
      </c>
      <c r="H62" s="30"/>
      <c r="I62" s="30">
        <f t="shared" si="1"/>
        <v>0</v>
      </c>
      <c r="J62" s="30">
        <v>-12238.5</v>
      </c>
      <c r="K62" s="30">
        <f t="shared" si="2"/>
        <v>36127</v>
      </c>
      <c r="L62" s="30"/>
      <c r="M62" s="30">
        <f t="shared" si="3"/>
        <v>0</v>
      </c>
      <c r="N62" s="30"/>
      <c r="O62" s="30">
        <f t="shared" ref="O62:O65" si="34">K62+N62</f>
        <v>36127</v>
      </c>
      <c r="P62" s="30"/>
      <c r="Q62" s="30">
        <f t="shared" ref="Q62:Q65" si="35">M62+P62</f>
        <v>0</v>
      </c>
      <c r="R62" s="32">
        <v>-14450.9</v>
      </c>
      <c r="S62" s="30">
        <f t="shared" ref="S62:S65" si="36">O62+R62</f>
        <v>21676.1</v>
      </c>
      <c r="T62" s="32"/>
      <c r="U62" s="30">
        <f t="shared" ref="U62:U65" si="37">Q62+T62</f>
        <v>0</v>
      </c>
      <c r="V62" s="8" t="s">
        <v>102</v>
      </c>
      <c r="W62" s="4">
        <v>0</v>
      </c>
    </row>
    <row r="63" spans="1:28" x14ac:dyDescent="0.35">
      <c r="A63" s="2"/>
      <c r="B63" s="47" t="s">
        <v>13</v>
      </c>
      <c r="C63" s="3"/>
      <c r="D63" s="31">
        <v>145096.5</v>
      </c>
      <c r="E63" s="31">
        <v>0</v>
      </c>
      <c r="F63" s="30"/>
      <c r="G63" s="30">
        <f t="shared" si="0"/>
        <v>145096.5</v>
      </c>
      <c r="H63" s="30"/>
      <c r="I63" s="30">
        <f t="shared" si="1"/>
        <v>0</v>
      </c>
      <c r="J63" s="30">
        <v>-7638.5</v>
      </c>
      <c r="K63" s="30">
        <f t="shared" si="2"/>
        <v>137458</v>
      </c>
      <c r="L63" s="30"/>
      <c r="M63" s="30">
        <f t="shared" si="3"/>
        <v>0</v>
      </c>
      <c r="N63" s="30"/>
      <c r="O63" s="30">
        <f t="shared" si="34"/>
        <v>137458</v>
      </c>
      <c r="P63" s="30"/>
      <c r="Q63" s="30">
        <f t="shared" si="35"/>
        <v>0</v>
      </c>
      <c r="R63" s="32">
        <v>-72429.7</v>
      </c>
      <c r="S63" s="30">
        <f t="shared" si="36"/>
        <v>65028.3</v>
      </c>
      <c r="T63" s="32"/>
      <c r="U63" s="30">
        <f t="shared" si="37"/>
        <v>0</v>
      </c>
      <c r="V63" s="8" t="s">
        <v>94</v>
      </c>
      <c r="W63" s="4"/>
    </row>
    <row r="64" spans="1:28" ht="54" x14ac:dyDescent="0.35">
      <c r="A64" s="2" t="s">
        <v>75</v>
      </c>
      <c r="B64" s="3" t="s">
        <v>61</v>
      </c>
      <c r="C64" s="3" t="s">
        <v>10</v>
      </c>
      <c r="D64" s="31">
        <v>150734</v>
      </c>
      <c r="E64" s="31">
        <v>100000</v>
      </c>
      <c r="F64" s="30"/>
      <c r="G64" s="30">
        <f t="shared" si="0"/>
        <v>150734</v>
      </c>
      <c r="H64" s="30"/>
      <c r="I64" s="30">
        <f t="shared" si="1"/>
        <v>100000</v>
      </c>
      <c r="J64" s="30"/>
      <c r="K64" s="30">
        <f t="shared" si="2"/>
        <v>150734</v>
      </c>
      <c r="L64" s="30"/>
      <c r="M64" s="30">
        <f t="shared" si="3"/>
        <v>100000</v>
      </c>
      <c r="N64" s="30"/>
      <c r="O64" s="30">
        <f t="shared" si="34"/>
        <v>150734</v>
      </c>
      <c r="P64" s="30"/>
      <c r="Q64" s="30">
        <f t="shared" si="35"/>
        <v>100000</v>
      </c>
      <c r="R64" s="32"/>
      <c r="S64" s="30">
        <f t="shared" si="36"/>
        <v>150734</v>
      </c>
      <c r="T64" s="32"/>
      <c r="U64" s="30">
        <f t="shared" si="37"/>
        <v>100000</v>
      </c>
      <c r="V64" s="8">
        <v>1020141480</v>
      </c>
      <c r="W64" s="4"/>
    </row>
    <row r="65" spans="1:23" ht="54" x14ac:dyDescent="0.35">
      <c r="A65" s="2" t="s">
        <v>39</v>
      </c>
      <c r="B65" s="16" t="s">
        <v>80</v>
      </c>
      <c r="C65" s="3" t="s">
        <v>10</v>
      </c>
      <c r="D65" s="31">
        <f>D67+D68</f>
        <v>273878</v>
      </c>
      <c r="E65" s="31">
        <f>E67+E68</f>
        <v>467340</v>
      </c>
      <c r="F65" s="30"/>
      <c r="G65" s="30">
        <f t="shared" si="0"/>
        <v>273878</v>
      </c>
      <c r="H65" s="30"/>
      <c r="I65" s="30">
        <f t="shared" si="1"/>
        <v>467340</v>
      </c>
      <c r="J65" s="30">
        <f>J67+J68</f>
        <v>25961.7</v>
      </c>
      <c r="K65" s="30">
        <f t="shared" si="2"/>
        <v>299839.7</v>
      </c>
      <c r="L65" s="30">
        <f>L67+L68</f>
        <v>61703.100000000006</v>
      </c>
      <c r="M65" s="30">
        <f t="shared" si="3"/>
        <v>529043.1</v>
      </c>
      <c r="N65" s="30">
        <f>N67+N68</f>
        <v>0</v>
      </c>
      <c r="O65" s="30">
        <f t="shared" si="34"/>
        <v>299839.7</v>
      </c>
      <c r="P65" s="30">
        <f>P67+P68</f>
        <v>0</v>
      </c>
      <c r="Q65" s="30">
        <f t="shared" si="35"/>
        <v>529043.1</v>
      </c>
      <c r="R65" s="32">
        <f>R67+R68</f>
        <v>62151.6</v>
      </c>
      <c r="S65" s="30">
        <f t="shared" si="36"/>
        <v>361991.3</v>
      </c>
      <c r="T65" s="32">
        <f>T67+T68</f>
        <v>-253301.09999999998</v>
      </c>
      <c r="U65" s="30">
        <f t="shared" si="37"/>
        <v>275742</v>
      </c>
      <c r="V65" s="8">
        <v>1020141500</v>
      </c>
      <c r="W65" s="4"/>
    </row>
    <row r="66" spans="1:23" x14ac:dyDescent="0.35">
      <c r="A66" s="2"/>
      <c r="B66" s="5" t="s">
        <v>12</v>
      </c>
      <c r="C66" s="3"/>
      <c r="D66" s="31"/>
      <c r="E66" s="31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2"/>
      <c r="S66" s="30"/>
      <c r="T66" s="32"/>
      <c r="U66" s="30"/>
      <c r="V66" s="8"/>
      <c r="W66" s="4"/>
    </row>
    <row r="67" spans="1:23" s="43" customFormat="1" hidden="1" x14ac:dyDescent="0.35">
      <c r="A67" s="37"/>
      <c r="B67" s="38" t="s">
        <v>15</v>
      </c>
      <c r="C67" s="46"/>
      <c r="D67" s="40">
        <v>68469.5</v>
      </c>
      <c r="E67" s="40">
        <v>116835</v>
      </c>
      <c r="F67" s="41"/>
      <c r="G67" s="41">
        <f t="shared" si="0"/>
        <v>68469.5</v>
      </c>
      <c r="H67" s="41"/>
      <c r="I67" s="41">
        <f t="shared" si="1"/>
        <v>116835</v>
      </c>
      <c r="J67" s="41">
        <v>13759.7</v>
      </c>
      <c r="K67" s="41">
        <f t="shared" si="2"/>
        <v>82229.2</v>
      </c>
      <c r="L67" s="41">
        <v>15425.8</v>
      </c>
      <c r="M67" s="41">
        <f t="shared" si="3"/>
        <v>132260.79999999999</v>
      </c>
      <c r="N67" s="41"/>
      <c r="O67" s="41">
        <f t="shared" ref="O67:O73" si="38">K67+N67</f>
        <v>82229.2</v>
      </c>
      <c r="P67" s="41"/>
      <c r="Q67" s="41">
        <f t="shared" ref="Q67:Q73" si="39">M67+P67</f>
        <v>132260.79999999999</v>
      </c>
      <c r="R67" s="41">
        <v>8268.65</v>
      </c>
      <c r="S67" s="41">
        <f t="shared" ref="S67:S73" si="40">O67+R67</f>
        <v>90497.849999999991</v>
      </c>
      <c r="T67" s="41">
        <v>-63325.3</v>
      </c>
      <c r="U67" s="41">
        <f t="shared" ref="U67:U73" si="41">Q67+T67</f>
        <v>68935.499999999985</v>
      </c>
      <c r="V67" s="42" t="s">
        <v>110</v>
      </c>
      <c r="W67" s="43">
        <v>0</v>
      </c>
    </row>
    <row r="68" spans="1:23" x14ac:dyDescent="0.35">
      <c r="A68" s="2"/>
      <c r="B68" s="47" t="s">
        <v>13</v>
      </c>
      <c r="C68" s="3"/>
      <c r="D68" s="31">
        <v>205408.5</v>
      </c>
      <c r="E68" s="31">
        <v>350505</v>
      </c>
      <c r="F68" s="30"/>
      <c r="G68" s="30">
        <f t="shared" si="0"/>
        <v>205408.5</v>
      </c>
      <c r="H68" s="30"/>
      <c r="I68" s="30">
        <f t="shared" si="1"/>
        <v>350505</v>
      </c>
      <c r="J68" s="30">
        <v>12202</v>
      </c>
      <c r="K68" s="30">
        <f t="shared" si="2"/>
        <v>217610.5</v>
      </c>
      <c r="L68" s="30">
        <v>46277.3</v>
      </c>
      <c r="M68" s="30">
        <f t="shared" si="3"/>
        <v>396782.3</v>
      </c>
      <c r="N68" s="30"/>
      <c r="O68" s="30">
        <f t="shared" si="38"/>
        <v>217610.5</v>
      </c>
      <c r="P68" s="30"/>
      <c r="Q68" s="30">
        <f t="shared" si="39"/>
        <v>396782.3</v>
      </c>
      <c r="R68" s="32">
        <v>53882.95</v>
      </c>
      <c r="S68" s="30">
        <f t="shared" si="40"/>
        <v>271493.45</v>
      </c>
      <c r="T68" s="32">
        <v>-189975.8</v>
      </c>
      <c r="U68" s="30">
        <f t="shared" si="41"/>
        <v>206806.5</v>
      </c>
      <c r="V68" s="8" t="s">
        <v>94</v>
      </c>
      <c r="W68" s="4"/>
    </row>
    <row r="69" spans="1:23" ht="72" x14ac:dyDescent="0.35">
      <c r="A69" s="2" t="s">
        <v>50</v>
      </c>
      <c r="B69" s="47" t="s">
        <v>59</v>
      </c>
      <c r="C69" s="3" t="s">
        <v>10</v>
      </c>
      <c r="D69" s="31">
        <v>30125.3</v>
      </c>
      <c r="E69" s="31">
        <v>0</v>
      </c>
      <c r="F69" s="30"/>
      <c r="G69" s="30">
        <f t="shared" si="0"/>
        <v>30125.3</v>
      </c>
      <c r="H69" s="30"/>
      <c r="I69" s="30">
        <f t="shared" si="1"/>
        <v>0</v>
      </c>
      <c r="J69" s="30"/>
      <c r="K69" s="30">
        <f t="shared" si="2"/>
        <v>30125.3</v>
      </c>
      <c r="L69" s="30"/>
      <c r="M69" s="30">
        <f t="shared" si="3"/>
        <v>0</v>
      </c>
      <c r="N69" s="30"/>
      <c r="O69" s="30">
        <f t="shared" si="38"/>
        <v>30125.3</v>
      </c>
      <c r="P69" s="30"/>
      <c r="Q69" s="30">
        <f t="shared" si="39"/>
        <v>0</v>
      </c>
      <c r="R69" s="32"/>
      <c r="S69" s="30">
        <f t="shared" si="40"/>
        <v>30125.3</v>
      </c>
      <c r="T69" s="32"/>
      <c r="U69" s="30">
        <f t="shared" si="41"/>
        <v>0</v>
      </c>
      <c r="V69" s="8">
        <v>1020141250</v>
      </c>
      <c r="W69" s="4"/>
    </row>
    <row r="70" spans="1:23" ht="54" x14ac:dyDescent="0.35">
      <c r="A70" s="2" t="s">
        <v>76</v>
      </c>
      <c r="B70" s="47" t="s">
        <v>81</v>
      </c>
      <c r="C70" s="3" t="s">
        <v>10</v>
      </c>
      <c r="D70" s="31">
        <v>14431.4</v>
      </c>
      <c r="E70" s="31">
        <v>0</v>
      </c>
      <c r="F70" s="30"/>
      <c r="G70" s="30">
        <f t="shared" si="0"/>
        <v>14431.4</v>
      </c>
      <c r="H70" s="30"/>
      <c r="I70" s="30">
        <f t="shared" si="1"/>
        <v>0</v>
      </c>
      <c r="J70" s="30">
        <v>-178.00200000000001</v>
      </c>
      <c r="K70" s="30">
        <f t="shared" si="2"/>
        <v>14253.397999999999</v>
      </c>
      <c r="L70" s="30"/>
      <c r="M70" s="30">
        <f t="shared" si="3"/>
        <v>0</v>
      </c>
      <c r="N70" s="30"/>
      <c r="O70" s="30">
        <f t="shared" si="38"/>
        <v>14253.397999999999</v>
      </c>
      <c r="P70" s="30"/>
      <c r="Q70" s="30">
        <f t="shared" si="39"/>
        <v>0</v>
      </c>
      <c r="R70" s="32"/>
      <c r="S70" s="30">
        <f t="shared" si="40"/>
        <v>14253.397999999999</v>
      </c>
      <c r="T70" s="32"/>
      <c r="U70" s="30">
        <f t="shared" si="41"/>
        <v>0</v>
      </c>
      <c r="V70" s="8">
        <v>1020141510</v>
      </c>
      <c r="W70" s="4"/>
    </row>
    <row r="71" spans="1:23" ht="54" x14ac:dyDescent="0.35">
      <c r="A71" s="2" t="s">
        <v>77</v>
      </c>
      <c r="B71" s="47" t="s">
        <v>60</v>
      </c>
      <c r="C71" s="3" t="s">
        <v>10</v>
      </c>
      <c r="D71" s="31">
        <v>2563.8000000000002</v>
      </c>
      <c r="E71" s="31">
        <v>0</v>
      </c>
      <c r="F71" s="30"/>
      <c r="G71" s="30">
        <f t="shared" si="0"/>
        <v>2563.8000000000002</v>
      </c>
      <c r="H71" s="30"/>
      <c r="I71" s="30">
        <f t="shared" si="1"/>
        <v>0</v>
      </c>
      <c r="J71" s="30"/>
      <c r="K71" s="30">
        <f t="shared" si="2"/>
        <v>2563.8000000000002</v>
      </c>
      <c r="L71" s="30"/>
      <c r="M71" s="30">
        <f t="shared" si="3"/>
        <v>0</v>
      </c>
      <c r="N71" s="30"/>
      <c r="O71" s="30">
        <f t="shared" si="38"/>
        <v>2563.8000000000002</v>
      </c>
      <c r="P71" s="30"/>
      <c r="Q71" s="30">
        <f t="shared" si="39"/>
        <v>0</v>
      </c>
      <c r="R71" s="32"/>
      <c r="S71" s="30">
        <f t="shared" si="40"/>
        <v>2563.8000000000002</v>
      </c>
      <c r="T71" s="32"/>
      <c r="U71" s="30">
        <f t="shared" si="41"/>
        <v>0</v>
      </c>
      <c r="V71" s="8">
        <v>1020141260</v>
      </c>
      <c r="W71" s="4"/>
    </row>
    <row r="72" spans="1:23" ht="54" x14ac:dyDescent="0.35">
      <c r="A72" s="2" t="s">
        <v>33</v>
      </c>
      <c r="B72" s="47" t="s">
        <v>23</v>
      </c>
      <c r="C72" s="3" t="s">
        <v>14</v>
      </c>
      <c r="D72" s="33">
        <v>3000</v>
      </c>
      <c r="E72" s="33">
        <v>3000</v>
      </c>
      <c r="F72" s="33"/>
      <c r="G72" s="30">
        <f t="shared" si="0"/>
        <v>3000</v>
      </c>
      <c r="H72" s="33"/>
      <c r="I72" s="30">
        <f t="shared" si="1"/>
        <v>3000</v>
      </c>
      <c r="J72" s="30"/>
      <c r="K72" s="30">
        <f t="shared" si="2"/>
        <v>3000</v>
      </c>
      <c r="L72" s="30"/>
      <c r="M72" s="30">
        <f t="shared" si="3"/>
        <v>3000</v>
      </c>
      <c r="N72" s="30"/>
      <c r="O72" s="30">
        <f t="shared" si="38"/>
        <v>3000</v>
      </c>
      <c r="P72" s="30"/>
      <c r="Q72" s="30">
        <f t="shared" si="39"/>
        <v>3000</v>
      </c>
      <c r="R72" s="32"/>
      <c r="S72" s="30">
        <f t="shared" si="40"/>
        <v>3000</v>
      </c>
      <c r="T72" s="32"/>
      <c r="U72" s="30">
        <f t="shared" si="41"/>
        <v>3000</v>
      </c>
      <c r="V72" s="8">
        <v>1210441570</v>
      </c>
      <c r="W72" s="4"/>
    </row>
    <row r="73" spans="1:23" ht="54" x14ac:dyDescent="0.35">
      <c r="A73" s="2" t="s">
        <v>34</v>
      </c>
      <c r="B73" s="47" t="s">
        <v>95</v>
      </c>
      <c r="C73" s="3" t="s">
        <v>10</v>
      </c>
      <c r="D73" s="33"/>
      <c r="E73" s="33"/>
      <c r="F73" s="33"/>
      <c r="G73" s="30"/>
      <c r="H73" s="33"/>
      <c r="I73" s="30"/>
      <c r="J73" s="30">
        <f>J75+J76</f>
        <v>15382.8</v>
      </c>
      <c r="K73" s="30">
        <f t="shared" si="2"/>
        <v>15382.8</v>
      </c>
      <c r="L73" s="30">
        <f>L75+L76</f>
        <v>0</v>
      </c>
      <c r="M73" s="30">
        <f t="shared" si="3"/>
        <v>0</v>
      </c>
      <c r="N73" s="30">
        <f>N75+N76</f>
        <v>0</v>
      </c>
      <c r="O73" s="30">
        <f t="shared" si="38"/>
        <v>15382.8</v>
      </c>
      <c r="P73" s="30">
        <f>P75+P76</f>
        <v>0</v>
      </c>
      <c r="Q73" s="30">
        <f t="shared" si="39"/>
        <v>0</v>
      </c>
      <c r="R73" s="32">
        <f>R75+R76</f>
        <v>13304</v>
      </c>
      <c r="S73" s="30">
        <f t="shared" si="40"/>
        <v>28686.799999999999</v>
      </c>
      <c r="T73" s="32">
        <f>T75+T76</f>
        <v>207601.09999999998</v>
      </c>
      <c r="U73" s="30">
        <f t="shared" si="41"/>
        <v>207601.09999999998</v>
      </c>
      <c r="V73" s="8"/>
      <c r="W73" s="4"/>
    </row>
    <row r="74" spans="1:23" x14ac:dyDescent="0.35">
      <c r="A74" s="2"/>
      <c r="B74" s="5" t="s">
        <v>12</v>
      </c>
      <c r="C74" s="3"/>
      <c r="D74" s="33"/>
      <c r="E74" s="33"/>
      <c r="F74" s="33"/>
      <c r="G74" s="30"/>
      <c r="H74" s="33"/>
      <c r="I74" s="30"/>
      <c r="J74" s="30"/>
      <c r="K74" s="30"/>
      <c r="L74" s="30"/>
      <c r="M74" s="30"/>
      <c r="N74" s="30"/>
      <c r="O74" s="30"/>
      <c r="P74" s="30"/>
      <c r="Q74" s="30"/>
      <c r="R74" s="32"/>
      <c r="S74" s="30"/>
      <c r="T74" s="32"/>
      <c r="U74" s="30"/>
      <c r="V74" s="8"/>
      <c r="W74" s="4"/>
    </row>
    <row r="75" spans="1:23" s="43" customFormat="1" hidden="1" x14ac:dyDescent="0.35">
      <c r="A75" s="37"/>
      <c r="B75" s="38" t="s">
        <v>15</v>
      </c>
      <c r="C75" s="46"/>
      <c r="D75" s="44"/>
      <c r="E75" s="44"/>
      <c r="F75" s="44"/>
      <c r="G75" s="41"/>
      <c r="H75" s="44"/>
      <c r="I75" s="41"/>
      <c r="J75" s="41">
        <v>3845.7</v>
      </c>
      <c r="K75" s="41">
        <f t="shared" si="2"/>
        <v>3845.7</v>
      </c>
      <c r="L75" s="41"/>
      <c r="M75" s="41">
        <f t="shared" si="3"/>
        <v>0</v>
      </c>
      <c r="N75" s="41"/>
      <c r="O75" s="41">
        <f t="shared" ref="O75:O92" si="42">K75+N75</f>
        <v>3845.7</v>
      </c>
      <c r="P75" s="41"/>
      <c r="Q75" s="41">
        <f t="shared" ref="Q75:Q92" si="43">M75+P75</f>
        <v>0</v>
      </c>
      <c r="R75" s="41">
        <v>3326</v>
      </c>
      <c r="S75" s="41">
        <f t="shared" ref="S75:S92" si="44">O75+R75</f>
        <v>7171.7</v>
      </c>
      <c r="T75" s="41">
        <v>51900.3</v>
      </c>
      <c r="U75" s="41">
        <f t="shared" ref="U75:U92" si="45">Q75+T75</f>
        <v>51900.3</v>
      </c>
      <c r="V75" s="42" t="s">
        <v>96</v>
      </c>
      <c r="W75" s="43">
        <v>0</v>
      </c>
    </row>
    <row r="76" spans="1:23" x14ac:dyDescent="0.35">
      <c r="A76" s="2"/>
      <c r="B76" s="47" t="s">
        <v>13</v>
      </c>
      <c r="C76" s="3"/>
      <c r="D76" s="33"/>
      <c r="E76" s="33"/>
      <c r="F76" s="33"/>
      <c r="G76" s="30"/>
      <c r="H76" s="33"/>
      <c r="I76" s="30"/>
      <c r="J76" s="30">
        <v>11537.1</v>
      </c>
      <c r="K76" s="30">
        <f t="shared" si="2"/>
        <v>11537.1</v>
      </c>
      <c r="L76" s="30"/>
      <c r="M76" s="30">
        <f t="shared" si="3"/>
        <v>0</v>
      </c>
      <c r="N76" s="30"/>
      <c r="O76" s="30">
        <f t="shared" si="42"/>
        <v>11537.1</v>
      </c>
      <c r="P76" s="30"/>
      <c r="Q76" s="30">
        <f t="shared" si="43"/>
        <v>0</v>
      </c>
      <c r="R76" s="32">
        <v>9978</v>
      </c>
      <c r="S76" s="30">
        <f t="shared" si="44"/>
        <v>21515.1</v>
      </c>
      <c r="T76" s="32">
        <v>155700.79999999999</v>
      </c>
      <c r="U76" s="30">
        <f t="shared" si="45"/>
        <v>155700.79999999999</v>
      </c>
      <c r="V76" s="8" t="s">
        <v>94</v>
      </c>
      <c r="W76" s="4"/>
    </row>
    <row r="77" spans="1:23" ht="54" x14ac:dyDescent="0.35">
      <c r="A77" s="2" t="s">
        <v>85</v>
      </c>
      <c r="B77" s="47" t="s">
        <v>98</v>
      </c>
      <c r="C77" s="3" t="s">
        <v>10</v>
      </c>
      <c r="D77" s="33"/>
      <c r="E77" s="33"/>
      <c r="F77" s="33"/>
      <c r="G77" s="30"/>
      <c r="H77" s="33"/>
      <c r="I77" s="30"/>
      <c r="J77" s="30">
        <v>8132.58</v>
      </c>
      <c r="K77" s="30">
        <f t="shared" si="2"/>
        <v>8132.58</v>
      </c>
      <c r="L77" s="30"/>
      <c r="M77" s="30">
        <f t="shared" si="3"/>
        <v>0</v>
      </c>
      <c r="N77" s="30"/>
      <c r="O77" s="30">
        <f t="shared" si="42"/>
        <v>8132.58</v>
      </c>
      <c r="P77" s="30"/>
      <c r="Q77" s="30">
        <f t="shared" si="43"/>
        <v>0</v>
      </c>
      <c r="R77" s="32"/>
      <c r="S77" s="30">
        <f t="shared" si="44"/>
        <v>8132.58</v>
      </c>
      <c r="T77" s="32"/>
      <c r="U77" s="30">
        <f t="shared" si="45"/>
        <v>0</v>
      </c>
      <c r="V77" s="8">
        <v>1110941740</v>
      </c>
      <c r="W77" s="4"/>
    </row>
    <row r="78" spans="1:23" ht="54" x14ac:dyDescent="0.35">
      <c r="A78" s="2" t="s">
        <v>99</v>
      </c>
      <c r="B78" s="47" t="s">
        <v>109</v>
      </c>
      <c r="C78" s="3" t="s">
        <v>10</v>
      </c>
      <c r="D78" s="33"/>
      <c r="E78" s="33"/>
      <c r="F78" s="33"/>
      <c r="G78" s="30"/>
      <c r="H78" s="33"/>
      <c r="I78" s="30"/>
      <c r="J78" s="30"/>
      <c r="K78" s="30"/>
      <c r="L78" s="30"/>
      <c r="M78" s="30"/>
      <c r="N78" s="30"/>
      <c r="O78" s="30"/>
      <c r="P78" s="30"/>
      <c r="Q78" s="30"/>
      <c r="R78" s="32">
        <f>R80+R81</f>
        <v>11425</v>
      </c>
      <c r="S78" s="30">
        <f t="shared" si="44"/>
        <v>11425</v>
      </c>
      <c r="T78" s="32">
        <f>T80+T81</f>
        <v>45700</v>
      </c>
      <c r="U78" s="30">
        <f t="shared" si="45"/>
        <v>45700</v>
      </c>
      <c r="V78" s="8"/>
      <c r="W78" s="4"/>
    </row>
    <row r="79" spans="1:23" x14ac:dyDescent="0.35">
      <c r="A79" s="2"/>
      <c r="B79" s="5" t="s">
        <v>12</v>
      </c>
      <c r="C79" s="3"/>
      <c r="D79" s="33"/>
      <c r="E79" s="33"/>
      <c r="F79" s="33"/>
      <c r="G79" s="30"/>
      <c r="H79" s="33"/>
      <c r="I79" s="30"/>
      <c r="J79" s="30"/>
      <c r="K79" s="30"/>
      <c r="L79" s="30"/>
      <c r="M79" s="30"/>
      <c r="N79" s="30"/>
      <c r="O79" s="30"/>
      <c r="P79" s="30"/>
      <c r="Q79" s="30"/>
      <c r="R79" s="32"/>
      <c r="S79" s="30"/>
      <c r="T79" s="32"/>
      <c r="U79" s="30"/>
      <c r="V79" s="8"/>
      <c r="W79" s="4"/>
    </row>
    <row r="80" spans="1:23" s="43" customFormat="1" hidden="1" x14ac:dyDescent="0.35">
      <c r="A80" s="37"/>
      <c r="B80" s="38" t="s">
        <v>15</v>
      </c>
      <c r="C80" s="46"/>
      <c r="D80" s="44"/>
      <c r="E80" s="44"/>
      <c r="F80" s="44"/>
      <c r="G80" s="41"/>
      <c r="H80" s="44"/>
      <c r="I80" s="41"/>
      <c r="J80" s="41"/>
      <c r="K80" s="41"/>
      <c r="L80" s="41"/>
      <c r="M80" s="41"/>
      <c r="N80" s="41"/>
      <c r="O80" s="41"/>
      <c r="P80" s="41"/>
      <c r="Q80" s="41"/>
      <c r="R80" s="41">
        <v>2856.25</v>
      </c>
      <c r="S80" s="41">
        <f t="shared" si="44"/>
        <v>2856.25</v>
      </c>
      <c r="T80" s="41">
        <v>11425</v>
      </c>
      <c r="U80" s="41">
        <f t="shared" si="45"/>
        <v>11425</v>
      </c>
      <c r="V80" s="42" t="s">
        <v>111</v>
      </c>
      <c r="W80" s="43">
        <v>0</v>
      </c>
    </row>
    <row r="81" spans="1:28" x14ac:dyDescent="0.35">
      <c r="A81" s="2"/>
      <c r="B81" s="47" t="s">
        <v>13</v>
      </c>
      <c r="C81" s="3"/>
      <c r="D81" s="33"/>
      <c r="E81" s="33"/>
      <c r="F81" s="33"/>
      <c r="G81" s="30"/>
      <c r="H81" s="33"/>
      <c r="I81" s="30"/>
      <c r="J81" s="30"/>
      <c r="K81" s="30"/>
      <c r="L81" s="30"/>
      <c r="M81" s="30"/>
      <c r="N81" s="30"/>
      <c r="O81" s="30"/>
      <c r="P81" s="30"/>
      <c r="Q81" s="30"/>
      <c r="R81" s="32">
        <v>8568.75</v>
      </c>
      <c r="S81" s="30">
        <f t="shared" si="44"/>
        <v>8568.75</v>
      </c>
      <c r="T81" s="32">
        <v>34275</v>
      </c>
      <c r="U81" s="30">
        <f t="shared" si="45"/>
        <v>34275</v>
      </c>
      <c r="V81" s="8"/>
      <c r="W81" s="4"/>
    </row>
    <row r="82" spans="1:28" x14ac:dyDescent="0.35">
      <c r="A82" s="2"/>
      <c r="B82" s="17" t="s">
        <v>16</v>
      </c>
      <c r="C82" s="17"/>
      <c r="D82" s="34">
        <f>D84+D83</f>
        <v>112839.1</v>
      </c>
      <c r="E82" s="34">
        <f>E84+E83</f>
        <v>0</v>
      </c>
      <c r="F82" s="34">
        <f>F83+F84</f>
        <v>-10057.6</v>
      </c>
      <c r="G82" s="29">
        <f t="shared" si="0"/>
        <v>102781.5</v>
      </c>
      <c r="H82" s="34">
        <f>H83+H84</f>
        <v>0</v>
      </c>
      <c r="I82" s="29">
        <f t="shared" si="1"/>
        <v>0</v>
      </c>
      <c r="J82" s="29">
        <f>J83+J84+J85</f>
        <v>18797.701000000001</v>
      </c>
      <c r="K82" s="29">
        <f t="shared" si="2"/>
        <v>121579.201</v>
      </c>
      <c r="L82" s="29">
        <f>L83+L84</f>
        <v>0</v>
      </c>
      <c r="M82" s="29">
        <f t="shared" si="3"/>
        <v>0</v>
      </c>
      <c r="N82" s="29">
        <f>N83+N84+N85</f>
        <v>0</v>
      </c>
      <c r="O82" s="29">
        <f t="shared" si="42"/>
        <v>121579.201</v>
      </c>
      <c r="P82" s="29">
        <f>P83+P84</f>
        <v>0</v>
      </c>
      <c r="Q82" s="29">
        <f t="shared" si="43"/>
        <v>0</v>
      </c>
      <c r="R82" s="29">
        <f>R83+R84+R85</f>
        <v>0</v>
      </c>
      <c r="S82" s="30">
        <f t="shared" si="44"/>
        <v>121579.201</v>
      </c>
      <c r="T82" s="29">
        <f>T83+T84</f>
        <v>0</v>
      </c>
      <c r="U82" s="30">
        <f t="shared" si="45"/>
        <v>0</v>
      </c>
      <c r="V82" s="25"/>
      <c r="W82" s="12"/>
    </row>
    <row r="83" spans="1:28" ht="54" x14ac:dyDescent="0.35">
      <c r="A83" s="2" t="s">
        <v>100</v>
      </c>
      <c r="B83" s="22" t="s">
        <v>62</v>
      </c>
      <c r="C83" s="17" t="s">
        <v>43</v>
      </c>
      <c r="D83" s="33">
        <v>82839.100000000006</v>
      </c>
      <c r="E83" s="33">
        <v>0</v>
      </c>
      <c r="F83" s="33">
        <v>-10057.6</v>
      </c>
      <c r="G83" s="30">
        <f t="shared" si="0"/>
        <v>72781.5</v>
      </c>
      <c r="H83" s="33"/>
      <c r="I83" s="30">
        <f t="shared" si="1"/>
        <v>0</v>
      </c>
      <c r="J83" s="30"/>
      <c r="K83" s="30">
        <f t="shared" si="2"/>
        <v>72781.5</v>
      </c>
      <c r="L83" s="30"/>
      <c r="M83" s="30">
        <f t="shared" si="3"/>
        <v>0</v>
      </c>
      <c r="N83" s="30"/>
      <c r="O83" s="30">
        <f t="shared" si="42"/>
        <v>72781.5</v>
      </c>
      <c r="P83" s="30"/>
      <c r="Q83" s="30">
        <f t="shared" si="43"/>
        <v>0</v>
      </c>
      <c r="R83" s="32"/>
      <c r="S83" s="30">
        <f t="shared" si="44"/>
        <v>72781.5</v>
      </c>
      <c r="T83" s="32"/>
      <c r="U83" s="30">
        <f t="shared" si="45"/>
        <v>0</v>
      </c>
      <c r="V83" s="27" t="s">
        <v>87</v>
      </c>
      <c r="W83" s="4"/>
    </row>
    <row r="84" spans="1:28" ht="54" x14ac:dyDescent="0.35">
      <c r="A84" s="2" t="s">
        <v>101</v>
      </c>
      <c r="B84" s="47" t="s">
        <v>63</v>
      </c>
      <c r="C84" s="17" t="s">
        <v>43</v>
      </c>
      <c r="D84" s="33">
        <v>30000</v>
      </c>
      <c r="E84" s="33">
        <v>0</v>
      </c>
      <c r="F84" s="33"/>
      <c r="G84" s="30">
        <f t="shared" si="0"/>
        <v>30000</v>
      </c>
      <c r="H84" s="33"/>
      <c r="I84" s="30">
        <f t="shared" si="1"/>
        <v>0</v>
      </c>
      <c r="J84" s="30"/>
      <c r="K84" s="30">
        <f t="shared" si="2"/>
        <v>30000</v>
      </c>
      <c r="L84" s="30"/>
      <c r="M84" s="30">
        <f t="shared" si="3"/>
        <v>0</v>
      </c>
      <c r="N84" s="30"/>
      <c r="O84" s="30">
        <f t="shared" si="42"/>
        <v>30000</v>
      </c>
      <c r="P84" s="30"/>
      <c r="Q84" s="30">
        <f t="shared" si="43"/>
        <v>0</v>
      </c>
      <c r="R84" s="32"/>
      <c r="S84" s="30">
        <f t="shared" si="44"/>
        <v>30000</v>
      </c>
      <c r="T84" s="32"/>
      <c r="U84" s="30">
        <f t="shared" si="45"/>
        <v>0</v>
      </c>
      <c r="V84" s="27" t="s">
        <v>88</v>
      </c>
      <c r="W84" s="4"/>
    </row>
    <row r="85" spans="1:28" ht="72" x14ac:dyDescent="0.35">
      <c r="A85" s="2" t="s">
        <v>104</v>
      </c>
      <c r="B85" s="47" t="s">
        <v>107</v>
      </c>
      <c r="C85" s="17" t="s">
        <v>105</v>
      </c>
      <c r="D85" s="33"/>
      <c r="E85" s="33"/>
      <c r="F85" s="33"/>
      <c r="G85" s="30"/>
      <c r="H85" s="33"/>
      <c r="I85" s="30"/>
      <c r="J85" s="30">
        <v>18797.701000000001</v>
      </c>
      <c r="K85" s="30">
        <f t="shared" si="2"/>
        <v>18797.701000000001</v>
      </c>
      <c r="L85" s="30"/>
      <c r="M85" s="30">
        <f t="shared" si="3"/>
        <v>0</v>
      </c>
      <c r="N85" s="30"/>
      <c r="O85" s="30">
        <f t="shared" si="42"/>
        <v>18797.701000000001</v>
      </c>
      <c r="P85" s="30"/>
      <c r="Q85" s="30">
        <f t="shared" si="43"/>
        <v>0</v>
      </c>
      <c r="R85" s="32"/>
      <c r="S85" s="30">
        <f t="shared" si="44"/>
        <v>18797.701000000001</v>
      </c>
      <c r="T85" s="32"/>
      <c r="U85" s="30">
        <f t="shared" si="45"/>
        <v>0</v>
      </c>
      <c r="V85" s="27" t="s">
        <v>106</v>
      </c>
      <c r="W85" s="4"/>
    </row>
    <row r="86" spans="1:28" x14ac:dyDescent="0.35">
      <c r="A86" s="2"/>
      <c r="B86" s="47" t="s">
        <v>24</v>
      </c>
      <c r="C86" s="3"/>
      <c r="D86" s="34">
        <f>D87</f>
        <v>127415.3</v>
      </c>
      <c r="E86" s="34">
        <f>E87</f>
        <v>0</v>
      </c>
      <c r="F86" s="34">
        <f>F87</f>
        <v>0</v>
      </c>
      <c r="G86" s="29">
        <f t="shared" si="0"/>
        <v>127415.3</v>
      </c>
      <c r="H86" s="34">
        <f>H87</f>
        <v>0</v>
      </c>
      <c r="I86" s="29">
        <f t="shared" si="1"/>
        <v>0</v>
      </c>
      <c r="J86" s="29">
        <f>J87</f>
        <v>0</v>
      </c>
      <c r="K86" s="29">
        <f t="shared" si="2"/>
        <v>127415.3</v>
      </c>
      <c r="L86" s="29">
        <f>L87</f>
        <v>0</v>
      </c>
      <c r="M86" s="29">
        <f t="shared" si="3"/>
        <v>0</v>
      </c>
      <c r="N86" s="29">
        <f>N87</f>
        <v>0</v>
      </c>
      <c r="O86" s="29">
        <f t="shared" si="42"/>
        <v>127415.3</v>
      </c>
      <c r="P86" s="29">
        <f>P87</f>
        <v>0</v>
      </c>
      <c r="Q86" s="29">
        <f t="shared" si="43"/>
        <v>0</v>
      </c>
      <c r="R86" s="29">
        <f>R87</f>
        <v>0</v>
      </c>
      <c r="S86" s="30">
        <f t="shared" si="44"/>
        <v>127415.3</v>
      </c>
      <c r="T86" s="29">
        <f>T87</f>
        <v>0</v>
      </c>
      <c r="U86" s="30">
        <f t="shared" si="45"/>
        <v>0</v>
      </c>
      <c r="V86" s="25"/>
      <c r="W86" s="12"/>
    </row>
    <row r="87" spans="1:28" ht="72" x14ac:dyDescent="0.35">
      <c r="A87" s="2" t="s">
        <v>113</v>
      </c>
      <c r="B87" s="47" t="s">
        <v>25</v>
      </c>
      <c r="C87" s="3" t="s">
        <v>26</v>
      </c>
      <c r="D87" s="33">
        <v>127415.3</v>
      </c>
      <c r="E87" s="33">
        <v>0</v>
      </c>
      <c r="F87" s="33"/>
      <c r="G87" s="30">
        <f t="shared" si="0"/>
        <v>127415.3</v>
      </c>
      <c r="H87" s="33"/>
      <c r="I87" s="30">
        <f t="shared" si="1"/>
        <v>0</v>
      </c>
      <c r="J87" s="30"/>
      <c r="K87" s="30">
        <f t="shared" si="2"/>
        <v>127415.3</v>
      </c>
      <c r="L87" s="30"/>
      <c r="M87" s="30">
        <f t="shared" si="3"/>
        <v>0</v>
      </c>
      <c r="N87" s="30"/>
      <c r="O87" s="30">
        <f t="shared" si="42"/>
        <v>127415.3</v>
      </c>
      <c r="P87" s="30"/>
      <c r="Q87" s="30">
        <f t="shared" si="43"/>
        <v>0</v>
      </c>
      <c r="R87" s="32"/>
      <c r="S87" s="30">
        <f t="shared" si="44"/>
        <v>127415.3</v>
      </c>
      <c r="T87" s="32"/>
      <c r="U87" s="30">
        <f t="shared" si="45"/>
        <v>0</v>
      </c>
      <c r="V87" s="8">
        <v>320442140</v>
      </c>
      <c r="W87" s="4"/>
    </row>
    <row r="88" spans="1:28" x14ac:dyDescent="0.35">
      <c r="A88" s="2"/>
      <c r="B88" s="47" t="s">
        <v>40</v>
      </c>
      <c r="C88" s="3"/>
      <c r="D88" s="34">
        <f>D89</f>
        <v>10085.700000000001</v>
      </c>
      <c r="E88" s="34">
        <f>E89</f>
        <v>7085.7</v>
      </c>
      <c r="F88" s="34">
        <f>F89+F90</f>
        <v>84384.7</v>
      </c>
      <c r="G88" s="29">
        <f t="shared" si="0"/>
        <v>94470.399999999994</v>
      </c>
      <c r="H88" s="34">
        <f>H89+H90</f>
        <v>-162.30000000000001</v>
      </c>
      <c r="I88" s="29">
        <f t="shared" si="1"/>
        <v>6923.4</v>
      </c>
      <c r="J88" s="29">
        <f>J89+J90</f>
        <v>0</v>
      </c>
      <c r="K88" s="29">
        <f t="shared" si="2"/>
        <v>94470.399999999994</v>
      </c>
      <c r="L88" s="29">
        <f>L89+L90</f>
        <v>0</v>
      </c>
      <c r="M88" s="29">
        <f t="shared" si="3"/>
        <v>6923.4</v>
      </c>
      <c r="N88" s="29">
        <f>N89+N90</f>
        <v>0</v>
      </c>
      <c r="O88" s="29">
        <f t="shared" si="42"/>
        <v>94470.399999999994</v>
      </c>
      <c r="P88" s="29">
        <f>P89+P90</f>
        <v>0</v>
      </c>
      <c r="Q88" s="29">
        <f t="shared" si="43"/>
        <v>6923.4</v>
      </c>
      <c r="R88" s="29">
        <f>R89+R90+R91</f>
        <v>-3535.6200000000008</v>
      </c>
      <c r="S88" s="30">
        <f t="shared" si="44"/>
        <v>90934.78</v>
      </c>
      <c r="T88" s="29">
        <f>T89+T90+T91</f>
        <v>-523.29999999999927</v>
      </c>
      <c r="U88" s="30">
        <f t="shared" si="45"/>
        <v>6400.1</v>
      </c>
      <c r="V88" s="25"/>
      <c r="W88" s="12"/>
    </row>
    <row r="89" spans="1:28" ht="54" hidden="1" x14ac:dyDescent="0.35">
      <c r="A89" s="2" t="s">
        <v>101</v>
      </c>
      <c r="B89" s="3" t="s">
        <v>6</v>
      </c>
      <c r="C89" s="36" t="s">
        <v>36</v>
      </c>
      <c r="D89" s="33">
        <v>10085.700000000001</v>
      </c>
      <c r="E89" s="33">
        <v>7085.7</v>
      </c>
      <c r="F89" s="33">
        <v>-233.5</v>
      </c>
      <c r="G89" s="30">
        <f t="shared" si="0"/>
        <v>9852.2000000000007</v>
      </c>
      <c r="H89" s="33">
        <v>-162.30000000000001</v>
      </c>
      <c r="I89" s="30">
        <f t="shared" si="1"/>
        <v>6923.4</v>
      </c>
      <c r="J89" s="30"/>
      <c r="K89" s="30">
        <f t="shared" si="2"/>
        <v>9852.2000000000007</v>
      </c>
      <c r="L89" s="30"/>
      <c r="M89" s="30">
        <f t="shared" si="3"/>
        <v>6923.4</v>
      </c>
      <c r="N89" s="30"/>
      <c r="O89" s="30">
        <f t="shared" si="42"/>
        <v>9852.2000000000007</v>
      </c>
      <c r="P89" s="30"/>
      <c r="Q89" s="30">
        <f t="shared" si="43"/>
        <v>6923.4</v>
      </c>
      <c r="R89" s="32">
        <v>-9852.2000000000007</v>
      </c>
      <c r="S89" s="30">
        <f t="shared" si="44"/>
        <v>0</v>
      </c>
      <c r="T89" s="32">
        <v>-6923.4</v>
      </c>
      <c r="U89" s="30">
        <f t="shared" si="45"/>
        <v>0</v>
      </c>
      <c r="V89" s="8">
        <v>1420341020</v>
      </c>
      <c r="W89" s="4">
        <v>0</v>
      </c>
    </row>
    <row r="90" spans="1:28" ht="54" x14ac:dyDescent="0.35">
      <c r="A90" s="2" t="s">
        <v>114</v>
      </c>
      <c r="B90" s="3" t="s">
        <v>103</v>
      </c>
      <c r="C90" s="47" t="s">
        <v>36</v>
      </c>
      <c r="D90" s="33"/>
      <c r="E90" s="33"/>
      <c r="F90" s="33">
        <v>84618.2</v>
      </c>
      <c r="G90" s="30">
        <f t="shared" si="0"/>
        <v>84618.2</v>
      </c>
      <c r="H90" s="33"/>
      <c r="I90" s="30">
        <f t="shared" si="1"/>
        <v>0</v>
      </c>
      <c r="J90" s="30"/>
      <c r="K90" s="30">
        <f t="shared" si="2"/>
        <v>84618.2</v>
      </c>
      <c r="L90" s="30"/>
      <c r="M90" s="30">
        <f t="shared" si="3"/>
        <v>0</v>
      </c>
      <c r="N90" s="30"/>
      <c r="O90" s="30">
        <f t="shared" si="42"/>
        <v>84618.2</v>
      </c>
      <c r="P90" s="30"/>
      <c r="Q90" s="30">
        <f t="shared" si="43"/>
        <v>0</v>
      </c>
      <c r="R90" s="32"/>
      <c r="S90" s="30">
        <f t="shared" si="44"/>
        <v>84618.2</v>
      </c>
      <c r="T90" s="32"/>
      <c r="U90" s="30">
        <f t="shared" si="45"/>
        <v>0</v>
      </c>
      <c r="V90" s="8">
        <v>1410241030</v>
      </c>
      <c r="W90" s="4"/>
    </row>
    <row r="91" spans="1:28" ht="54" x14ac:dyDescent="0.35">
      <c r="A91" s="2" t="s">
        <v>115</v>
      </c>
      <c r="B91" s="3" t="s">
        <v>6</v>
      </c>
      <c r="C91" s="47" t="s">
        <v>43</v>
      </c>
      <c r="D91" s="33"/>
      <c r="E91" s="33"/>
      <c r="F91" s="33"/>
      <c r="G91" s="30"/>
      <c r="H91" s="33"/>
      <c r="I91" s="30"/>
      <c r="J91" s="30"/>
      <c r="K91" s="30"/>
      <c r="L91" s="30"/>
      <c r="M91" s="30"/>
      <c r="N91" s="30"/>
      <c r="O91" s="30"/>
      <c r="P91" s="30"/>
      <c r="Q91" s="30"/>
      <c r="R91" s="32">
        <v>6316.58</v>
      </c>
      <c r="S91" s="30">
        <f t="shared" si="44"/>
        <v>6316.58</v>
      </c>
      <c r="T91" s="32">
        <v>6400.1</v>
      </c>
      <c r="U91" s="30">
        <f t="shared" si="45"/>
        <v>6400.1</v>
      </c>
      <c r="V91" s="8">
        <v>1420341020</v>
      </c>
      <c r="W91" s="4"/>
    </row>
    <row r="92" spans="1:28" s="12" customFormat="1" hidden="1" x14ac:dyDescent="0.35">
      <c r="A92" s="11"/>
      <c r="B92" s="13" t="s">
        <v>22</v>
      </c>
      <c r="C92" s="14"/>
      <c r="D92" s="34">
        <f>D93</f>
        <v>0</v>
      </c>
      <c r="E92" s="34">
        <f>E93</f>
        <v>0</v>
      </c>
      <c r="F92" s="34"/>
      <c r="G92" s="29">
        <f t="shared" si="0"/>
        <v>0</v>
      </c>
      <c r="H92" s="34"/>
      <c r="I92" s="29">
        <f t="shared" si="1"/>
        <v>0</v>
      </c>
      <c r="J92" s="29"/>
      <c r="K92" s="29">
        <f t="shared" si="2"/>
        <v>0</v>
      </c>
      <c r="L92" s="29"/>
      <c r="M92" s="29">
        <f t="shared" si="3"/>
        <v>0</v>
      </c>
      <c r="N92" s="29"/>
      <c r="O92" s="29">
        <f t="shared" si="42"/>
        <v>0</v>
      </c>
      <c r="P92" s="29"/>
      <c r="Q92" s="29">
        <f t="shared" si="43"/>
        <v>0</v>
      </c>
      <c r="R92" s="29"/>
      <c r="S92" s="29">
        <f t="shared" si="44"/>
        <v>0</v>
      </c>
      <c r="T92" s="29"/>
      <c r="U92" s="29">
        <f t="shared" si="45"/>
        <v>0</v>
      </c>
      <c r="V92" s="25"/>
      <c r="W92" s="12">
        <v>0</v>
      </c>
    </row>
    <row r="93" spans="1:28" hidden="1" x14ac:dyDescent="0.35">
      <c r="A93" s="2"/>
      <c r="B93" s="18"/>
      <c r="C93" s="7"/>
      <c r="D93" s="33"/>
      <c r="E93" s="33"/>
      <c r="F93" s="33"/>
      <c r="G93" s="30">
        <f t="shared" si="0"/>
        <v>0</v>
      </c>
      <c r="H93" s="33"/>
      <c r="I93" s="30">
        <f t="shared" si="1"/>
        <v>0</v>
      </c>
      <c r="J93" s="30"/>
      <c r="K93" s="30"/>
      <c r="L93" s="30"/>
      <c r="M93" s="30"/>
      <c r="N93" s="30"/>
      <c r="O93" s="30"/>
      <c r="P93" s="30"/>
      <c r="Q93" s="30"/>
      <c r="R93" s="32"/>
      <c r="S93" s="30"/>
      <c r="T93" s="32"/>
      <c r="U93" s="30"/>
      <c r="V93" s="8"/>
      <c r="W93" s="4">
        <v>0</v>
      </c>
      <c r="AB93" s="12"/>
    </row>
    <row r="94" spans="1:28" x14ac:dyDescent="0.35">
      <c r="A94" s="21"/>
      <c r="B94" s="65" t="s">
        <v>18</v>
      </c>
      <c r="C94" s="65"/>
      <c r="D94" s="33">
        <f>D18+D35+D48+D55+D82+D92+D86+D88</f>
        <v>2708792.1</v>
      </c>
      <c r="E94" s="33">
        <f>E18+E35+E48+E55+E82+E92+E86+E88</f>
        <v>2113811.4000000004</v>
      </c>
      <c r="F94" s="33">
        <f>F18+F35+F48+F55+F82+F86+F88</f>
        <v>74327.099999999991</v>
      </c>
      <c r="G94" s="30">
        <f t="shared" si="0"/>
        <v>2783119.2</v>
      </c>
      <c r="H94" s="33">
        <f>H18+H35+H48+H55+H82+H86+H88</f>
        <v>-515.29999999999995</v>
      </c>
      <c r="I94" s="30">
        <f t="shared" si="1"/>
        <v>2113296.1000000006</v>
      </c>
      <c r="J94" s="30">
        <f>J18+J48+J55+J82+J86+J88</f>
        <v>55501.798999999999</v>
      </c>
      <c r="K94" s="30">
        <f t="shared" si="2"/>
        <v>2838620.9990000003</v>
      </c>
      <c r="L94" s="30">
        <f>L18+L35+L48+L55+L82+L86+L88</f>
        <v>61703.100000000006</v>
      </c>
      <c r="M94" s="30">
        <f t="shared" si="3"/>
        <v>2174999.2000000007</v>
      </c>
      <c r="N94" s="30">
        <f>N18+N48+N55+N82+N86+N88</f>
        <v>0</v>
      </c>
      <c r="O94" s="30">
        <f t="shared" ref="O94" si="46">K94+N94</f>
        <v>2838620.9990000003</v>
      </c>
      <c r="P94" s="30">
        <f>P18+P35+P48+P55+P82+P86+P88</f>
        <v>65000</v>
      </c>
      <c r="Q94" s="30">
        <f t="shared" ref="Q94" si="47">M94+P94</f>
        <v>2239999.2000000007</v>
      </c>
      <c r="R94" s="32">
        <f>R18+R48+R55+R82+R86+R88</f>
        <v>9037.14</v>
      </c>
      <c r="S94" s="30">
        <f t="shared" ref="S94" si="48">O94+R94</f>
        <v>2847658.1390000004</v>
      </c>
      <c r="T94" s="32">
        <f>T18+T35+T48+T55+T82+T86+T88</f>
        <v>47085.850000000006</v>
      </c>
      <c r="U94" s="30">
        <f t="shared" ref="U94" si="49">Q94+T94</f>
        <v>2287085.0500000007</v>
      </c>
      <c r="V94" s="8"/>
      <c r="W94" s="4"/>
    </row>
    <row r="95" spans="1:28" x14ac:dyDescent="0.35">
      <c r="A95" s="21"/>
      <c r="B95" s="66" t="s">
        <v>19</v>
      </c>
      <c r="C95" s="67"/>
      <c r="D95" s="33"/>
      <c r="E95" s="33"/>
      <c r="F95" s="33"/>
      <c r="G95" s="30"/>
      <c r="H95" s="33"/>
      <c r="I95" s="30"/>
      <c r="J95" s="30"/>
      <c r="K95" s="30"/>
      <c r="L95" s="30"/>
      <c r="M95" s="30"/>
      <c r="N95" s="30"/>
      <c r="O95" s="30"/>
      <c r="P95" s="30"/>
      <c r="Q95" s="30"/>
      <c r="R95" s="32"/>
      <c r="S95" s="30"/>
      <c r="T95" s="32"/>
      <c r="U95" s="30"/>
      <c r="V95" s="8"/>
      <c r="W95" s="4"/>
    </row>
    <row r="96" spans="1:28" x14ac:dyDescent="0.35">
      <c r="A96" s="21"/>
      <c r="B96" s="68" t="s">
        <v>13</v>
      </c>
      <c r="C96" s="69"/>
      <c r="D96" s="33">
        <f>D59</f>
        <v>350505</v>
      </c>
      <c r="E96" s="33">
        <f>E59</f>
        <v>350505</v>
      </c>
      <c r="F96" s="33">
        <f>F59</f>
        <v>0</v>
      </c>
      <c r="G96" s="30">
        <f t="shared" si="0"/>
        <v>350505</v>
      </c>
      <c r="H96" s="33">
        <f>H59</f>
        <v>0</v>
      </c>
      <c r="I96" s="30">
        <f t="shared" si="1"/>
        <v>350505</v>
      </c>
      <c r="J96" s="30">
        <f>J59</f>
        <v>16100.6</v>
      </c>
      <c r="K96" s="30">
        <f t="shared" si="2"/>
        <v>366605.6</v>
      </c>
      <c r="L96" s="30">
        <f>L59</f>
        <v>46277.3</v>
      </c>
      <c r="M96" s="30">
        <f t="shared" si="3"/>
        <v>396782.3</v>
      </c>
      <c r="N96" s="30">
        <f>N59</f>
        <v>0</v>
      </c>
      <c r="O96" s="30">
        <f t="shared" ref="O96:O97" si="50">K96+N96</f>
        <v>366605.6</v>
      </c>
      <c r="P96" s="30">
        <f>P59</f>
        <v>0</v>
      </c>
      <c r="Q96" s="30">
        <f t="shared" ref="Q96:Q97" si="51">M96+P96</f>
        <v>396782.3</v>
      </c>
      <c r="R96" s="32">
        <f>R59</f>
        <v>0</v>
      </c>
      <c r="S96" s="30">
        <f t="shared" ref="S96:S97" si="52">O96+R96</f>
        <v>366605.6</v>
      </c>
      <c r="T96" s="32">
        <f>T59</f>
        <v>0</v>
      </c>
      <c r="U96" s="30">
        <f t="shared" ref="U96:U97" si="53">Q96+T96</f>
        <v>396782.3</v>
      </c>
      <c r="V96" s="8"/>
      <c r="W96" s="4"/>
    </row>
    <row r="97" spans="1:23" x14ac:dyDescent="0.35">
      <c r="A97" s="21"/>
      <c r="B97" s="48" t="s">
        <v>27</v>
      </c>
      <c r="C97" s="49"/>
      <c r="D97" s="33">
        <f>D21+D38+D51+D58</f>
        <v>259745.3</v>
      </c>
      <c r="E97" s="33">
        <f>E21+E38+E51+E58</f>
        <v>259199.6</v>
      </c>
      <c r="F97" s="33">
        <f>F21+F38+F51+F58</f>
        <v>0</v>
      </c>
      <c r="G97" s="30">
        <f t="shared" si="0"/>
        <v>259745.3</v>
      </c>
      <c r="H97" s="33">
        <f>H21+H38+H51+H58</f>
        <v>0</v>
      </c>
      <c r="I97" s="30">
        <f t="shared" si="1"/>
        <v>259199.6</v>
      </c>
      <c r="J97" s="30">
        <f>J21+J38+J51+J58</f>
        <v>0</v>
      </c>
      <c r="K97" s="30">
        <f t="shared" ref="K97:K108" si="54">G97+J97</f>
        <v>259745.3</v>
      </c>
      <c r="L97" s="30">
        <f>L21+L38+L51+L58</f>
        <v>0</v>
      </c>
      <c r="M97" s="30">
        <f t="shared" ref="M97:M108" si="55">I97+L97</f>
        <v>259199.6</v>
      </c>
      <c r="N97" s="30">
        <f>N21+N38+N51+N58</f>
        <v>0</v>
      </c>
      <c r="O97" s="30">
        <f t="shared" si="50"/>
        <v>259745.3</v>
      </c>
      <c r="P97" s="30">
        <f>P21+P38+P51+P58</f>
        <v>0</v>
      </c>
      <c r="Q97" s="30">
        <f t="shared" si="51"/>
        <v>259199.6</v>
      </c>
      <c r="R97" s="32">
        <f>R21+R38+R51+R58</f>
        <v>0</v>
      </c>
      <c r="S97" s="30">
        <f t="shared" si="52"/>
        <v>259745.3</v>
      </c>
      <c r="T97" s="32">
        <f>T21+T38+T51+T58</f>
        <v>0</v>
      </c>
      <c r="U97" s="30">
        <f t="shared" si="53"/>
        <v>259199.6</v>
      </c>
      <c r="V97" s="8"/>
      <c r="W97" s="4"/>
    </row>
    <row r="98" spans="1:23" x14ac:dyDescent="0.35">
      <c r="A98" s="21"/>
      <c r="B98" s="65" t="s">
        <v>20</v>
      </c>
      <c r="C98" s="65"/>
      <c r="D98" s="33"/>
      <c r="E98" s="33"/>
      <c r="F98" s="33"/>
      <c r="G98" s="30"/>
      <c r="H98" s="33"/>
      <c r="I98" s="30"/>
      <c r="J98" s="30"/>
      <c r="K98" s="30"/>
      <c r="L98" s="30"/>
      <c r="M98" s="30"/>
      <c r="N98" s="30"/>
      <c r="O98" s="30"/>
      <c r="P98" s="30"/>
      <c r="Q98" s="30"/>
      <c r="R98" s="32"/>
      <c r="S98" s="30"/>
      <c r="T98" s="32"/>
      <c r="U98" s="30"/>
      <c r="V98" s="8"/>
      <c r="W98" s="4"/>
    </row>
    <row r="99" spans="1:23" x14ac:dyDescent="0.35">
      <c r="A99" s="21"/>
      <c r="B99" s="65" t="s">
        <v>7</v>
      </c>
      <c r="C99" s="64"/>
      <c r="D99" s="33">
        <f>D39+D40+D41+D42+D47</f>
        <v>293345.8</v>
      </c>
      <c r="E99" s="33">
        <f>E39+E40+E41+E42+E47</f>
        <v>62723.199999999997</v>
      </c>
      <c r="F99" s="33">
        <f>F39+F40+F41+F42+F47</f>
        <v>0</v>
      </c>
      <c r="G99" s="30">
        <f t="shared" ref="G99:G108" si="56">D99+F99</f>
        <v>293345.8</v>
      </c>
      <c r="H99" s="33">
        <f>H39+H40+H41+H42+H47</f>
        <v>0</v>
      </c>
      <c r="I99" s="30">
        <f t="shared" ref="I99:I108" si="57">E99+H99</f>
        <v>62723.199999999997</v>
      </c>
      <c r="J99" s="30">
        <f>J39+J40+J41+J42+J47</f>
        <v>0</v>
      </c>
      <c r="K99" s="30">
        <f t="shared" si="54"/>
        <v>293345.8</v>
      </c>
      <c r="L99" s="30">
        <f>L39+L40+L41+L42+L47</f>
        <v>0</v>
      </c>
      <c r="M99" s="30">
        <f t="shared" si="55"/>
        <v>62723.199999999997</v>
      </c>
      <c r="N99" s="30">
        <f>N39+N40+N41+N42+N47</f>
        <v>0</v>
      </c>
      <c r="O99" s="30">
        <f t="shared" ref="O99:O108" si="58">K99+N99</f>
        <v>293345.8</v>
      </c>
      <c r="P99" s="30">
        <f>P39+P40+P41+P42+P47</f>
        <v>65000</v>
      </c>
      <c r="Q99" s="30">
        <f t="shared" ref="Q99:Q108" si="59">M99+P99</f>
        <v>127723.2</v>
      </c>
      <c r="R99" s="32">
        <f>R39+R40+R41+R42+R47</f>
        <v>0</v>
      </c>
      <c r="S99" s="30">
        <f t="shared" ref="S99:S108" si="60">O99+R99</f>
        <v>293345.8</v>
      </c>
      <c r="T99" s="32">
        <f>T39+T40+T41+T42+T47</f>
        <v>0</v>
      </c>
      <c r="U99" s="30">
        <f t="shared" ref="U99:U108" si="61">Q99+T99</f>
        <v>127723.2</v>
      </c>
      <c r="V99" s="8"/>
      <c r="W99" s="4"/>
    </row>
    <row r="100" spans="1:23" x14ac:dyDescent="0.35">
      <c r="A100" s="21"/>
      <c r="B100" s="65" t="s">
        <v>10</v>
      </c>
      <c r="C100" s="64"/>
      <c r="D100" s="33">
        <f>D60+D64+D65+D70+D69+D71+D52</f>
        <v>700694.50000000012</v>
      </c>
      <c r="E100" s="33">
        <f>E60+E64+E65+E70+E69+E71+E52</f>
        <v>602840</v>
      </c>
      <c r="F100" s="33">
        <f>F52+F60+F64+F65+F69+F70+F71</f>
        <v>0</v>
      </c>
      <c r="G100" s="30">
        <f t="shared" si="56"/>
        <v>700694.50000000012</v>
      </c>
      <c r="H100" s="33">
        <f>H52+H60+H64+H65+H69+H70+H71</f>
        <v>0</v>
      </c>
      <c r="I100" s="30">
        <f t="shared" si="57"/>
        <v>602840</v>
      </c>
      <c r="J100" s="30">
        <f>J52+J60+J64+J65+J69+J70+J71+J73+J77+J53</f>
        <v>36704.097999999998</v>
      </c>
      <c r="K100" s="30">
        <f t="shared" si="54"/>
        <v>737398.59800000011</v>
      </c>
      <c r="L100" s="30">
        <f>L52+L60+L64+L65+L69+L70+L71</f>
        <v>61703.100000000006</v>
      </c>
      <c r="M100" s="30">
        <f t="shared" si="55"/>
        <v>664543.1</v>
      </c>
      <c r="N100" s="30">
        <f>N52+N60+N64+N65+N69+N70+N71+N73+N77+N53</f>
        <v>0</v>
      </c>
      <c r="O100" s="30">
        <f t="shared" si="58"/>
        <v>737398.59800000011</v>
      </c>
      <c r="P100" s="30">
        <f>P52+P60+P64+P65+P69+P70+P71</f>
        <v>0</v>
      </c>
      <c r="Q100" s="30">
        <f t="shared" si="59"/>
        <v>664543.1</v>
      </c>
      <c r="R100" s="32">
        <f>R52+R60+R64+R65+R69+R70+R71+R73+R77+R53+R54+R78</f>
        <v>5072.7600000000075</v>
      </c>
      <c r="S100" s="30">
        <f t="shared" si="60"/>
        <v>742471.35800000012</v>
      </c>
      <c r="T100" s="32">
        <f t="shared" ref="T100" si="62">T52+T60+T64+T65+T69+T70+T71+T73+T77+T53+T54+T78</f>
        <v>7609.1500000000015</v>
      </c>
      <c r="U100" s="30">
        <f t="shared" si="61"/>
        <v>672152.25</v>
      </c>
      <c r="V100" s="8"/>
      <c r="W100" s="4"/>
    </row>
    <row r="101" spans="1:23" x14ac:dyDescent="0.35">
      <c r="A101" s="21"/>
      <c r="B101" s="65" t="s">
        <v>21</v>
      </c>
      <c r="C101" s="64"/>
      <c r="D101" s="33">
        <f>D33</f>
        <v>5623.9</v>
      </c>
      <c r="E101" s="33">
        <f>E33</f>
        <v>2303.5</v>
      </c>
      <c r="F101" s="33">
        <f>F33</f>
        <v>0</v>
      </c>
      <c r="G101" s="30">
        <f t="shared" si="56"/>
        <v>5623.9</v>
      </c>
      <c r="H101" s="33">
        <f>H33</f>
        <v>0</v>
      </c>
      <c r="I101" s="30">
        <f t="shared" si="57"/>
        <v>2303.5</v>
      </c>
      <c r="J101" s="30">
        <f>J33</f>
        <v>0</v>
      </c>
      <c r="K101" s="30">
        <f t="shared" si="54"/>
        <v>5623.9</v>
      </c>
      <c r="L101" s="30">
        <f>L33</f>
        <v>0</v>
      </c>
      <c r="M101" s="30">
        <f t="shared" si="55"/>
        <v>2303.5</v>
      </c>
      <c r="N101" s="30">
        <f>N33</f>
        <v>0</v>
      </c>
      <c r="O101" s="30">
        <f t="shared" si="58"/>
        <v>5623.9</v>
      </c>
      <c r="P101" s="30">
        <f>P33</f>
        <v>0</v>
      </c>
      <c r="Q101" s="30">
        <f t="shared" si="59"/>
        <v>2303.5</v>
      </c>
      <c r="R101" s="32">
        <f>R33</f>
        <v>0</v>
      </c>
      <c r="S101" s="30">
        <f t="shared" si="60"/>
        <v>5623.9</v>
      </c>
      <c r="T101" s="32">
        <f>T33</f>
        <v>0</v>
      </c>
      <c r="U101" s="30">
        <f t="shared" si="61"/>
        <v>2303.5</v>
      </c>
      <c r="V101" s="8"/>
      <c r="W101" s="4"/>
    </row>
    <row r="102" spans="1:23" x14ac:dyDescent="0.35">
      <c r="A102" s="2"/>
      <c r="B102" s="75" t="s">
        <v>17</v>
      </c>
      <c r="C102" s="64"/>
      <c r="D102" s="33"/>
      <c r="E102" s="33"/>
      <c r="F102" s="33"/>
      <c r="G102" s="30">
        <f t="shared" si="56"/>
        <v>0</v>
      </c>
      <c r="H102" s="33"/>
      <c r="I102" s="30">
        <f t="shared" si="57"/>
        <v>0</v>
      </c>
      <c r="J102" s="30">
        <f>J85</f>
        <v>18797.701000000001</v>
      </c>
      <c r="K102" s="30">
        <f t="shared" si="54"/>
        <v>18797.701000000001</v>
      </c>
      <c r="L102" s="30"/>
      <c r="M102" s="30">
        <f t="shared" si="55"/>
        <v>0</v>
      </c>
      <c r="N102" s="30">
        <f>N85</f>
        <v>0</v>
      </c>
      <c r="O102" s="30">
        <f t="shared" si="58"/>
        <v>18797.701000000001</v>
      </c>
      <c r="P102" s="30"/>
      <c r="Q102" s="30">
        <f t="shared" si="59"/>
        <v>0</v>
      </c>
      <c r="R102" s="32">
        <f>R85</f>
        <v>0</v>
      </c>
      <c r="S102" s="30">
        <f t="shared" si="60"/>
        <v>18797.701000000001</v>
      </c>
      <c r="T102" s="32"/>
      <c r="U102" s="30">
        <f t="shared" si="61"/>
        <v>0</v>
      </c>
      <c r="V102" s="8"/>
      <c r="W102" s="4"/>
    </row>
    <row r="103" spans="1:23" x14ac:dyDescent="0.35">
      <c r="A103" s="2"/>
      <c r="B103" s="76" t="s">
        <v>14</v>
      </c>
      <c r="C103" s="76"/>
      <c r="D103" s="33">
        <f>D72</f>
        <v>3000</v>
      </c>
      <c r="E103" s="33">
        <f>E72</f>
        <v>3000</v>
      </c>
      <c r="F103" s="33">
        <f>F72</f>
        <v>0</v>
      </c>
      <c r="G103" s="30">
        <f t="shared" si="56"/>
        <v>3000</v>
      </c>
      <c r="H103" s="33">
        <f>H72</f>
        <v>0</v>
      </c>
      <c r="I103" s="30">
        <f t="shared" si="57"/>
        <v>3000</v>
      </c>
      <c r="J103" s="30">
        <f>J72</f>
        <v>0</v>
      </c>
      <c r="K103" s="30">
        <f t="shared" si="54"/>
        <v>3000</v>
      </c>
      <c r="L103" s="30">
        <f>L72</f>
        <v>0</v>
      </c>
      <c r="M103" s="30">
        <f t="shared" si="55"/>
        <v>3000</v>
      </c>
      <c r="N103" s="30">
        <f>N72</f>
        <v>0</v>
      </c>
      <c r="O103" s="30">
        <f t="shared" si="58"/>
        <v>3000</v>
      </c>
      <c r="P103" s="30">
        <f>P72</f>
        <v>0</v>
      </c>
      <c r="Q103" s="30">
        <f t="shared" si="59"/>
        <v>3000</v>
      </c>
      <c r="R103" s="32">
        <f>R72</f>
        <v>0</v>
      </c>
      <c r="S103" s="30">
        <f t="shared" si="60"/>
        <v>3000</v>
      </c>
      <c r="T103" s="32">
        <f>T72</f>
        <v>0</v>
      </c>
      <c r="U103" s="30">
        <f t="shared" si="61"/>
        <v>3000</v>
      </c>
      <c r="V103" s="8"/>
      <c r="W103" s="4"/>
    </row>
    <row r="104" spans="1:23" hidden="1" x14ac:dyDescent="0.35">
      <c r="A104" s="6"/>
      <c r="B104" s="75" t="s">
        <v>3</v>
      </c>
      <c r="C104" s="64"/>
      <c r="D104" s="33">
        <f>D93</f>
        <v>0</v>
      </c>
      <c r="E104" s="33">
        <f>E93</f>
        <v>0</v>
      </c>
      <c r="F104" s="33"/>
      <c r="G104" s="30">
        <f t="shared" si="56"/>
        <v>0</v>
      </c>
      <c r="H104" s="33"/>
      <c r="I104" s="30">
        <f t="shared" si="57"/>
        <v>0</v>
      </c>
      <c r="J104" s="30"/>
      <c r="K104" s="30">
        <f t="shared" si="54"/>
        <v>0</v>
      </c>
      <c r="L104" s="30"/>
      <c r="M104" s="30">
        <f t="shared" si="55"/>
        <v>0</v>
      </c>
      <c r="N104" s="30"/>
      <c r="O104" s="30">
        <f t="shared" si="58"/>
        <v>0</v>
      </c>
      <c r="P104" s="30"/>
      <c r="Q104" s="30">
        <f t="shared" si="59"/>
        <v>0</v>
      </c>
      <c r="R104" s="32"/>
      <c r="S104" s="30">
        <f t="shared" si="60"/>
        <v>0</v>
      </c>
      <c r="T104" s="32"/>
      <c r="U104" s="30">
        <f t="shared" si="61"/>
        <v>0</v>
      </c>
      <c r="V104" s="8"/>
      <c r="W104" s="4">
        <v>0</v>
      </c>
    </row>
    <row r="105" spans="1:23" x14ac:dyDescent="0.35">
      <c r="A105" s="2"/>
      <c r="B105" s="75" t="s">
        <v>8</v>
      </c>
      <c r="C105" s="64"/>
      <c r="D105" s="33">
        <f>D43</f>
        <v>848298.6</v>
      </c>
      <c r="E105" s="33">
        <f>E43</f>
        <v>723280.4</v>
      </c>
      <c r="F105" s="33">
        <f>F43</f>
        <v>0</v>
      </c>
      <c r="G105" s="30">
        <f t="shared" si="56"/>
        <v>848298.6</v>
      </c>
      <c r="H105" s="33">
        <f>H43</f>
        <v>0</v>
      </c>
      <c r="I105" s="30">
        <f t="shared" si="57"/>
        <v>723280.4</v>
      </c>
      <c r="J105" s="30">
        <f>J43</f>
        <v>0</v>
      </c>
      <c r="K105" s="30">
        <f t="shared" si="54"/>
        <v>848298.6</v>
      </c>
      <c r="L105" s="30">
        <f>L43</f>
        <v>0</v>
      </c>
      <c r="M105" s="30">
        <f t="shared" si="55"/>
        <v>723280.4</v>
      </c>
      <c r="N105" s="30">
        <f>N43</f>
        <v>0</v>
      </c>
      <c r="O105" s="30">
        <f t="shared" si="58"/>
        <v>848298.6</v>
      </c>
      <c r="P105" s="30">
        <f>P43</f>
        <v>0</v>
      </c>
      <c r="Q105" s="30">
        <f t="shared" si="59"/>
        <v>723280.4</v>
      </c>
      <c r="R105" s="32">
        <f>R43</f>
        <v>0</v>
      </c>
      <c r="S105" s="30">
        <f t="shared" si="60"/>
        <v>848298.6</v>
      </c>
      <c r="T105" s="32">
        <f>T43</f>
        <v>0</v>
      </c>
      <c r="U105" s="30">
        <f t="shared" si="61"/>
        <v>723280.4</v>
      </c>
      <c r="V105" s="8"/>
      <c r="W105" s="4"/>
    </row>
    <row r="106" spans="1:23" x14ac:dyDescent="0.35">
      <c r="A106" s="6"/>
      <c r="B106" s="73" t="s">
        <v>26</v>
      </c>
      <c r="C106" s="74"/>
      <c r="D106" s="33">
        <f>D87</f>
        <v>127415.3</v>
      </c>
      <c r="E106" s="33">
        <f>E87</f>
        <v>0</v>
      </c>
      <c r="F106" s="33">
        <f>F87</f>
        <v>0</v>
      </c>
      <c r="G106" s="30">
        <f t="shared" si="56"/>
        <v>127415.3</v>
      </c>
      <c r="H106" s="33">
        <f>H87</f>
        <v>0</v>
      </c>
      <c r="I106" s="30">
        <f t="shared" si="57"/>
        <v>0</v>
      </c>
      <c r="J106" s="30">
        <f>J87</f>
        <v>0</v>
      </c>
      <c r="K106" s="30">
        <f t="shared" si="54"/>
        <v>127415.3</v>
      </c>
      <c r="L106" s="30">
        <f>L87</f>
        <v>0</v>
      </c>
      <c r="M106" s="30">
        <f t="shared" si="55"/>
        <v>0</v>
      </c>
      <c r="N106" s="30">
        <f>N87</f>
        <v>0</v>
      </c>
      <c r="O106" s="30">
        <f t="shared" si="58"/>
        <v>127415.3</v>
      </c>
      <c r="P106" s="30">
        <f>P87</f>
        <v>0</v>
      </c>
      <c r="Q106" s="30">
        <f t="shared" si="59"/>
        <v>0</v>
      </c>
      <c r="R106" s="32">
        <f>R87</f>
        <v>0</v>
      </c>
      <c r="S106" s="30">
        <f t="shared" si="60"/>
        <v>127415.3</v>
      </c>
      <c r="T106" s="32">
        <f>T87</f>
        <v>0</v>
      </c>
      <c r="U106" s="30">
        <f t="shared" si="61"/>
        <v>0</v>
      </c>
      <c r="V106" s="8"/>
      <c r="W106" s="4"/>
    </row>
    <row r="107" spans="1:23" x14ac:dyDescent="0.35">
      <c r="A107" s="6"/>
      <c r="B107" s="72" t="s">
        <v>36</v>
      </c>
      <c r="C107" s="72"/>
      <c r="D107" s="33">
        <f>D89</f>
        <v>10085.700000000001</v>
      </c>
      <c r="E107" s="33">
        <f>E89</f>
        <v>7085.7</v>
      </c>
      <c r="F107" s="33">
        <f>F89+F90</f>
        <v>84384.7</v>
      </c>
      <c r="G107" s="30">
        <f t="shared" si="56"/>
        <v>94470.399999999994</v>
      </c>
      <c r="H107" s="33">
        <f>H89+H90</f>
        <v>-162.30000000000001</v>
      </c>
      <c r="I107" s="30">
        <f t="shared" si="57"/>
        <v>6923.4</v>
      </c>
      <c r="J107" s="30">
        <f>J89+J90</f>
        <v>0</v>
      </c>
      <c r="K107" s="30">
        <f t="shared" si="54"/>
        <v>94470.399999999994</v>
      </c>
      <c r="L107" s="30">
        <f>L89+L90</f>
        <v>0</v>
      </c>
      <c r="M107" s="30">
        <f t="shared" si="55"/>
        <v>6923.4</v>
      </c>
      <c r="N107" s="30">
        <f>N89+N90</f>
        <v>0</v>
      </c>
      <c r="O107" s="30">
        <f t="shared" si="58"/>
        <v>94470.399999999994</v>
      </c>
      <c r="P107" s="30">
        <f>P89+P90</f>
        <v>0</v>
      </c>
      <c r="Q107" s="30">
        <f t="shared" si="59"/>
        <v>6923.4</v>
      </c>
      <c r="R107" s="32">
        <f>R89+R90</f>
        <v>-9852.2000000000007</v>
      </c>
      <c r="S107" s="30">
        <f t="shared" si="60"/>
        <v>84618.2</v>
      </c>
      <c r="T107" s="32">
        <f t="shared" ref="T107" si="63">T89+T90</f>
        <v>-6923.4</v>
      </c>
      <c r="U107" s="30">
        <f t="shared" si="61"/>
        <v>0</v>
      </c>
      <c r="V107" s="8"/>
      <c r="W107" s="4"/>
    </row>
    <row r="108" spans="1:23" x14ac:dyDescent="0.35">
      <c r="A108" s="6"/>
      <c r="B108" s="72" t="s">
        <v>37</v>
      </c>
      <c r="C108" s="72"/>
      <c r="D108" s="33">
        <f>D22+D26+D29+D27+D28+D83+D84</f>
        <v>720328.29999999993</v>
      </c>
      <c r="E108" s="33">
        <f>E22+E26+E29+E27+E28+E83+E84</f>
        <v>712578.6</v>
      </c>
      <c r="F108" s="33">
        <f>F22+F26+F27+F28+F29+F83+F84</f>
        <v>-10057.6</v>
      </c>
      <c r="G108" s="30">
        <f t="shared" si="56"/>
        <v>710270.7</v>
      </c>
      <c r="H108" s="33">
        <f>H22+H26+H27+H28+H29+H83+H84</f>
        <v>-353</v>
      </c>
      <c r="I108" s="30">
        <f t="shared" si="57"/>
        <v>712225.6</v>
      </c>
      <c r="J108" s="30">
        <f>J22+J26+J27+J28+J29+J83+J84</f>
        <v>0</v>
      </c>
      <c r="K108" s="30">
        <f t="shared" si="54"/>
        <v>710270.7</v>
      </c>
      <c r="L108" s="30">
        <f>L22+L26+L27+L28+L29+L83+L84</f>
        <v>0</v>
      </c>
      <c r="M108" s="30">
        <f t="shared" si="55"/>
        <v>712225.6</v>
      </c>
      <c r="N108" s="30">
        <f>N22+N26+N27+N28+N29+N83+N84</f>
        <v>0</v>
      </c>
      <c r="O108" s="30">
        <f t="shared" si="58"/>
        <v>710270.7</v>
      </c>
      <c r="P108" s="30">
        <f>P22+P26+P27+P28+P29+P83+P84</f>
        <v>0</v>
      </c>
      <c r="Q108" s="30">
        <f t="shared" si="59"/>
        <v>712225.6</v>
      </c>
      <c r="R108" s="32">
        <f>R22+R26+R27+R28+R29+R83+R84+R34+R91</f>
        <v>13816.58</v>
      </c>
      <c r="S108" s="30">
        <f t="shared" si="60"/>
        <v>724087.27999999991</v>
      </c>
      <c r="T108" s="32">
        <f>T22+T26+T27+T28+T29+T83+T84+T34+T91</f>
        <v>46400.1</v>
      </c>
      <c r="U108" s="30">
        <f t="shared" si="61"/>
        <v>758625.7</v>
      </c>
      <c r="V108" s="8"/>
      <c r="W108" s="4"/>
    </row>
    <row r="109" spans="1:23" x14ac:dyDescent="0.35">
      <c r="V109" s="8"/>
      <c r="W109" s="4"/>
    </row>
  </sheetData>
  <sheetProtection password="CF5C" sheet="1" objects="1" scenarios="1"/>
  <autoFilter ref="A17:W108">
    <filterColumn colId="22">
      <filters blank="1"/>
    </filterColumn>
  </autoFilter>
  <mergeCells count="37">
    <mergeCell ref="S4:U4"/>
    <mergeCell ref="B108:C108"/>
    <mergeCell ref="B107:C107"/>
    <mergeCell ref="B106:C106"/>
    <mergeCell ref="B104:C104"/>
    <mergeCell ref="B99:C99"/>
    <mergeCell ref="B100:C100"/>
    <mergeCell ref="B101:C101"/>
    <mergeCell ref="B102:C102"/>
    <mergeCell ref="B103:C103"/>
    <mergeCell ref="B105:C105"/>
    <mergeCell ref="D16:D17"/>
    <mergeCell ref="R16:R17"/>
    <mergeCell ref="I16:I17"/>
    <mergeCell ref="S16:S17"/>
    <mergeCell ref="B98:C98"/>
    <mergeCell ref="E16:E17"/>
    <mergeCell ref="B94:C94"/>
    <mergeCell ref="B95:C95"/>
    <mergeCell ref="B96:C96"/>
    <mergeCell ref="B16:B17"/>
    <mergeCell ref="T16:T17"/>
    <mergeCell ref="U16:U17"/>
    <mergeCell ref="A11:U13"/>
    <mergeCell ref="N16:N17"/>
    <mergeCell ref="O16:O17"/>
    <mergeCell ref="P16:P17"/>
    <mergeCell ref="Q16:Q17"/>
    <mergeCell ref="J16:J17"/>
    <mergeCell ref="K16:K17"/>
    <mergeCell ref="L16:L17"/>
    <mergeCell ref="M16:M17"/>
    <mergeCell ref="F16:F17"/>
    <mergeCell ref="G16:G17"/>
    <mergeCell ref="H16:H17"/>
    <mergeCell ref="A16:A17"/>
    <mergeCell ref="C16:C17"/>
  </mergeCells>
  <pageMargins left="0.98425196850393704" right="0.39370078740157483" top="0.53" bottom="0.78740157480314965" header="0.51181102362204722" footer="0.51181102362204722"/>
  <pageSetup paperSize="9" scale="62" fitToHeight="0" orientation="portrait" verticalDpi="4294967294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2018-2019</vt:lpstr>
      <vt:lpstr>'2018-2019'!Заголовки_для_печати</vt:lpstr>
      <vt:lpstr>'2018-2019'!Область_печати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2017-04-26T10:52:52Z</cp:lastPrinted>
  <dcterms:created xsi:type="dcterms:W3CDTF">2014-02-04T08:37:28Z</dcterms:created>
  <dcterms:modified xsi:type="dcterms:W3CDTF">2017-04-26T10:52:59Z</dcterms:modified>
</cp:coreProperties>
</file>