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35" windowWidth="16260" windowHeight="6000"/>
  </bookViews>
  <sheets>
    <sheet name="Прил.№ 1  " sheetId="14" r:id="rId1"/>
  </sheets>
  <definedNames>
    <definedName name="_xlnm._FilterDatabase" localSheetId="0" hidden="1">'Прил.№ 1  '!$A$9:$G$429</definedName>
    <definedName name="APPT" localSheetId="0">'Прил.№ 1  '!$A$25</definedName>
    <definedName name="FIO" localSheetId="0">'Прил.№ 1  '!#REF!</definedName>
    <definedName name="SIGN" localSheetId="0">'Прил.№ 1  '!$A$25:$E$27</definedName>
    <definedName name="_xlnm.Print_Titles" localSheetId="0">'Прил.№ 1  '!$8:$9</definedName>
    <definedName name="_xlnm.Print_Area" localSheetId="0">'Прил.№ 1  '!$A$1:$G$429</definedName>
  </definedNames>
  <calcPr calcId="145621"/>
</workbook>
</file>

<file path=xl/calcChain.xml><?xml version="1.0" encoding="utf-8"?>
<calcChain xmlns="http://schemas.openxmlformats.org/spreadsheetml/2006/main">
  <c r="G12" i="14" l="1"/>
  <c r="G13" i="14"/>
  <c r="G15" i="14"/>
  <c r="G16" i="14"/>
  <c r="G17" i="14"/>
  <c r="G21" i="14"/>
  <c r="G23" i="14"/>
  <c r="G25" i="14"/>
  <c r="G27" i="14"/>
  <c r="G28" i="14"/>
  <c r="G30" i="14"/>
  <c r="G31" i="14"/>
  <c r="G32" i="14"/>
  <c r="G34" i="14"/>
  <c r="G39" i="14"/>
  <c r="G41" i="14"/>
  <c r="G42" i="14"/>
  <c r="G44" i="14"/>
  <c r="G45" i="14"/>
  <c r="G46" i="14"/>
  <c r="G47" i="14"/>
  <c r="G49" i="14"/>
  <c r="G50" i="14"/>
  <c r="G52" i="14"/>
  <c r="G56" i="14"/>
  <c r="G59" i="14"/>
  <c r="G60" i="14"/>
  <c r="G62" i="14"/>
  <c r="G63" i="14"/>
  <c r="G68" i="14"/>
  <c r="G69" i="14"/>
  <c r="G70" i="14"/>
  <c r="G76" i="14"/>
  <c r="G80" i="14"/>
  <c r="G81" i="14"/>
  <c r="G83" i="14"/>
  <c r="G89" i="14"/>
  <c r="G94" i="14"/>
  <c r="G99" i="14"/>
  <c r="G100" i="14"/>
  <c r="G108" i="14"/>
  <c r="G112" i="14"/>
  <c r="G116" i="14"/>
  <c r="G120" i="14"/>
  <c r="G124" i="14"/>
  <c r="G128" i="14"/>
  <c r="G134" i="14"/>
  <c r="G138" i="14"/>
  <c r="G142" i="14"/>
  <c r="G143" i="14"/>
  <c r="G144" i="14"/>
  <c r="G148" i="14"/>
  <c r="G149" i="14"/>
  <c r="G152" i="14"/>
  <c r="G153" i="14"/>
  <c r="G154" i="14"/>
  <c r="G156" i="14"/>
  <c r="G158" i="14"/>
  <c r="G159" i="14"/>
  <c r="G160" i="14"/>
  <c r="G162" i="14"/>
  <c r="G163" i="14"/>
  <c r="G164" i="14"/>
  <c r="G166" i="14"/>
  <c r="G168" i="14"/>
  <c r="G170" i="14"/>
  <c r="G171" i="14"/>
  <c r="G173" i="14"/>
  <c r="G177" i="14"/>
  <c r="G185" i="14"/>
  <c r="G187" i="14"/>
  <c r="G189" i="14"/>
  <c r="G191" i="14"/>
  <c r="G193" i="14"/>
  <c r="G197" i="14"/>
  <c r="G199" i="14"/>
  <c r="G205" i="14"/>
  <c r="G207" i="14"/>
  <c r="G210" i="14"/>
  <c r="G212" i="14"/>
  <c r="G219" i="14"/>
  <c r="G233" i="14"/>
  <c r="G234" i="14"/>
  <c r="G235" i="14"/>
  <c r="G236" i="14"/>
  <c r="G238" i="14"/>
  <c r="G239" i="14"/>
  <c r="G240" i="14"/>
  <c r="G243" i="14"/>
  <c r="G244" i="14"/>
  <c r="G246" i="14"/>
  <c r="G253" i="14"/>
  <c r="G254" i="14"/>
  <c r="G255" i="14"/>
  <c r="G259" i="14"/>
  <c r="G260" i="14"/>
  <c r="G261" i="14"/>
  <c r="G265" i="14"/>
  <c r="G266" i="14"/>
  <c r="G267" i="14"/>
  <c r="G271" i="14"/>
  <c r="G272" i="14"/>
  <c r="G273" i="14"/>
  <c r="G277" i="14"/>
  <c r="G278" i="14"/>
  <c r="G279" i="14"/>
  <c r="G283" i="14"/>
  <c r="G284" i="14"/>
  <c r="G286" i="14"/>
  <c r="G290" i="14"/>
  <c r="G291" i="14"/>
  <c r="G292" i="14"/>
  <c r="G296" i="14"/>
  <c r="G297" i="14"/>
  <c r="G298" i="14"/>
  <c r="G300" i="14"/>
  <c r="G302" i="14"/>
  <c r="G315" i="14"/>
  <c r="G316" i="14"/>
  <c r="G318" i="14"/>
  <c r="G319" i="14"/>
  <c r="G321" i="14"/>
  <c r="G328" i="14"/>
  <c r="G331" i="14"/>
  <c r="G334" i="14"/>
  <c r="G337" i="14"/>
  <c r="G342" i="14"/>
  <c r="G343" i="14"/>
  <c r="G348" i="14"/>
  <c r="G350" i="14"/>
  <c r="G355" i="14"/>
  <c r="G356" i="14"/>
  <c r="G358" i="14"/>
  <c r="G363" i="14"/>
  <c r="G364" i="14"/>
  <c r="G367" i="14"/>
  <c r="G373" i="14"/>
  <c r="G379" i="14"/>
  <c r="G390" i="14"/>
  <c r="G391" i="14"/>
  <c r="G395" i="14"/>
  <c r="G401" i="14"/>
  <c r="G403" i="14"/>
  <c r="G404" i="14"/>
  <c r="G405" i="14"/>
  <c r="G407" i="14"/>
  <c r="G411" i="14"/>
  <c r="G412" i="14"/>
  <c r="G415" i="14"/>
  <c r="G417" i="14"/>
  <c r="G420" i="14"/>
  <c r="G422" i="14"/>
  <c r="G10" i="14"/>
  <c r="F428" i="14"/>
  <c r="F426" i="14"/>
  <c r="F410" i="14"/>
  <c r="F389" i="14"/>
  <c r="F386" i="14"/>
  <c r="F384" i="14"/>
  <c r="F375" i="14"/>
  <c r="F366" i="14"/>
  <c r="F357" i="14"/>
  <c r="F352" i="14"/>
  <c r="F341" i="14"/>
  <c r="F330" i="14"/>
  <c r="F314" i="14"/>
  <c r="F308" i="14"/>
  <c r="F299" i="14"/>
  <c r="F288" i="14"/>
  <c r="F281" i="14"/>
  <c r="F274" i="14"/>
  <c r="F268" i="14"/>
  <c r="F263" i="14"/>
  <c r="F257" i="14"/>
  <c r="F251" i="14"/>
  <c r="F224" i="14"/>
  <c r="F215" i="14"/>
  <c r="F206" i="14"/>
  <c r="F204" i="14"/>
  <c r="F198" i="14"/>
  <c r="F194" i="14"/>
  <c r="F192" i="14"/>
  <c r="F190" i="14"/>
  <c r="F188" i="14"/>
  <c r="F186" i="14"/>
  <c r="F182" i="14"/>
  <c r="F178" i="14"/>
  <c r="F176" i="14"/>
  <c r="F174" i="14"/>
  <c r="F172" i="14"/>
  <c r="F167" i="14"/>
  <c r="F165" i="14"/>
  <c r="F161" i="14"/>
  <c r="F157" i="14"/>
  <c r="F147" i="14"/>
  <c r="F82" i="14"/>
  <c r="F79" i="14"/>
  <c r="F77" i="14"/>
  <c r="F58" i="14"/>
  <c r="F55" i="14"/>
  <c r="F53" i="14"/>
  <c r="F51" i="14"/>
  <c r="F48" i="14"/>
  <c r="F40" i="14"/>
  <c r="F35" i="14"/>
  <c r="F29" i="14"/>
  <c r="F26" i="14"/>
  <c r="F22" i="14"/>
  <c r="F20" i="14"/>
  <c r="F294" i="14" l="1"/>
  <c r="F429" i="14" s="1"/>
  <c r="E386" i="14" l="1"/>
  <c r="E428" i="14"/>
  <c r="E206" i="14"/>
  <c r="G206" i="14" s="1"/>
  <c r="E188" i="14"/>
  <c r="G188" i="14" s="1"/>
  <c r="E186" i="14"/>
  <c r="G186" i="14" s="1"/>
  <c r="E182" i="14" l="1"/>
  <c r="E176" i="14"/>
  <c r="E147" i="14"/>
  <c r="G147" i="14" s="1"/>
  <c r="E79" i="14" l="1"/>
  <c r="E58" i="14"/>
  <c r="G58" i="14" s="1"/>
  <c r="E55" i="14"/>
  <c r="E40" i="14"/>
  <c r="G40" i="14" s="1"/>
  <c r="E20" i="14"/>
  <c r="G20" i="14" l="1"/>
  <c r="E333" i="14"/>
  <c r="G333" i="14" s="1"/>
  <c r="E155" i="14" l="1"/>
  <c r="G155" i="14" s="1"/>
  <c r="E35" i="14"/>
  <c r="G35" i="14" s="1"/>
  <c r="E75" i="14" l="1"/>
  <c r="G75" i="14" s="1"/>
  <c r="E399" i="14" l="1"/>
  <c r="G399" i="14" s="1"/>
  <c r="E398" i="14" l="1"/>
  <c r="G398" i="14" s="1"/>
  <c r="E410" i="14" l="1"/>
  <c r="G410" i="14" s="1"/>
  <c r="E242" i="14"/>
  <c r="G242" i="14" s="1"/>
  <c r="E241" i="14"/>
  <c r="G241" i="14" s="1"/>
  <c r="E198" i="14" l="1"/>
  <c r="G198" i="14" s="1"/>
  <c r="E426" i="14"/>
  <c r="G426" i="14" s="1"/>
  <c r="E389" i="14"/>
  <c r="E384" i="14"/>
  <c r="G384" i="14" s="1"/>
  <c r="E375" i="14"/>
  <c r="G375" i="14" s="1"/>
  <c r="E366" i="14"/>
  <c r="G366" i="14" s="1"/>
  <c r="E357" i="14"/>
  <c r="G357" i="14" s="1"/>
  <c r="E352" i="14"/>
  <c r="G352" i="14" s="1"/>
  <c r="E341" i="14"/>
  <c r="G341" i="14" s="1"/>
  <c r="E330" i="14"/>
  <c r="G330" i="14" s="1"/>
  <c r="E314" i="14"/>
  <c r="E308" i="14"/>
  <c r="G308" i="14" s="1"/>
  <c r="E299" i="14"/>
  <c r="G299" i="14" s="1"/>
  <c r="E294" i="14"/>
  <c r="G294" i="14" s="1"/>
  <c r="E288" i="14"/>
  <c r="G288" i="14" s="1"/>
  <c r="E281" i="14"/>
  <c r="G281" i="14" s="1"/>
  <c r="E274" i="14"/>
  <c r="G274" i="14" s="1"/>
  <c r="E268" i="14"/>
  <c r="G268" i="14" s="1"/>
  <c r="E263" i="14"/>
  <c r="G263" i="14" s="1"/>
  <c r="E257" i="14"/>
  <c r="G257" i="14" s="1"/>
  <c r="E251" i="14"/>
  <c r="G251" i="14" s="1"/>
  <c r="E224" i="14"/>
  <c r="G224" i="14" s="1"/>
  <c r="E215" i="14"/>
  <c r="G215" i="14" s="1"/>
  <c r="E204" i="14"/>
  <c r="G204" i="14" s="1"/>
  <c r="E194" i="14"/>
  <c r="G194" i="14" s="1"/>
  <c r="E192" i="14"/>
  <c r="G192" i="14" s="1"/>
  <c r="E190" i="14"/>
  <c r="G190" i="14" s="1"/>
  <c r="E178" i="14"/>
  <c r="G178" i="14" s="1"/>
  <c r="E174" i="14"/>
  <c r="G174" i="14" s="1"/>
  <c r="E172" i="14"/>
  <c r="G172" i="14" s="1"/>
  <c r="E167" i="14"/>
  <c r="G167" i="14" s="1"/>
  <c r="E165" i="14"/>
  <c r="G165" i="14" s="1"/>
  <c r="E161" i="14"/>
  <c r="G161" i="14" s="1"/>
  <c r="E157" i="14"/>
  <c r="G157" i="14" s="1"/>
  <c r="E82" i="14"/>
  <c r="G82" i="14" s="1"/>
  <c r="E77" i="14"/>
  <c r="G77" i="14" s="1"/>
  <c r="E53" i="14"/>
  <c r="G53" i="14" s="1"/>
  <c r="E51" i="14"/>
  <c r="G51" i="14" s="1"/>
  <c r="E48" i="14"/>
  <c r="G48" i="14" s="1"/>
  <c r="E29" i="14"/>
  <c r="G29" i="14" s="1"/>
  <c r="E26" i="14"/>
  <c r="G26" i="14" s="1"/>
  <c r="E22" i="14"/>
  <c r="G22" i="14" l="1"/>
  <c r="E429" i="14"/>
  <c r="G429" i="14" s="1"/>
</calcChain>
</file>

<file path=xl/sharedStrings.xml><?xml version="1.0" encoding="utf-8"?>
<sst xmlns="http://schemas.openxmlformats.org/spreadsheetml/2006/main" count="1215" uniqueCount="503">
  <si>
    <t>Код вида доходов</t>
  </si>
  <si>
    <t>Код классификации доходов бюджета</t>
  </si>
  <si>
    <t>Наименование кода вида доходов</t>
  </si>
  <si>
    <t>Итого по главному администратору</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</si>
  <si>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</si>
  <si>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</si>
  <si>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</si>
  <si>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</si>
  <si>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</si>
  <si>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</si>
  <si>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</si>
  <si>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</si>
  <si>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</si>
  <si>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</si>
  <si>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</si>
  <si>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</si>
  <si>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</si>
  <si>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</si>
  <si>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</si>
  <si>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</si>
  <si>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</si>
  <si>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</si>
  <si>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</si>
  <si>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</si>
  <si>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</si>
  <si>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</si>
  <si>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</si>
  <si>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</si>
  <si>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</si>
  <si>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</si>
  <si>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</si>
  <si>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</si>
  <si>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</si>
  <si>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</si>
  <si>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</si>
  <si>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</si>
  <si>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</si>
  <si>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</si>
  <si>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</si>
  <si>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</si>
  <si>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</si>
  <si>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</si>
  <si>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</si>
  <si>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</si>
  <si>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</si>
  <si>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</si>
  <si>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</si>
  <si>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</si>
  <si>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</si>
  <si>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</si>
  <si>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</si>
  <si>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</si>
  <si>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</si>
  <si>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</si>
  <si>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</si>
  <si>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</si>
  <si>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</si>
  <si>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</si>
  <si>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</si>
  <si>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</si>
  <si>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</si>
  <si>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</si>
  <si>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</si>
  <si>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</si>
  <si>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</si>
  <si>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</si>
  <si>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</si>
  <si>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</si>
  <si>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</si>
  <si>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</si>
  <si>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</si>
  <si>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</si>
  <si>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</si>
  <si>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</si>
  <si>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</si>
  <si>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</si>
  <si>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</si>
  <si>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</si>
  <si>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</si>
  <si>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</si>
  <si>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</si>
  <si>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</si>
  <si>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</si>
  <si>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</si>
  <si>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</si>
  <si>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</si>
  <si>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</si>
  <si>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</si>
  <si>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</si>
  <si>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</si>
  <si>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</si>
  <si>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</si>
  <si>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</si>
  <si>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</si>
  <si>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</si>
  <si>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</si>
  <si>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</si>
  <si>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</si>
  <si>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</si>
  <si>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</si>
  <si>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</si>
  <si>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</si>
  <si>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</si>
  <si>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</si>
  <si>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</si>
  <si>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</si>
  <si>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</si>
  <si>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</si>
  <si>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</si>
  <si>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</si>
  <si>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</si>
  <si>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</si>
  <si>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</si>
  <si>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</si>
  <si>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</si>
  <si>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</si>
  <si>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</si>
  <si>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</si>
  <si>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</si>
  <si>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</si>
  <si>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</si>
  <si>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</si>
  <si>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</si>
  <si>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</si>
  <si>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</si>
  <si>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</si>
  <si>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</si>
  <si>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</si>
  <si>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</si>
  <si>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</si>
  <si>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</si>
  <si>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</si>
  <si>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</si>
  <si>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</si>
  <si>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</si>
  <si>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</si>
  <si>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</si>
  <si>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</si>
  <si>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Департамент жилищно-коммунального хозяйства администрации города Перми</t>
  </si>
  <si>
    <t>940</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</si>
  <si>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</si>
  <si>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</si>
  <si>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</si>
  <si>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</si>
  <si>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</si>
  <si>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</si>
  <si>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</si>
  <si>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</si>
  <si>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</si>
  <si>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</si>
  <si>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</si>
  <si>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</si>
  <si>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</si>
  <si>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951</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</si>
  <si>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</si>
  <si>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</si>
  <si>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</si>
  <si>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</si>
  <si>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</si>
  <si>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</si>
  <si>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</si>
  <si>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</si>
  <si>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</si>
  <si>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</si>
  <si>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</si>
  <si>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</si>
  <si>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</si>
  <si>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</si>
  <si>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</si>
  <si>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</si>
  <si>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</si>
  <si>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</si>
  <si>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</si>
  <si>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</si>
  <si>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</si>
  <si>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</si>
  <si>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</si>
  <si>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</si>
  <si>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</si>
  <si>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</si>
  <si>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</si>
  <si>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</si>
  <si>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</si>
  <si>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</si>
  <si>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</si>
  <si>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</si>
  <si>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</si>
  <si>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</si>
  <si>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</si>
  <si>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</si>
  <si>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</si>
  <si>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</si>
  <si>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</si>
  <si>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</si>
  <si>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</si>
  <si>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</si>
  <si>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</si>
  <si>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</si>
  <si>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</si>
  <si>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</si>
  <si>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</si>
  <si>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</si>
  <si>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</si>
  <si>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</si>
  <si>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</si>
  <si>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</si>
  <si>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</si>
  <si>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</si>
  <si>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</si>
  <si>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</si>
  <si>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11105012041020120</t>
  </si>
  <si>
    <t>11105012041000120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</si>
  <si>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</si>
  <si>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</si>
  <si>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</si>
  <si>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</si>
  <si>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</si>
  <si>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</si>
  <si>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</si>
  <si>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</si>
  <si>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</si>
  <si>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</si>
  <si>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</si>
  <si>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11105034041000120</t>
  </si>
  <si>
    <t>985</t>
  </si>
  <si>
    <t>Пермская городская Дума</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</si>
  <si>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</si>
  <si>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</si>
  <si>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</si>
  <si>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</si>
  <si>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</si>
  <si>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</si>
  <si>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</si>
  <si>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</si>
  <si>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</si>
  <si>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</si>
  <si>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</si>
  <si>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</si>
  <si>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</si>
  <si>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</si>
  <si>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</si>
  <si>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</si>
  <si>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</si>
  <si>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</si>
  <si>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</si>
  <si>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</si>
  <si>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</si>
  <si>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</si>
  <si>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</si>
  <si>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</si>
  <si>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</si>
  <si>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</si>
  <si>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</si>
  <si>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</si>
  <si>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</si>
  <si>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</si>
  <si>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</si>
  <si>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</si>
  <si>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</si>
  <si>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</si>
  <si>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</si>
  <si>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11204042040000120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</si>
  <si>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</si>
  <si>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</si>
  <si>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</si>
  <si>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</si>
  <si>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</si>
  <si>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</si>
  <si>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</si>
  <si>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</si>
  <si>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</si>
  <si>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</si>
  <si>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</si>
  <si>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</si>
  <si>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</si>
  <si>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</si>
  <si>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</si>
  <si>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</si>
  <si>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</si>
  <si>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</si>
  <si>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</si>
  <si>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</si>
  <si>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</si>
  <si>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</si>
  <si>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</si>
  <si>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</si>
  <si>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</si>
  <si>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</si>
  <si>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</si>
  <si>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</si>
  <si>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</si>
  <si>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</si>
  <si>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</si>
  <si>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</si>
  <si>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</si>
  <si>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</si>
  <si>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</si>
  <si>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</si>
  <si>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</si>
  <si>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</si>
  <si>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</si>
  <si>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</si>
  <si>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</si>
  <si>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</si>
  <si>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</si>
  <si>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</si>
  <si>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</si>
  <si>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</si>
  <si>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</si>
  <si>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Код гл. администратора</t>
  </si>
  <si>
    <t>Наименование главного администратора доходов бюджета г.Перми</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</si>
  <si>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</si>
  <si>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</si>
  <si>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</si>
  <si>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</si>
  <si>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</si>
  <si>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</si>
  <si>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</si>
  <si>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</si>
  <si>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</si>
  <si>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</si>
  <si>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</si>
  <si>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</si>
  <si>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</si>
  <si>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</si>
  <si>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</si>
  <si>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11625030010000140</t>
  </si>
  <si>
    <t xml:space="preserve">Денежные взыскания (штрафы) за нарушение законодательства Российской Федерации об охране и использовании животного мира </t>
  </si>
  <si>
    <t>20203003040000151</t>
  </si>
  <si>
    <t>Субвенции бюджетам городских округов на государственную регистрацию актов гражданского состояния</t>
  </si>
  <si>
    <t>20203007040000151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</si>
  <si>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</si>
  <si>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20203069040000151</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</si>
  <si>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</si>
  <si>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20203070040000151</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</si>
  <si>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</si>
  <si>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</si>
  <si>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</si>
  <si>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</si>
  <si>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</si>
  <si>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</si>
  <si>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</si>
  <si>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</si>
  <si>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Агентство по занятости населения Пермского края</t>
  </si>
  <si>
    <t>Главное управление Министерства внутренних дел  Российской Федерации по Пермскому краю</t>
  </si>
  <si>
    <t>Управление государственного автодорожного надзора по Пермскому краю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</si>
  <si>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Пермскому краю</t>
  </si>
  <si>
    <t>Средневолжское территориальное управление Федерального агентства по рыболовству</t>
  </si>
  <si>
    <t xml:space="preserve">Западно-уральское управление Федеральной службы по экологическому, технологическому и атомному надзору </t>
  </si>
  <si>
    <t>Министерство природных ресурсов, лесного хозяйства и экологии Пермского края</t>
  </si>
  <si>
    <t>816</t>
  </si>
  <si>
    <t>Субвенции бюджетам городских округов на проведение Всероссийской сельскохозяйственной переписи в 2016 году</t>
  </si>
  <si>
    <t>20203121040000151</t>
  </si>
  <si>
    <t>20202284040000151</t>
  </si>
  <si>
    <t xml:space="preserve">Субсидии бюджетам городских округов на реализацию мероприятий по содействию создания в субъектах Российской Федерации новых мест в общеобразовательных организациях
</t>
  </si>
  <si>
    <t>Министерство культуры Пермского края</t>
  </si>
  <si>
    <t>тыс.руб.</t>
  </si>
  <si>
    <t>Отчет</t>
  </si>
  <si>
    <t>об исполнении доходов бюджета города Перми по кодам классификации доходов бюджетов за 2016 год</t>
  </si>
  <si>
    <t>Уточненный план по решению ПГД от 22.12.2015 № 275 (ред. от 20.12.2016)</t>
  </si>
  <si>
    <t>Исполнено на 01.01.2017 г.</t>
  </si>
  <si>
    <t>% исполнения</t>
  </si>
  <si>
    <t>Приложение № 1</t>
  </si>
  <si>
    <t>к решению Пермской городской Думы</t>
  </si>
  <si>
    <t>от             №</t>
  </si>
  <si>
    <t>11201020016000120</t>
  </si>
  <si>
    <t>11201070016000120</t>
  </si>
  <si>
    <t>11635020046000140</t>
  </si>
  <si>
    <t>10302260010000110</t>
  </si>
  <si>
    <t>11625020016000140</t>
  </si>
  <si>
    <t>160</t>
  </si>
  <si>
    <t>172</t>
  </si>
  <si>
    <t>10102010012100110</t>
  </si>
  <si>
    <t>10102010012200110</t>
  </si>
  <si>
    <t>10102010013000110</t>
  </si>
  <si>
    <t>10102010014000110</t>
  </si>
  <si>
    <t>10102010015000110</t>
  </si>
  <si>
    <t>10102020012100110</t>
  </si>
  <si>
    <t>10102020012200110</t>
  </si>
  <si>
    <t>10102020013000110</t>
  </si>
  <si>
    <t>10102020014000110</t>
  </si>
  <si>
    <t>10102030012100110</t>
  </si>
  <si>
    <t>10102030013000110</t>
  </si>
  <si>
    <t>10102030014000110</t>
  </si>
  <si>
    <t>10102030015000110</t>
  </si>
  <si>
    <t>10502010022100110</t>
  </si>
  <si>
    <t>10502010023000110</t>
  </si>
  <si>
    <t>10502010024000110</t>
  </si>
  <si>
    <t>10502020021000110</t>
  </si>
  <si>
    <t>10502020022100110</t>
  </si>
  <si>
    <t>10502020023000110</t>
  </si>
  <si>
    <t>10502020024000110</t>
  </si>
  <si>
    <t>10503010012100110</t>
  </si>
  <si>
    <t>10503010013000110</t>
  </si>
  <si>
    <t>10503020012100110</t>
  </si>
  <si>
    <t>10504010022100110</t>
  </si>
  <si>
    <t>10504010023000110</t>
  </si>
  <si>
    <t>10504010024000110</t>
  </si>
  <si>
    <t>10601020042100110</t>
  </si>
  <si>
    <t>10601020043000110</t>
  </si>
  <si>
    <t>10601020044000110</t>
  </si>
  <si>
    <t>10604011022100110</t>
  </si>
  <si>
    <t>10604011023000110</t>
  </si>
  <si>
    <t>10604011024000110</t>
  </si>
  <si>
    <t>10604012022100110</t>
  </si>
  <si>
    <t>10604012023000110</t>
  </si>
  <si>
    <t>10604012024000110</t>
  </si>
  <si>
    <t>10606032042100110</t>
  </si>
  <si>
    <t>10606032042200110</t>
  </si>
  <si>
    <t>10606032043000110</t>
  </si>
  <si>
    <t>10606032044000110</t>
  </si>
  <si>
    <t>10606032045000110</t>
  </si>
  <si>
    <t>10606042042100110</t>
  </si>
  <si>
    <t>10606042043000110</t>
  </si>
  <si>
    <t>10606042044000110</t>
  </si>
  <si>
    <t>10803010014000110</t>
  </si>
  <si>
    <t>10904052042100110</t>
  </si>
  <si>
    <t>10907052041000110</t>
  </si>
  <si>
    <t>807</t>
  </si>
  <si>
    <t>815</t>
  </si>
  <si>
    <t>11625040010000140</t>
  </si>
  <si>
    <t>11625050010000140</t>
  </si>
  <si>
    <t>11625010010000140</t>
  </si>
  <si>
    <t>11625020010000140</t>
  </si>
  <si>
    <t>20202207040000151</t>
  </si>
  <si>
    <t>20204025040000151</t>
  </si>
  <si>
    <t>20204090040000151</t>
  </si>
  <si>
    <t>20203024040004151</t>
  </si>
  <si>
    <t>20203024040037151</t>
  </si>
  <si>
    <t>20204095040000151</t>
  </si>
  <si>
    <t>20203024040036151</t>
  </si>
  <si>
    <t>20203024040025151</t>
  </si>
  <si>
    <t>20203077040000151</t>
  </si>
  <si>
    <t>999</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</si>
  <si>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</si>
  <si>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</si>
  <si>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</si>
  <si>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</si>
  <si>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</si>
  <si>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регулированию алкогольного рынка</t>
  </si>
  <si>
    <t>Федеральное агентство по техническому регулированию и метрологии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</si>
  <si>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</si>
  <si>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</si>
  <si>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</si>
  <si>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</si>
  <si>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</si>
  <si>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</si>
  <si>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(проценты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</si>
  <si>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</si>
  <si>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</si>
  <si>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</si>
  <si>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</si>
  <si>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</si>
  <si>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Налог на доходы физических лиц с доходов, полученных физическими лицами в соответствии со статьей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</si>
  <si>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</si>
  <si>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</si>
  <si>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(прочие поступления)</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</si>
  <si>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</si>
  <si>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</si>
  <si>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</si>
  <si>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(прочие поступления)</t>
  </si>
  <si>
    <t>Единый сельскохозяйственный налог (пени по соответствующему платежу)</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</si>
  <si>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</si>
  <si>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Единый сельскохозяйственный налог (за налоговые периоды, истекшие до 1 января 2011 года) (пени по соответствующему платежу)</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</si>
  <si>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</si>
  <si>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</si>
  <si>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Налог, взимаемый в связи с применением патентной системы налогообложения, зачисляемый в бюджеты городских округов (прочие поступления)</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</si>
  <si>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</si>
  <si>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</si>
  <si>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</si>
  <si>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Транспортный налог с организаций (пени по соответствующему платежу)</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</si>
  <si>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</si>
  <si>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Транспортный налог с организаций (прочие поступления)</t>
  </si>
  <si>
    <t>Транспортный налог с физических лиц (пени по соответствующему платежу)</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</si>
  <si>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</si>
  <si>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Транспортный налог с физических лиц (прочие поступления)</t>
  </si>
  <si>
    <t>Земельный налог с организаций, обладающих земельным участком, расположенным в границах городских округов (пени по соответствующему платежу)</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</si>
  <si>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</si>
  <si>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</si>
  <si>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Земельный налог с организаций, обладающих земельным участком, расположенным в границах городских округов (прочие поступления)</t>
  </si>
  <si>
    <t>Земельный налог с организаций, обладающих земельным участком,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</si>
  <si>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Земельный налог с физических лиц, обладающих земельным участком, расположенным в границах городских округов (пени по соответствующему платежу)</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</si>
  <si>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</si>
  <si>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Земельный налог с физических лиц, обладающих земельным участком, расположенным в границах городских округов (прочие поступления)</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</si>
  <si>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</si>
  <si>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</si>
  <si>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Прочие местные налоги и сборы,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</si>
  <si>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Государственная инспекция по экологии и природопользованию Пермского края</t>
  </si>
  <si>
    <t>Государственная инспекция по надзору и контролю в сфере образования Пермского края</t>
  </si>
  <si>
    <t>Денежные взыскания (штрафы) за нарушение законодательства об экологической экспертизе</t>
  </si>
  <si>
    <t>Денежные взыскания (штрафы) за нарушение законодательства в области охраны окружающей среды</t>
  </si>
  <si>
    <t>Денежные взыскания (штрафы) за нарушение законодательства Российской Федерации о недрах</t>
  </si>
  <si>
    <t>Денежные взыскания (штрафы) за нарушение законодательства Российской Федерации об особо охраняемых природных территориях</t>
  </si>
  <si>
    <t>Субсидии бюджетам городских округов на реализацию мероприятий государственной программы Российской Федерации "Доступная среда" на 2011 - 2020 годы</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</si>
  <si>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</si>
  <si>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Межбюджетные трансферты, передаваемые бюджетам городских округов на комплектование книжных фондов библиотек муниципальных образований</t>
  </si>
  <si>
    <t>Субвенции на обеспечение воспитания и обучения детей-инвалидов в общеобразовательных организациях, реализующих образовательные программы дошкольного образования</t>
  </si>
  <si>
    <t>Субвенции на единовременную денежную выплату обучающимся из малоимущих семей, поступившим в первый класс общеобразовательной организации</t>
  </si>
  <si>
    <t>Межбюджетные трансферты, передаваемые бюджетам городских округов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</si>
  <si>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Субвенции на осуществление государственных полномочий по созданию и организации деятельности административных комиссий</t>
  </si>
  <si>
    <t>Субвенции на осуществление государственных полномочий по обеспечению жилыми помещениями граждан, уволенных с военной службы (службы), и приравненных к ним лиц</t>
  </si>
  <si>
    <t>Субвенции бюджетам городских округов на обеспечение жильем граждан, уволенных с военной службы (службы), и приравненных к ним лиц</t>
  </si>
  <si>
    <t>Центральный банк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</si>
</sst>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0"/>
  </numFmts>
  <fonts count="8"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
      <sz val="10"/>
      <name val="Times New Roman"/>
      <family val="1"/>
    </font>
    <font>
      <sz val="10"/>
      <name val="Times New Roman Cyr"/>
      <family val="1"/>
      <charset val="204"/>
    </font>
    <font>
      <sz val="10"/>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47">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0" fontId="2" fillId="0" borderId="0" xfId="1" applyFont="1" applyFill="1" applyAlignment="1"/>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2" fillId="0" borderId="1" xfId="1" applyNumberFormat="1" applyFont="1" applyFill="1" applyBorder="1" applyAlignment="1">
      <alignment horizontal="right" vertical="center" wrapText="1"/>
    </xf>
    <xf numFmtId="165" fontId="2" fillId="0" borderId="0" xfId="1" applyNumberFormat="1" applyFont="1" applyFill="1"/>
    <xf numFmtId="0" fontId="2" fillId="0" borderId="0" xfId="0" applyFont="1" applyFill="1" applyAlignment="1">
      <alignment vertical="top"/>
    </xf>
    <xf numFmtId="166"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right" wrapText="1"/>
    </xf>
    <xf numFmtId="166" fontId="2" fillId="0" borderId="0" xfId="1" applyNumberFormat="1" applyFont="1" applyFill="1" applyAlignment="1">
      <alignment horizontal="right"/>
    </xf>
    <xf numFmtId="49" fontId="2" fillId="0" borderId="5" xfId="1" applyNumberFormat="1" applyFont="1" applyFill="1" applyBorder="1" applyAlignment="1">
      <alignment vertical="top" wrapText="1"/>
    </xf>
    <xf numFmtId="166" fontId="2" fillId="0" borderId="1" xfId="1" applyNumberFormat="1" applyFont="1" applyFill="1" applyBorder="1" applyAlignment="1">
      <alignment horizontal="right" wrapText="1"/>
    </xf>
    <xf numFmtId="165" fontId="2" fillId="0" borderId="1" xfId="0" applyNumberFormat="1" applyFont="1" applyFill="1" applyBorder="1" applyAlignment="1" applyProtection="1">
      <alignment horizontal="right" vertical="center" wrapText="1"/>
    </xf>
    <xf numFmtId="166" fontId="2" fillId="0" borderId="1" xfId="0" applyNumberFormat="1" applyFont="1" applyFill="1" applyBorder="1" applyAlignment="1" applyProtection="1">
      <alignment horizontal="right" vertical="center" wrapText="1"/>
    </xf>
    <xf numFmtId="164" fontId="2" fillId="0" borderId="6" xfId="1" applyNumberFormat="1" applyFont="1" applyFill="1" applyBorder="1" applyAlignment="1">
      <alignment horizontal="left" vertical="top" wrapText="1"/>
    </xf>
    <xf numFmtId="49" fontId="2" fillId="0" borderId="1"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0" fontId="2" fillId="0" borderId="0" xfId="1" applyFont="1" applyFill="1" applyBorder="1" applyAlignment="1">
      <alignment vertical="top" wrapText="1"/>
    </xf>
    <xf numFmtId="0" fontId="2" fillId="0" borderId="0" xfId="1" applyFont="1" applyFill="1" applyBorder="1" applyAlignment="1">
      <alignment vertical="top"/>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xf numFmtId="166" fontId="5" fillId="0" borderId="0" xfId="0" applyNumberFormat="1" applyFont="1" applyFill="1" applyAlignment="1">
      <alignment horizontal="left"/>
    </xf>
    <xf numFmtId="0" fontId="7" fillId="0" borderId="0" xfId="0" applyFont="1" applyFill="1" applyAlignment="1">
      <alignment horizontal="left"/>
    </xf>
    <xf numFmtId="165" fontId="2"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3" fillId="0" borderId="0" xfId="0" applyFont="1" applyFill="1" applyAlignment="1">
      <alignment horizontal="center" wrapText="1"/>
    </xf>
    <xf numFmtId="166" fontId="2" fillId="0" borderId="1" xfId="2"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colors>
    <mruColors>
      <color rgb="FF99FF99"/>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9"/>
  <sheetViews>
    <sheetView showGridLines="0" tabSelected="1" zoomScale="90" zoomScaleNormal="90" workbookViewId="0">
      <pane xSplit="1" ySplit="9" topLeftCell="B373" activePane="bottomRight" state="frozen"/>
      <selection pane="topRight" activeCell="B1" sqref="B1"/>
      <selection pane="bottomLeft" activeCell="A16" sqref="A16"/>
      <selection pane="bottomRight" activeCell="Q10" sqref="Q10"/>
    </sheetView>
  </sheetViews>
  <sheetFormatPr defaultColWidth="9.140625" defaultRowHeight="12.75" x14ac:dyDescent="0.2"/>
  <cols>
    <col min="1" max="1" width="18.7109375" style="5" customWidth="1"/>
    <col min="2" max="2" width="5.7109375" style="4" customWidth="1"/>
    <col min="3" max="3" width="18.140625" style="4" customWidth="1"/>
    <col min="4" max="4" width="60.7109375" style="6" customWidth="1"/>
    <col min="5" max="5" width="15.42578125" style="15" customWidth="1"/>
    <col min="6" max="6" width="15.42578125" style="4" customWidth="1"/>
    <col min="7" max="7" width="12" style="4" customWidth="1"/>
    <col min="8" max="16384" width="9.140625" style="4"/>
  </cols>
  <sheetData>
    <row r="1" spans="1:7" x14ac:dyDescent="0.2">
      <c r="D1" s="16"/>
      <c r="E1" s="37" t="s">
        <v>362</v>
      </c>
      <c r="F1" s="38"/>
      <c r="G1" s="38"/>
    </row>
    <row r="2" spans="1:7" x14ac:dyDescent="0.2">
      <c r="D2" s="16"/>
      <c r="E2" s="37" t="s">
        <v>363</v>
      </c>
      <c r="F2" s="38"/>
      <c r="G2" s="38"/>
    </row>
    <row r="3" spans="1:7" x14ac:dyDescent="0.2">
      <c r="D3" s="16"/>
      <c r="E3" s="37" t="s">
        <v>364</v>
      </c>
      <c r="F3" s="38"/>
      <c r="G3" s="38"/>
    </row>
    <row r="5" spans="1:7" ht="15.75" x14ac:dyDescent="0.25">
      <c r="A5" s="41" t="s">
        <v>357</v>
      </c>
      <c r="B5" s="41"/>
      <c r="C5" s="41"/>
      <c r="D5" s="41"/>
      <c r="E5" s="41"/>
      <c r="F5" s="41"/>
      <c r="G5" s="41"/>
    </row>
    <row r="6" spans="1:7" ht="15.75" x14ac:dyDescent="0.25">
      <c r="A6" s="41" t="s">
        <v>358</v>
      </c>
      <c r="B6" s="41"/>
      <c r="C6" s="41"/>
      <c r="D6" s="41"/>
      <c r="E6" s="41"/>
      <c r="F6" s="41"/>
      <c r="G6" s="41"/>
    </row>
    <row r="7" spans="1:7" x14ac:dyDescent="0.2">
      <c r="E7" s="19"/>
      <c r="G7" s="19" t="s">
        <v>356</v>
      </c>
    </row>
    <row r="8" spans="1:7" x14ac:dyDescent="0.2">
      <c r="A8" s="45" t="s">
        <v>310</v>
      </c>
      <c r="B8" s="43" t="s">
        <v>1</v>
      </c>
      <c r="C8" s="44"/>
      <c r="D8" s="45" t="s">
        <v>2</v>
      </c>
      <c r="E8" s="42" t="s">
        <v>359</v>
      </c>
      <c r="F8" s="39" t="s">
        <v>360</v>
      </c>
      <c r="G8" s="40" t="s">
        <v>361</v>
      </c>
    </row>
    <row r="9" spans="1:7" ht="63.75" x14ac:dyDescent="0.2">
      <c r="A9" s="46"/>
      <c r="B9" s="25" t="s">
        <v>309</v>
      </c>
      <c r="C9" s="25" t="s">
        <v>0</v>
      </c>
      <c r="D9" s="46"/>
      <c r="E9" s="42"/>
      <c r="F9" s="39"/>
      <c r="G9" s="40"/>
    </row>
    <row r="10" spans="1:7" ht="51" x14ac:dyDescent="0.2">
      <c r="A10" s="31" t="s">
        <v>4</v>
      </c>
      <c r="B10" s="1" t="s">
        <v>5</v>
      </c>
      <c r="C10" s="2" t="s">
        <v>308</v>
      </c>
      <c r="D10" s="3" t="s">
        <v>6</v>
      </c>
      <c r="E10" s="14">
        <v>941.2</v>
      </c>
      <c r="F10" s="22">
        <v>4439.777</v>
      </c>
      <c r="G10" s="23">
        <f>F10/E10*100</f>
        <v>471.71451338716525</v>
      </c>
    </row>
    <row r="11" spans="1:7" ht="51" x14ac:dyDescent="0.2">
      <c r="A11" s="32"/>
      <c r="B11" s="1" t="s">
        <v>5</v>
      </c>
      <c r="C11" s="2" t="s">
        <v>365</v>
      </c>
      <c r="D11" s="29" t="s">
        <v>434</v>
      </c>
      <c r="E11" s="22">
        <v>0</v>
      </c>
      <c r="F11" s="22">
        <v>-82.26</v>
      </c>
      <c r="G11" s="23"/>
    </row>
    <row r="12" spans="1:7" ht="38.25" x14ac:dyDescent="0.2">
      <c r="A12" s="32"/>
      <c r="B12" s="1" t="s">
        <v>5</v>
      </c>
      <c r="C12" s="2" t="s">
        <v>307</v>
      </c>
      <c r="D12" s="3" t="s">
        <v>7</v>
      </c>
      <c r="E12" s="14">
        <v>686.9</v>
      </c>
      <c r="F12" s="22">
        <v>5815.9759999999997</v>
      </c>
      <c r="G12" s="23">
        <f t="shared" ref="G12:G70" si="0">F12/E12*100</f>
        <v>846.69908283592952</v>
      </c>
    </row>
    <row r="13" spans="1:7" ht="37.5" customHeight="1" x14ac:dyDescent="0.2">
      <c r="A13" s="32"/>
      <c r="B13" s="1" t="s">
        <v>5</v>
      </c>
      <c r="C13" s="2" t="s">
        <v>306</v>
      </c>
      <c r="D13" s="3" t="s">
        <v>8</v>
      </c>
      <c r="E13" s="14">
        <v>671.9</v>
      </c>
      <c r="F13" s="22">
        <v>3659.1570000000002</v>
      </c>
      <c r="G13" s="23">
        <f t="shared" si="0"/>
        <v>544.59845215061773</v>
      </c>
    </row>
    <row r="14" spans="1:7" ht="49.5" customHeight="1" x14ac:dyDescent="0.2">
      <c r="A14" s="32"/>
      <c r="B14" s="1" t="s">
        <v>5</v>
      </c>
      <c r="C14" s="2" t="s">
        <v>366</v>
      </c>
      <c r="D14" s="3" t="s">
        <v>435</v>
      </c>
      <c r="E14" s="22">
        <v>0</v>
      </c>
      <c r="F14" s="22">
        <v>0.249</v>
      </c>
      <c r="G14" s="23"/>
    </row>
    <row r="15" spans="1:7" ht="51" x14ac:dyDescent="0.2">
      <c r="A15" s="32"/>
      <c r="B15" s="1" t="s">
        <v>5</v>
      </c>
      <c r="C15" s="2" t="s">
        <v>305</v>
      </c>
      <c r="D15" s="3" t="s">
        <v>9</v>
      </c>
      <c r="E15" s="14">
        <v>3281.7</v>
      </c>
      <c r="F15" s="22">
        <v>9942</v>
      </c>
      <c r="G15" s="23">
        <f t="shared" si="0"/>
        <v>302.95273791022947</v>
      </c>
    </row>
    <row r="16" spans="1:7" ht="51" x14ac:dyDescent="0.2">
      <c r="A16" s="32"/>
      <c r="B16" s="1" t="s">
        <v>5</v>
      </c>
      <c r="C16" s="2" t="s">
        <v>301</v>
      </c>
      <c r="D16" s="3" t="s">
        <v>10</v>
      </c>
      <c r="E16" s="14">
        <v>10168.5</v>
      </c>
      <c r="F16" s="22">
        <v>3951.06</v>
      </c>
      <c r="G16" s="23">
        <f t="shared" si="0"/>
        <v>38.855878448148694</v>
      </c>
    </row>
    <row r="17" spans="1:7" ht="51" x14ac:dyDescent="0.2">
      <c r="A17" s="32"/>
      <c r="B17" s="1" t="s">
        <v>5</v>
      </c>
      <c r="C17" s="2" t="s">
        <v>270</v>
      </c>
      <c r="D17" s="3" t="s">
        <v>11</v>
      </c>
      <c r="E17" s="14">
        <v>120</v>
      </c>
      <c r="F17" s="22">
        <v>1688</v>
      </c>
      <c r="G17" s="23">
        <f t="shared" si="0"/>
        <v>1406.6666666666667</v>
      </c>
    </row>
    <row r="18" spans="1:7" ht="51" customHeight="1" x14ac:dyDescent="0.2">
      <c r="A18" s="32"/>
      <c r="B18" s="1" t="s">
        <v>5</v>
      </c>
      <c r="C18" s="2" t="s">
        <v>367</v>
      </c>
      <c r="D18" s="8" t="s">
        <v>436</v>
      </c>
      <c r="E18" s="22">
        <v>0</v>
      </c>
      <c r="F18" s="22">
        <v>36</v>
      </c>
      <c r="G18" s="23"/>
    </row>
    <row r="19" spans="1:7" ht="76.5" x14ac:dyDescent="0.2">
      <c r="A19" s="33"/>
      <c r="B19" s="1" t="s">
        <v>5</v>
      </c>
      <c r="C19" s="2" t="s">
        <v>269</v>
      </c>
      <c r="D19" s="8" t="s">
        <v>29</v>
      </c>
      <c r="E19" s="22">
        <v>0</v>
      </c>
      <c r="F19" s="22">
        <v>1233.8520000000001</v>
      </c>
      <c r="G19" s="23"/>
    </row>
    <row r="20" spans="1:7" x14ac:dyDescent="0.2">
      <c r="A20" s="13" t="s">
        <v>3</v>
      </c>
      <c r="B20" s="1"/>
      <c r="C20" s="2"/>
      <c r="D20" s="3"/>
      <c r="E20" s="14">
        <f>SUM(E10:E19)</f>
        <v>15870.2</v>
      </c>
      <c r="F20" s="14">
        <f>SUM(F10:F19)</f>
        <v>30683.810999999998</v>
      </c>
      <c r="G20" s="17">
        <f t="shared" si="0"/>
        <v>193.34230822547917</v>
      </c>
    </row>
    <row r="21" spans="1:7" ht="76.5" x14ac:dyDescent="0.2">
      <c r="A21" s="7" t="s">
        <v>12</v>
      </c>
      <c r="B21" s="1" t="s">
        <v>13</v>
      </c>
      <c r="C21" s="2" t="s">
        <v>263</v>
      </c>
      <c r="D21" s="3" t="s">
        <v>14</v>
      </c>
      <c r="E21" s="14">
        <v>500</v>
      </c>
      <c r="F21" s="22">
        <v>210</v>
      </c>
      <c r="G21" s="23">
        <f t="shared" si="0"/>
        <v>42</v>
      </c>
    </row>
    <row r="22" spans="1:7" x14ac:dyDescent="0.2">
      <c r="A22" s="13" t="s">
        <v>3</v>
      </c>
      <c r="B22" s="1"/>
      <c r="C22" s="2"/>
      <c r="D22" s="3"/>
      <c r="E22" s="14">
        <f>SUM(E21)</f>
        <v>500</v>
      </c>
      <c r="F22" s="14">
        <f>SUM(F21)</f>
        <v>210</v>
      </c>
      <c r="G22" s="17">
        <f t="shared" si="0"/>
        <v>42</v>
      </c>
    </row>
    <row r="23" spans="1:7" ht="53.25" customHeight="1" x14ac:dyDescent="0.2">
      <c r="A23" s="31" t="s">
        <v>347</v>
      </c>
      <c r="B23" s="1" t="s">
        <v>15</v>
      </c>
      <c r="C23" s="2" t="s">
        <v>265</v>
      </c>
      <c r="D23" s="3" t="s">
        <v>16</v>
      </c>
      <c r="E23" s="14">
        <v>200</v>
      </c>
      <c r="F23" s="22">
        <v>64.888999999999996</v>
      </c>
      <c r="G23" s="23">
        <f t="shared" si="0"/>
        <v>32.444499999999998</v>
      </c>
    </row>
    <row r="24" spans="1:7" ht="51" customHeight="1" x14ac:dyDescent="0.2">
      <c r="A24" s="32"/>
      <c r="B24" s="1" t="s">
        <v>15</v>
      </c>
      <c r="C24" s="2" t="s">
        <v>367</v>
      </c>
      <c r="D24" s="8" t="s">
        <v>436</v>
      </c>
      <c r="E24" s="22">
        <v>0</v>
      </c>
      <c r="F24" s="22">
        <v>332.7</v>
      </c>
      <c r="G24" s="23"/>
    </row>
    <row r="25" spans="1:7" ht="51" customHeight="1" x14ac:dyDescent="0.2">
      <c r="A25" s="33"/>
      <c r="B25" s="1" t="s">
        <v>15</v>
      </c>
      <c r="C25" s="2" t="s">
        <v>263</v>
      </c>
      <c r="D25" s="3" t="s">
        <v>14</v>
      </c>
      <c r="E25" s="14">
        <v>2198.6999999999998</v>
      </c>
      <c r="F25" s="22">
        <v>2445.6509999999998</v>
      </c>
      <c r="G25" s="23">
        <f t="shared" si="0"/>
        <v>111.23168235775687</v>
      </c>
    </row>
    <row r="26" spans="1:7" x14ac:dyDescent="0.2">
      <c r="A26" s="13" t="s">
        <v>3</v>
      </c>
      <c r="B26" s="1"/>
      <c r="C26" s="2"/>
      <c r="D26" s="3"/>
      <c r="E26" s="14">
        <f>SUM(E23:E25)</f>
        <v>2398.6999999999998</v>
      </c>
      <c r="F26" s="14">
        <f>SUM(F23:F25)</f>
        <v>2843.24</v>
      </c>
      <c r="G26" s="17">
        <f t="shared" si="0"/>
        <v>118.5325384583316</v>
      </c>
    </row>
    <row r="27" spans="1:7" ht="75.75" customHeight="1" x14ac:dyDescent="0.2">
      <c r="A27" s="31" t="s">
        <v>17</v>
      </c>
      <c r="B27" s="1" t="s">
        <v>18</v>
      </c>
      <c r="C27" s="2" t="s">
        <v>312</v>
      </c>
      <c r="D27" s="8" t="s">
        <v>321</v>
      </c>
      <c r="E27" s="14">
        <v>300</v>
      </c>
      <c r="F27" s="22">
        <v>358.5</v>
      </c>
      <c r="G27" s="23">
        <f t="shared" si="0"/>
        <v>119.5</v>
      </c>
    </row>
    <row r="28" spans="1:7" ht="50.25" customHeight="1" x14ac:dyDescent="0.2">
      <c r="A28" s="33"/>
      <c r="B28" s="1" t="s">
        <v>18</v>
      </c>
      <c r="C28" s="2" t="s">
        <v>263</v>
      </c>
      <c r="D28" s="3" t="s">
        <v>14</v>
      </c>
      <c r="E28" s="14">
        <v>3000</v>
      </c>
      <c r="F28" s="22">
        <v>4851.1570000000002</v>
      </c>
      <c r="G28" s="23">
        <f t="shared" si="0"/>
        <v>161.70523333333333</v>
      </c>
    </row>
    <row r="29" spans="1:7" x14ac:dyDescent="0.2">
      <c r="A29" s="13" t="s">
        <v>3</v>
      </c>
      <c r="B29" s="1"/>
      <c r="C29" s="2"/>
      <c r="D29" s="3"/>
      <c r="E29" s="14">
        <f>SUM(E27:E28)</f>
        <v>3300</v>
      </c>
      <c r="F29" s="14">
        <f>SUM(F27:F28)</f>
        <v>5209.6570000000002</v>
      </c>
      <c r="G29" s="17">
        <f t="shared" si="0"/>
        <v>157.86839393939394</v>
      </c>
    </row>
    <row r="30" spans="1:7" ht="51" x14ac:dyDescent="0.2">
      <c r="A30" s="31" t="s">
        <v>19</v>
      </c>
      <c r="B30" s="1" t="s">
        <v>20</v>
      </c>
      <c r="C30" s="2" t="s">
        <v>304</v>
      </c>
      <c r="D30" s="3" t="s">
        <v>21</v>
      </c>
      <c r="E30" s="14">
        <v>10179.200000000001</v>
      </c>
      <c r="F30" s="22">
        <v>11657.790999999999</v>
      </c>
      <c r="G30" s="23">
        <f t="shared" si="0"/>
        <v>114.52561104998426</v>
      </c>
    </row>
    <row r="31" spans="1:7" ht="63.75" x14ac:dyDescent="0.2">
      <c r="A31" s="32"/>
      <c r="B31" s="1" t="s">
        <v>20</v>
      </c>
      <c r="C31" s="2" t="s">
        <v>303</v>
      </c>
      <c r="D31" s="8" t="s">
        <v>22</v>
      </c>
      <c r="E31" s="14">
        <v>193.5</v>
      </c>
      <c r="F31" s="22">
        <v>177.95099999999999</v>
      </c>
      <c r="G31" s="23">
        <f t="shared" si="0"/>
        <v>91.964341085271315</v>
      </c>
    </row>
    <row r="32" spans="1:7" ht="51" x14ac:dyDescent="0.2">
      <c r="A32" s="32"/>
      <c r="B32" s="1" t="s">
        <v>20</v>
      </c>
      <c r="C32" s="2" t="s">
        <v>302</v>
      </c>
      <c r="D32" s="3" t="s">
        <v>23</v>
      </c>
      <c r="E32" s="14">
        <v>22646.5</v>
      </c>
      <c r="F32" s="22">
        <v>23992.091</v>
      </c>
      <c r="G32" s="23">
        <f t="shared" si="0"/>
        <v>105.94171726315325</v>
      </c>
    </row>
    <row r="33" spans="1:7" ht="51" x14ac:dyDescent="0.2">
      <c r="A33" s="26"/>
      <c r="B33" s="1" t="s">
        <v>20</v>
      </c>
      <c r="C33" s="2" t="s">
        <v>368</v>
      </c>
      <c r="D33" s="8" t="s">
        <v>437</v>
      </c>
      <c r="E33" s="22">
        <v>0</v>
      </c>
      <c r="F33" s="22">
        <v>-1726.674</v>
      </c>
      <c r="G33" s="23"/>
    </row>
    <row r="34" spans="1:7" ht="76.5" x14ac:dyDescent="0.2">
      <c r="A34" s="26"/>
      <c r="B34" s="1" t="s">
        <v>20</v>
      </c>
      <c r="C34" s="2" t="s">
        <v>269</v>
      </c>
      <c r="D34" s="8" t="s">
        <v>29</v>
      </c>
      <c r="E34" s="14">
        <v>300</v>
      </c>
      <c r="F34" s="22">
        <v>437.71699999999998</v>
      </c>
      <c r="G34" s="23">
        <f t="shared" si="0"/>
        <v>145.90566666666666</v>
      </c>
    </row>
    <row r="35" spans="1:7" x14ac:dyDescent="0.2">
      <c r="A35" s="13" t="s">
        <v>3</v>
      </c>
      <c r="B35" s="1"/>
      <c r="C35" s="2"/>
      <c r="D35" s="3"/>
      <c r="E35" s="14">
        <f>SUM(E30:E34)</f>
        <v>33319.199999999997</v>
      </c>
      <c r="F35" s="14">
        <f>SUM(F30:F34)</f>
        <v>34538.875999999997</v>
      </c>
      <c r="G35" s="17">
        <f t="shared" si="0"/>
        <v>103.66058008595644</v>
      </c>
    </row>
    <row r="36" spans="1:7" ht="64.5" customHeight="1" x14ac:dyDescent="0.2">
      <c r="A36" s="31" t="s">
        <v>345</v>
      </c>
      <c r="B36" s="1" t="s">
        <v>24</v>
      </c>
      <c r="C36" s="2" t="s">
        <v>275</v>
      </c>
      <c r="D36" s="8" t="s">
        <v>66</v>
      </c>
      <c r="E36" s="22">
        <v>0</v>
      </c>
      <c r="F36" s="22">
        <v>32</v>
      </c>
      <c r="G36" s="23"/>
    </row>
    <row r="37" spans="1:7" ht="51" x14ac:dyDescent="0.2">
      <c r="A37" s="32"/>
      <c r="B37" s="1" t="s">
        <v>24</v>
      </c>
      <c r="C37" s="2" t="s">
        <v>274</v>
      </c>
      <c r="D37" s="3" t="s">
        <v>67</v>
      </c>
      <c r="E37" s="22">
        <v>0</v>
      </c>
      <c r="F37" s="22">
        <v>361.952</v>
      </c>
      <c r="G37" s="23"/>
    </row>
    <row r="38" spans="1:7" ht="76.5" x14ac:dyDescent="0.2">
      <c r="A38" s="32"/>
      <c r="B38" s="1" t="s">
        <v>24</v>
      </c>
      <c r="C38" s="2" t="s">
        <v>269</v>
      </c>
      <c r="D38" s="8" t="s">
        <v>29</v>
      </c>
      <c r="E38" s="22">
        <v>0</v>
      </c>
      <c r="F38" s="22">
        <v>2</v>
      </c>
      <c r="G38" s="23"/>
    </row>
    <row r="39" spans="1:7" ht="53.25" customHeight="1" x14ac:dyDescent="0.2">
      <c r="A39" s="33"/>
      <c r="B39" s="1" t="s">
        <v>24</v>
      </c>
      <c r="C39" s="2" t="s">
        <v>263</v>
      </c>
      <c r="D39" s="3" t="s">
        <v>14</v>
      </c>
      <c r="E39" s="22">
        <v>180</v>
      </c>
      <c r="F39" s="22">
        <v>805.64700000000005</v>
      </c>
      <c r="G39" s="23">
        <f t="shared" si="0"/>
        <v>447.58166666666671</v>
      </c>
    </row>
    <row r="40" spans="1:7" x14ac:dyDescent="0.2">
      <c r="A40" s="13" t="s">
        <v>3</v>
      </c>
      <c r="B40" s="1"/>
      <c r="C40" s="2"/>
      <c r="D40" s="3"/>
      <c r="E40" s="14">
        <f>SUM(E36:E39)</f>
        <v>180</v>
      </c>
      <c r="F40" s="14">
        <f>SUM(F36:F39)</f>
        <v>1201.5990000000002</v>
      </c>
      <c r="G40" s="17">
        <f t="shared" si="0"/>
        <v>667.55500000000006</v>
      </c>
    </row>
    <row r="41" spans="1:7" ht="63.75" customHeight="1" x14ac:dyDescent="0.2">
      <c r="A41" s="31" t="s">
        <v>346</v>
      </c>
      <c r="B41" s="1" t="s">
        <v>25</v>
      </c>
      <c r="C41" s="2" t="s">
        <v>277</v>
      </c>
      <c r="D41" s="8" t="s">
        <v>26</v>
      </c>
      <c r="E41" s="14">
        <v>350</v>
      </c>
      <c r="F41" s="22">
        <v>161.00200000000001</v>
      </c>
      <c r="G41" s="23">
        <f t="shared" si="0"/>
        <v>46.000571428571426</v>
      </c>
    </row>
    <row r="42" spans="1:7" ht="63.75" x14ac:dyDescent="0.2">
      <c r="A42" s="32"/>
      <c r="B42" s="1" t="s">
        <v>25</v>
      </c>
      <c r="C42" s="2" t="s">
        <v>276</v>
      </c>
      <c r="D42" s="8" t="s">
        <v>27</v>
      </c>
      <c r="E42" s="14">
        <v>450</v>
      </c>
      <c r="F42" s="22">
        <v>669.16899999999998</v>
      </c>
      <c r="G42" s="23">
        <f t="shared" si="0"/>
        <v>148.70422222222223</v>
      </c>
    </row>
    <row r="43" spans="1:7" ht="51" customHeight="1" x14ac:dyDescent="0.2">
      <c r="A43" s="32"/>
      <c r="B43" s="1" t="s">
        <v>25</v>
      </c>
      <c r="C43" s="2" t="s">
        <v>369</v>
      </c>
      <c r="D43" s="8" t="s">
        <v>438</v>
      </c>
      <c r="E43" s="22">
        <v>0</v>
      </c>
      <c r="F43" s="22">
        <v>170</v>
      </c>
      <c r="G43" s="23"/>
    </row>
    <row r="44" spans="1:7" ht="51" x14ac:dyDescent="0.2">
      <c r="A44" s="32"/>
      <c r="B44" s="1" t="s">
        <v>25</v>
      </c>
      <c r="C44" s="2" t="s">
        <v>301</v>
      </c>
      <c r="D44" s="3" t="s">
        <v>10</v>
      </c>
      <c r="E44" s="14">
        <v>950</v>
      </c>
      <c r="F44" s="22">
        <v>1971.8309999999999</v>
      </c>
      <c r="G44" s="23">
        <f t="shared" si="0"/>
        <v>207.56115789473682</v>
      </c>
    </row>
    <row r="45" spans="1:7" ht="64.5" customHeight="1" x14ac:dyDescent="0.2">
      <c r="A45" s="32"/>
      <c r="B45" s="1" t="s">
        <v>25</v>
      </c>
      <c r="C45" s="2" t="s">
        <v>300</v>
      </c>
      <c r="D45" s="8" t="s">
        <v>28</v>
      </c>
      <c r="E45" s="14">
        <v>10700</v>
      </c>
      <c r="F45" s="22">
        <v>12525.865</v>
      </c>
      <c r="G45" s="23">
        <f t="shared" si="0"/>
        <v>117.06415887850467</v>
      </c>
    </row>
    <row r="46" spans="1:7" ht="76.5" x14ac:dyDescent="0.2">
      <c r="A46" s="32"/>
      <c r="B46" s="1" t="s">
        <v>25</v>
      </c>
      <c r="C46" s="2" t="s">
        <v>269</v>
      </c>
      <c r="D46" s="8" t="s">
        <v>29</v>
      </c>
      <c r="E46" s="14">
        <v>500</v>
      </c>
      <c r="F46" s="22">
        <v>1513.297</v>
      </c>
      <c r="G46" s="23">
        <f t="shared" si="0"/>
        <v>302.65940000000001</v>
      </c>
    </row>
    <row r="47" spans="1:7" ht="50.25" customHeight="1" x14ac:dyDescent="0.2">
      <c r="A47" s="33"/>
      <c r="B47" s="1" t="s">
        <v>25</v>
      </c>
      <c r="C47" s="2" t="s">
        <v>263</v>
      </c>
      <c r="D47" s="3" t="s">
        <v>14</v>
      </c>
      <c r="E47" s="14">
        <v>4900</v>
      </c>
      <c r="F47" s="22">
        <v>3963.098</v>
      </c>
      <c r="G47" s="23">
        <f t="shared" si="0"/>
        <v>80.879551020408158</v>
      </c>
    </row>
    <row r="48" spans="1:7" x14ac:dyDescent="0.2">
      <c r="A48" s="13" t="s">
        <v>3</v>
      </c>
      <c r="B48" s="1"/>
      <c r="C48" s="2"/>
      <c r="D48" s="3"/>
      <c r="E48" s="14">
        <f>SUM(E41:E47)</f>
        <v>17850</v>
      </c>
      <c r="F48" s="14">
        <f>SUM(F41:F47)</f>
        <v>20974.262000000002</v>
      </c>
      <c r="G48" s="17">
        <f t="shared" si="0"/>
        <v>117.50286834733895</v>
      </c>
    </row>
    <row r="49" spans="1:7" ht="76.5" x14ac:dyDescent="0.2">
      <c r="A49" s="31" t="s">
        <v>30</v>
      </c>
      <c r="B49" s="1" t="s">
        <v>31</v>
      </c>
      <c r="C49" s="2" t="s">
        <v>269</v>
      </c>
      <c r="D49" s="8" t="s">
        <v>29</v>
      </c>
      <c r="E49" s="14">
        <v>100</v>
      </c>
      <c r="F49" s="22">
        <v>43</v>
      </c>
      <c r="G49" s="23">
        <f t="shared" si="0"/>
        <v>43</v>
      </c>
    </row>
    <row r="50" spans="1:7" ht="51.75" customHeight="1" x14ac:dyDescent="0.2">
      <c r="A50" s="33"/>
      <c r="B50" s="1" t="s">
        <v>31</v>
      </c>
      <c r="C50" s="2" t="s">
        <v>263</v>
      </c>
      <c r="D50" s="3" t="s">
        <v>14</v>
      </c>
      <c r="E50" s="14">
        <v>50</v>
      </c>
      <c r="F50" s="22">
        <v>237.15</v>
      </c>
      <c r="G50" s="23">
        <f t="shared" si="0"/>
        <v>474.3</v>
      </c>
    </row>
    <row r="51" spans="1:7" x14ac:dyDescent="0.2">
      <c r="A51" s="13" t="s">
        <v>3</v>
      </c>
      <c r="B51" s="1"/>
      <c r="C51" s="2"/>
      <c r="D51" s="3"/>
      <c r="E51" s="14">
        <f>SUM(E49:E50)</f>
        <v>150</v>
      </c>
      <c r="F51" s="14">
        <f>SUM(F49:F50)</f>
        <v>280.14999999999998</v>
      </c>
      <c r="G51" s="17">
        <f t="shared" si="0"/>
        <v>186.76666666666665</v>
      </c>
    </row>
    <row r="52" spans="1:7" ht="76.5" x14ac:dyDescent="0.2">
      <c r="A52" s="7" t="s">
        <v>32</v>
      </c>
      <c r="B52" s="1" t="s">
        <v>33</v>
      </c>
      <c r="C52" s="2" t="s">
        <v>263</v>
      </c>
      <c r="D52" s="3" t="s">
        <v>14</v>
      </c>
      <c r="E52" s="14">
        <v>100</v>
      </c>
      <c r="F52" s="22">
        <v>1349.204</v>
      </c>
      <c r="G52" s="23">
        <f t="shared" si="0"/>
        <v>1349.204</v>
      </c>
    </row>
    <row r="53" spans="1:7" x14ac:dyDescent="0.2">
      <c r="A53" s="13" t="s">
        <v>3</v>
      </c>
      <c r="B53" s="1"/>
      <c r="C53" s="2"/>
      <c r="D53" s="3"/>
      <c r="E53" s="14">
        <f>SUM(E52)</f>
        <v>100</v>
      </c>
      <c r="F53" s="14">
        <f>SUM(F52)</f>
        <v>1349.204</v>
      </c>
      <c r="G53" s="17">
        <f t="shared" si="0"/>
        <v>1349.204</v>
      </c>
    </row>
    <row r="54" spans="1:7" ht="63.75" customHeight="1" x14ac:dyDescent="0.2">
      <c r="A54" s="27" t="s">
        <v>439</v>
      </c>
      <c r="B54" s="1" t="s">
        <v>370</v>
      </c>
      <c r="C54" s="2" t="s">
        <v>277</v>
      </c>
      <c r="D54" s="3" t="s">
        <v>26</v>
      </c>
      <c r="E54" s="22">
        <v>0</v>
      </c>
      <c r="F54" s="22">
        <v>16.792999999999999</v>
      </c>
      <c r="G54" s="23"/>
    </row>
    <row r="55" spans="1:7" x14ac:dyDescent="0.2">
      <c r="A55" s="13" t="s">
        <v>3</v>
      </c>
      <c r="B55" s="1"/>
      <c r="C55" s="2"/>
      <c r="D55" s="3"/>
      <c r="E55" s="14">
        <f>SUM(E54)</f>
        <v>0</v>
      </c>
      <c r="F55" s="14">
        <f>SUM(F54)</f>
        <v>16.792999999999999</v>
      </c>
      <c r="G55" s="17"/>
    </row>
    <row r="56" spans="1:7" ht="76.5" x14ac:dyDescent="0.2">
      <c r="A56" s="31" t="s">
        <v>325</v>
      </c>
      <c r="B56" s="1" t="s">
        <v>34</v>
      </c>
      <c r="C56" s="2" t="s">
        <v>299</v>
      </c>
      <c r="D56" s="8" t="s">
        <v>35</v>
      </c>
      <c r="E56" s="14">
        <v>98.4</v>
      </c>
      <c r="F56" s="22">
        <v>326.50599999999997</v>
      </c>
      <c r="G56" s="23">
        <f t="shared" si="0"/>
        <v>331.81504065040644</v>
      </c>
    </row>
    <row r="57" spans="1:7" ht="51" x14ac:dyDescent="0.2">
      <c r="A57" s="33"/>
      <c r="B57" s="1" t="s">
        <v>34</v>
      </c>
      <c r="C57" s="2" t="s">
        <v>267</v>
      </c>
      <c r="D57" s="3" t="s">
        <v>79</v>
      </c>
      <c r="E57" s="22">
        <v>0</v>
      </c>
      <c r="F57" s="22">
        <v>550</v>
      </c>
      <c r="G57" s="23"/>
    </row>
    <row r="58" spans="1:7" x14ac:dyDescent="0.2">
      <c r="A58" s="13" t="s">
        <v>3</v>
      </c>
      <c r="B58" s="1"/>
      <c r="C58" s="2"/>
      <c r="D58" s="8"/>
      <c r="E58" s="14">
        <f>SUM(E56:E57)</f>
        <v>98.4</v>
      </c>
      <c r="F58" s="14">
        <f>SUM(F56:F57)</f>
        <v>876.50599999999997</v>
      </c>
      <c r="G58" s="17">
        <f t="shared" si="0"/>
        <v>890.75813008130069</v>
      </c>
    </row>
    <row r="59" spans="1:7" ht="38.25" x14ac:dyDescent="0.2">
      <c r="A59" s="31" t="s">
        <v>36</v>
      </c>
      <c r="B59" s="1" t="s">
        <v>37</v>
      </c>
      <c r="C59" s="2" t="s">
        <v>298</v>
      </c>
      <c r="D59" s="3" t="s">
        <v>38</v>
      </c>
      <c r="E59" s="14">
        <v>1702.3</v>
      </c>
      <c r="F59" s="22">
        <v>1759.8630000000001</v>
      </c>
      <c r="G59" s="23">
        <f t="shared" si="0"/>
        <v>103.38148387475769</v>
      </c>
    </row>
    <row r="60" spans="1:7" ht="38.25" x14ac:dyDescent="0.2">
      <c r="A60" s="32"/>
      <c r="B60" s="1" t="s">
        <v>37</v>
      </c>
      <c r="C60" s="2" t="s">
        <v>297</v>
      </c>
      <c r="D60" s="3" t="s">
        <v>39</v>
      </c>
      <c r="E60" s="14">
        <v>126093.5</v>
      </c>
      <c r="F60" s="22">
        <v>96263.164999999994</v>
      </c>
      <c r="G60" s="23">
        <f t="shared" si="0"/>
        <v>76.342686181286098</v>
      </c>
    </row>
    <row r="61" spans="1:7" ht="38.25" x14ac:dyDescent="0.2">
      <c r="A61" s="32"/>
      <c r="B61" s="1" t="s">
        <v>37</v>
      </c>
      <c r="C61" s="2" t="s">
        <v>296</v>
      </c>
      <c r="D61" s="3" t="s">
        <v>295</v>
      </c>
      <c r="E61" s="14">
        <v>0</v>
      </c>
      <c r="F61" s="22">
        <v>1765.66</v>
      </c>
      <c r="G61" s="23"/>
    </row>
    <row r="62" spans="1:7" ht="38.25" x14ac:dyDescent="0.2">
      <c r="A62" s="32"/>
      <c r="B62" s="1" t="s">
        <v>37</v>
      </c>
      <c r="C62" s="2" t="s">
        <v>240</v>
      </c>
      <c r="D62" s="3" t="s">
        <v>40</v>
      </c>
      <c r="E62" s="14">
        <v>7431</v>
      </c>
      <c r="F62" s="22">
        <v>5183</v>
      </c>
      <c r="G62" s="23">
        <f t="shared" si="0"/>
        <v>69.748351500470989</v>
      </c>
    </row>
    <row r="63" spans="1:7" ht="63.75" x14ac:dyDescent="0.2">
      <c r="A63" s="32"/>
      <c r="B63" s="1" t="s">
        <v>37</v>
      </c>
      <c r="C63" s="2" t="s">
        <v>201</v>
      </c>
      <c r="D63" s="3" t="s">
        <v>41</v>
      </c>
      <c r="E63" s="14">
        <v>557</v>
      </c>
      <c r="F63" s="22">
        <v>769.25300000000004</v>
      </c>
      <c r="G63" s="23">
        <f t="shared" si="0"/>
        <v>138.10646319569122</v>
      </c>
    </row>
    <row r="64" spans="1:7" ht="25.5" x14ac:dyDescent="0.2">
      <c r="A64" s="32"/>
      <c r="B64" s="1" t="s">
        <v>37</v>
      </c>
      <c r="C64" s="2" t="s">
        <v>199</v>
      </c>
      <c r="D64" s="3" t="s">
        <v>198</v>
      </c>
      <c r="E64" s="14">
        <v>0</v>
      </c>
      <c r="F64" s="22">
        <v>40.448999999999998</v>
      </c>
      <c r="G64" s="23"/>
    </row>
    <row r="65" spans="1:7" x14ac:dyDescent="0.2">
      <c r="A65" s="32"/>
      <c r="B65" s="1" t="s">
        <v>37</v>
      </c>
      <c r="C65" s="2" t="s">
        <v>197</v>
      </c>
      <c r="D65" s="3" t="s">
        <v>166</v>
      </c>
      <c r="E65" s="14">
        <v>0</v>
      </c>
      <c r="F65" s="22">
        <v>595.31799999999998</v>
      </c>
      <c r="G65" s="23"/>
    </row>
    <row r="66" spans="1:7" ht="63.75" x14ac:dyDescent="0.2">
      <c r="A66" s="32"/>
      <c r="B66" s="1" t="s">
        <v>37</v>
      </c>
      <c r="C66" s="2" t="s">
        <v>194</v>
      </c>
      <c r="D66" s="8" t="s">
        <v>193</v>
      </c>
      <c r="E66" s="14">
        <v>0</v>
      </c>
      <c r="F66" s="22">
        <v>9.6000000000000002E-2</v>
      </c>
      <c r="G66" s="23"/>
    </row>
    <row r="67" spans="1:7" ht="63.75" x14ac:dyDescent="0.2">
      <c r="A67" s="32"/>
      <c r="B67" s="1" t="s">
        <v>37</v>
      </c>
      <c r="C67" s="2" t="s">
        <v>294</v>
      </c>
      <c r="D67" s="8" t="s">
        <v>293</v>
      </c>
      <c r="E67" s="14">
        <v>0</v>
      </c>
      <c r="F67" s="22">
        <v>8.7149999999999999</v>
      </c>
      <c r="G67" s="23"/>
    </row>
    <row r="68" spans="1:7" ht="90" customHeight="1" x14ac:dyDescent="0.2">
      <c r="A68" s="32"/>
      <c r="B68" s="1" t="s">
        <v>37</v>
      </c>
      <c r="C68" s="2" t="s">
        <v>292</v>
      </c>
      <c r="D68" s="8" t="s">
        <v>42</v>
      </c>
      <c r="E68" s="14">
        <v>82298.600000000006</v>
      </c>
      <c r="F68" s="22">
        <v>85089.79</v>
      </c>
      <c r="G68" s="23">
        <f t="shared" si="0"/>
        <v>103.39154007480079</v>
      </c>
    </row>
    <row r="69" spans="1:7" ht="90" customHeight="1" x14ac:dyDescent="0.2">
      <c r="A69" s="32"/>
      <c r="B69" s="1" t="s">
        <v>37</v>
      </c>
      <c r="C69" s="2" t="s">
        <v>291</v>
      </c>
      <c r="D69" s="8" t="s">
        <v>43</v>
      </c>
      <c r="E69" s="14">
        <v>3747.9</v>
      </c>
      <c r="F69" s="22">
        <v>5836.973</v>
      </c>
      <c r="G69" s="23">
        <f t="shared" si="0"/>
        <v>155.73982763680993</v>
      </c>
    </row>
    <row r="70" spans="1:7" ht="89.25" x14ac:dyDescent="0.2">
      <c r="A70" s="32"/>
      <c r="B70" s="1" t="s">
        <v>37</v>
      </c>
      <c r="C70" s="2" t="s">
        <v>290</v>
      </c>
      <c r="D70" s="8" t="s">
        <v>44</v>
      </c>
      <c r="E70" s="14">
        <v>137493.4</v>
      </c>
      <c r="F70" s="22">
        <v>129501.325</v>
      </c>
      <c r="G70" s="23">
        <f t="shared" si="0"/>
        <v>94.187302808716638</v>
      </c>
    </row>
    <row r="71" spans="1:7" ht="51" x14ac:dyDescent="0.2">
      <c r="A71" s="32"/>
      <c r="B71" s="1" t="s">
        <v>37</v>
      </c>
      <c r="C71" s="2" t="s">
        <v>188</v>
      </c>
      <c r="D71" s="3" t="s">
        <v>187</v>
      </c>
      <c r="E71" s="14">
        <v>0</v>
      </c>
      <c r="F71" s="22">
        <v>1.466</v>
      </c>
      <c r="G71" s="23"/>
    </row>
    <row r="72" spans="1:7" ht="38.25" x14ac:dyDescent="0.2">
      <c r="A72" s="32"/>
      <c r="B72" s="1" t="s">
        <v>37</v>
      </c>
      <c r="C72" s="2" t="s">
        <v>186</v>
      </c>
      <c r="D72" s="3" t="s">
        <v>104</v>
      </c>
      <c r="E72" s="14">
        <v>0</v>
      </c>
      <c r="F72" s="22">
        <v>20</v>
      </c>
      <c r="G72" s="23"/>
    </row>
    <row r="73" spans="1:7" ht="25.5" x14ac:dyDescent="0.2">
      <c r="A73" s="32"/>
      <c r="B73" s="1" t="s">
        <v>37</v>
      </c>
      <c r="C73" s="2" t="s">
        <v>185</v>
      </c>
      <c r="D73" s="3" t="s">
        <v>84</v>
      </c>
      <c r="E73" s="14">
        <v>0</v>
      </c>
      <c r="F73" s="22">
        <v>373.57600000000002</v>
      </c>
      <c r="G73" s="23"/>
    </row>
    <row r="74" spans="1:7" x14ac:dyDescent="0.2">
      <c r="A74" s="32"/>
      <c r="B74" s="1" t="s">
        <v>37</v>
      </c>
      <c r="C74" s="2" t="s">
        <v>182</v>
      </c>
      <c r="D74" s="3" t="s">
        <v>105</v>
      </c>
      <c r="E74" s="14">
        <v>0</v>
      </c>
      <c r="F74" s="22">
        <v>21169.346000000001</v>
      </c>
      <c r="G74" s="23"/>
    </row>
    <row r="75" spans="1:7" ht="25.5" x14ac:dyDescent="0.2">
      <c r="A75" s="32"/>
      <c r="B75" s="1" t="s">
        <v>37</v>
      </c>
      <c r="C75" s="2" t="s">
        <v>232</v>
      </c>
      <c r="D75" s="3" t="s">
        <v>45</v>
      </c>
      <c r="E75" s="14">
        <f>157209.2-62831.63+457507.3-457507.3</f>
        <v>94377.57</v>
      </c>
      <c r="F75" s="22">
        <v>94377.57</v>
      </c>
      <c r="G75" s="23">
        <f t="shared" ref="G75:G128" si="1">F75/E75*100</f>
        <v>100</v>
      </c>
    </row>
    <row r="76" spans="1:7" ht="39" customHeight="1" x14ac:dyDescent="0.2">
      <c r="A76" s="32"/>
      <c r="B76" s="1" t="s">
        <v>37</v>
      </c>
      <c r="C76" s="2" t="s">
        <v>353</v>
      </c>
      <c r="D76" s="3" t="s">
        <v>354</v>
      </c>
      <c r="E76" s="14">
        <v>457507.3</v>
      </c>
      <c r="F76" s="22">
        <v>457507.3</v>
      </c>
      <c r="G76" s="23">
        <f t="shared" si="1"/>
        <v>100</v>
      </c>
    </row>
    <row r="77" spans="1:7" x14ac:dyDescent="0.2">
      <c r="A77" s="13" t="s">
        <v>3</v>
      </c>
      <c r="B77" s="1"/>
      <c r="C77" s="2"/>
      <c r="D77" s="3"/>
      <c r="E77" s="14">
        <f>SUM(E59:E76)</f>
        <v>911208.57</v>
      </c>
      <c r="F77" s="14">
        <f>SUM(F59:F76)</f>
        <v>900262.86499999999</v>
      </c>
      <c r="G77" s="17">
        <f t="shared" si="1"/>
        <v>98.798770626136672</v>
      </c>
    </row>
    <row r="78" spans="1:7" ht="76.5" x14ac:dyDescent="0.2">
      <c r="A78" s="27" t="s">
        <v>440</v>
      </c>
      <c r="B78" s="1" t="s">
        <v>371</v>
      </c>
      <c r="C78" s="2" t="s">
        <v>269</v>
      </c>
      <c r="D78" s="8" t="s">
        <v>29</v>
      </c>
      <c r="E78" s="22">
        <v>0</v>
      </c>
      <c r="F78" s="22">
        <v>207.99100000000001</v>
      </c>
      <c r="G78" s="23"/>
    </row>
    <row r="79" spans="1:7" x14ac:dyDescent="0.2">
      <c r="A79" s="13" t="s">
        <v>3</v>
      </c>
      <c r="B79" s="1"/>
      <c r="C79" s="2"/>
      <c r="D79" s="3"/>
      <c r="E79" s="14">
        <f>SUM(E78)</f>
        <v>0</v>
      </c>
      <c r="F79" s="14">
        <f>SUM(F78)</f>
        <v>207.99100000000001</v>
      </c>
      <c r="G79" s="17"/>
    </row>
    <row r="80" spans="1:7" ht="76.5" x14ac:dyDescent="0.2">
      <c r="A80" s="31" t="s">
        <v>47</v>
      </c>
      <c r="B80" s="1" t="s">
        <v>48</v>
      </c>
      <c r="C80" s="2" t="s">
        <v>269</v>
      </c>
      <c r="D80" s="8" t="s">
        <v>29</v>
      </c>
      <c r="E80" s="14">
        <v>305.3</v>
      </c>
      <c r="F80" s="22">
        <v>800.22</v>
      </c>
      <c r="G80" s="23">
        <f t="shared" si="1"/>
        <v>262.10940058958403</v>
      </c>
    </row>
    <row r="81" spans="1:7" ht="76.5" customHeight="1" x14ac:dyDescent="0.2">
      <c r="A81" s="33"/>
      <c r="B81" s="1" t="s">
        <v>48</v>
      </c>
      <c r="C81" s="2" t="s">
        <v>289</v>
      </c>
      <c r="D81" s="3" t="s">
        <v>49</v>
      </c>
      <c r="E81" s="14">
        <v>86</v>
      </c>
      <c r="F81" s="22">
        <v>204.76900000000001</v>
      </c>
      <c r="G81" s="23">
        <f t="shared" si="1"/>
        <v>238.10348837209304</v>
      </c>
    </row>
    <row r="82" spans="1:7" x14ac:dyDescent="0.2">
      <c r="A82" s="13" t="s">
        <v>3</v>
      </c>
      <c r="B82" s="1"/>
      <c r="C82" s="2"/>
      <c r="D82" s="3"/>
      <c r="E82" s="14">
        <f>SUM(E80:E81)</f>
        <v>391.3</v>
      </c>
      <c r="F82" s="14">
        <f>SUM(F80:F81)</f>
        <v>1004.989</v>
      </c>
      <c r="G82" s="17">
        <f t="shared" si="1"/>
        <v>256.83337592639919</v>
      </c>
    </row>
    <row r="83" spans="1:7" ht="76.5" x14ac:dyDescent="0.2">
      <c r="A83" s="31" t="s">
        <v>50</v>
      </c>
      <c r="B83" s="1" t="s">
        <v>51</v>
      </c>
      <c r="C83" s="2" t="s">
        <v>288</v>
      </c>
      <c r="D83" s="8" t="s">
        <v>52</v>
      </c>
      <c r="E83" s="22">
        <v>6544398.0999999996</v>
      </c>
      <c r="F83" s="22">
        <v>6931780.5410000002</v>
      </c>
      <c r="G83" s="23">
        <f t="shared" si="1"/>
        <v>105.91929823156694</v>
      </c>
    </row>
    <row r="84" spans="1:7" ht="63.75" x14ac:dyDescent="0.2">
      <c r="A84" s="32"/>
      <c r="B84" s="1" t="s">
        <v>51</v>
      </c>
      <c r="C84" s="2" t="s">
        <v>372</v>
      </c>
      <c r="D84" s="8" t="s">
        <v>441</v>
      </c>
      <c r="E84" s="22">
        <v>0</v>
      </c>
      <c r="F84" s="22">
        <v>34886.021999999997</v>
      </c>
      <c r="G84" s="23"/>
    </row>
    <row r="85" spans="1:7" ht="63.75" x14ac:dyDescent="0.2">
      <c r="A85" s="32"/>
      <c r="B85" s="1" t="s">
        <v>51</v>
      </c>
      <c r="C85" s="2" t="s">
        <v>373</v>
      </c>
      <c r="D85" s="8" t="s">
        <v>442</v>
      </c>
      <c r="E85" s="22">
        <v>0</v>
      </c>
      <c r="F85" s="22">
        <v>391.09699999999998</v>
      </c>
      <c r="G85" s="23"/>
    </row>
    <row r="86" spans="1:7" ht="76.5" x14ac:dyDescent="0.2">
      <c r="A86" s="32"/>
      <c r="B86" s="1" t="s">
        <v>51</v>
      </c>
      <c r="C86" s="2" t="s">
        <v>374</v>
      </c>
      <c r="D86" s="8" t="s">
        <v>443</v>
      </c>
      <c r="E86" s="22">
        <v>0</v>
      </c>
      <c r="F86" s="22">
        <v>8363</v>
      </c>
      <c r="G86" s="23"/>
    </row>
    <row r="87" spans="1:7" ht="63.75" x14ac:dyDescent="0.2">
      <c r="A87" s="32"/>
      <c r="B87" s="1" t="s">
        <v>51</v>
      </c>
      <c r="C87" s="2" t="s">
        <v>375</v>
      </c>
      <c r="D87" s="8" t="s">
        <v>444</v>
      </c>
      <c r="E87" s="22">
        <v>0</v>
      </c>
      <c r="F87" s="22">
        <v>-266.37099999999998</v>
      </c>
      <c r="G87" s="23"/>
    </row>
    <row r="88" spans="1:7" ht="76.5" x14ac:dyDescent="0.2">
      <c r="A88" s="32"/>
      <c r="B88" s="1" t="s">
        <v>51</v>
      </c>
      <c r="C88" s="2" t="s">
        <v>376</v>
      </c>
      <c r="D88" s="8" t="s">
        <v>445</v>
      </c>
      <c r="E88" s="22">
        <v>0</v>
      </c>
      <c r="F88" s="22">
        <v>-0.79200000000000004</v>
      </c>
      <c r="G88" s="23"/>
    </row>
    <row r="89" spans="1:7" ht="102" x14ac:dyDescent="0.2">
      <c r="A89" s="32"/>
      <c r="B89" s="1" t="s">
        <v>51</v>
      </c>
      <c r="C89" s="2" t="s">
        <v>287</v>
      </c>
      <c r="D89" s="8" t="s">
        <v>53</v>
      </c>
      <c r="E89" s="22">
        <v>78711.899999999994</v>
      </c>
      <c r="F89" s="22">
        <v>75351.538</v>
      </c>
      <c r="G89" s="23">
        <f t="shared" si="1"/>
        <v>95.730808175129809</v>
      </c>
    </row>
    <row r="90" spans="1:7" ht="89.25" x14ac:dyDescent="0.2">
      <c r="A90" s="32"/>
      <c r="B90" s="1" t="s">
        <v>51</v>
      </c>
      <c r="C90" s="2" t="s">
        <v>377</v>
      </c>
      <c r="D90" s="8" t="s">
        <v>446</v>
      </c>
      <c r="E90" s="22">
        <v>0</v>
      </c>
      <c r="F90" s="22">
        <v>591.85</v>
      </c>
      <c r="G90" s="23"/>
    </row>
    <row r="91" spans="1:7" ht="89.25" x14ac:dyDescent="0.2">
      <c r="A91" s="32"/>
      <c r="B91" s="1" t="s">
        <v>51</v>
      </c>
      <c r="C91" s="2" t="s">
        <v>378</v>
      </c>
      <c r="D91" s="8" t="s">
        <v>447</v>
      </c>
      <c r="E91" s="22">
        <v>0</v>
      </c>
      <c r="F91" s="22">
        <v>0.10299999999999999</v>
      </c>
      <c r="G91" s="23"/>
    </row>
    <row r="92" spans="1:7" ht="101.25" customHeight="1" x14ac:dyDescent="0.2">
      <c r="A92" s="32"/>
      <c r="B92" s="1" t="s">
        <v>51</v>
      </c>
      <c r="C92" s="2" t="s">
        <v>379</v>
      </c>
      <c r="D92" s="8" t="s">
        <v>448</v>
      </c>
      <c r="E92" s="22">
        <v>0</v>
      </c>
      <c r="F92" s="22">
        <v>349.57900000000001</v>
      </c>
      <c r="G92" s="23"/>
    </row>
    <row r="93" spans="1:7" ht="89.25" x14ac:dyDescent="0.2">
      <c r="A93" s="32"/>
      <c r="B93" s="1" t="s">
        <v>51</v>
      </c>
      <c r="C93" s="2" t="s">
        <v>380</v>
      </c>
      <c r="D93" s="8" t="s">
        <v>449</v>
      </c>
      <c r="E93" s="22">
        <v>0</v>
      </c>
      <c r="F93" s="22">
        <v>-31.045000000000002</v>
      </c>
      <c r="G93" s="23"/>
    </row>
    <row r="94" spans="1:7" ht="51" x14ac:dyDescent="0.2">
      <c r="A94" s="32"/>
      <c r="B94" s="1" t="s">
        <v>51</v>
      </c>
      <c r="C94" s="2" t="s">
        <v>286</v>
      </c>
      <c r="D94" s="8" t="s">
        <v>54</v>
      </c>
      <c r="E94" s="22">
        <v>117769.3</v>
      </c>
      <c r="F94" s="22">
        <v>140934.79999999999</v>
      </c>
      <c r="G94" s="23">
        <f t="shared" si="1"/>
        <v>119.67023664061855</v>
      </c>
    </row>
    <row r="95" spans="1:7" ht="38.25" x14ac:dyDescent="0.2">
      <c r="A95" s="32"/>
      <c r="B95" s="1" t="s">
        <v>51</v>
      </c>
      <c r="C95" s="2" t="s">
        <v>381</v>
      </c>
      <c r="D95" s="8" t="s">
        <v>450</v>
      </c>
      <c r="E95" s="22">
        <v>0</v>
      </c>
      <c r="F95" s="22">
        <v>805.60900000000004</v>
      </c>
      <c r="G95" s="23"/>
    </row>
    <row r="96" spans="1:7" ht="63.75" x14ac:dyDescent="0.2">
      <c r="A96" s="32"/>
      <c r="B96" s="1" t="s">
        <v>51</v>
      </c>
      <c r="C96" s="2" t="s">
        <v>382</v>
      </c>
      <c r="D96" s="8" t="s">
        <v>451</v>
      </c>
      <c r="E96" s="22">
        <v>0</v>
      </c>
      <c r="F96" s="22">
        <v>1133.6030000000001</v>
      </c>
      <c r="G96" s="23"/>
    </row>
    <row r="97" spans="1:7" ht="38.25" x14ac:dyDescent="0.2">
      <c r="A97" s="32"/>
      <c r="B97" s="1" t="s">
        <v>51</v>
      </c>
      <c r="C97" s="2" t="s">
        <v>383</v>
      </c>
      <c r="D97" s="8" t="s">
        <v>452</v>
      </c>
      <c r="E97" s="22">
        <v>0</v>
      </c>
      <c r="F97" s="22">
        <v>-5.8520000000000003</v>
      </c>
      <c r="G97" s="23"/>
    </row>
    <row r="98" spans="1:7" ht="63.75" x14ac:dyDescent="0.2">
      <c r="A98" s="32"/>
      <c r="B98" s="1" t="s">
        <v>51</v>
      </c>
      <c r="C98" s="2" t="s">
        <v>384</v>
      </c>
      <c r="D98" s="8" t="s">
        <v>453</v>
      </c>
      <c r="E98" s="22">
        <v>0</v>
      </c>
      <c r="F98" s="22">
        <v>-6.8000000000000005E-2</v>
      </c>
      <c r="G98" s="23"/>
    </row>
    <row r="99" spans="1:7" ht="89.25" x14ac:dyDescent="0.2">
      <c r="A99" s="32"/>
      <c r="B99" s="1" t="s">
        <v>51</v>
      </c>
      <c r="C99" s="2" t="s">
        <v>285</v>
      </c>
      <c r="D99" s="8" t="s">
        <v>55</v>
      </c>
      <c r="E99" s="22">
        <v>32241.599999999999</v>
      </c>
      <c r="F99" s="22">
        <v>34599.874000000003</v>
      </c>
      <c r="G99" s="23">
        <f t="shared" si="1"/>
        <v>107.31438266091014</v>
      </c>
    </row>
    <row r="100" spans="1:7" ht="38.25" x14ac:dyDescent="0.2">
      <c r="A100" s="32"/>
      <c r="B100" s="1" t="s">
        <v>51</v>
      </c>
      <c r="C100" s="2" t="s">
        <v>320</v>
      </c>
      <c r="D100" s="8" t="s">
        <v>56</v>
      </c>
      <c r="E100" s="22">
        <v>616593.69999999995</v>
      </c>
      <c r="F100" s="22">
        <v>535291.06200000003</v>
      </c>
      <c r="G100" s="23">
        <f t="shared" si="1"/>
        <v>86.814228234897641</v>
      </c>
    </row>
    <row r="101" spans="1:7" ht="25.5" x14ac:dyDescent="0.2">
      <c r="A101" s="32"/>
      <c r="B101" s="1" t="s">
        <v>51</v>
      </c>
      <c r="C101" s="2" t="s">
        <v>385</v>
      </c>
      <c r="D101" s="8" t="s">
        <v>454</v>
      </c>
      <c r="E101" s="22">
        <v>0</v>
      </c>
      <c r="F101" s="22">
        <v>2746.2190000000001</v>
      </c>
      <c r="G101" s="23"/>
    </row>
    <row r="102" spans="1:7" ht="38.25" x14ac:dyDescent="0.2">
      <c r="A102" s="32"/>
      <c r="B102" s="1" t="s">
        <v>51</v>
      </c>
      <c r="C102" s="2" t="s">
        <v>386</v>
      </c>
      <c r="D102" s="8" t="s">
        <v>455</v>
      </c>
      <c r="E102" s="22">
        <v>0</v>
      </c>
      <c r="F102" s="22">
        <v>2975.1550000000002</v>
      </c>
      <c r="G102" s="23"/>
    </row>
    <row r="103" spans="1:7" ht="25.5" x14ac:dyDescent="0.2">
      <c r="A103" s="32"/>
      <c r="B103" s="1" t="s">
        <v>51</v>
      </c>
      <c r="C103" s="2" t="s">
        <v>387</v>
      </c>
      <c r="D103" s="8" t="s">
        <v>456</v>
      </c>
      <c r="E103" s="22">
        <v>0</v>
      </c>
      <c r="F103" s="22">
        <v>-3.8969999999999998</v>
      </c>
      <c r="G103" s="23"/>
    </row>
    <row r="104" spans="1:7" ht="51" x14ac:dyDescent="0.2">
      <c r="A104" s="32"/>
      <c r="B104" s="1" t="s">
        <v>51</v>
      </c>
      <c r="C104" s="2" t="s">
        <v>388</v>
      </c>
      <c r="D104" s="8" t="s">
        <v>457</v>
      </c>
      <c r="E104" s="22">
        <v>0</v>
      </c>
      <c r="F104" s="22">
        <v>218.333</v>
      </c>
      <c r="G104" s="23"/>
    </row>
    <row r="105" spans="1:7" ht="38.25" x14ac:dyDescent="0.2">
      <c r="A105" s="32"/>
      <c r="B105" s="1" t="s">
        <v>51</v>
      </c>
      <c r="C105" s="2" t="s">
        <v>389</v>
      </c>
      <c r="D105" s="8" t="s">
        <v>458</v>
      </c>
      <c r="E105" s="22">
        <v>0</v>
      </c>
      <c r="F105" s="22">
        <v>609.36400000000003</v>
      </c>
      <c r="G105" s="23"/>
    </row>
    <row r="106" spans="1:7" ht="51" x14ac:dyDescent="0.2">
      <c r="A106" s="32"/>
      <c r="B106" s="1" t="s">
        <v>51</v>
      </c>
      <c r="C106" s="2" t="s">
        <v>390</v>
      </c>
      <c r="D106" s="8" t="s">
        <v>459</v>
      </c>
      <c r="E106" s="22">
        <v>0</v>
      </c>
      <c r="F106" s="22">
        <v>155.49799999999999</v>
      </c>
      <c r="G106" s="23"/>
    </row>
    <row r="107" spans="1:7" ht="38.25" x14ac:dyDescent="0.2">
      <c r="A107" s="32"/>
      <c r="B107" s="1" t="s">
        <v>51</v>
      </c>
      <c r="C107" s="2" t="s">
        <v>391</v>
      </c>
      <c r="D107" s="8" t="s">
        <v>460</v>
      </c>
      <c r="E107" s="22">
        <v>0</v>
      </c>
      <c r="F107" s="22">
        <v>-3.62</v>
      </c>
      <c r="G107" s="23"/>
    </row>
    <row r="108" spans="1:7" ht="38.25" x14ac:dyDescent="0.2">
      <c r="A108" s="32"/>
      <c r="B108" s="1" t="s">
        <v>51</v>
      </c>
      <c r="C108" s="2" t="s">
        <v>314</v>
      </c>
      <c r="D108" s="8" t="s">
        <v>322</v>
      </c>
      <c r="E108" s="22">
        <v>1358.9</v>
      </c>
      <c r="F108" s="22">
        <v>1836.615</v>
      </c>
      <c r="G108" s="23">
        <f t="shared" si="1"/>
        <v>135.15453675767165</v>
      </c>
    </row>
    <row r="109" spans="1:7" ht="25.5" x14ac:dyDescent="0.2">
      <c r="A109" s="32"/>
      <c r="B109" s="1" t="s">
        <v>51</v>
      </c>
      <c r="C109" s="2" t="s">
        <v>392</v>
      </c>
      <c r="D109" s="8" t="s">
        <v>461</v>
      </c>
      <c r="E109" s="22">
        <v>0</v>
      </c>
      <c r="F109" s="22">
        <v>26.183</v>
      </c>
      <c r="G109" s="23"/>
    </row>
    <row r="110" spans="1:7" ht="38.25" x14ac:dyDescent="0.2">
      <c r="A110" s="32"/>
      <c r="B110" s="1" t="s">
        <v>51</v>
      </c>
      <c r="C110" s="2" t="s">
        <v>393</v>
      </c>
      <c r="D110" s="8" t="s">
        <v>462</v>
      </c>
      <c r="E110" s="22">
        <v>0</v>
      </c>
      <c r="F110" s="22">
        <v>13.6</v>
      </c>
      <c r="G110" s="23"/>
    </row>
    <row r="111" spans="1:7" ht="25.5" x14ac:dyDescent="0.2">
      <c r="A111" s="32"/>
      <c r="B111" s="1" t="s">
        <v>51</v>
      </c>
      <c r="C111" s="2" t="s">
        <v>394</v>
      </c>
      <c r="D111" s="8" t="s">
        <v>463</v>
      </c>
      <c r="E111" s="22">
        <v>0</v>
      </c>
      <c r="F111" s="22">
        <v>2.548</v>
      </c>
      <c r="G111" s="23"/>
    </row>
    <row r="112" spans="1:7" ht="51" x14ac:dyDescent="0.2">
      <c r="A112" s="32"/>
      <c r="B112" s="1" t="s">
        <v>51</v>
      </c>
      <c r="C112" s="2" t="s">
        <v>319</v>
      </c>
      <c r="D112" s="8" t="s">
        <v>57</v>
      </c>
      <c r="E112" s="22">
        <v>21125.8</v>
      </c>
      <c r="F112" s="22">
        <v>28419.411</v>
      </c>
      <c r="G112" s="23">
        <f t="shared" si="1"/>
        <v>134.52466178795598</v>
      </c>
    </row>
    <row r="113" spans="1:7" ht="38.25" x14ac:dyDescent="0.2">
      <c r="A113" s="32"/>
      <c r="B113" s="1" t="s">
        <v>51</v>
      </c>
      <c r="C113" s="2" t="s">
        <v>395</v>
      </c>
      <c r="D113" s="8" t="s">
        <v>464</v>
      </c>
      <c r="E113" s="22">
        <v>0</v>
      </c>
      <c r="F113" s="22">
        <v>1.8260000000000001</v>
      </c>
      <c r="G113" s="23"/>
    </row>
    <row r="114" spans="1:7" ht="51" x14ac:dyDescent="0.2">
      <c r="A114" s="32"/>
      <c r="B114" s="1" t="s">
        <v>51</v>
      </c>
      <c r="C114" s="2" t="s">
        <v>396</v>
      </c>
      <c r="D114" s="8" t="s">
        <v>465</v>
      </c>
      <c r="E114" s="22">
        <v>0</v>
      </c>
      <c r="F114" s="22">
        <v>-8.6</v>
      </c>
      <c r="G114" s="23"/>
    </row>
    <row r="115" spans="1:7" ht="38.25" x14ac:dyDescent="0.2">
      <c r="A115" s="32"/>
      <c r="B115" s="1" t="s">
        <v>51</v>
      </c>
      <c r="C115" s="2" t="s">
        <v>397</v>
      </c>
      <c r="D115" s="8" t="s">
        <v>466</v>
      </c>
      <c r="E115" s="22">
        <v>0</v>
      </c>
      <c r="F115" s="22">
        <v>23.902000000000001</v>
      </c>
      <c r="G115" s="23"/>
    </row>
    <row r="116" spans="1:7" ht="63.75" x14ac:dyDescent="0.2">
      <c r="A116" s="32"/>
      <c r="B116" s="1" t="s">
        <v>51</v>
      </c>
      <c r="C116" s="2" t="s">
        <v>313</v>
      </c>
      <c r="D116" s="8" t="s">
        <v>323</v>
      </c>
      <c r="E116" s="22">
        <v>293508.09999999998</v>
      </c>
      <c r="F116" s="22">
        <v>292161.054</v>
      </c>
      <c r="G116" s="23">
        <f t="shared" si="1"/>
        <v>99.541053211137964</v>
      </c>
    </row>
    <row r="117" spans="1:7" ht="38.25" x14ac:dyDescent="0.2">
      <c r="A117" s="32"/>
      <c r="B117" s="1" t="s">
        <v>51</v>
      </c>
      <c r="C117" s="2" t="s">
        <v>398</v>
      </c>
      <c r="D117" s="8" t="s">
        <v>467</v>
      </c>
      <c r="E117" s="22">
        <v>0</v>
      </c>
      <c r="F117" s="22">
        <v>4272.9589999999998</v>
      </c>
      <c r="G117" s="23"/>
    </row>
    <row r="118" spans="1:7" ht="63.75" x14ac:dyDescent="0.2">
      <c r="A118" s="32"/>
      <c r="B118" s="1" t="s">
        <v>51</v>
      </c>
      <c r="C118" s="2" t="s">
        <v>399</v>
      </c>
      <c r="D118" s="8" t="s">
        <v>468</v>
      </c>
      <c r="E118" s="22">
        <v>0</v>
      </c>
      <c r="F118" s="22">
        <v>8.5999999999999993E-2</v>
      </c>
      <c r="G118" s="23"/>
    </row>
    <row r="119" spans="1:7" ht="38.25" x14ac:dyDescent="0.2">
      <c r="A119" s="32"/>
      <c r="B119" s="1" t="s">
        <v>51</v>
      </c>
      <c r="C119" s="2" t="s">
        <v>400</v>
      </c>
      <c r="D119" s="8" t="s">
        <v>469</v>
      </c>
      <c r="E119" s="22">
        <v>0</v>
      </c>
      <c r="F119" s="22">
        <v>-208.03100000000001</v>
      </c>
      <c r="G119" s="23"/>
    </row>
    <row r="120" spans="1:7" ht="38.25" x14ac:dyDescent="0.2">
      <c r="A120" s="32"/>
      <c r="B120" s="1" t="s">
        <v>51</v>
      </c>
      <c r="C120" s="2" t="s">
        <v>284</v>
      </c>
      <c r="D120" s="8" t="s">
        <v>58</v>
      </c>
      <c r="E120" s="22">
        <v>199750.8</v>
      </c>
      <c r="F120" s="22">
        <v>189257.57</v>
      </c>
      <c r="G120" s="23">
        <f t="shared" si="1"/>
        <v>94.74683956209438</v>
      </c>
    </row>
    <row r="121" spans="1:7" x14ac:dyDescent="0.2">
      <c r="A121" s="32"/>
      <c r="B121" s="1" t="s">
        <v>51</v>
      </c>
      <c r="C121" s="2" t="s">
        <v>401</v>
      </c>
      <c r="D121" s="30" t="s">
        <v>470</v>
      </c>
      <c r="E121" s="22">
        <v>0</v>
      </c>
      <c r="F121" s="22">
        <v>2998.652</v>
      </c>
      <c r="G121" s="23"/>
    </row>
    <row r="122" spans="1:7" ht="38.25" x14ac:dyDescent="0.2">
      <c r="A122" s="32"/>
      <c r="B122" s="1" t="s">
        <v>51</v>
      </c>
      <c r="C122" s="2" t="s">
        <v>402</v>
      </c>
      <c r="D122" s="8" t="s">
        <v>471</v>
      </c>
      <c r="E122" s="22">
        <v>0</v>
      </c>
      <c r="F122" s="22">
        <v>1080.3399999999999</v>
      </c>
      <c r="G122" s="23"/>
    </row>
    <row r="123" spans="1:7" x14ac:dyDescent="0.2">
      <c r="A123" s="32"/>
      <c r="B123" s="1" t="s">
        <v>51</v>
      </c>
      <c r="C123" s="2" t="s">
        <v>403</v>
      </c>
      <c r="D123" s="30" t="s">
        <v>472</v>
      </c>
      <c r="E123" s="22">
        <v>0</v>
      </c>
      <c r="F123" s="22">
        <v>-118.30800000000001</v>
      </c>
      <c r="G123" s="23"/>
    </row>
    <row r="124" spans="1:7" ht="38.25" x14ac:dyDescent="0.2">
      <c r="A124" s="32"/>
      <c r="B124" s="1" t="s">
        <v>51</v>
      </c>
      <c r="C124" s="2" t="s">
        <v>283</v>
      </c>
      <c r="D124" s="8" t="s">
        <v>59</v>
      </c>
      <c r="E124" s="22">
        <v>1080956.2</v>
      </c>
      <c r="F124" s="22">
        <v>878083.64199999999</v>
      </c>
      <c r="G124" s="23">
        <f t="shared" si="1"/>
        <v>81.232120413389552</v>
      </c>
    </row>
    <row r="125" spans="1:7" ht="25.5" x14ac:dyDescent="0.2">
      <c r="A125" s="32"/>
      <c r="B125" s="1" t="s">
        <v>51</v>
      </c>
      <c r="C125" s="2" t="s">
        <v>404</v>
      </c>
      <c r="D125" s="24" t="s">
        <v>473</v>
      </c>
      <c r="E125" s="22">
        <v>0</v>
      </c>
      <c r="F125" s="22">
        <v>20723.769</v>
      </c>
      <c r="G125" s="23"/>
    </row>
    <row r="126" spans="1:7" ht="38.25" x14ac:dyDescent="0.2">
      <c r="A126" s="32"/>
      <c r="B126" s="1" t="s">
        <v>51</v>
      </c>
      <c r="C126" s="2" t="s">
        <v>405</v>
      </c>
      <c r="D126" s="24" t="s">
        <v>474</v>
      </c>
      <c r="E126" s="22">
        <v>0</v>
      </c>
      <c r="F126" s="22">
        <v>-2.34</v>
      </c>
      <c r="G126" s="23"/>
    </row>
    <row r="127" spans="1:7" x14ac:dyDescent="0.2">
      <c r="A127" s="32"/>
      <c r="B127" s="1" t="s">
        <v>51</v>
      </c>
      <c r="C127" s="2" t="s">
        <v>406</v>
      </c>
      <c r="D127" s="24" t="s">
        <v>475</v>
      </c>
      <c r="E127" s="22">
        <v>0</v>
      </c>
      <c r="F127" s="22">
        <v>-615.57899999999995</v>
      </c>
      <c r="G127" s="23"/>
    </row>
    <row r="128" spans="1:7" ht="51" x14ac:dyDescent="0.2">
      <c r="A128" s="32"/>
      <c r="B128" s="1" t="s">
        <v>51</v>
      </c>
      <c r="C128" s="2" t="s">
        <v>282</v>
      </c>
      <c r="D128" s="8" t="s">
        <v>60</v>
      </c>
      <c r="E128" s="22">
        <v>2694242.2919999999</v>
      </c>
      <c r="F128" s="22">
        <v>2460147.6940000001</v>
      </c>
      <c r="G128" s="23">
        <f t="shared" si="1"/>
        <v>91.311301188646027</v>
      </c>
    </row>
    <row r="129" spans="1:7" ht="38.25" x14ac:dyDescent="0.2">
      <c r="A129" s="32"/>
      <c r="B129" s="1" t="s">
        <v>51</v>
      </c>
      <c r="C129" s="2" t="s">
        <v>407</v>
      </c>
      <c r="D129" s="24" t="s">
        <v>476</v>
      </c>
      <c r="E129" s="22">
        <v>0</v>
      </c>
      <c r="F129" s="22">
        <v>26627.01</v>
      </c>
      <c r="G129" s="23"/>
    </row>
    <row r="130" spans="1:7" ht="38.25" x14ac:dyDescent="0.2">
      <c r="A130" s="32"/>
      <c r="B130" s="1" t="s">
        <v>51</v>
      </c>
      <c r="C130" s="2" t="s">
        <v>408</v>
      </c>
      <c r="D130" s="24" t="s">
        <v>477</v>
      </c>
      <c r="E130" s="22">
        <v>0</v>
      </c>
      <c r="F130" s="22">
        <v>30.655999999999999</v>
      </c>
      <c r="G130" s="23"/>
    </row>
    <row r="131" spans="1:7" ht="51" x14ac:dyDescent="0.2">
      <c r="A131" s="32"/>
      <c r="B131" s="1" t="s">
        <v>51</v>
      </c>
      <c r="C131" s="2" t="s">
        <v>409</v>
      </c>
      <c r="D131" s="24" t="s">
        <v>478</v>
      </c>
      <c r="E131" s="22">
        <v>0</v>
      </c>
      <c r="F131" s="22">
        <v>5102.0860000000002</v>
      </c>
      <c r="G131" s="23"/>
    </row>
    <row r="132" spans="1:7" ht="25.5" x14ac:dyDescent="0.2">
      <c r="A132" s="32"/>
      <c r="B132" s="1" t="s">
        <v>51</v>
      </c>
      <c r="C132" s="2" t="s">
        <v>410</v>
      </c>
      <c r="D132" s="24" t="s">
        <v>479</v>
      </c>
      <c r="E132" s="22">
        <v>0</v>
      </c>
      <c r="F132" s="22">
        <v>-1772.6959999999999</v>
      </c>
      <c r="G132" s="23"/>
    </row>
    <row r="133" spans="1:7" ht="51" x14ac:dyDescent="0.2">
      <c r="A133" s="32"/>
      <c r="B133" s="1" t="s">
        <v>51</v>
      </c>
      <c r="C133" s="2" t="s">
        <v>411</v>
      </c>
      <c r="D133" s="24" t="s">
        <v>480</v>
      </c>
      <c r="E133" s="22">
        <v>0</v>
      </c>
      <c r="F133" s="22">
        <v>-85.903000000000006</v>
      </c>
      <c r="G133" s="23"/>
    </row>
    <row r="134" spans="1:7" ht="51" x14ac:dyDescent="0.2">
      <c r="A134" s="32"/>
      <c r="B134" s="1" t="s">
        <v>51</v>
      </c>
      <c r="C134" s="2" t="s">
        <v>281</v>
      </c>
      <c r="D134" s="8" t="s">
        <v>61</v>
      </c>
      <c r="E134" s="22">
        <v>305470.7</v>
      </c>
      <c r="F134" s="22">
        <v>246865.59</v>
      </c>
      <c r="G134" s="23">
        <f t="shared" ref="G134:G194" si="2">F134/E134*100</f>
        <v>80.814817918707092</v>
      </c>
    </row>
    <row r="135" spans="1:7" ht="38.25" x14ac:dyDescent="0.2">
      <c r="A135" s="32"/>
      <c r="B135" s="1" t="s">
        <v>51</v>
      </c>
      <c r="C135" s="2" t="s">
        <v>412</v>
      </c>
      <c r="D135" s="24" t="s">
        <v>481</v>
      </c>
      <c r="E135" s="22">
        <v>0</v>
      </c>
      <c r="F135" s="22">
        <v>4006.3539999999998</v>
      </c>
      <c r="G135" s="23"/>
    </row>
    <row r="136" spans="1:7" ht="51" x14ac:dyDescent="0.2">
      <c r="A136" s="32"/>
      <c r="B136" s="1" t="s">
        <v>51</v>
      </c>
      <c r="C136" s="2" t="s">
        <v>413</v>
      </c>
      <c r="D136" s="24" t="s">
        <v>482</v>
      </c>
      <c r="E136" s="22">
        <v>0</v>
      </c>
      <c r="F136" s="22">
        <v>945.577</v>
      </c>
      <c r="G136" s="23"/>
    </row>
    <row r="137" spans="1:7" ht="25.5" x14ac:dyDescent="0.2">
      <c r="A137" s="32"/>
      <c r="B137" s="1" t="s">
        <v>51</v>
      </c>
      <c r="C137" s="2" t="s">
        <v>414</v>
      </c>
      <c r="D137" s="24" t="s">
        <v>483</v>
      </c>
      <c r="E137" s="22">
        <v>0</v>
      </c>
      <c r="F137" s="22">
        <v>-94.507999999999996</v>
      </c>
      <c r="G137" s="23"/>
    </row>
    <row r="138" spans="1:7" ht="63.75" x14ac:dyDescent="0.2">
      <c r="A138" s="32"/>
      <c r="B138" s="1" t="s">
        <v>51</v>
      </c>
      <c r="C138" s="2" t="s">
        <v>318</v>
      </c>
      <c r="D138" s="8" t="s">
        <v>62</v>
      </c>
      <c r="E138" s="22">
        <v>190482.5</v>
      </c>
      <c r="F138" s="22">
        <v>196800.49799999999</v>
      </c>
      <c r="G138" s="23">
        <f t="shared" si="2"/>
        <v>103.31683907970547</v>
      </c>
    </row>
    <row r="139" spans="1:7" ht="38.25" x14ac:dyDescent="0.2">
      <c r="A139" s="32"/>
      <c r="B139" s="1" t="s">
        <v>51</v>
      </c>
      <c r="C139" s="2" t="s">
        <v>415</v>
      </c>
      <c r="D139" s="24" t="s">
        <v>484</v>
      </c>
      <c r="E139" s="22">
        <v>0</v>
      </c>
      <c r="F139" s="22">
        <v>-0.2</v>
      </c>
      <c r="G139" s="23"/>
    </row>
    <row r="140" spans="1:7" ht="38.25" x14ac:dyDescent="0.2">
      <c r="A140" s="32"/>
      <c r="B140" s="1" t="s">
        <v>51</v>
      </c>
      <c r="C140" s="2" t="s">
        <v>416</v>
      </c>
      <c r="D140" s="24" t="s">
        <v>485</v>
      </c>
      <c r="E140" s="22">
        <v>0</v>
      </c>
      <c r="F140" s="22">
        <v>111.771</v>
      </c>
      <c r="G140" s="23"/>
    </row>
    <row r="141" spans="1:7" ht="51" x14ac:dyDescent="0.2">
      <c r="A141" s="32"/>
      <c r="B141" s="1" t="s">
        <v>51</v>
      </c>
      <c r="C141" s="2" t="s">
        <v>417</v>
      </c>
      <c r="D141" s="24" t="s">
        <v>486</v>
      </c>
      <c r="E141" s="22">
        <v>0</v>
      </c>
      <c r="F141" s="22">
        <v>9.1999999999999998E-2</v>
      </c>
      <c r="G141" s="23"/>
    </row>
    <row r="142" spans="1:7" ht="76.5" x14ac:dyDescent="0.2">
      <c r="A142" s="32"/>
      <c r="B142" s="1" t="s">
        <v>51</v>
      </c>
      <c r="C142" s="2" t="s">
        <v>280</v>
      </c>
      <c r="D142" s="8" t="s">
        <v>311</v>
      </c>
      <c r="E142" s="22">
        <v>3400</v>
      </c>
      <c r="F142" s="22">
        <v>3379.136</v>
      </c>
      <c r="G142" s="23">
        <f t="shared" si="2"/>
        <v>99.386352941176469</v>
      </c>
    </row>
    <row r="143" spans="1:7" ht="63.75" x14ac:dyDescent="0.2">
      <c r="A143" s="32"/>
      <c r="B143" s="1" t="s">
        <v>51</v>
      </c>
      <c r="C143" s="2" t="s">
        <v>279</v>
      </c>
      <c r="D143" s="8" t="s">
        <v>63</v>
      </c>
      <c r="E143" s="22">
        <v>200</v>
      </c>
      <c r="F143" s="22">
        <v>255.19300000000001</v>
      </c>
      <c r="G143" s="23">
        <f t="shared" si="2"/>
        <v>127.59650000000001</v>
      </c>
    </row>
    <row r="144" spans="1:7" ht="63" customHeight="1" x14ac:dyDescent="0.2">
      <c r="A144" s="32"/>
      <c r="B144" s="1" t="s">
        <v>51</v>
      </c>
      <c r="C144" s="2" t="s">
        <v>278</v>
      </c>
      <c r="D144" s="8" t="s">
        <v>64</v>
      </c>
      <c r="E144" s="22">
        <v>1000</v>
      </c>
      <c r="F144" s="22">
        <v>2040.8230000000001</v>
      </c>
      <c r="G144" s="23">
        <f t="shared" si="2"/>
        <v>204.0823</v>
      </c>
    </row>
    <row r="145" spans="1:7" ht="76.5" x14ac:dyDescent="0.2">
      <c r="A145" s="32"/>
      <c r="B145" s="1" t="s">
        <v>51</v>
      </c>
      <c r="C145" s="2" t="s">
        <v>269</v>
      </c>
      <c r="D145" s="8" t="s">
        <v>29</v>
      </c>
      <c r="E145" s="22">
        <v>0</v>
      </c>
      <c r="F145" s="22">
        <v>1049.2919999999999</v>
      </c>
      <c r="G145" s="23"/>
    </row>
    <row r="146" spans="1:7" ht="51" customHeight="1" x14ac:dyDescent="0.2">
      <c r="A146" s="33"/>
      <c r="B146" s="1" t="s">
        <v>51</v>
      </c>
      <c r="C146" s="2" t="s">
        <v>263</v>
      </c>
      <c r="D146" s="3" t="s">
        <v>14</v>
      </c>
      <c r="E146" s="22">
        <v>0</v>
      </c>
      <c r="F146" s="22">
        <v>88.665000000000006</v>
      </c>
      <c r="G146" s="23"/>
    </row>
    <row r="147" spans="1:7" x14ac:dyDescent="0.2">
      <c r="A147" s="13" t="s">
        <v>3</v>
      </c>
      <c r="B147" s="1"/>
      <c r="C147" s="2"/>
      <c r="D147" s="8"/>
      <c r="E147" s="14">
        <f>SUM(E83:E146)</f>
        <v>12181209.891999997</v>
      </c>
      <c r="F147" s="14">
        <f>SUM(F83:F146)</f>
        <v>12134318.030999996</v>
      </c>
      <c r="G147" s="17">
        <f t="shared" si="2"/>
        <v>99.615047590380996</v>
      </c>
    </row>
    <row r="148" spans="1:7" ht="64.5" customHeight="1" x14ac:dyDescent="0.2">
      <c r="A148" s="31" t="s">
        <v>344</v>
      </c>
      <c r="B148" s="1" t="s">
        <v>65</v>
      </c>
      <c r="C148" s="2" t="s">
        <v>277</v>
      </c>
      <c r="D148" s="8" t="s">
        <v>26</v>
      </c>
      <c r="E148" s="22">
        <v>2500</v>
      </c>
      <c r="F148" s="22">
        <v>6726.1059999999998</v>
      </c>
      <c r="G148" s="23">
        <f t="shared" si="2"/>
        <v>269.04424</v>
      </c>
    </row>
    <row r="149" spans="1:7" ht="63.75" x14ac:dyDescent="0.2">
      <c r="A149" s="32"/>
      <c r="B149" s="1" t="s">
        <v>65</v>
      </c>
      <c r="C149" s="2" t="s">
        <v>276</v>
      </c>
      <c r="D149" s="8" t="s">
        <v>27</v>
      </c>
      <c r="E149" s="22">
        <v>20</v>
      </c>
      <c r="F149" s="22">
        <v>4</v>
      </c>
      <c r="G149" s="23">
        <f t="shared" si="2"/>
        <v>20</v>
      </c>
    </row>
    <row r="150" spans="1:7" ht="63.75" x14ac:dyDescent="0.2">
      <c r="A150" s="32"/>
      <c r="B150" s="1" t="s">
        <v>65</v>
      </c>
      <c r="C150" s="2" t="s">
        <v>268</v>
      </c>
      <c r="D150" s="8" t="s">
        <v>77</v>
      </c>
      <c r="E150" s="22">
        <v>0</v>
      </c>
      <c r="F150" s="22">
        <v>-0.5</v>
      </c>
      <c r="G150" s="23"/>
    </row>
    <row r="151" spans="1:7" ht="51" x14ac:dyDescent="0.2">
      <c r="A151" s="32"/>
      <c r="B151" s="1" t="s">
        <v>65</v>
      </c>
      <c r="C151" s="2" t="s">
        <v>301</v>
      </c>
      <c r="D151" s="8" t="s">
        <v>10</v>
      </c>
      <c r="E151" s="22">
        <v>0</v>
      </c>
      <c r="F151" s="22">
        <v>1.95</v>
      </c>
      <c r="G151" s="23"/>
    </row>
    <row r="152" spans="1:7" ht="63.75" customHeight="1" x14ac:dyDescent="0.2">
      <c r="A152" s="32"/>
      <c r="B152" s="1" t="s">
        <v>65</v>
      </c>
      <c r="C152" s="2" t="s">
        <v>300</v>
      </c>
      <c r="D152" s="3" t="s">
        <v>28</v>
      </c>
      <c r="E152" s="14">
        <v>55</v>
      </c>
      <c r="F152" s="22">
        <v>147.10400000000001</v>
      </c>
      <c r="G152" s="23">
        <f t="shared" si="2"/>
        <v>267.46181818181822</v>
      </c>
    </row>
    <row r="153" spans="1:7" ht="64.5" customHeight="1" x14ac:dyDescent="0.2">
      <c r="A153" s="32"/>
      <c r="B153" s="1" t="s">
        <v>65</v>
      </c>
      <c r="C153" s="2" t="s">
        <v>275</v>
      </c>
      <c r="D153" s="8" t="s">
        <v>66</v>
      </c>
      <c r="E153" s="14">
        <v>1486</v>
      </c>
      <c r="F153" s="22">
        <v>13885.833000000001</v>
      </c>
      <c r="G153" s="23">
        <f t="shared" si="2"/>
        <v>934.44367429340525</v>
      </c>
    </row>
    <row r="154" spans="1:7" ht="51" x14ac:dyDescent="0.2">
      <c r="A154" s="32"/>
      <c r="B154" s="1" t="s">
        <v>65</v>
      </c>
      <c r="C154" s="2" t="s">
        <v>274</v>
      </c>
      <c r="D154" s="3" t="s">
        <v>67</v>
      </c>
      <c r="E154" s="14">
        <v>6036</v>
      </c>
      <c r="F154" s="22">
        <v>17458.737000000001</v>
      </c>
      <c r="G154" s="23">
        <f t="shared" si="2"/>
        <v>289.24348906560635</v>
      </c>
    </row>
    <row r="155" spans="1:7" ht="76.5" x14ac:dyDescent="0.2">
      <c r="A155" s="32"/>
      <c r="B155" s="1" t="s">
        <v>65</v>
      </c>
      <c r="C155" s="2" t="s">
        <v>269</v>
      </c>
      <c r="D155" s="8" t="s">
        <v>29</v>
      </c>
      <c r="E155" s="14">
        <f>21100+400</f>
        <v>21500</v>
      </c>
      <c r="F155" s="22">
        <v>33671.637999999999</v>
      </c>
      <c r="G155" s="23">
        <f t="shared" si="2"/>
        <v>156.61226976744186</v>
      </c>
    </row>
    <row r="156" spans="1:7" ht="51.75" customHeight="1" x14ac:dyDescent="0.2">
      <c r="A156" s="33"/>
      <c r="B156" s="1" t="s">
        <v>65</v>
      </c>
      <c r="C156" s="2" t="s">
        <v>263</v>
      </c>
      <c r="D156" s="3" t="s">
        <v>14</v>
      </c>
      <c r="E156" s="14">
        <v>10900</v>
      </c>
      <c r="F156" s="22">
        <v>17772.246999999999</v>
      </c>
      <c r="G156" s="23">
        <f t="shared" si="2"/>
        <v>163.04813761467889</v>
      </c>
    </row>
    <row r="157" spans="1:7" x14ac:dyDescent="0.2">
      <c r="A157" s="13" t="s">
        <v>3</v>
      </c>
      <c r="B157" s="1"/>
      <c r="C157" s="2"/>
      <c r="D157" s="3"/>
      <c r="E157" s="14">
        <f>SUM(E148:E156)</f>
        <v>42497</v>
      </c>
      <c r="F157" s="14">
        <f>SUM(F148:F156)</f>
        <v>89667.115000000005</v>
      </c>
      <c r="G157" s="17">
        <f t="shared" si="2"/>
        <v>210.99634091818248</v>
      </c>
    </row>
    <row r="158" spans="1:7" ht="76.5" customHeight="1" x14ac:dyDescent="0.2">
      <c r="A158" s="31" t="s">
        <v>68</v>
      </c>
      <c r="B158" s="1" t="s">
        <v>69</v>
      </c>
      <c r="C158" s="2" t="s">
        <v>273</v>
      </c>
      <c r="D158" s="8" t="s">
        <v>70</v>
      </c>
      <c r="E158" s="14">
        <v>1.2</v>
      </c>
      <c r="F158" s="22">
        <v>0</v>
      </c>
      <c r="G158" s="23">
        <f t="shared" si="2"/>
        <v>0</v>
      </c>
    </row>
    <row r="159" spans="1:7" ht="76.5" customHeight="1" x14ac:dyDescent="0.2">
      <c r="A159" s="32"/>
      <c r="B159" s="1" t="s">
        <v>69</v>
      </c>
      <c r="C159" s="2" t="s">
        <v>272</v>
      </c>
      <c r="D159" s="8" t="s">
        <v>71</v>
      </c>
      <c r="E159" s="14">
        <v>450.8</v>
      </c>
      <c r="F159" s="22">
        <v>486.7</v>
      </c>
      <c r="G159" s="23">
        <f t="shared" si="2"/>
        <v>107.96362023070097</v>
      </c>
    </row>
    <row r="160" spans="1:7" ht="51" x14ac:dyDescent="0.2">
      <c r="A160" s="33"/>
      <c r="B160" s="1" t="s">
        <v>69</v>
      </c>
      <c r="C160" s="2" t="s">
        <v>271</v>
      </c>
      <c r="D160" s="3" t="s">
        <v>72</v>
      </c>
      <c r="E160" s="14">
        <v>6</v>
      </c>
      <c r="F160" s="22">
        <v>4</v>
      </c>
      <c r="G160" s="23">
        <f t="shared" si="2"/>
        <v>66.666666666666657</v>
      </c>
    </row>
    <row r="161" spans="1:7" x14ac:dyDescent="0.2">
      <c r="A161" s="13" t="s">
        <v>3</v>
      </c>
      <c r="B161" s="1"/>
      <c r="C161" s="2"/>
      <c r="D161" s="3"/>
      <c r="E161" s="14">
        <f>SUM(E158:E160)</f>
        <v>458</v>
      </c>
      <c r="F161" s="14">
        <f>SUM(F158:F160)</f>
        <v>490.7</v>
      </c>
      <c r="G161" s="17">
        <f t="shared" si="2"/>
        <v>107.13973799126637</v>
      </c>
    </row>
    <row r="162" spans="1:7" ht="51" x14ac:dyDescent="0.2">
      <c r="A162" s="31" t="s">
        <v>73</v>
      </c>
      <c r="B162" s="1" t="s">
        <v>74</v>
      </c>
      <c r="C162" s="2" t="s">
        <v>270</v>
      </c>
      <c r="D162" s="3" t="s">
        <v>11</v>
      </c>
      <c r="E162" s="14">
        <v>441</v>
      </c>
      <c r="F162" s="22">
        <v>876.22799999999995</v>
      </c>
      <c r="G162" s="23">
        <f t="shared" si="2"/>
        <v>198.69115646258501</v>
      </c>
    </row>
    <row r="163" spans="1:7" ht="76.5" x14ac:dyDescent="0.2">
      <c r="A163" s="32"/>
      <c r="B163" s="1" t="s">
        <v>74</v>
      </c>
      <c r="C163" s="2" t="s">
        <v>269</v>
      </c>
      <c r="D163" s="8" t="s">
        <v>29</v>
      </c>
      <c r="E163" s="14">
        <v>54</v>
      </c>
      <c r="F163" s="22">
        <v>5.5339999999999998</v>
      </c>
      <c r="G163" s="23">
        <f t="shared" si="2"/>
        <v>10.248148148148148</v>
      </c>
    </row>
    <row r="164" spans="1:7" ht="51.75" customHeight="1" x14ac:dyDescent="0.2">
      <c r="A164" s="33"/>
      <c r="B164" s="1" t="s">
        <v>74</v>
      </c>
      <c r="C164" s="2" t="s">
        <v>263</v>
      </c>
      <c r="D164" s="3" t="s">
        <v>14</v>
      </c>
      <c r="E164" s="14">
        <v>660</v>
      </c>
      <c r="F164" s="22">
        <v>545.78200000000004</v>
      </c>
      <c r="G164" s="23">
        <f t="shared" si="2"/>
        <v>82.694242424242432</v>
      </c>
    </row>
    <row r="165" spans="1:7" x14ac:dyDescent="0.2">
      <c r="A165" s="13" t="s">
        <v>3</v>
      </c>
      <c r="B165" s="1"/>
      <c r="C165" s="2"/>
      <c r="D165" s="3"/>
      <c r="E165" s="14">
        <f>SUM(E162:E164)</f>
        <v>1155</v>
      </c>
      <c r="F165" s="14">
        <f>SUM(F162:F164)</f>
        <v>1427.5439999999999</v>
      </c>
      <c r="G165" s="17">
        <f t="shared" si="2"/>
        <v>123.59688311688311</v>
      </c>
    </row>
    <row r="166" spans="1:7" ht="63.75" x14ac:dyDescent="0.2">
      <c r="A166" s="7" t="s">
        <v>75</v>
      </c>
      <c r="B166" s="1" t="s">
        <v>76</v>
      </c>
      <c r="C166" s="2" t="s">
        <v>268</v>
      </c>
      <c r="D166" s="8" t="s">
        <v>77</v>
      </c>
      <c r="E166" s="14">
        <v>750</v>
      </c>
      <c r="F166" s="22">
        <v>167.57300000000001</v>
      </c>
      <c r="G166" s="23">
        <f t="shared" si="2"/>
        <v>22.343066666666665</v>
      </c>
    </row>
    <row r="167" spans="1:7" x14ac:dyDescent="0.2">
      <c r="A167" s="13" t="s">
        <v>3</v>
      </c>
      <c r="B167" s="1"/>
      <c r="C167" s="2"/>
      <c r="D167" s="8"/>
      <c r="E167" s="14">
        <f>SUM(E166)</f>
        <v>750</v>
      </c>
      <c r="F167" s="14">
        <f>SUM(F166)</f>
        <v>167.57300000000001</v>
      </c>
      <c r="G167" s="17">
        <f t="shared" si="2"/>
        <v>22.343066666666665</v>
      </c>
    </row>
    <row r="168" spans="1:7" ht="51" x14ac:dyDescent="0.2">
      <c r="A168" s="31" t="s">
        <v>348</v>
      </c>
      <c r="B168" s="1" t="s">
        <v>78</v>
      </c>
      <c r="C168" s="2" t="s">
        <v>267</v>
      </c>
      <c r="D168" s="3" t="s">
        <v>79</v>
      </c>
      <c r="E168" s="14">
        <v>425</v>
      </c>
      <c r="F168" s="22">
        <v>537.69100000000003</v>
      </c>
      <c r="G168" s="23">
        <f t="shared" si="2"/>
        <v>126.51552941176472</v>
      </c>
    </row>
    <row r="169" spans="1:7" ht="76.5" x14ac:dyDescent="0.2">
      <c r="A169" s="32"/>
      <c r="B169" s="1" t="s">
        <v>78</v>
      </c>
      <c r="C169" s="2" t="s">
        <v>269</v>
      </c>
      <c r="D169" s="8" t="s">
        <v>29</v>
      </c>
      <c r="E169" s="22">
        <v>0</v>
      </c>
      <c r="F169" s="22">
        <v>9</v>
      </c>
      <c r="G169" s="23"/>
    </row>
    <row r="170" spans="1:7" ht="51" x14ac:dyDescent="0.2">
      <c r="A170" s="32"/>
      <c r="B170" s="1" t="s">
        <v>78</v>
      </c>
      <c r="C170" s="2" t="s">
        <v>266</v>
      </c>
      <c r="D170" s="3" t="s">
        <v>80</v>
      </c>
      <c r="E170" s="22">
        <v>9663.7000000000007</v>
      </c>
      <c r="F170" s="22">
        <v>15293.312</v>
      </c>
      <c r="G170" s="23">
        <f t="shared" si="2"/>
        <v>158.255243850699</v>
      </c>
    </row>
    <row r="171" spans="1:7" ht="51" customHeight="1" x14ac:dyDescent="0.2">
      <c r="A171" s="33"/>
      <c r="B171" s="1" t="s">
        <v>78</v>
      </c>
      <c r="C171" s="2" t="s">
        <v>263</v>
      </c>
      <c r="D171" s="3" t="s">
        <v>14</v>
      </c>
      <c r="E171" s="22">
        <v>155</v>
      </c>
      <c r="F171" s="22">
        <v>649</v>
      </c>
      <c r="G171" s="23">
        <f t="shared" si="2"/>
        <v>418.70967741935488</v>
      </c>
    </row>
    <row r="172" spans="1:7" x14ac:dyDescent="0.2">
      <c r="A172" s="13" t="s">
        <v>3</v>
      </c>
      <c r="B172" s="1"/>
      <c r="C172" s="2"/>
      <c r="D172" s="3"/>
      <c r="E172" s="14">
        <f>SUM(E168:E171)</f>
        <v>10243.700000000001</v>
      </c>
      <c r="F172" s="14">
        <f>SUM(F168:F171)</f>
        <v>16489.003000000001</v>
      </c>
      <c r="G172" s="17">
        <f t="shared" si="2"/>
        <v>160.96725792438278</v>
      </c>
    </row>
    <row r="173" spans="1:7" ht="38.25" x14ac:dyDescent="0.2">
      <c r="A173" s="7" t="s">
        <v>343</v>
      </c>
      <c r="B173" s="1" t="s">
        <v>81</v>
      </c>
      <c r="C173" s="2" t="s">
        <v>185</v>
      </c>
      <c r="D173" s="3" t="s">
        <v>315</v>
      </c>
      <c r="E173" s="14">
        <v>378.1</v>
      </c>
      <c r="F173" s="22">
        <v>15.6</v>
      </c>
      <c r="G173" s="23">
        <f t="shared" si="2"/>
        <v>4.1258926209997355</v>
      </c>
    </row>
    <row r="174" spans="1:7" x14ac:dyDescent="0.2">
      <c r="A174" s="13" t="s">
        <v>3</v>
      </c>
      <c r="B174" s="1"/>
      <c r="C174" s="2"/>
      <c r="D174" s="3"/>
      <c r="E174" s="14">
        <f>SUM(E173)</f>
        <v>378.1</v>
      </c>
      <c r="F174" s="14">
        <f>SUM(F173)</f>
        <v>15.6</v>
      </c>
      <c r="G174" s="17">
        <f t="shared" si="2"/>
        <v>4.1258926209997355</v>
      </c>
    </row>
    <row r="175" spans="1:7" ht="63.75" x14ac:dyDescent="0.2">
      <c r="A175" s="7" t="s">
        <v>488</v>
      </c>
      <c r="B175" s="1" t="s">
        <v>418</v>
      </c>
      <c r="C175" s="2" t="s">
        <v>185</v>
      </c>
      <c r="D175" s="3" t="s">
        <v>315</v>
      </c>
      <c r="E175" s="22">
        <v>0</v>
      </c>
      <c r="F175" s="22">
        <v>270</v>
      </c>
      <c r="G175" s="23"/>
    </row>
    <row r="176" spans="1:7" x14ac:dyDescent="0.2">
      <c r="A176" s="13" t="s">
        <v>3</v>
      </c>
      <c r="B176" s="1"/>
      <c r="C176" s="2"/>
      <c r="D176" s="3"/>
      <c r="E176" s="14">
        <f>SUM(E175)</f>
        <v>0</v>
      </c>
      <c r="F176" s="14">
        <f>SUM(F175)</f>
        <v>270</v>
      </c>
      <c r="G176" s="17"/>
    </row>
    <row r="177" spans="1:7" ht="76.5" x14ac:dyDescent="0.2">
      <c r="A177" s="7" t="s">
        <v>82</v>
      </c>
      <c r="B177" s="1" t="s">
        <v>83</v>
      </c>
      <c r="C177" s="2" t="s">
        <v>185</v>
      </c>
      <c r="D177" s="3" t="s">
        <v>84</v>
      </c>
      <c r="E177" s="14">
        <v>8000</v>
      </c>
      <c r="F177" s="22">
        <v>10194.175999999999</v>
      </c>
      <c r="G177" s="23">
        <f t="shared" si="2"/>
        <v>127.42719999999998</v>
      </c>
    </row>
    <row r="178" spans="1:7" x14ac:dyDescent="0.2">
      <c r="A178" s="13" t="s">
        <v>3</v>
      </c>
      <c r="B178" s="1"/>
      <c r="C178" s="2"/>
      <c r="D178" s="3"/>
      <c r="E178" s="14">
        <f>SUM(E177)</f>
        <v>8000</v>
      </c>
      <c r="F178" s="14">
        <f>SUM(F177)</f>
        <v>10194.175999999999</v>
      </c>
      <c r="G178" s="17">
        <f t="shared" si="2"/>
        <v>127.42719999999998</v>
      </c>
    </row>
    <row r="179" spans="1:7" ht="25.5" x14ac:dyDescent="0.2">
      <c r="A179" s="31" t="s">
        <v>487</v>
      </c>
      <c r="B179" s="1" t="s">
        <v>419</v>
      </c>
      <c r="C179" s="2" t="s">
        <v>420</v>
      </c>
      <c r="D179" s="3" t="s">
        <v>489</v>
      </c>
      <c r="E179" s="22">
        <v>0</v>
      </c>
      <c r="F179" s="22">
        <v>233</v>
      </c>
      <c r="G179" s="23"/>
    </row>
    <row r="180" spans="1:7" ht="25.5" x14ac:dyDescent="0.2">
      <c r="A180" s="32"/>
      <c r="B180" s="1" t="s">
        <v>419</v>
      </c>
      <c r="C180" s="2" t="s">
        <v>421</v>
      </c>
      <c r="D180" s="3" t="s">
        <v>490</v>
      </c>
      <c r="E180" s="22">
        <v>0</v>
      </c>
      <c r="F180" s="22">
        <v>7942.9970000000003</v>
      </c>
      <c r="G180" s="23"/>
    </row>
    <row r="181" spans="1:7" ht="25.5" x14ac:dyDescent="0.2">
      <c r="A181" s="33"/>
      <c r="B181" s="1" t="s">
        <v>419</v>
      </c>
      <c r="C181" s="2" t="s">
        <v>185</v>
      </c>
      <c r="D181" s="3" t="s">
        <v>315</v>
      </c>
      <c r="E181" s="22">
        <v>0</v>
      </c>
      <c r="F181" s="22">
        <v>1592.9680000000001</v>
      </c>
      <c r="G181" s="23"/>
    </row>
    <row r="182" spans="1:7" x14ac:dyDescent="0.2">
      <c r="A182" s="13" t="s">
        <v>3</v>
      </c>
      <c r="B182" s="1"/>
      <c r="C182" s="2"/>
      <c r="D182" s="3"/>
      <c r="E182" s="14">
        <f>SUM(E179:E181)</f>
        <v>0</v>
      </c>
      <c r="F182" s="14">
        <f>SUM(F179:F181)</f>
        <v>9768.9650000000001</v>
      </c>
      <c r="G182" s="17"/>
    </row>
    <row r="183" spans="1:7" ht="25.5" x14ac:dyDescent="0.2">
      <c r="A183" s="31" t="s">
        <v>349</v>
      </c>
      <c r="B183" s="1" t="s">
        <v>350</v>
      </c>
      <c r="C183" s="2" t="s">
        <v>422</v>
      </c>
      <c r="D183" s="3" t="s">
        <v>491</v>
      </c>
      <c r="E183" s="22">
        <v>0</v>
      </c>
      <c r="F183" s="22">
        <v>4554.25</v>
      </c>
      <c r="G183" s="23"/>
    </row>
    <row r="184" spans="1:7" ht="25.5" x14ac:dyDescent="0.2">
      <c r="A184" s="32"/>
      <c r="B184" s="1" t="s">
        <v>350</v>
      </c>
      <c r="C184" s="2" t="s">
        <v>423</v>
      </c>
      <c r="D184" s="3" t="s">
        <v>492</v>
      </c>
      <c r="E184" s="22">
        <v>0</v>
      </c>
      <c r="F184" s="22">
        <v>447.9</v>
      </c>
      <c r="G184" s="23"/>
    </row>
    <row r="185" spans="1:7" ht="25.5" x14ac:dyDescent="0.2">
      <c r="A185" s="33"/>
      <c r="B185" s="1" t="s">
        <v>350</v>
      </c>
      <c r="C185" s="2" t="s">
        <v>326</v>
      </c>
      <c r="D185" s="3" t="s">
        <v>327</v>
      </c>
      <c r="E185" s="22">
        <v>1028</v>
      </c>
      <c r="F185" s="22">
        <v>1580.809</v>
      </c>
      <c r="G185" s="23">
        <f t="shared" si="2"/>
        <v>153.77519455252917</v>
      </c>
    </row>
    <row r="186" spans="1:7" x14ac:dyDescent="0.2">
      <c r="A186" s="13" t="s">
        <v>3</v>
      </c>
      <c r="B186" s="1"/>
      <c r="C186" s="2"/>
      <c r="D186" s="3"/>
      <c r="E186" s="14">
        <f>SUM(E183:E185)</f>
        <v>1028</v>
      </c>
      <c r="F186" s="14">
        <f t="shared" ref="F186" si="3">SUM(F183:F185)</f>
        <v>6582.9589999999998</v>
      </c>
      <c r="G186" s="17">
        <f t="shared" si="2"/>
        <v>640.36566147859912</v>
      </c>
    </row>
    <row r="187" spans="1:7" ht="38.25" x14ac:dyDescent="0.2">
      <c r="A187" s="20" t="s">
        <v>355</v>
      </c>
      <c r="B187" s="1" t="s">
        <v>85</v>
      </c>
      <c r="C187" s="2" t="s">
        <v>185</v>
      </c>
      <c r="D187" s="3" t="s">
        <v>84</v>
      </c>
      <c r="E187" s="14">
        <v>1800</v>
      </c>
      <c r="F187" s="22">
        <v>1875.8520000000001</v>
      </c>
      <c r="G187" s="23">
        <f t="shared" si="2"/>
        <v>104.21400000000001</v>
      </c>
    </row>
    <row r="188" spans="1:7" x14ac:dyDescent="0.2">
      <c r="A188" s="13" t="s">
        <v>3</v>
      </c>
      <c r="B188" s="1"/>
      <c r="C188" s="2"/>
      <c r="D188" s="3"/>
      <c r="E188" s="14">
        <f>SUM(E187:E187)</f>
        <v>1800</v>
      </c>
      <c r="F188" s="14">
        <f>SUM(F187:F187)</f>
        <v>1875.8520000000001</v>
      </c>
      <c r="G188" s="17">
        <f t="shared" si="2"/>
        <v>104.21400000000001</v>
      </c>
    </row>
    <row r="189" spans="1:7" ht="63.75" x14ac:dyDescent="0.2">
      <c r="A189" s="7" t="s">
        <v>86</v>
      </c>
      <c r="B189" s="1" t="s">
        <v>87</v>
      </c>
      <c r="C189" s="2" t="s">
        <v>264</v>
      </c>
      <c r="D189" s="3" t="s">
        <v>88</v>
      </c>
      <c r="E189" s="14">
        <v>1000</v>
      </c>
      <c r="F189" s="22">
        <v>151.19999999999999</v>
      </c>
      <c r="G189" s="23">
        <f t="shared" si="2"/>
        <v>15.120000000000001</v>
      </c>
    </row>
    <row r="190" spans="1:7" x14ac:dyDescent="0.2">
      <c r="A190" s="13" t="s">
        <v>3</v>
      </c>
      <c r="B190" s="1"/>
      <c r="C190" s="2"/>
      <c r="D190" s="3"/>
      <c r="E190" s="14">
        <f>SUM(E189)</f>
        <v>1000</v>
      </c>
      <c r="F190" s="14">
        <f>SUM(F189)</f>
        <v>151.19999999999999</v>
      </c>
      <c r="G190" s="17">
        <f t="shared" si="2"/>
        <v>15.120000000000001</v>
      </c>
    </row>
    <row r="191" spans="1:7" ht="51" x14ac:dyDescent="0.2">
      <c r="A191" s="7" t="s">
        <v>89</v>
      </c>
      <c r="B191" s="1" t="s">
        <v>90</v>
      </c>
      <c r="C191" s="2" t="s">
        <v>185</v>
      </c>
      <c r="D191" s="3" t="s">
        <v>84</v>
      </c>
      <c r="E191" s="14">
        <v>13000</v>
      </c>
      <c r="F191" s="22">
        <v>101754.065</v>
      </c>
      <c r="G191" s="23">
        <f t="shared" si="2"/>
        <v>782.72357692307696</v>
      </c>
    </row>
    <row r="192" spans="1:7" x14ac:dyDescent="0.2">
      <c r="A192" s="13" t="s">
        <v>3</v>
      </c>
      <c r="B192" s="1"/>
      <c r="C192" s="2"/>
      <c r="D192" s="3"/>
      <c r="E192" s="14">
        <f>SUM(E191)</f>
        <v>13000</v>
      </c>
      <c r="F192" s="14">
        <f>SUM(F191)</f>
        <v>101754.065</v>
      </c>
      <c r="G192" s="17">
        <f t="shared" si="2"/>
        <v>782.72357692307696</v>
      </c>
    </row>
    <row r="193" spans="1:7" ht="51" x14ac:dyDescent="0.2">
      <c r="A193" s="7" t="s">
        <v>91</v>
      </c>
      <c r="B193" s="1" t="s">
        <v>92</v>
      </c>
      <c r="C193" s="2" t="s">
        <v>185</v>
      </c>
      <c r="D193" s="3" t="s">
        <v>84</v>
      </c>
      <c r="E193" s="14">
        <v>380.1</v>
      </c>
      <c r="F193" s="22">
        <v>140.946</v>
      </c>
      <c r="G193" s="23">
        <f t="shared" si="2"/>
        <v>37.081294396211526</v>
      </c>
    </row>
    <row r="194" spans="1:7" x14ac:dyDescent="0.2">
      <c r="A194" s="13" t="s">
        <v>3</v>
      </c>
      <c r="B194" s="1"/>
      <c r="C194" s="2"/>
      <c r="D194" s="3"/>
      <c r="E194" s="14">
        <f>SUM(E193)</f>
        <v>380.1</v>
      </c>
      <c r="F194" s="14">
        <f>SUM(F193)</f>
        <v>140.946</v>
      </c>
      <c r="G194" s="17">
        <f t="shared" si="2"/>
        <v>37.081294396211526</v>
      </c>
    </row>
    <row r="195" spans="1:7" x14ac:dyDescent="0.2">
      <c r="A195" s="31" t="s">
        <v>93</v>
      </c>
      <c r="B195" s="1" t="s">
        <v>94</v>
      </c>
      <c r="C195" s="2" t="s">
        <v>197</v>
      </c>
      <c r="D195" s="3" t="s">
        <v>166</v>
      </c>
      <c r="E195" s="14">
        <v>0</v>
      </c>
      <c r="F195" s="22">
        <v>288.45600000000002</v>
      </c>
      <c r="G195" s="23"/>
    </row>
    <row r="196" spans="1:7" ht="25.5" x14ac:dyDescent="0.2">
      <c r="A196" s="32"/>
      <c r="B196" s="1" t="s">
        <v>94</v>
      </c>
      <c r="C196" s="2" t="s">
        <v>185</v>
      </c>
      <c r="D196" s="3" t="s">
        <v>84</v>
      </c>
      <c r="E196" s="14">
        <v>0</v>
      </c>
      <c r="F196" s="22">
        <v>358.87200000000001</v>
      </c>
      <c r="G196" s="23"/>
    </row>
    <row r="197" spans="1:7" ht="25.5" x14ac:dyDescent="0.2">
      <c r="A197" s="32"/>
      <c r="B197" s="1" t="s">
        <v>94</v>
      </c>
      <c r="C197" s="2" t="s">
        <v>262</v>
      </c>
      <c r="D197" s="3" t="s">
        <v>95</v>
      </c>
      <c r="E197" s="14">
        <v>267267.59999999998</v>
      </c>
      <c r="F197" s="22">
        <v>267267.59999999998</v>
      </c>
      <c r="G197" s="23">
        <f t="shared" ref="G197:G215" si="4">F197/E197*100</f>
        <v>100</v>
      </c>
    </row>
    <row r="198" spans="1:7" x14ac:dyDescent="0.2">
      <c r="A198" s="13" t="s">
        <v>3</v>
      </c>
      <c r="B198" s="1"/>
      <c r="C198" s="2"/>
      <c r="D198" s="3"/>
      <c r="E198" s="14">
        <f>SUM(E195:E197)</f>
        <v>267267.59999999998</v>
      </c>
      <c r="F198" s="14">
        <f>SUM(F195:F197)</f>
        <v>267914.92799999996</v>
      </c>
      <c r="G198" s="17">
        <f t="shared" si="4"/>
        <v>100.24220219734828</v>
      </c>
    </row>
    <row r="199" spans="1:7" ht="25.5" x14ac:dyDescent="0.2">
      <c r="A199" s="31" t="s">
        <v>96</v>
      </c>
      <c r="B199" s="1" t="s">
        <v>97</v>
      </c>
      <c r="C199" s="2" t="s">
        <v>200</v>
      </c>
      <c r="D199" s="3" t="s">
        <v>98</v>
      </c>
      <c r="E199" s="14">
        <v>850</v>
      </c>
      <c r="F199" s="22">
        <v>1254.306</v>
      </c>
      <c r="G199" s="23">
        <f t="shared" si="4"/>
        <v>147.56541176470589</v>
      </c>
    </row>
    <row r="200" spans="1:7" x14ac:dyDescent="0.2">
      <c r="A200" s="32"/>
      <c r="B200" s="1" t="s">
        <v>97</v>
      </c>
      <c r="C200" s="2" t="s">
        <v>197</v>
      </c>
      <c r="D200" s="3" t="s">
        <v>166</v>
      </c>
      <c r="E200" s="14">
        <v>0</v>
      </c>
      <c r="F200" s="22">
        <v>50.759</v>
      </c>
      <c r="G200" s="23"/>
    </row>
    <row r="201" spans="1:7" ht="63.75" x14ac:dyDescent="0.2">
      <c r="A201" s="32"/>
      <c r="B201" s="1" t="s">
        <v>97</v>
      </c>
      <c r="C201" s="2" t="s">
        <v>196</v>
      </c>
      <c r="D201" s="8" t="s">
        <v>195</v>
      </c>
      <c r="E201" s="14">
        <v>0</v>
      </c>
      <c r="F201" s="22">
        <v>37.381999999999998</v>
      </c>
      <c r="G201" s="23"/>
    </row>
    <row r="202" spans="1:7" ht="51" x14ac:dyDescent="0.2">
      <c r="A202" s="32"/>
      <c r="B202" s="1" t="s">
        <v>97</v>
      </c>
      <c r="C202" s="2" t="s">
        <v>188</v>
      </c>
      <c r="D202" s="3" t="s">
        <v>187</v>
      </c>
      <c r="E202" s="14">
        <v>0</v>
      </c>
      <c r="F202" s="22">
        <v>49.444000000000003</v>
      </c>
      <c r="G202" s="23"/>
    </row>
    <row r="203" spans="1:7" ht="25.5" x14ac:dyDescent="0.2">
      <c r="A203" s="32"/>
      <c r="B203" s="1" t="s">
        <v>97</v>
      </c>
      <c r="C203" s="2" t="s">
        <v>185</v>
      </c>
      <c r="D203" s="3" t="s">
        <v>84</v>
      </c>
      <c r="E203" s="14">
        <v>0</v>
      </c>
      <c r="F203" s="22">
        <v>244.91</v>
      </c>
      <c r="G203" s="23"/>
    </row>
    <row r="204" spans="1:7" x14ac:dyDescent="0.2">
      <c r="A204" s="13" t="s">
        <v>3</v>
      </c>
      <c r="B204" s="1"/>
      <c r="C204" s="2"/>
      <c r="D204" s="3"/>
      <c r="E204" s="14">
        <f>SUM(E199:E203)</f>
        <v>850</v>
      </c>
      <c r="F204" s="14">
        <f>SUM(F199:F203)</f>
        <v>1636.8010000000002</v>
      </c>
      <c r="G204" s="17">
        <f t="shared" si="4"/>
        <v>192.56482352941177</v>
      </c>
    </row>
    <row r="205" spans="1:7" ht="63.75" x14ac:dyDescent="0.2">
      <c r="A205" s="28" t="s">
        <v>99</v>
      </c>
      <c r="B205" s="1" t="s">
        <v>100</v>
      </c>
      <c r="C205" s="2" t="s">
        <v>328</v>
      </c>
      <c r="D205" s="3" t="s">
        <v>329</v>
      </c>
      <c r="E205" s="17">
        <v>35235</v>
      </c>
      <c r="F205" s="22">
        <v>35235</v>
      </c>
      <c r="G205" s="23">
        <f t="shared" si="4"/>
        <v>100</v>
      </c>
    </row>
    <row r="206" spans="1:7" x14ac:dyDescent="0.2">
      <c r="A206" s="13" t="s">
        <v>3</v>
      </c>
      <c r="B206" s="1"/>
      <c r="C206" s="2"/>
      <c r="D206" s="3"/>
      <c r="E206" s="14">
        <f>SUM(E205:E205)</f>
        <v>35235</v>
      </c>
      <c r="F206" s="14">
        <f>SUM(F205:F205)</f>
        <v>35235</v>
      </c>
      <c r="G206" s="17">
        <f t="shared" si="4"/>
        <v>100</v>
      </c>
    </row>
    <row r="207" spans="1:7" ht="38.25" x14ac:dyDescent="0.2">
      <c r="A207" s="31" t="s">
        <v>101</v>
      </c>
      <c r="B207" s="1" t="s">
        <v>102</v>
      </c>
      <c r="C207" s="2" t="s">
        <v>261</v>
      </c>
      <c r="D207" s="3" t="s">
        <v>103</v>
      </c>
      <c r="E207" s="14">
        <v>27.5</v>
      </c>
      <c r="F207" s="22">
        <v>81.100999999999999</v>
      </c>
      <c r="G207" s="23">
        <f t="shared" si="4"/>
        <v>294.91272727272724</v>
      </c>
    </row>
    <row r="208" spans="1:7" x14ac:dyDescent="0.2">
      <c r="A208" s="32"/>
      <c r="B208" s="1" t="s">
        <v>102</v>
      </c>
      <c r="C208" s="2" t="s">
        <v>197</v>
      </c>
      <c r="D208" s="3" t="s">
        <v>166</v>
      </c>
      <c r="E208" s="14">
        <v>0</v>
      </c>
      <c r="F208" s="22">
        <v>50.917999999999999</v>
      </c>
      <c r="G208" s="23"/>
    </row>
    <row r="209" spans="1:7" ht="63.75" x14ac:dyDescent="0.2">
      <c r="A209" s="32"/>
      <c r="B209" s="1" t="s">
        <v>102</v>
      </c>
      <c r="C209" s="2" t="s">
        <v>194</v>
      </c>
      <c r="D209" s="8" t="s">
        <v>193</v>
      </c>
      <c r="E209" s="14">
        <v>0</v>
      </c>
      <c r="F209" s="22">
        <v>9.5289999999999999</v>
      </c>
      <c r="G209" s="23"/>
    </row>
    <row r="210" spans="1:7" ht="38.25" x14ac:dyDescent="0.2">
      <c r="A210" s="32"/>
      <c r="B210" s="1" t="s">
        <v>102</v>
      </c>
      <c r="C210" s="2" t="s">
        <v>186</v>
      </c>
      <c r="D210" s="3" t="s">
        <v>104</v>
      </c>
      <c r="E210" s="14">
        <v>455.5</v>
      </c>
      <c r="F210" s="22">
        <v>563.19100000000003</v>
      </c>
      <c r="G210" s="23">
        <f t="shared" si="4"/>
        <v>123.6423710208562</v>
      </c>
    </row>
    <row r="211" spans="1:7" ht="25.5" x14ac:dyDescent="0.2">
      <c r="A211" s="32"/>
      <c r="B211" s="1" t="s">
        <v>102</v>
      </c>
      <c r="C211" s="2" t="s">
        <v>185</v>
      </c>
      <c r="D211" s="3" t="s">
        <v>84</v>
      </c>
      <c r="E211" s="14">
        <v>0</v>
      </c>
      <c r="F211" s="22">
        <v>23.646999999999998</v>
      </c>
      <c r="G211" s="23"/>
    </row>
    <row r="212" spans="1:7" x14ac:dyDescent="0.2">
      <c r="A212" s="32"/>
      <c r="B212" s="1" t="s">
        <v>102</v>
      </c>
      <c r="C212" s="2" t="s">
        <v>182</v>
      </c>
      <c r="D212" s="3" t="s">
        <v>105</v>
      </c>
      <c r="E212" s="14">
        <v>3227.8</v>
      </c>
      <c r="F212" s="22">
        <v>9756.1170000000002</v>
      </c>
      <c r="G212" s="23">
        <f t="shared" si="4"/>
        <v>302.25283474812568</v>
      </c>
    </row>
    <row r="213" spans="1:7" ht="51" x14ac:dyDescent="0.2">
      <c r="A213" s="32"/>
      <c r="B213" s="1" t="s">
        <v>102</v>
      </c>
      <c r="C213" s="2" t="s">
        <v>260</v>
      </c>
      <c r="D213" s="3" t="s">
        <v>106</v>
      </c>
      <c r="E213" s="14">
        <v>0</v>
      </c>
      <c r="F213" s="22">
        <v>2075.1</v>
      </c>
      <c r="G213" s="23"/>
    </row>
    <row r="214" spans="1:7" ht="51" x14ac:dyDescent="0.2">
      <c r="A214" s="33"/>
      <c r="B214" s="1" t="s">
        <v>102</v>
      </c>
      <c r="C214" s="2" t="s">
        <v>259</v>
      </c>
      <c r="D214" s="3" t="s">
        <v>107</v>
      </c>
      <c r="E214" s="14">
        <v>0</v>
      </c>
      <c r="F214" s="22">
        <v>201</v>
      </c>
      <c r="G214" s="23"/>
    </row>
    <row r="215" spans="1:7" x14ac:dyDescent="0.2">
      <c r="A215" s="13" t="s">
        <v>3</v>
      </c>
      <c r="B215" s="1"/>
      <c r="C215" s="2"/>
      <c r="D215" s="3"/>
      <c r="E215" s="14">
        <f>SUM(E207:E214)</f>
        <v>3710.8</v>
      </c>
      <c r="F215" s="14">
        <f>SUM(F207:F214)</f>
        <v>12760.603000000001</v>
      </c>
      <c r="G215" s="17">
        <f t="shared" si="4"/>
        <v>343.87741187884012</v>
      </c>
    </row>
    <row r="216" spans="1:7" x14ac:dyDescent="0.2">
      <c r="A216" s="31" t="s">
        <v>108</v>
      </c>
      <c r="B216" s="1" t="s">
        <v>109</v>
      </c>
      <c r="C216" s="2" t="s">
        <v>197</v>
      </c>
      <c r="D216" s="3" t="s">
        <v>166</v>
      </c>
      <c r="E216" s="14">
        <v>0</v>
      </c>
      <c r="F216" s="22">
        <v>214.78200000000001</v>
      </c>
      <c r="G216" s="23"/>
    </row>
    <row r="217" spans="1:7" x14ac:dyDescent="0.2">
      <c r="A217" s="32"/>
      <c r="B217" s="1" t="s">
        <v>109</v>
      </c>
      <c r="C217" s="2" t="s">
        <v>182</v>
      </c>
      <c r="D217" s="3" t="s">
        <v>105</v>
      </c>
      <c r="E217" s="14">
        <v>0</v>
      </c>
      <c r="F217" s="22">
        <v>437.43900000000002</v>
      </c>
      <c r="G217" s="23"/>
    </row>
    <row r="218" spans="1:7" ht="38.25" x14ac:dyDescent="0.2">
      <c r="A218" s="32"/>
      <c r="B218" s="1" t="s">
        <v>109</v>
      </c>
      <c r="C218" s="2" t="s">
        <v>424</v>
      </c>
      <c r="D218" s="8" t="s">
        <v>493</v>
      </c>
      <c r="E218" s="14">
        <v>0</v>
      </c>
      <c r="F218" s="22">
        <v>1987.0239999999999</v>
      </c>
      <c r="G218" s="23"/>
    </row>
    <row r="219" spans="1:7" x14ac:dyDescent="0.2">
      <c r="A219" s="32"/>
      <c r="B219" s="1" t="s">
        <v>109</v>
      </c>
      <c r="C219" s="2" t="s">
        <v>216</v>
      </c>
      <c r="D219" s="3" t="s">
        <v>46</v>
      </c>
      <c r="E219" s="14">
        <v>412.7</v>
      </c>
      <c r="F219" s="22">
        <v>3206.3</v>
      </c>
      <c r="G219" s="23">
        <f t="shared" ref="G219:G255" si="5">F219/E219*100</f>
        <v>776.90816573782411</v>
      </c>
    </row>
    <row r="220" spans="1:7" ht="38.25" x14ac:dyDescent="0.2">
      <c r="A220" s="32"/>
      <c r="B220" s="1" t="s">
        <v>109</v>
      </c>
      <c r="C220" s="2" t="s">
        <v>425</v>
      </c>
      <c r="D220" s="8" t="s">
        <v>495</v>
      </c>
      <c r="E220" s="14">
        <v>0</v>
      </c>
      <c r="F220" s="22">
        <v>312.43</v>
      </c>
      <c r="G220" s="23"/>
    </row>
    <row r="221" spans="1:7" ht="51" x14ac:dyDescent="0.2">
      <c r="A221" s="32"/>
      <c r="B221" s="1" t="s">
        <v>109</v>
      </c>
      <c r="C221" s="2" t="s">
        <v>426</v>
      </c>
      <c r="D221" s="8" t="s">
        <v>494</v>
      </c>
      <c r="E221" s="14">
        <v>0</v>
      </c>
      <c r="F221" s="22">
        <v>7020</v>
      </c>
      <c r="G221" s="23"/>
    </row>
    <row r="222" spans="1:7" ht="25.5" x14ac:dyDescent="0.2">
      <c r="A222" s="32"/>
      <c r="B222" s="1" t="s">
        <v>109</v>
      </c>
      <c r="C222" s="2" t="s">
        <v>229</v>
      </c>
      <c r="D222" s="3" t="s">
        <v>228</v>
      </c>
      <c r="E222" s="14">
        <v>0</v>
      </c>
      <c r="F222" s="22">
        <v>170.43600000000001</v>
      </c>
      <c r="G222" s="23"/>
    </row>
    <row r="223" spans="1:7" ht="38.25" x14ac:dyDescent="0.2">
      <c r="A223" s="33"/>
      <c r="B223" s="1" t="s">
        <v>109</v>
      </c>
      <c r="C223" s="2" t="s">
        <v>181</v>
      </c>
      <c r="D223" s="3" t="s">
        <v>180</v>
      </c>
      <c r="E223" s="14">
        <v>0</v>
      </c>
      <c r="F223" s="22">
        <v>-34.182000000000002</v>
      </c>
      <c r="G223" s="23"/>
    </row>
    <row r="224" spans="1:7" x14ac:dyDescent="0.2">
      <c r="A224" s="13" t="s">
        <v>3</v>
      </c>
      <c r="B224" s="1"/>
      <c r="C224" s="2"/>
      <c r="D224" s="3"/>
      <c r="E224" s="14">
        <f>SUM(E216:E223)</f>
        <v>412.7</v>
      </c>
      <c r="F224" s="14">
        <f>SUM(F216:F223)</f>
        <v>13314.228999999999</v>
      </c>
      <c r="G224" s="17">
        <f t="shared" si="5"/>
        <v>3226.1276956627094</v>
      </c>
    </row>
    <row r="225" spans="1:7" ht="89.25" x14ac:dyDescent="0.2">
      <c r="A225" s="31" t="s">
        <v>110</v>
      </c>
      <c r="B225" s="1" t="s">
        <v>111</v>
      </c>
      <c r="C225" s="2" t="s">
        <v>336</v>
      </c>
      <c r="D225" s="8" t="s">
        <v>337</v>
      </c>
      <c r="E225" s="14">
        <v>0</v>
      </c>
      <c r="F225" s="22">
        <v>24.018000000000001</v>
      </c>
      <c r="G225" s="23"/>
    </row>
    <row r="226" spans="1:7" ht="25.5" x14ac:dyDescent="0.2">
      <c r="A226" s="32"/>
      <c r="B226" s="1" t="s">
        <v>111</v>
      </c>
      <c r="C226" s="2" t="s">
        <v>199</v>
      </c>
      <c r="D226" s="3" t="s">
        <v>198</v>
      </c>
      <c r="E226" s="14">
        <v>0</v>
      </c>
      <c r="F226" s="22">
        <v>17.800999999999998</v>
      </c>
      <c r="G226" s="23"/>
    </row>
    <row r="227" spans="1:7" x14ac:dyDescent="0.2">
      <c r="A227" s="32"/>
      <c r="B227" s="1" t="s">
        <v>111</v>
      </c>
      <c r="C227" s="2" t="s">
        <v>197</v>
      </c>
      <c r="D227" s="3" t="s">
        <v>166</v>
      </c>
      <c r="E227" s="14">
        <v>0</v>
      </c>
      <c r="F227" s="22">
        <v>3278.0149999999999</v>
      </c>
      <c r="G227" s="23"/>
    </row>
    <row r="228" spans="1:7" ht="63.75" x14ac:dyDescent="0.2">
      <c r="A228" s="32"/>
      <c r="B228" s="1" t="s">
        <v>111</v>
      </c>
      <c r="C228" s="2" t="s">
        <v>196</v>
      </c>
      <c r="D228" s="8" t="s">
        <v>195</v>
      </c>
      <c r="E228" s="14">
        <v>0</v>
      </c>
      <c r="F228" s="22">
        <v>28.917000000000002</v>
      </c>
      <c r="G228" s="23"/>
    </row>
    <row r="229" spans="1:7" ht="63.75" x14ac:dyDescent="0.2">
      <c r="A229" s="32"/>
      <c r="B229" s="1" t="s">
        <v>111</v>
      </c>
      <c r="C229" s="2" t="s">
        <v>194</v>
      </c>
      <c r="D229" s="8" t="s">
        <v>193</v>
      </c>
      <c r="E229" s="14">
        <v>0</v>
      </c>
      <c r="F229" s="22">
        <v>3.3140000000000001</v>
      </c>
      <c r="G229" s="23"/>
    </row>
    <row r="230" spans="1:7" ht="25.5" x14ac:dyDescent="0.2">
      <c r="A230" s="32"/>
      <c r="B230" s="1" t="s">
        <v>111</v>
      </c>
      <c r="C230" s="2" t="s">
        <v>185</v>
      </c>
      <c r="D230" s="3" t="s">
        <v>84</v>
      </c>
      <c r="E230" s="14">
        <v>0</v>
      </c>
      <c r="F230" s="22">
        <v>31.602</v>
      </c>
      <c r="G230" s="23"/>
    </row>
    <row r="231" spans="1:7" x14ac:dyDescent="0.2">
      <c r="A231" s="32"/>
      <c r="B231" s="1" t="s">
        <v>111</v>
      </c>
      <c r="C231" s="2" t="s">
        <v>184</v>
      </c>
      <c r="D231" s="30" t="s">
        <v>183</v>
      </c>
      <c r="E231" s="14">
        <v>0</v>
      </c>
      <c r="F231" s="22">
        <v>2.089</v>
      </c>
      <c r="G231" s="23"/>
    </row>
    <row r="232" spans="1:7" ht="25.5" x14ac:dyDescent="0.2">
      <c r="A232" s="32"/>
      <c r="B232" s="1" t="s">
        <v>111</v>
      </c>
      <c r="C232" s="2" t="s">
        <v>232</v>
      </c>
      <c r="D232" s="3" t="s">
        <v>45</v>
      </c>
      <c r="E232" s="14">
        <v>0</v>
      </c>
      <c r="F232" s="22">
        <v>6000</v>
      </c>
      <c r="G232" s="23"/>
    </row>
    <row r="233" spans="1:7" x14ac:dyDescent="0.2">
      <c r="A233" s="32"/>
      <c r="B233" s="1" t="s">
        <v>111</v>
      </c>
      <c r="C233" s="2" t="s">
        <v>216</v>
      </c>
      <c r="D233" s="3" t="s">
        <v>46</v>
      </c>
      <c r="E233" s="14">
        <v>71775.600000000006</v>
      </c>
      <c r="F233" s="22">
        <v>69008.800000000003</v>
      </c>
      <c r="G233" s="23">
        <f t="shared" si="5"/>
        <v>96.14520812086559</v>
      </c>
    </row>
    <row r="234" spans="1:7" ht="25.5" x14ac:dyDescent="0.2">
      <c r="A234" s="32"/>
      <c r="B234" s="1" t="s">
        <v>111</v>
      </c>
      <c r="C234" s="2" t="s">
        <v>258</v>
      </c>
      <c r="D234" s="3" t="s">
        <v>112</v>
      </c>
      <c r="E234" s="14">
        <v>126409</v>
      </c>
      <c r="F234" s="22">
        <v>128265.2</v>
      </c>
      <c r="G234" s="23">
        <f t="shared" si="5"/>
        <v>101.46840810385336</v>
      </c>
    </row>
    <row r="235" spans="1:7" ht="63.75" x14ac:dyDescent="0.2">
      <c r="A235" s="32"/>
      <c r="B235" s="1" t="s">
        <v>111</v>
      </c>
      <c r="C235" s="2" t="s">
        <v>257</v>
      </c>
      <c r="D235" s="8" t="s">
        <v>113</v>
      </c>
      <c r="E235" s="14">
        <v>3668721.2</v>
      </c>
      <c r="F235" s="22">
        <v>3722586.1880000001</v>
      </c>
      <c r="G235" s="23">
        <f t="shared" si="5"/>
        <v>101.46822244219594</v>
      </c>
    </row>
    <row r="236" spans="1:7" ht="38.25" x14ac:dyDescent="0.2">
      <c r="A236" s="32"/>
      <c r="B236" s="1" t="s">
        <v>111</v>
      </c>
      <c r="C236" s="2" t="s">
        <v>256</v>
      </c>
      <c r="D236" s="3" t="s">
        <v>114</v>
      </c>
      <c r="E236" s="14">
        <v>11963.7</v>
      </c>
      <c r="F236" s="22">
        <v>9506.3109999999997</v>
      </c>
      <c r="G236" s="23">
        <f t="shared" si="5"/>
        <v>79.459623695010734</v>
      </c>
    </row>
    <row r="237" spans="1:7" ht="38.25" x14ac:dyDescent="0.2">
      <c r="A237" s="32"/>
      <c r="B237" s="1" t="s">
        <v>111</v>
      </c>
      <c r="C237" s="2" t="s">
        <v>427</v>
      </c>
      <c r="D237" s="3" t="s">
        <v>496</v>
      </c>
      <c r="E237" s="14">
        <v>0</v>
      </c>
      <c r="F237" s="22">
        <v>17.100000000000001</v>
      </c>
      <c r="G237" s="23"/>
    </row>
    <row r="238" spans="1:7" ht="51" x14ac:dyDescent="0.2">
      <c r="A238" s="32"/>
      <c r="B238" s="1" t="s">
        <v>111</v>
      </c>
      <c r="C238" s="2" t="s">
        <v>255</v>
      </c>
      <c r="D238" s="3" t="s">
        <v>115</v>
      </c>
      <c r="E238" s="14">
        <v>6050.6</v>
      </c>
      <c r="F238" s="22">
        <v>6050.6</v>
      </c>
      <c r="G238" s="23">
        <f t="shared" si="5"/>
        <v>100</v>
      </c>
    </row>
    <row r="239" spans="1:7" ht="51" x14ac:dyDescent="0.2">
      <c r="A239" s="32"/>
      <c r="B239" s="1" t="s">
        <v>111</v>
      </c>
      <c r="C239" s="2" t="s">
        <v>254</v>
      </c>
      <c r="D239" s="3" t="s">
        <v>116</v>
      </c>
      <c r="E239" s="14">
        <v>736.9</v>
      </c>
      <c r="F239" s="22">
        <v>736.94200000000001</v>
      </c>
      <c r="G239" s="23">
        <f t="shared" si="5"/>
        <v>100.00569955217804</v>
      </c>
    </row>
    <row r="240" spans="1:7" ht="38.25" x14ac:dyDescent="0.2">
      <c r="A240" s="32"/>
      <c r="B240" s="1" t="s">
        <v>111</v>
      </c>
      <c r="C240" s="2" t="s">
        <v>253</v>
      </c>
      <c r="D240" s="3" t="s">
        <v>117</v>
      </c>
      <c r="E240" s="14">
        <v>175522</v>
      </c>
      <c r="F240" s="22">
        <v>180299.8</v>
      </c>
      <c r="G240" s="23">
        <f t="shared" si="5"/>
        <v>102.72205193650939</v>
      </c>
    </row>
    <row r="241" spans="1:7" ht="25.5" x14ac:dyDescent="0.2">
      <c r="A241" s="32"/>
      <c r="B241" s="1" t="s">
        <v>111</v>
      </c>
      <c r="C241" s="2" t="s">
        <v>252</v>
      </c>
      <c r="D241" s="3" t="s">
        <v>118</v>
      </c>
      <c r="E241" s="17">
        <f>56736.9-45.2</f>
        <v>56691.700000000004</v>
      </c>
      <c r="F241" s="22">
        <v>69347.199999999997</v>
      </c>
      <c r="G241" s="23">
        <f t="shared" si="5"/>
        <v>122.32337361553806</v>
      </c>
    </row>
    <row r="242" spans="1:7" ht="25.5" x14ac:dyDescent="0.2">
      <c r="A242" s="32"/>
      <c r="B242" s="1" t="s">
        <v>111</v>
      </c>
      <c r="C242" s="2" t="s">
        <v>251</v>
      </c>
      <c r="D242" s="3" t="s">
        <v>119</v>
      </c>
      <c r="E242" s="17">
        <f>32883.9-55.5</f>
        <v>32828.400000000001</v>
      </c>
      <c r="F242" s="22">
        <v>44576.6</v>
      </c>
      <c r="G242" s="23">
        <f t="shared" si="5"/>
        <v>135.78669688440493</v>
      </c>
    </row>
    <row r="243" spans="1:7" ht="51" x14ac:dyDescent="0.2">
      <c r="A243" s="32"/>
      <c r="B243" s="1" t="s">
        <v>111</v>
      </c>
      <c r="C243" s="2" t="s">
        <v>250</v>
      </c>
      <c r="D243" s="3" t="s">
        <v>120</v>
      </c>
      <c r="E243" s="14">
        <v>7695.3</v>
      </c>
      <c r="F243" s="22">
        <v>7695.3239999999996</v>
      </c>
      <c r="G243" s="23">
        <f t="shared" si="5"/>
        <v>100.0003118786792</v>
      </c>
    </row>
    <row r="244" spans="1:7" ht="51" x14ac:dyDescent="0.2">
      <c r="A244" s="32"/>
      <c r="B244" s="1" t="s">
        <v>111</v>
      </c>
      <c r="C244" s="2" t="s">
        <v>249</v>
      </c>
      <c r="D244" s="3" t="s">
        <v>121</v>
      </c>
      <c r="E244" s="14">
        <v>3169610.1</v>
      </c>
      <c r="F244" s="22">
        <v>3192587</v>
      </c>
      <c r="G244" s="23">
        <f t="shared" si="5"/>
        <v>100.72491250580001</v>
      </c>
    </row>
    <row r="245" spans="1:7" ht="38.25" x14ac:dyDescent="0.2">
      <c r="A245" s="32"/>
      <c r="B245" s="1" t="s">
        <v>111</v>
      </c>
      <c r="C245" s="2" t="s">
        <v>428</v>
      </c>
      <c r="D245" s="3" t="s">
        <v>497</v>
      </c>
      <c r="E245" s="14">
        <v>0</v>
      </c>
      <c r="F245" s="22">
        <v>8480</v>
      </c>
      <c r="G245" s="23"/>
    </row>
    <row r="246" spans="1:7" ht="51" x14ac:dyDescent="0.2">
      <c r="A246" s="32"/>
      <c r="B246" s="1" t="s">
        <v>111</v>
      </c>
      <c r="C246" s="2" t="s">
        <v>248</v>
      </c>
      <c r="D246" s="3" t="s">
        <v>122</v>
      </c>
      <c r="E246" s="14">
        <v>121409</v>
      </c>
      <c r="F246" s="22">
        <v>115371.8</v>
      </c>
      <c r="G246" s="23">
        <f t="shared" si="5"/>
        <v>95.027386767043637</v>
      </c>
    </row>
    <row r="247" spans="1:7" ht="25.5" x14ac:dyDescent="0.2">
      <c r="A247" s="32"/>
      <c r="B247" s="1" t="s">
        <v>111</v>
      </c>
      <c r="C247" s="2" t="s">
        <v>212</v>
      </c>
      <c r="D247" s="3" t="s">
        <v>148</v>
      </c>
      <c r="E247" s="14">
        <v>0</v>
      </c>
      <c r="F247" s="22">
        <v>15967.084000000001</v>
      </c>
      <c r="G247" s="23"/>
    </row>
    <row r="248" spans="1:7" ht="25.5" x14ac:dyDescent="0.2">
      <c r="A248" s="32"/>
      <c r="B248" s="1" t="s">
        <v>111</v>
      </c>
      <c r="C248" s="2" t="s">
        <v>231</v>
      </c>
      <c r="D248" s="3" t="s">
        <v>230</v>
      </c>
      <c r="E248" s="14">
        <v>0</v>
      </c>
      <c r="F248" s="22">
        <v>1.0649999999999999</v>
      </c>
      <c r="G248" s="23"/>
    </row>
    <row r="249" spans="1:7" ht="25.5" x14ac:dyDescent="0.2">
      <c r="A249" s="32"/>
      <c r="B249" s="1" t="s">
        <v>111</v>
      </c>
      <c r="C249" s="2" t="s">
        <v>229</v>
      </c>
      <c r="D249" s="3" t="s">
        <v>228</v>
      </c>
      <c r="E249" s="14">
        <v>0</v>
      </c>
      <c r="F249" s="22">
        <v>888.1</v>
      </c>
      <c r="G249" s="23"/>
    </row>
    <row r="250" spans="1:7" ht="38.25" x14ac:dyDescent="0.2">
      <c r="A250" s="33"/>
      <c r="B250" s="1" t="s">
        <v>111</v>
      </c>
      <c r="C250" s="2" t="s">
        <v>181</v>
      </c>
      <c r="D250" s="3" t="s">
        <v>180</v>
      </c>
      <c r="E250" s="14">
        <v>0</v>
      </c>
      <c r="F250" s="22">
        <v>-5061.4449999999997</v>
      </c>
      <c r="G250" s="23"/>
    </row>
    <row r="251" spans="1:7" x14ac:dyDescent="0.2">
      <c r="A251" s="13" t="s">
        <v>3</v>
      </c>
      <c r="B251" s="1"/>
      <c r="C251" s="2"/>
      <c r="D251" s="3"/>
      <c r="E251" s="14">
        <f>SUM(E225:E250)</f>
        <v>7449413.5</v>
      </c>
      <c r="F251" s="14">
        <f>SUM(F225:F250)</f>
        <v>7575709.4249999989</v>
      </c>
      <c r="G251" s="17">
        <f t="shared" si="5"/>
        <v>101.695380784004</v>
      </c>
    </row>
    <row r="252" spans="1:7" x14ac:dyDescent="0.2">
      <c r="A252" s="31" t="s">
        <v>123</v>
      </c>
      <c r="B252" s="1" t="s">
        <v>124</v>
      </c>
      <c r="C252" s="2" t="s">
        <v>197</v>
      </c>
      <c r="D252" s="3" t="s">
        <v>166</v>
      </c>
      <c r="E252" s="14">
        <v>0</v>
      </c>
      <c r="F252" s="22">
        <v>187.42400000000001</v>
      </c>
      <c r="G252" s="23"/>
    </row>
    <row r="253" spans="1:7" ht="38.25" x14ac:dyDescent="0.2">
      <c r="A253" s="32"/>
      <c r="B253" s="1" t="s">
        <v>124</v>
      </c>
      <c r="C253" s="2" t="s">
        <v>186</v>
      </c>
      <c r="D253" s="3" t="s">
        <v>104</v>
      </c>
      <c r="E253" s="14">
        <v>341.7</v>
      </c>
      <c r="F253" s="22">
        <v>1403.8920000000001</v>
      </c>
      <c r="G253" s="23">
        <f t="shared" si="5"/>
        <v>410.85513608428448</v>
      </c>
    </row>
    <row r="254" spans="1:7" ht="25.5" x14ac:dyDescent="0.2">
      <c r="A254" s="32"/>
      <c r="B254" s="1" t="s">
        <v>124</v>
      </c>
      <c r="C254" s="2" t="s">
        <v>185</v>
      </c>
      <c r="D254" s="3" t="s">
        <v>84</v>
      </c>
      <c r="E254" s="14">
        <v>27.5</v>
      </c>
      <c r="F254" s="22">
        <v>49.512999999999998</v>
      </c>
      <c r="G254" s="23">
        <f t="shared" si="5"/>
        <v>180.04727272727271</v>
      </c>
    </row>
    <row r="255" spans="1:7" ht="25.5" x14ac:dyDescent="0.2">
      <c r="A255" s="32"/>
      <c r="B255" s="1" t="s">
        <v>124</v>
      </c>
      <c r="C255" s="2" t="s">
        <v>236</v>
      </c>
      <c r="D255" s="3" t="s">
        <v>125</v>
      </c>
      <c r="E255" s="14">
        <v>1452.1</v>
      </c>
      <c r="F255" s="22">
        <v>1557.91</v>
      </c>
      <c r="G255" s="23">
        <f t="shared" si="5"/>
        <v>107.28668824461127</v>
      </c>
    </row>
    <row r="256" spans="1:7" ht="38.25" x14ac:dyDescent="0.2">
      <c r="A256" s="33"/>
      <c r="B256" s="1" t="s">
        <v>124</v>
      </c>
      <c r="C256" s="2" t="s">
        <v>181</v>
      </c>
      <c r="D256" s="3" t="s">
        <v>180</v>
      </c>
      <c r="E256" s="14">
        <v>0</v>
      </c>
      <c r="F256" s="22">
        <v>-7.16</v>
      </c>
      <c r="G256" s="23"/>
    </row>
    <row r="257" spans="1:7" x14ac:dyDescent="0.2">
      <c r="A257" s="13" t="s">
        <v>3</v>
      </c>
      <c r="B257" s="1"/>
      <c r="C257" s="2"/>
      <c r="D257" s="3"/>
      <c r="E257" s="14">
        <f>SUM(E252:E256)</f>
        <v>1821.3</v>
      </c>
      <c r="F257" s="14">
        <f>SUM(F252:F256)</f>
        <v>3191.5790000000002</v>
      </c>
      <c r="G257" s="17">
        <f t="shared" ref="G257:G274" si="6">F257/E257*100</f>
        <v>175.23631472025477</v>
      </c>
    </row>
    <row r="258" spans="1:7" x14ac:dyDescent="0.2">
      <c r="A258" s="31" t="s">
        <v>126</v>
      </c>
      <c r="B258" s="1" t="s">
        <v>127</v>
      </c>
      <c r="C258" s="2" t="s">
        <v>197</v>
      </c>
      <c r="D258" s="3" t="s">
        <v>166</v>
      </c>
      <c r="E258" s="14">
        <v>0</v>
      </c>
      <c r="F258" s="22">
        <v>483.66699999999997</v>
      </c>
      <c r="G258" s="23"/>
    </row>
    <row r="259" spans="1:7" ht="38.25" x14ac:dyDescent="0.2">
      <c r="A259" s="32"/>
      <c r="B259" s="1" t="s">
        <v>127</v>
      </c>
      <c r="C259" s="2" t="s">
        <v>186</v>
      </c>
      <c r="D259" s="3" t="s">
        <v>104</v>
      </c>
      <c r="E259" s="14">
        <v>840.2</v>
      </c>
      <c r="F259" s="22">
        <v>2014.296</v>
      </c>
      <c r="G259" s="23">
        <f t="shared" si="6"/>
        <v>239.7400618900262</v>
      </c>
    </row>
    <row r="260" spans="1:7" ht="25.5" x14ac:dyDescent="0.2">
      <c r="A260" s="32"/>
      <c r="B260" s="1" t="s">
        <v>127</v>
      </c>
      <c r="C260" s="2" t="s">
        <v>185</v>
      </c>
      <c r="D260" s="3" t="s">
        <v>84</v>
      </c>
      <c r="E260" s="14">
        <v>160</v>
      </c>
      <c r="F260" s="22">
        <v>401.89400000000001</v>
      </c>
      <c r="G260" s="23">
        <f t="shared" si="6"/>
        <v>251.18375</v>
      </c>
    </row>
    <row r="261" spans="1:7" ht="25.5" x14ac:dyDescent="0.2">
      <c r="A261" s="32"/>
      <c r="B261" s="1" t="s">
        <v>127</v>
      </c>
      <c r="C261" s="2" t="s">
        <v>236</v>
      </c>
      <c r="D261" s="3" t="s">
        <v>125</v>
      </c>
      <c r="E261" s="14">
        <v>4458.1000000000004</v>
      </c>
      <c r="F261" s="22">
        <v>4765.62</v>
      </c>
      <c r="G261" s="23">
        <f t="shared" si="6"/>
        <v>106.89800587694309</v>
      </c>
    </row>
    <row r="262" spans="1:7" ht="38.25" x14ac:dyDescent="0.2">
      <c r="A262" s="33"/>
      <c r="B262" s="1" t="s">
        <v>127</v>
      </c>
      <c r="C262" s="2" t="s">
        <v>181</v>
      </c>
      <c r="D262" s="3" t="s">
        <v>180</v>
      </c>
      <c r="E262" s="14">
        <v>0</v>
      </c>
      <c r="F262" s="22">
        <v>-79.304000000000002</v>
      </c>
      <c r="G262" s="23"/>
    </row>
    <row r="263" spans="1:7" x14ac:dyDescent="0.2">
      <c r="A263" s="13" t="s">
        <v>3</v>
      </c>
      <c r="B263" s="1"/>
      <c r="C263" s="2"/>
      <c r="D263" s="3"/>
      <c r="E263" s="14">
        <f>SUM(E258:E262)</f>
        <v>5458.3</v>
      </c>
      <c r="F263" s="14">
        <f>SUM(F258:F262)</f>
        <v>7586.1729999999998</v>
      </c>
      <c r="G263" s="17">
        <f t="shared" si="6"/>
        <v>138.98417089570012</v>
      </c>
    </row>
    <row r="264" spans="1:7" x14ac:dyDescent="0.2">
      <c r="A264" s="31" t="s">
        <v>128</v>
      </c>
      <c r="B264" s="1" t="s">
        <v>129</v>
      </c>
      <c r="C264" s="2" t="s">
        <v>197</v>
      </c>
      <c r="D264" s="3" t="s">
        <v>166</v>
      </c>
      <c r="E264" s="14">
        <v>0</v>
      </c>
      <c r="F264" s="22">
        <v>164.50299999999999</v>
      </c>
      <c r="G264" s="23"/>
    </row>
    <row r="265" spans="1:7" ht="38.25" x14ac:dyDescent="0.2">
      <c r="A265" s="32"/>
      <c r="B265" s="1" t="s">
        <v>129</v>
      </c>
      <c r="C265" s="2" t="s">
        <v>186</v>
      </c>
      <c r="D265" s="3" t="s">
        <v>104</v>
      </c>
      <c r="E265" s="14">
        <v>2833.2</v>
      </c>
      <c r="F265" s="22">
        <v>4743.8530000000001</v>
      </c>
      <c r="G265" s="23">
        <f t="shared" si="6"/>
        <v>167.43798531695612</v>
      </c>
    </row>
    <row r="266" spans="1:7" ht="25.5" x14ac:dyDescent="0.2">
      <c r="A266" s="32"/>
      <c r="B266" s="1" t="s">
        <v>129</v>
      </c>
      <c r="C266" s="2" t="s">
        <v>185</v>
      </c>
      <c r="D266" s="3" t="s">
        <v>84</v>
      </c>
      <c r="E266" s="14">
        <v>267.39999999999998</v>
      </c>
      <c r="F266" s="22">
        <v>696.51700000000005</v>
      </c>
      <c r="G266" s="23">
        <f t="shared" si="6"/>
        <v>260.47756170531045</v>
      </c>
    </row>
    <row r="267" spans="1:7" ht="25.5" x14ac:dyDescent="0.2">
      <c r="A267" s="33"/>
      <c r="B267" s="1" t="s">
        <v>129</v>
      </c>
      <c r="C267" s="2" t="s">
        <v>236</v>
      </c>
      <c r="D267" s="3" t="s">
        <v>125</v>
      </c>
      <c r="E267" s="14">
        <v>5230.8999999999996</v>
      </c>
      <c r="F267" s="22">
        <v>5194.1319999999996</v>
      </c>
      <c r="G267" s="23">
        <f t="shared" si="6"/>
        <v>99.29709992544305</v>
      </c>
    </row>
    <row r="268" spans="1:7" x14ac:dyDescent="0.2">
      <c r="A268" s="13" t="s">
        <v>3</v>
      </c>
      <c r="B268" s="1"/>
      <c r="C268" s="2"/>
      <c r="D268" s="3"/>
      <c r="E268" s="14">
        <f>SUM(E264:E267)</f>
        <v>8331.5</v>
      </c>
      <c r="F268" s="14">
        <f>SUM(F264:F267)</f>
        <v>10799.004999999999</v>
      </c>
      <c r="G268" s="17">
        <f t="shared" si="6"/>
        <v>129.61657564664227</v>
      </c>
    </row>
    <row r="269" spans="1:7" x14ac:dyDescent="0.2">
      <c r="A269" s="31" t="s">
        <v>338</v>
      </c>
      <c r="B269" s="1" t="s">
        <v>130</v>
      </c>
      <c r="C269" s="2" t="s">
        <v>197</v>
      </c>
      <c r="D269" s="3" t="s">
        <v>166</v>
      </c>
      <c r="E269" s="14">
        <v>0</v>
      </c>
      <c r="F269" s="22">
        <v>352.04300000000001</v>
      </c>
      <c r="G269" s="23"/>
    </row>
    <row r="270" spans="1:7" ht="51" x14ac:dyDescent="0.2">
      <c r="A270" s="32"/>
      <c r="B270" s="1" t="s">
        <v>130</v>
      </c>
      <c r="C270" s="2" t="s">
        <v>188</v>
      </c>
      <c r="D270" s="3" t="s">
        <v>187</v>
      </c>
      <c r="E270" s="14">
        <v>0</v>
      </c>
      <c r="F270" s="22">
        <v>2.4239999999999999</v>
      </c>
      <c r="G270" s="23"/>
    </row>
    <row r="271" spans="1:7" ht="38.25" x14ac:dyDescent="0.2">
      <c r="A271" s="32"/>
      <c r="B271" s="1" t="s">
        <v>130</v>
      </c>
      <c r="C271" s="2" t="s">
        <v>186</v>
      </c>
      <c r="D271" s="3" t="s">
        <v>104</v>
      </c>
      <c r="E271" s="14">
        <v>247</v>
      </c>
      <c r="F271" s="22">
        <v>673.68700000000001</v>
      </c>
      <c r="G271" s="23">
        <f t="shared" si="6"/>
        <v>272.7477732793522</v>
      </c>
    </row>
    <row r="272" spans="1:7" ht="25.5" x14ac:dyDescent="0.2">
      <c r="A272" s="32"/>
      <c r="B272" s="1" t="s">
        <v>130</v>
      </c>
      <c r="C272" s="2" t="s">
        <v>185</v>
      </c>
      <c r="D272" s="3" t="s">
        <v>84</v>
      </c>
      <c r="E272" s="14">
        <v>232</v>
      </c>
      <c r="F272" s="22">
        <v>409.65300000000002</v>
      </c>
      <c r="G272" s="23">
        <f t="shared" si="6"/>
        <v>176.57456896551724</v>
      </c>
    </row>
    <row r="273" spans="1:7" ht="25.5" x14ac:dyDescent="0.2">
      <c r="A273" s="33"/>
      <c r="B273" s="1" t="s">
        <v>130</v>
      </c>
      <c r="C273" s="2" t="s">
        <v>236</v>
      </c>
      <c r="D273" s="3" t="s">
        <v>125</v>
      </c>
      <c r="E273" s="14">
        <v>4373.1000000000004</v>
      </c>
      <c r="F273" s="22">
        <v>4204.75</v>
      </c>
      <c r="G273" s="23">
        <f t="shared" si="6"/>
        <v>96.15032814250759</v>
      </c>
    </row>
    <row r="274" spans="1:7" x14ac:dyDescent="0.2">
      <c r="A274" s="13" t="s">
        <v>3</v>
      </c>
      <c r="B274" s="1"/>
      <c r="C274" s="2"/>
      <c r="D274" s="3"/>
      <c r="E274" s="14">
        <f>SUM(E269:E273)</f>
        <v>4852.1000000000004</v>
      </c>
      <c r="F274" s="14">
        <f>SUM(F269:F273)</f>
        <v>5642.5569999999998</v>
      </c>
      <c r="G274" s="17">
        <f t="shared" si="6"/>
        <v>116.29102862678013</v>
      </c>
    </row>
    <row r="275" spans="1:7" x14ac:dyDescent="0.2">
      <c r="A275" s="31" t="s">
        <v>131</v>
      </c>
      <c r="B275" s="1" t="s">
        <v>132</v>
      </c>
      <c r="C275" s="2" t="s">
        <v>197</v>
      </c>
      <c r="D275" s="3" t="s">
        <v>166</v>
      </c>
      <c r="E275" s="14">
        <v>0</v>
      </c>
      <c r="F275" s="22">
        <v>299.46199999999999</v>
      </c>
      <c r="G275" s="23"/>
    </row>
    <row r="276" spans="1:7" ht="51" x14ac:dyDescent="0.2">
      <c r="A276" s="32"/>
      <c r="B276" s="1" t="s">
        <v>132</v>
      </c>
      <c r="C276" s="2" t="s">
        <v>188</v>
      </c>
      <c r="D276" s="3" t="s">
        <v>187</v>
      </c>
      <c r="E276" s="14">
        <v>0</v>
      </c>
      <c r="F276" s="22">
        <v>206.28700000000001</v>
      </c>
      <c r="G276" s="23"/>
    </row>
    <row r="277" spans="1:7" ht="38.25" x14ac:dyDescent="0.2">
      <c r="A277" s="32"/>
      <c r="B277" s="1" t="s">
        <v>132</v>
      </c>
      <c r="C277" s="2" t="s">
        <v>186</v>
      </c>
      <c r="D277" s="3" t="s">
        <v>104</v>
      </c>
      <c r="E277" s="14">
        <v>127.2</v>
      </c>
      <c r="F277" s="22">
        <v>1415.3109999999999</v>
      </c>
      <c r="G277" s="23">
        <f t="shared" ref="G277:G298" si="7">F277/E277*100</f>
        <v>1112.6658805031445</v>
      </c>
    </row>
    <row r="278" spans="1:7" ht="25.5" x14ac:dyDescent="0.2">
      <c r="A278" s="32"/>
      <c r="B278" s="1" t="s">
        <v>132</v>
      </c>
      <c r="C278" s="2" t="s">
        <v>185</v>
      </c>
      <c r="D278" s="3" t="s">
        <v>84</v>
      </c>
      <c r="E278" s="14">
        <v>104.2</v>
      </c>
      <c r="F278" s="22">
        <v>622.45699999999999</v>
      </c>
      <c r="G278" s="23">
        <f t="shared" si="7"/>
        <v>597.36756238003841</v>
      </c>
    </row>
    <row r="279" spans="1:7" ht="25.5" x14ac:dyDescent="0.2">
      <c r="A279" s="32"/>
      <c r="B279" s="1" t="s">
        <v>132</v>
      </c>
      <c r="C279" s="2" t="s">
        <v>236</v>
      </c>
      <c r="D279" s="3" t="s">
        <v>125</v>
      </c>
      <c r="E279" s="14">
        <v>4759.3999999999996</v>
      </c>
      <c r="F279" s="22">
        <v>4558.54</v>
      </c>
      <c r="G279" s="23">
        <f t="shared" si="7"/>
        <v>95.779720132789862</v>
      </c>
    </row>
    <row r="280" spans="1:7" ht="38.25" x14ac:dyDescent="0.2">
      <c r="A280" s="33"/>
      <c r="B280" s="1" t="s">
        <v>132</v>
      </c>
      <c r="C280" s="2" t="s">
        <v>181</v>
      </c>
      <c r="D280" s="3" t="s">
        <v>180</v>
      </c>
      <c r="E280" s="14">
        <v>0</v>
      </c>
      <c r="F280" s="22">
        <v>-0.44400000000000001</v>
      </c>
      <c r="G280" s="23"/>
    </row>
    <row r="281" spans="1:7" x14ac:dyDescent="0.2">
      <c r="A281" s="13" t="s">
        <v>3</v>
      </c>
      <c r="B281" s="1"/>
      <c r="C281" s="2"/>
      <c r="D281" s="3"/>
      <c r="E281" s="14">
        <f>SUM(E275:E280)</f>
        <v>4990.7999999999993</v>
      </c>
      <c r="F281" s="14">
        <f>SUM(F275:F280)</f>
        <v>7101.6129999999994</v>
      </c>
      <c r="G281" s="17">
        <f t="shared" si="7"/>
        <v>142.29408110924103</v>
      </c>
    </row>
    <row r="282" spans="1:7" x14ac:dyDescent="0.2">
      <c r="A282" s="31" t="s">
        <v>133</v>
      </c>
      <c r="B282" s="1" t="s">
        <v>134</v>
      </c>
      <c r="C282" s="2" t="s">
        <v>197</v>
      </c>
      <c r="D282" s="3" t="s">
        <v>166</v>
      </c>
      <c r="E282" s="14">
        <v>0</v>
      </c>
      <c r="F282" s="22">
        <v>159.29300000000001</v>
      </c>
      <c r="G282" s="23"/>
    </row>
    <row r="283" spans="1:7" ht="38.25" x14ac:dyDescent="0.2">
      <c r="A283" s="32"/>
      <c r="B283" s="1" t="s">
        <v>134</v>
      </c>
      <c r="C283" s="2" t="s">
        <v>186</v>
      </c>
      <c r="D283" s="3" t="s">
        <v>104</v>
      </c>
      <c r="E283" s="14">
        <v>286</v>
      </c>
      <c r="F283" s="22">
        <v>857.5</v>
      </c>
      <c r="G283" s="23">
        <f t="shared" si="7"/>
        <v>299.82517482517483</v>
      </c>
    </row>
    <row r="284" spans="1:7" ht="25.5" x14ac:dyDescent="0.2">
      <c r="A284" s="32"/>
      <c r="B284" s="1" t="s">
        <v>134</v>
      </c>
      <c r="C284" s="2" t="s">
        <v>185</v>
      </c>
      <c r="D284" s="3" t="s">
        <v>84</v>
      </c>
      <c r="E284" s="14">
        <v>73.099999999999994</v>
      </c>
      <c r="F284" s="22">
        <v>453.42</v>
      </c>
      <c r="G284" s="23">
        <f t="shared" si="7"/>
        <v>620.27359781121754</v>
      </c>
    </row>
    <row r="285" spans="1:7" x14ac:dyDescent="0.2">
      <c r="A285" s="32"/>
      <c r="B285" s="1" t="s">
        <v>134</v>
      </c>
      <c r="C285" s="2" t="s">
        <v>182</v>
      </c>
      <c r="D285" s="3" t="s">
        <v>105</v>
      </c>
      <c r="E285" s="14">
        <v>0</v>
      </c>
      <c r="F285" s="22">
        <v>5.42</v>
      </c>
      <c r="G285" s="23"/>
    </row>
    <row r="286" spans="1:7" ht="25.5" x14ac:dyDescent="0.2">
      <c r="A286" s="32"/>
      <c r="B286" s="1" t="s">
        <v>134</v>
      </c>
      <c r="C286" s="2" t="s">
        <v>236</v>
      </c>
      <c r="D286" s="3" t="s">
        <v>125</v>
      </c>
      <c r="E286" s="14">
        <v>3986.7</v>
      </c>
      <c r="F286" s="22">
        <v>4129.1499999999996</v>
      </c>
      <c r="G286" s="23">
        <f t="shared" si="7"/>
        <v>103.57313065944265</v>
      </c>
    </row>
    <row r="287" spans="1:7" ht="38.25" x14ac:dyDescent="0.2">
      <c r="A287" s="33"/>
      <c r="B287" s="1" t="s">
        <v>134</v>
      </c>
      <c r="C287" s="2" t="s">
        <v>181</v>
      </c>
      <c r="D287" s="3" t="s">
        <v>180</v>
      </c>
      <c r="E287" s="14">
        <v>0</v>
      </c>
      <c r="F287" s="22">
        <v>-6.0629999999999997</v>
      </c>
      <c r="G287" s="23"/>
    </row>
    <row r="288" spans="1:7" x14ac:dyDescent="0.2">
      <c r="A288" s="13" t="s">
        <v>3</v>
      </c>
      <c r="B288" s="1"/>
      <c r="C288" s="2"/>
      <c r="D288" s="3"/>
      <c r="E288" s="14">
        <f>SUM(E282:E287)</f>
        <v>4345.8</v>
      </c>
      <c r="F288" s="14">
        <f>SUM(F282:F287)</f>
        <v>5598.7199999999993</v>
      </c>
      <c r="G288" s="17">
        <f t="shared" si="7"/>
        <v>128.83059505729668</v>
      </c>
    </row>
    <row r="289" spans="1:7" x14ac:dyDescent="0.2">
      <c r="A289" s="31" t="s">
        <v>135</v>
      </c>
      <c r="B289" s="1" t="s">
        <v>136</v>
      </c>
      <c r="C289" s="2" t="s">
        <v>197</v>
      </c>
      <c r="D289" s="3" t="s">
        <v>166</v>
      </c>
      <c r="E289" s="14">
        <v>0</v>
      </c>
      <c r="F289" s="22">
        <v>298.38400000000001</v>
      </c>
      <c r="G289" s="23"/>
    </row>
    <row r="290" spans="1:7" ht="38.25" x14ac:dyDescent="0.2">
      <c r="A290" s="32"/>
      <c r="B290" s="1" t="s">
        <v>136</v>
      </c>
      <c r="C290" s="2" t="s">
        <v>186</v>
      </c>
      <c r="D290" s="3" t="s">
        <v>104</v>
      </c>
      <c r="E290" s="14">
        <v>692.6</v>
      </c>
      <c r="F290" s="22">
        <v>598.976</v>
      </c>
      <c r="G290" s="23">
        <f t="shared" si="7"/>
        <v>86.482240831648866</v>
      </c>
    </row>
    <row r="291" spans="1:7" ht="25.5" x14ac:dyDescent="0.2">
      <c r="A291" s="32"/>
      <c r="B291" s="1" t="s">
        <v>136</v>
      </c>
      <c r="C291" s="2" t="s">
        <v>185</v>
      </c>
      <c r="D291" s="3" t="s">
        <v>84</v>
      </c>
      <c r="E291" s="14">
        <v>105.6</v>
      </c>
      <c r="F291" s="22">
        <v>1826.06</v>
      </c>
      <c r="G291" s="23">
        <f t="shared" si="7"/>
        <v>1729.223484848485</v>
      </c>
    </row>
    <row r="292" spans="1:7" ht="25.5" x14ac:dyDescent="0.2">
      <c r="A292" s="32"/>
      <c r="B292" s="1" t="s">
        <v>136</v>
      </c>
      <c r="C292" s="2" t="s">
        <v>236</v>
      </c>
      <c r="D292" s="3" t="s">
        <v>125</v>
      </c>
      <c r="E292" s="14">
        <v>3213.9</v>
      </c>
      <c r="F292" s="22">
        <v>3012.7</v>
      </c>
      <c r="G292" s="23">
        <f t="shared" si="7"/>
        <v>93.739693207629344</v>
      </c>
    </row>
    <row r="293" spans="1:7" ht="38.25" x14ac:dyDescent="0.2">
      <c r="A293" s="33"/>
      <c r="B293" s="1" t="s">
        <v>136</v>
      </c>
      <c r="C293" s="2" t="s">
        <v>181</v>
      </c>
      <c r="D293" s="3" t="s">
        <v>180</v>
      </c>
      <c r="E293" s="14">
        <v>0</v>
      </c>
      <c r="F293" s="22">
        <v>-16.204999999999998</v>
      </c>
      <c r="G293" s="23"/>
    </row>
    <row r="294" spans="1:7" x14ac:dyDescent="0.2">
      <c r="A294" s="13" t="s">
        <v>3</v>
      </c>
      <c r="B294" s="1"/>
      <c r="C294" s="2"/>
      <c r="D294" s="3"/>
      <c r="E294" s="14">
        <f>SUM(E289:E293)</f>
        <v>4012.1000000000004</v>
      </c>
      <c r="F294" s="14">
        <f>SUM(F289:F293)</f>
        <v>5719.915</v>
      </c>
      <c r="G294" s="17">
        <f t="shared" si="7"/>
        <v>142.56661100171979</v>
      </c>
    </row>
    <row r="295" spans="1:7" x14ac:dyDescent="0.2">
      <c r="A295" s="31" t="s">
        <v>339</v>
      </c>
      <c r="B295" s="1" t="s">
        <v>137</v>
      </c>
      <c r="C295" s="2" t="s">
        <v>197</v>
      </c>
      <c r="D295" s="3" t="s">
        <v>166</v>
      </c>
      <c r="E295" s="14">
        <v>0</v>
      </c>
      <c r="F295" s="22">
        <v>98.325999999999993</v>
      </c>
      <c r="G295" s="23"/>
    </row>
    <row r="296" spans="1:7" ht="38.25" x14ac:dyDescent="0.2">
      <c r="A296" s="32"/>
      <c r="B296" s="1" t="s">
        <v>137</v>
      </c>
      <c r="C296" s="2" t="s">
        <v>186</v>
      </c>
      <c r="D296" s="3" t="s">
        <v>104</v>
      </c>
      <c r="E296" s="14">
        <v>38.1</v>
      </c>
      <c r="F296" s="22">
        <v>156.596</v>
      </c>
      <c r="G296" s="23">
        <f t="shared" si="7"/>
        <v>411.01312335958005</v>
      </c>
    </row>
    <row r="297" spans="1:7" ht="25.5" x14ac:dyDescent="0.2">
      <c r="A297" s="32"/>
      <c r="B297" s="1" t="s">
        <v>137</v>
      </c>
      <c r="C297" s="2" t="s">
        <v>185</v>
      </c>
      <c r="D297" s="3" t="s">
        <v>84</v>
      </c>
      <c r="E297" s="14">
        <v>14.9</v>
      </c>
      <c r="F297" s="22">
        <v>23.841999999999999</v>
      </c>
      <c r="G297" s="23">
        <f t="shared" si="7"/>
        <v>160.01342281879195</v>
      </c>
    </row>
    <row r="298" spans="1:7" ht="25.5" x14ac:dyDescent="0.2">
      <c r="A298" s="33"/>
      <c r="B298" s="1" t="s">
        <v>137</v>
      </c>
      <c r="C298" s="2" t="s">
        <v>236</v>
      </c>
      <c r="D298" s="3" t="s">
        <v>125</v>
      </c>
      <c r="E298" s="14">
        <v>550.9</v>
      </c>
      <c r="F298" s="22">
        <v>599.1</v>
      </c>
      <c r="G298" s="23">
        <f t="shared" si="7"/>
        <v>108.74931929569796</v>
      </c>
    </row>
    <row r="299" spans="1:7" x14ac:dyDescent="0.2">
      <c r="A299" s="13" t="s">
        <v>3</v>
      </c>
      <c r="B299" s="1"/>
      <c r="C299" s="2"/>
      <c r="D299" s="3"/>
      <c r="E299" s="14">
        <f>SUM(E295:E298)</f>
        <v>603.9</v>
      </c>
      <c r="F299" s="14">
        <f>SUM(F295:F298)</f>
        <v>877.86400000000003</v>
      </c>
      <c r="G299" s="17">
        <f t="shared" ref="G299:G321" si="8">F299/E299*100</f>
        <v>145.36578903792019</v>
      </c>
    </row>
    <row r="300" spans="1:7" ht="38.25" x14ac:dyDescent="0.2">
      <c r="A300" s="31" t="s">
        <v>138</v>
      </c>
      <c r="B300" s="1" t="s">
        <v>139</v>
      </c>
      <c r="C300" s="2" t="s">
        <v>240</v>
      </c>
      <c r="D300" s="3" t="s">
        <v>40</v>
      </c>
      <c r="E300" s="14">
        <v>4677.5</v>
      </c>
      <c r="F300" s="22">
        <v>17572.5</v>
      </c>
      <c r="G300" s="23">
        <f t="shared" si="8"/>
        <v>375.68145376803852</v>
      </c>
    </row>
    <row r="301" spans="1:7" ht="63.75" x14ac:dyDescent="0.2">
      <c r="A301" s="32"/>
      <c r="B301" s="1" t="s">
        <v>139</v>
      </c>
      <c r="C301" s="2" t="s">
        <v>201</v>
      </c>
      <c r="D301" s="3" t="s">
        <v>41</v>
      </c>
      <c r="E301" s="14">
        <v>0</v>
      </c>
      <c r="F301" s="22">
        <v>226.548</v>
      </c>
      <c r="G301" s="23"/>
    </row>
    <row r="302" spans="1:7" ht="25.5" x14ac:dyDescent="0.2">
      <c r="A302" s="32"/>
      <c r="B302" s="1" t="s">
        <v>139</v>
      </c>
      <c r="C302" s="2" t="s">
        <v>200</v>
      </c>
      <c r="D302" s="3" t="s">
        <v>98</v>
      </c>
      <c r="E302" s="14">
        <v>3246.3</v>
      </c>
      <c r="F302" s="22">
        <v>3295.1190000000001</v>
      </c>
      <c r="G302" s="23">
        <f t="shared" si="8"/>
        <v>101.5038351353849</v>
      </c>
    </row>
    <row r="303" spans="1:7" x14ac:dyDescent="0.2">
      <c r="A303" s="32"/>
      <c r="B303" s="1" t="s">
        <v>139</v>
      </c>
      <c r="C303" s="2" t="s">
        <v>197</v>
      </c>
      <c r="D303" s="3" t="s">
        <v>166</v>
      </c>
      <c r="E303" s="14">
        <v>0</v>
      </c>
      <c r="F303" s="22">
        <v>4166.9070000000002</v>
      </c>
      <c r="G303" s="23"/>
    </row>
    <row r="304" spans="1:7" ht="38.25" x14ac:dyDescent="0.2">
      <c r="A304" s="32"/>
      <c r="B304" s="1" t="s">
        <v>139</v>
      </c>
      <c r="C304" s="2" t="s">
        <v>186</v>
      </c>
      <c r="D304" s="3" t="s">
        <v>104</v>
      </c>
      <c r="E304" s="14">
        <v>0</v>
      </c>
      <c r="F304" s="22">
        <v>25</v>
      </c>
      <c r="G304" s="23"/>
    </row>
    <row r="305" spans="1:7" ht="25.5" x14ac:dyDescent="0.2">
      <c r="A305" s="32"/>
      <c r="B305" s="1" t="s">
        <v>139</v>
      </c>
      <c r="C305" s="2" t="s">
        <v>185</v>
      </c>
      <c r="D305" s="3" t="s">
        <v>84</v>
      </c>
      <c r="E305" s="14">
        <v>0</v>
      </c>
      <c r="F305" s="22">
        <v>4.0730000000000004</v>
      </c>
      <c r="G305" s="23"/>
    </row>
    <row r="306" spans="1:7" ht="25.5" x14ac:dyDescent="0.2">
      <c r="A306" s="32"/>
      <c r="B306" s="1" t="s">
        <v>139</v>
      </c>
      <c r="C306" s="2" t="s">
        <v>212</v>
      </c>
      <c r="D306" s="3" t="s">
        <v>148</v>
      </c>
      <c r="E306" s="14">
        <v>0</v>
      </c>
      <c r="F306" s="22">
        <v>102</v>
      </c>
      <c r="G306" s="23"/>
    </row>
    <row r="307" spans="1:7" ht="38.25" x14ac:dyDescent="0.2">
      <c r="A307" s="33"/>
      <c r="B307" s="1" t="s">
        <v>139</v>
      </c>
      <c r="C307" s="2" t="s">
        <v>181</v>
      </c>
      <c r="D307" s="3" t="s">
        <v>180</v>
      </c>
      <c r="E307" s="14">
        <v>0</v>
      </c>
      <c r="F307" s="22">
        <v>-32252.004000000001</v>
      </c>
      <c r="G307" s="23"/>
    </row>
    <row r="308" spans="1:7" x14ac:dyDescent="0.2">
      <c r="A308" s="13" t="s">
        <v>3</v>
      </c>
      <c r="B308" s="1"/>
      <c r="C308" s="2"/>
      <c r="D308" s="3"/>
      <c r="E308" s="14">
        <f>SUM(E300:E307)</f>
        <v>7923.8</v>
      </c>
      <c r="F308" s="14">
        <f>SUM(F300:F307)</f>
        <v>-6859.8570000000036</v>
      </c>
      <c r="G308" s="17">
        <f t="shared" si="8"/>
        <v>-86.572818597137783</v>
      </c>
    </row>
    <row r="309" spans="1:7" ht="89.25" x14ac:dyDescent="0.2">
      <c r="A309" s="31" t="s">
        <v>340</v>
      </c>
      <c r="B309" s="1" t="s">
        <v>140</v>
      </c>
      <c r="C309" s="2" t="s">
        <v>336</v>
      </c>
      <c r="D309" s="8" t="s">
        <v>337</v>
      </c>
      <c r="E309" s="14">
        <v>0</v>
      </c>
      <c r="F309" s="22">
        <v>837.49400000000003</v>
      </c>
      <c r="G309" s="23"/>
    </row>
    <row r="310" spans="1:7" ht="25.5" x14ac:dyDescent="0.2">
      <c r="A310" s="32"/>
      <c r="B310" s="1" t="s">
        <v>140</v>
      </c>
      <c r="C310" s="2" t="s">
        <v>200</v>
      </c>
      <c r="D310" s="3" t="s">
        <v>98</v>
      </c>
      <c r="E310" s="14">
        <v>0</v>
      </c>
      <c r="F310" s="22">
        <v>2.8119999999999998</v>
      </c>
      <c r="G310" s="23"/>
    </row>
    <row r="311" spans="1:7" x14ac:dyDescent="0.2">
      <c r="A311" s="32"/>
      <c r="B311" s="1" t="s">
        <v>140</v>
      </c>
      <c r="C311" s="2" t="s">
        <v>197</v>
      </c>
      <c r="D311" s="3" t="s">
        <v>166</v>
      </c>
      <c r="E311" s="14">
        <v>0</v>
      </c>
      <c r="F311" s="22">
        <v>968.80200000000002</v>
      </c>
      <c r="G311" s="23"/>
    </row>
    <row r="312" spans="1:7" ht="25.5" x14ac:dyDescent="0.2">
      <c r="A312" s="32"/>
      <c r="B312" s="1" t="s">
        <v>140</v>
      </c>
      <c r="C312" s="2" t="s">
        <v>185</v>
      </c>
      <c r="D312" s="3" t="s">
        <v>84</v>
      </c>
      <c r="E312" s="14">
        <v>0</v>
      </c>
      <c r="F312" s="22">
        <v>557.33699999999999</v>
      </c>
      <c r="G312" s="23"/>
    </row>
    <row r="313" spans="1:7" ht="25.5" x14ac:dyDescent="0.2">
      <c r="A313" s="33"/>
      <c r="B313" s="1" t="s">
        <v>140</v>
      </c>
      <c r="C313" s="2" t="s">
        <v>232</v>
      </c>
      <c r="D313" s="3" t="s">
        <v>45</v>
      </c>
      <c r="E313" s="14">
        <v>0</v>
      </c>
      <c r="F313" s="22">
        <v>50000</v>
      </c>
      <c r="G313" s="23"/>
    </row>
    <row r="314" spans="1:7" x14ac:dyDescent="0.2">
      <c r="A314" s="13" t="s">
        <v>3</v>
      </c>
      <c r="B314" s="1"/>
      <c r="C314" s="2"/>
      <c r="D314" s="3"/>
      <c r="E314" s="14">
        <f>SUM(E309:E313)</f>
        <v>0</v>
      </c>
      <c r="F314" s="14">
        <f>SUM(F309:F313)</f>
        <v>52366.445</v>
      </c>
      <c r="G314" s="17"/>
    </row>
    <row r="315" spans="1:7" ht="89.25" x14ac:dyDescent="0.2">
      <c r="A315" s="31" t="s">
        <v>141</v>
      </c>
      <c r="B315" s="1" t="s">
        <v>142</v>
      </c>
      <c r="C315" s="2" t="s">
        <v>247</v>
      </c>
      <c r="D315" s="8" t="s">
        <v>143</v>
      </c>
      <c r="E315" s="14">
        <v>1634.9</v>
      </c>
      <c r="F315" s="22">
        <v>1624</v>
      </c>
      <c r="G315" s="23">
        <f t="shared" si="8"/>
        <v>99.33329255611963</v>
      </c>
    </row>
    <row r="316" spans="1:7" ht="63.75" x14ac:dyDescent="0.2">
      <c r="A316" s="32"/>
      <c r="B316" s="1" t="s">
        <v>142</v>
      </c>
      <c r="C316" s="2" t="s">
        <v>223</v>
      </c>
      <c r="D316" s="8" t="s">
        <v>144</v>
      </c>
      <c r="E316" s="14">
        <v>1522.8</v>
      </c>
      <c r="F316" s="22">
        <v>1386.8420000000001</v>
      </c>
      <c r="G316" s="23">
        <f t="shared" si="8"/>
        <v>91.071841344890998</v>
      </c>
    </row>
    <row r="317" spans="1:7" ht="89.25" x14ac:dyDescent="0.2">
      <c r="A317" s="32"/>
      <c r="B317" s="1" t="s">
        <v>142</v>
      </c>
      <c r="C317" s="2" t="s">
        <v>336</v>
      </c>
      <c r="D317" s="8" t="s">
        <v>337</v>
      </c>
      <c r="E317" s="14">
        <v>0</v>
      </c>
      <c r="F317" s="22">
        <v>58.402999999999999</v>
      </c>
      <c r="G317" s="23"/>
    </row>
    <row r="318" spans="1:7" ht="38.25" x14ac:dyDescent="0.2">
      <c r="A318" s="32"/>
      <c r="B318" s="1" t="s">
        <v>142</v>
      </c>
      <c r="C318" s="2" t="s">
        <v>240</v>
      </c>
      <c r="D318" s="3" t="s">
        <v>40</v>
      </c>
      <c r="E318" s="14">
        <v>4479.5</v>
      </c>
      <c r="F318" s="22">
        <v>11758.415000000001</v>
      </c>
      <c r="G318" s="23">
        <f t="shared" si="8"/>
        <v>262.49391673177814</v>
      </c>
    </row>
    <row r="319" spans="1:7" ht="38.25" x14ac:dyDescent="0.2">
      <c r="A319" s="32"/>
      <c r="B319" s="1" t="s">
        <v>142</v>
      </c>
      <c r="C319" s="2" t="s">
        <v>246</v>
      </c>
      <c r="D319" s="3" t="s">
        <v>145</v>
      </c>
      <c r="E319" s="14">
        <v>350.5</v>
      </c>
      <c r="F319" s="22">
        <v>76.921000000000006</v>
      </c>
      <c r="G319" s="23">
        <f t="shared" si="8"/>
        <v>21.946077032810273</v>
      </c>
    </row>
    <row r="320" spans="1:7" x14ac:dyDescent="0.2">
      <c r="A320" s="32"/>
      <c r="B320" s="1" t="s">
        <v>142</v>
      </c>
      <c r="C320" s="2" t="s">
        <v>197</v>
      </c>
      <c r="D320" s="3" t="s">
        <v>166</v>
      </c>
      <c r="E320" s="14">
        <v>0</v>
      </c>
      <c r="F320" s="22">
        <v>5316.4939999999997</v>
      </c>
      <c r="G320" s="23"/>
    </row>
    <row r="321" spans="1:7" ht="51" x14ac:dyDescent="0.2">
      <c r="A321" s="32"/>
      <c r="B321" s="1" t="s">
        <v>142</v>
      </c>
      <c r="C321" s="2" t="s">
        <v>245</v>
      </c>
      <c r="D321" s="3" t="s">
        <v>146</v>
      </c>
      <c r="E321" s="14">
        <v>1570.6</v>
      </c>
      <c r="F321" s="22">
        <v>2679.9589999999998</v>
      </c>
      <c r="G321" s="23">
        <f t="shared" si="8"/>
        <v>170.63281548452821</v>
      </c>
    </row>
    <row r="322" spans="1:7" ht="63.75" x14ac:dyDescent="0.2">
      <c r="A322" s="32"/>
      <c r="B322" s="1" t="s">
        <v>142</v>
      </c>
      <c r="C322" s="2" t="s">
        <v>244</v>
      </c>
      <c r="D322" s="8" t="s">
        <v>243</v>
      </c>
      <c r="E322" s="14">
        <v>0</v>
      </c>
      <c r="F322" s="22">
        <v>1243.7360000000001</v>
      </c>
      <c r="G322" s="23"/>
    </row>
    <row r="323" spans="1:7" ht="38.25" x14ac:dyDescent="0.2">
      <c r="A323" s="32"/>
      <c r="B323" s="1" t="s">
        <v>142</v>
      </c>
      <c r="C323" s="2" t="s">
        <v>186</v>
      </c>
      <c r="D323" s="3" t="s">
        <v>104</v>
      </c>
      <c r="E323" s="14">
        <v>0</v>
      </c>
      <c r="F323" s="22">
        <v>90.924999999999997</v>
      </c>
      <c r="G323" s="23"/>
    </row>
    <row r="324" spans="1:7" ht="25.5" x14ac:dyDescent="0.2">
      <c r="A324" s="32"/>
      <c r="B324" s="1" t="s">
        <v>142</v>
      </c>
      <c r="C324" s="2" t="s">
        <v>185</v>
      </c>
      <c r="D324" s="3" t="s">
        <v>84</v>
      </c>
      <c r="E324" s="14">
        <v>0</v>
      </c>
      <c r="F324" s="22">
        <v>479.49</v>
      </c>
      <c r="G324" s="23"/>
    </row>
    <row r="325" spans="1:7" ht="38.25" x14ac:dyDescent="0.2">
      <c r="A325" s="32"/>
      <c r="B325" s="1" t="s">
        <v>142</v>
      </c>
      <c r="C325" s="2" t="s">
        <v>242</v>
      </c>
      <c r="D325" s="3" t="s">
        <v>147</v>
      </c>
      <c r="E325" s="14">
        <v>0</v>
      </c>
      <c r="F325" s="22">
        <v>4614</v>
      </c>
      <c r="G325" s="23"/>
    </row>
    <row r="326" spans="1:7" ht="25.5" x14ac:dyDescent="0.2">
      <c r="A326" s="32"/>
      <c r="B326" s="1" t="s">
        <v>142</v>
      </c>
      <c r="C326" s="2" t="s">
        <v>220</v>
      </c>
      <c r="D326" s="3" t="s">
        <v>219</v>
      </c>
      <c r="E326" s="14">
        <v>0</v>
      </c>
      <c r="F326" s="22">
        <v>45580.9</v>
      </c>
      <c r="G326" s="23"/>
    </row>
    <row r="327" spans="1:7" ht="25.5" x14ac:dyDescent="0.2">
      <c r="A327" s="32"/>
      <c r="B327" s="1" t="s">
        <v>142</v>
      </c>
      <c r="C327" s="2" t="s">
        <v>232</v>
      </c>
      <c r="D327" s="3" t="s">
        <v>45</v>
      </c>
      <c r="E327" s="14">
        <v>0</v>
      </c>
      <c r="F327" s="22">
        <v>21476</v>
      </c>
      <c r="G327" s="23"/>
    </row>
    <row r="328" spans="1:7" x14ac:dyDescent="0.2">
      <c r="A328" s="32"/>
      <c r="B328" s="1" t="s">
        <v>142</v>
      </c>
      <c r="C328" s="2" t="s">
        <v>216</v>
      </c>
      <c r="D328" s="3" t="s">
        <v>46</v>
      </c>
      <c r="E328" s="14">
        <v>428478.3</v>
      </c>
      <c r="F328" s="22">
        <v>347827.93599999999</v>
      </c>
      <c r="G328" s="23">
        <f t="shared" ref="G328:G356" si="9">F328/E328*100</f>
        <v>81.177491602258499</v>
      </c>
    </row>
    <row r="329" spans="1:7" ht="76.5" x14ac:dyDescent="0.2">
      <c r="A329" s="32"/>
      <c r="B329" s="1" t="s">
        <v>142</v>
      </c>
      <c r="C329" s="2" t="s">
        <v>429</v>
      </c>
      <c r="D329" s="8" t="s">
        <v>498</v>
      </c>
      <c r="E329" s="14">
        <v>0</v>
      </c>
      <c r="F329" s="22">
        <v>350000</v>
      </c>
      <c r="G329" s="23"/>
    </row>
    <row r="330" spans="1:7" x14ac:dyDescent="0.2">
      <c r="A330" s="13" t="s">
        <v>3</v>
      </c>
      <c r="B330" s="1"/>
      <c r="C330" s="2"/>
      <c r="D330" s="3"/>
      <c r="E330" s="14">
        <f>SUM(E315:E329)</f>
        <v>438036.6</v>
      </c>
      <c r="F330" s="14">
        <f>SUM(F315:F329)</f>
        <v>794214.02099999995</v>
      </c>
      <c r="G330" s="17">
        <f t="shared" si="9"/>
        <v>181.31225130502793</v>
      </c>
    </row>
    <row r="331" spans="1:7" ht="51" x14ac:dyDescent="0.2">
      <c r="A331" s="31" t="s">
        <v>149</v>
      </c>
      <c r="B331" s="1" t="s">
        <v>150</v>
      </c>
      <c r="C331" s="2" t="s">
        <v>241</v>
      </c>
      <c r="D331" s="3" t="s">
        <v>151</v>
      </c>
      <c r="E331" s="14">
        <v>14710</v>
      </c>
      <c r="F331" s="22">
        <v>13528.107</v>
      </c>
      <c r="G331" s="23">
        <f t="shared" si="9"/>
        <v>91.96537729435758</v>
      </c>
    </row>
    <row r="332" spans="1:7" ht="25.5" x14ac:dyDescent="0.2">
      <c r="A332" s="32"/>
      <c r="B332" s="1" t="s">
        <v>150</v>
      </c>
      <c r="C332" s="2" t="s">
        <v>200</v>
      </c>
      <c r="D332" s="3" t="s">
        <v>98</v>
      </c>
      <c r="E332" s="14">
        <v>0</v>
      </c>
      <c r="F332" s="22">
        <v>11.349</v>
      </c>
      <c r="G332" s="23"/>
    </row>
    <row r="333" spans="1:7" x14ac:dyDescent="0.2">
      <c r="A333" s="32"/>
      <c r="B333" s="1" t="s">
        <v>150</v>
      </c>
      <c r="C333" s="2" t="s">
        <v>197</v>
      </c>
      <c r="D333" s="3" t="s">
        <v>166</v>
      </c>
      <c r="E333" s="14">
        <f>101457.36+110895.258+162093.81</f>
        <v>374446.42800000001</v>
      </c>
      <c r="F333" s="22">
        <v>427845.69500000001</v>
      </c>
      <c r="G333" s="23">
        <f t="shared" si="9"/>
        <v>114.26085629530962</v>
      </c>
    </row>
    <row r="334" spans="1:7" ht="38.25" x14ac:dyDescent="0.2">
      <c r="A334" s="32"/>
      <c r="B334" s="1" t="s">
        <v>150</v>
      </c>
      <c r="C334" s="2" t="s">
        <v>186</v>
      </c>
      <c r="D334" s="3" t="s">
        <v>104</v>
      </c>
      <c r="E334" s="14">
        <v>38574.800000000003</v>
      </c>
      <c r="F334" s="22">
        <v>336.64</v>
      </c>
      <c r="G334" s="23">
        <f t="shared" si="9"/>
        <v>0.87269409044246493</v>
      </c>
    </row>
    <row r="335" spans="1:7" ht="25.5" x14ac:dyDescent="0.2">
      <c r="A335" s="32"/>
      <c r="B335" s="1" t="s">
        <v>150</v>
      </c>
      <c r="C335" s="2" t="s">
        <v>185</v>
      </c>
      <c r="D335" s="3" t="s">
        <v>84</v>
      </c>
      <c r="E335" s="14">
        <v>0</v>
      </c>
      <c r="F335" s="22">
        <v>2113.2669999999998</v>
      </c>
      <c r="G335" s="23"/>
    </row>
    <row r="336" spans="1:7" ht="38.25" x14ac:dyDescent="0.2">
      <c r="A336" s="32"/>
      <c r="B336" s="1" t="s">
        <v>150</v>
      </c>
      <c r="C336" s="2" t="s">
        <v>424</v>
      </c>
      <c r="D336" s="8" t="s">
        <v>493</v>
      </c>
      <c r="E336" s="14">
        <v>0</v>
      </c>
      <c r="F336" s="22">
        <v>510.52100000000002</v>
      </c>
      <c r="G336" s="23"/>
    </row>
    <row r="337" spans="1:7" ht="63.75" x14ac:dyDescent="0.2">
      <c r="A337" s="32"/>
      <c r="B337" s="1" t="s">
        <v>150</v>
      </c>
      <c r="C337" s="2" t="s">
        <v>239</v>
      </c>
      <c r="D337" s="3" t="s">
        <v>152</v>
      </c>
      <c r="E337" s="14">
        <v>35.700000000000003</v>
      </c>
      <c r="F337" s="22">
        <v>35.692999999999998</v>
      </c>
      <c r="G337" s="23">
        <f t="shared" si="9"/>
        <v>99.980392156862735</v>
      </c>
    </row>
    <row r="338" spans="1:7" ht="25.5" x14ac:dyDescent="0.2">
      <c r="A338" s="32"/>
      <c r="B338" s="1" t="s">
        <v>150</v>
      </c>
      <c r="C338" s="2" t="s">
        <v>212</v>
      </c>
      <c r="D338" s="3" t="s">
        <v>148</v>
      </c>
      <c r="E338" s="14">
        <v>0</v>
      </c>
      <c r="F338" s="22">
        <v>59932.616000000002</v>
      </c>
      <c r="G338" s="23"/>
    </row>
    <row r="339" spans="1:7" ht="25.5" x14ac:dyDescent="0.2">
      <c r="A339" s="32"/>
      <c r="B339" s="1" t="s">
        <v>150</v>
      </c>
      <c r="C339" s="2" t="s">
        <v>231</v>
      </c>
      <c r="D339" s="3" t="s">
        <v>230</v>
      </c>
      <c r="E339" s="14">
        <v>0</v>
      </c>
      <c r="F339" s="22">
        <v>4055.7060000000001</v>
      </c>
      <c r="G339" s="23"/>
    </row>
    <row r="340" spans="1:7" ht="38.25" x14ac:dyDescent="0.2">
      <c r="A340" s="33"/>
      <c r="B340" s="1" t="s">
        <v>150</v>
      </c>
      <c r="C340" s="2" t="s">
        <v>181</v>
      </c>
      <c r="D340" s="3" t="s">
        <v>180</v>
      </c>
      <c r="E340" s="14">
        <v>0</v>
      </c>
      <c r="F340" s="22">
        <v>-4434.0839999999998</v>
      </c>
      <c r="G340" s="23"/>
    </row>
    <row r="341" spans="1:7" x14ac:dyDescent="0.2">
      <c r="A341" s="13" t="s">
        <v>3</v>
      </c>
      <c r="B341" s="1"/>
      <c r="C341" s="2"/>
      <c r="D341" s="3"/>
      <c r="E341" s="14">
        <f>SUM(E331:E340)</f>
        <v>427766.92800000001</v>
      </c>
      <c r="F341" s="14">
        <f>SUM(F331:F340)</f>
        <v>503935.51000000007</v>
      </c>
      <c r="G341" s="17">
        <f t="shared" si="9"/>
        <v>117.80609416350205</v>
      </c>
    </row>
    <row r="342" spans="1:7" ht="51" x14ac:dyDescent="0.2">
      <c r="A342" s="31" t="s">
        <v>341</v>
      </c>
      <c r="B342" s="1" t="s">
        <v>153</v>
      </c>
      <c r="C342" s="2" t="s">
        <v>317</v>
      </c>
      <c r="D342" s="3" t="s">
        <v>324</v>
      </c>
      <c r="E342" s="14">
        <v>275</v>
      </c>
      <c r="F342" s="22">
        <v>140</v>
      </c>
      <c r="G342" s="23">
        <f t="shared" si="9"/>
        <v>50.909090909090907</v>
      </c>
    </row>
    <row r="343" spans="1:7" ht="63.75" x14ac:dyDescent="0.2">
      <c r="A343" s="32"/>
      <c r="B343" s="1" t="s">
        <v>153</v>
      </c>
      <c r="C343" s="2" t="s">
        <v>201</v>
      </c>
      <c r="D343" s="3" t="s">
        <v>41</v>
      </c>
      <c r="E343" s="14">
        <v>74213.3</v>
      </c>
      <c r="F343" s="22">
        <v>103624.08900000001</v>
      </c>
      <c r="G343" s="23">
        <f t="shared" si="9"/>
        <v>139.63007843607548</v>
      </c>
    </row>
    <row r="344" spans="1:7" x14ac:dyDescent="0.2">
      <c r="A344" s="32"/>
      <c r="B344" s="1" t="s">
        <v>153</v>
      </c>
      <c r="C344" s="2" t="s">
        <v>197</v>
      </c>
      <c r="D344" s="3" t="s">
        <v>166</v>
      </c>
      <c r="E344" s="14">
        <v>0</v>
      </c>
      <c r="F344" s="22">
        <v>645.84400000000005</v>
      </c>
      <c r="G344" s="23"/>
    </row>
    <row r="345" spans="1:7" ht="51" x14ac:dyDescent="0.2">
      <c r="A345" s="32"/>
      <c r="B345" s="1" t="s">
        <v>153</v>
      </c>
      <c r="C345" s="2" t="s">
        <v>188</v>
      </c>
      <c r="D345" s="3" t="s">
        <v>187</v>
      </c>
      <c r="E345" s="14">
        <v>0</v>
      </c>
      <c r="F345" s="22">
        <v>291.66899999999998</v>
      </c>
      <c r="G345" s="23"/>
    </row>
    <row r="346" spans="1:7" ht="38.25" x14ac:dyDescent="0.2">
      <c r="A346" s="32"/>
      <c r="B346" s="1" t="s">
        <v>153</v>
      </c>
      <c r="C346" s="2" t="s">
        <v>186</v>
      </c>
      <c r="D346" s="3" t="s">
        <v>104</v>
      </c>
      <c r="E346" s="14">
        <v>0</v>
      </c>
      <c r="F346" s="22">
        <v>83.600999999999999</v>
      </c>
      <c r="G346" s="23"/>
    </row>
    <row r="347" spans="1:7" ht="25.5" x14ac:dyDescent="0.2">
      <c r="A347" s="32"/>
      <c r="B347" s="1" t="s">
        <v>153</v>
      </c>
      <c r="C347" s="2" t="s">
        <v>185</v>
      </c>
      <c r="D347" s="3" t="s">
        <v>84</v>
      </c>
      <c r="E347" s="14">
        <v>0</v>
      </c>
      <c r="F347" s="22">
        <v>-0.36899999999999999</v>
      </c>
      <c r="G347" s="23"/>
    </row>
    <row r="348" spans="1:7" x14ac:dyDescent="0.2">
      <c r="A348" s="32"/>
      <c r="B348" s="1" t="s">
        <v>153</v>
      </c>
      <c r="C348" s="2" t="s">
        <v>182</v>
      </c>
      <c r="D348" s="3" t="s">
        <v>105</v>
      </c>
      <c r="E348" s="14">
        <v>36998.400000000001</v>
      </c>
      <c r="F348" s="22">
        <v>44917.347000000002</v>
      </c>
      <c r="G348" s="23">
        <f t="shared" si="9"/>
        <v>121.40348501556824</v>
      </c>
    </row>
    <row r="349" spans="1:7" ht="38.25" x14ac:dyDescent="0.2">
      <c r="A349" s="32"/>
      <c r="B349" s="1" t="s">
        <v>153</v>
      </c>
      <c r="C349" s="2" t="s">
        <v>238</v>
      </c>
      <c r="D349" s="3" t="s">
        <v>237</v>
      </c>
      <c r="E349" s="14">
        <v>0</v>
      </c>
      <c r="F349" s="22">
        <v>12411.084000000001</v>
      </c>
      <c r="G349" s="23"/>
    </row>
    <row r="350" spans="1:7" ht="25.5" x14ac:dyDescent="0.2">
      <c r="A350" s="32"/>
      <c r="B350" s="1" t="s">
        <v>153</v>
      </c>
      <c r="C350" s="2" t="s">
        <v>352</v>
      </c>
      <c r="D350" s="3" t="s">
        <v>351</v>
      </c>
      <c r="E350" s="14">
        <v>843.5</v>
      </c>
      <c r="F350" s="22">
        <v>454.72899999999998</v>
      </c>
      <c r="G350" s="23">
        <f t="shared" si="9"/>
        <v>53.909780675755783</v>
      </c>
    </row>
    <row r="351" spans="1:7" ht="38.25" x14ac:dyDescent="0.2">
      <c r="A351" s="33"/>
      <c r="B351" s="1" t="s">
        <v>153</v>
      </c>
      <c r="C351" s="2" t="s">
        <v>181</v>
      </c>
      <c r="D351" s="3" t="s">
        <v>180</v>
      </c>
      <c r="E351" s="14">
        <v>0</v>
      </c>
      <c r="F351" s="22">
        <v>-591.822</v>
      </c>
      <c r="G351" s="23"/>
    </row>
    <row r="352" spans="1:7" x14ac:dyDescent="0.2">
      <c r="A352" s="13" t="s">
        <v>3</v>
      </c>
      <c r="B352" s="1"/>
      <c r="C352" s="2"/>
      <c r="D352" s="3"/>
      <c r="E352" s="14">
        <f>SUM(E342:E351)</f>
        <v>112330.20000000001</v>
      </c>
      <c r="F352" s="14">
        <f>SUM(F342:F351)</f>
        <v>161976.17199999999</v>
      </c>
      <c r="G352" s="17">
        <f t="shared" si="9"/>
        <v>144.19646007930189</v>
      </c>
    </row>
    <row r="353" spans="1:7" x14ac:dyDescent="0.2">
      <c r="A353" s="31" t="s">
        <v>342</v>
      </c>
      <c r="B353" s="1" t="s">
        <v>154</v>
      </c>
      <c r="C353" s="2" t="s">
        <v>197</v>
      </c>
      <c r="D353" s="3" t="s">
        <v>166</v>
      </c>
      <c r="E353" s="14">
        <v>0</v>
      </c>
      <c r="F353" s="22">
        <v>407.63099999999997</v>
      </c>
      <c r="G353" s="23"/>
    </row>
    <row r="354" spans="1:7" ht="38.25" x14ac:dyDescent="0.2">
      <c r="A354" s="32"/>
      <c r="B354" s="1" t="s">
        <v>154</v>
      </c>
      <c r="C354" s="2" t="s">
        <v>424</v>
      </c>
      <c r="D354" s="8" t="s">
        <v>493</v>
      </c>
      <c r="E354" s="14">
        <v>0</v>
      </c>
      <c r="F354" s="22">
        <v>500</v>
      </c>
      <c r="G354" s="23"/>
    </row>
    <row r="355" spans="1:7" ht="25.5" x14ac:dyDescent="0.2">
      <c r="A355" s="32"/>
      <c r="B355" s="1" t="s">
        <v>154</v>
      </c>
      <c r="C355" s="2" t="s">
        <v>236</v>
      </c>
      <c r="D355" s="3" t="s">
        <v>125</v>
      </c>
      <c r="E355" s="14">
        <v>1142</v>
      </c>
      <c r="F355" s="22">
        <v>1038.73</v>
      </c>
      <c r="G355" s="23">
        <f t="shared" si="9"/>
        <v>90.957092819614715</v>
      </c>
    </row>
    <row r="356" spans="1:7" x14ac:dyDescent="0.2">
      <c r="A356" s="33"/>
      <c r="B356" s="1" t="s">
        <v>154</v>
      </c>
      <c r="C356" s="2" t="s">
        <v>235</v>
      </c>
      <c r="D356" s="3" t="s">
        <v>155</v>
      </c>
      <c r="E356" s="14">
        <v>138739.6</v>
      </c>
      <c r="F356" s="22">
        <v>146824.70000000001</v>
      </c>
      <c r="G356" s="23">
        <f t="shared" si="9"/>
        <v>105.82753590179013</v>
      </c>
    </row>
    <row r="357" spans="1:7" x14ac:dyDescent="0.2">
      <c r="A357" s="13" t="s">
        <v>3</v>
      </c>
      <c r="B357" s="1"/>
      <c r="C357" s="2"/>
      <c r="D357" s="3"/>
      <c r="E357" s="14">
        <f>SUM(E353:E356)</f>
        <v>139881.60000000001</v>
      </c>
      <c r="F357" s="14">
        <f>SUM(F353:F356)</f>
        <v>148771.06100000002</v>
      </c>
      <c r="G357" s="17">
        <f t="shared" ref="G357:G384" si="10">F357/E357*100</f>
        <v>106.35498950541029</v>
      </c>
    </row>
    <row r="358" spans="1:7" ht="25.5" x14ac:dyDescent="0.2">
      <c r="A358" s="31" t="s">
        <v>156</v>
      </c>
      <c r="B358" s="1" t="s">
        <v>157</v>
      </c>
      <c r="C358" s="2" t="s">
        <v>200</v>
      </c>
      <c r="D358" s="3" t="s">
        <v>98</v>
      </c>
      <c r="E358" s="14">
        <v>200</v>
      </c>
      <c r="F358" s="22">
        <v>310</v>
      </c>
      <c r="G358" s="23">
        <f t="shared" si="10"/>
        <v>155</v>
      </c>
    </row>
    <row r="359" spans="1:7" x14ac:dyDescent="0.2">
      <c r="A359" s="32"/>
      <c r="B359" s="1" t="s">
        <v>157</v>
      </c>
      <c r="C359" s="2" t="s">
        <v>197</v>
      </c>
      <c r="D359" s="3" t="s">
        <v>166</v>
      </c>
      <c r="E359" s="14">
        <v>0</v>
      </c>
      <c r="F359" s="22">
        <v>25.361000000000001</v>
      </c>
      <c r="G359" s="23"/>
    </row>
    <row r="360" spans="1:7" ht="63.75" x14ac:dyDescent="0.2">
      <c r="A360" s="32"/>
      <c r="B360" s="1" t="s">
        <v>157</v>
      </c>
      <c r="C360" s="2" t="s">
        <v>196</v>
      </c>
      <c r="D360" s="8" t="s">
        <v>195</v>
      </c>
      <c r="E360" s="14">
        <v>0</v>
      </c>
      <c r="F360" s="22">
        <v>6.7350000000000003</v>
      </c>
      <c r="G360" s="23"/>
    </row>
    <row r="361" spans="1:7" ht="63.75" x14ac:dyDescent="0.2">
      <c r="A361" s="32"/>
      <c r="B361" s="1" t="s">
        <v>157</v>
      </c>
      <c r="C361" s="2" t="s">
        <v>194</v>
      </c>
      <c r="D361" s="8" t="s">
        <v>193</v>
      </c>
      <c r="E361" s="14">
        <v>0</v>
      </c>
      <c r="F361" s="22">
        <v>16.236999999999998</v>
      </c>
      <c r="G361" s="23"/>
    </row>
    <row r="362" spans="1:7" ht="25.5" x14ac:dyDescent="0.2">
      <c r="A362" s="32"/>
      <c r="B362" s="1" t="s">
        <v>157</v>
      </c>
      <c r="C362" s="2" t="s">
        <v>185</v>
      </c>
      <c r="D362" s="3" t="s">
        <v>84</v>
      </c>
      <c r="E362" s="14">
        <v>0</v>
      </c>
      <c r="F362" s="22">
        <v>13.590999999999999</v>
      </c>
      <c r="G362" s="23"/>
    </row>
    <row r="363" spans="1:7" ht="38.25" x14ac:dyDescent="0.2">
      <c r="A363" s="32"/>
      <c r="B363" s="1" t="s">
        <v>157</v>
      </c>
      <c r="C363" s="2" t="s">
        <v>330</v>
      </c>
      <c r="D363" s="3" t="s">
        <v>331</v>
      </c>
      <c r="E363" s="17">
        <v>343.5</v>
      </c>
      <c r="F363" s="22">
        <v>343.5</v>
      </c>
      <c r="G363" s="23">
        <f t="shared" si="10"/>
        <v>100</v>
      </c>
    </row>
    <row r="364" spans="1:7" ht="25.5" x14ac:dyDescent="0.2">
      <c r="A364" s="32"/>
      <c r="B364" s="1" t="s">
        <v>157</v>
      </c>
      <c r="C364" s="2" t="s">
        <v>234</v>
      </c>
      <c r="D364" s="3" t="s">
        <v>158</v>
      </c>
      <c r="E364" s="14">
        <v>52.9</v>
      </c>
      <c r="F364" s="22">
        <v>52.9</v>
      </c>
      <c r="G364" s="23">
        <f t="shared" si="10"/>
        <v>100</v>
      </c>
    </row>
    <row r="365" spans="1:7" ht="38.25" x14ac:dyDescent="0.2">
      <c r="A365" s="33"/>
      <c r="B365" s="1" t="s">
        <v>157</v>
      </c>
      <c r="C365" s="2" t="s">
        <v>181</v>
      </c>
      <c r="D365" s="3" t="s">
        <v>180</v>
      </c>
      <c r="E365" s="14">
        <v>0</v>
      </c>
      <c r="F365" s="22">
        <v>-95.301000000000002</v>
      </c>
      <c r="G365" s="23"/>
    </row>
    <row r="366" spans="1:7" x14ac:dyDescent="0.2">
      <c r="A366" s="13" t="s">
        <v>3</v>
      </c>
      <c r="B366" s="1"/>
      <c r="C366" s="2"/>
      <c r="D366" s="3"/>
      <c r="E366" s="14">
        <f>SUM(E358:E365)</f>
        <v>596.4</v>
      </c>
      <c r="F366" s="14">
        <f>SUM(F358:F365)</f>
        <v>673.02299999999991</v>
      </c>
      <c r="G366" s="17">
        <f t="shared" si="10"/>
        <v>112.84758551307846</v>
      </c>
    </row>
    <row r="367" spans="1:7" ht="63.75" x14ac:dyDescent="0.2">
      <c r="A367" s="31" t="s">
        <v>159</v>
      </c>
      <c r="B367" s="1" t="s">
        <v>160</v>
      </c>
      <c r="C367" s="2" t="s">
        <v>223</v>
      </c>
      <c r="D367" s="3" t="s">
        <v>144</v>
      </c>
      <c r="E367" s="14">
        <v>575.4</v>
      </c>
      <c r="F367" s="22">
        <v>1265.1410000000001</v>
      </c>
      <c r="G367" s="23">
        <f t="shared" si="10"/>
        <v>219.87156760514429</v>
      </c>
    </row>
    <row r="368" spans="1:7" ht="25.5" x14ac:dyDescent="0.2">
      <c r="A368" s="32"/>
      <c r="B368" s="1" t="s">
        <v>160</v>
      </c>
      <c r="C368" s="2" t="s">
        <v>199</v>
      </c>
      <c r="D368" s="3" t="s">
        <v>198</v>
      </c>
      <c r="E368" s="14">
        <v>0</v>
      </c>
      <c r="F368" s="22">
        <v>6066.049</v>
      </c>
      <c r="G368" s="23"/>
    </row>
    <row r="369" spans="1:7" x14ac:dyDescent="0.2">
      <c r="A369" s="32"/>
      <c r="B369" s="1" t="s">
        <v>160</v>
      </c>
      <c r="C369" s="2" t="s">
        <v>197</v>
      </c>
      <c r="D369" s="3" t="s">
        <v>166</v>
      </c>
      <c r="E369" s="14">
        <v>0</v>
      </c>
      <c r="F369" s="22">
        <v>135.63</v>
      </c>
      <c r="G369" s="23"/>
    </row>
    <row r="370" spans="1:7" ht="51" x14ac:dyDescent="0.2">
      <c r="A370" s="32"/>
      <c r="B370" s="1" t="s">
        <v>160</v>
      </c>
      <c r="C370" s="2" t="s">
        <v>188</v>
      </c>
      <c r="D370" s="3" t="s">
        <v>187</v>
      </c>
      <c r="E370" s="14">
        <v>0</v>
      </c>
      <c r="F370" s="22">
        <v>47.326000000000001</v>
      </c>
      <c r="G370" s="23"/>
    </row>
    <row r="371" spans="1:7" ht="25.5" x14ac:dyDescent="0.2">
      <c r="A371" s="32"/>
      <c r="B371" s="1" t="s">
        <v>160</v>
      </c>
      <c r="C371" s="2" t="s">
        <v>185</v>
      </c>
      <c r="D371" s="3" t="s">
        <v>84</v>
      </c>
      <c r="E371" s="14">
        <v>0</v>
      </c>
      <c r="F371" s="22">
        <v>171.58099999999999</v>
      </c>
      <c r="G371" s="23"/>
    </row>
    <row r="372" spans="1:7" x14ac:dyDescent="0.2">
      <c r="A372" s="32"/>
      <c r="B372" s="1" t="s">
        <v>160</v>
      </c>
      <c r="C372" s="2" t="s">
        <v>216</v>
      </c>
      <c r="D372" s="3" t="s">
        <v>46</v>
      </c>
      <c r="E372" s="14">
        <v>0</v>
      </c>
      <c r="F372" s="22">
        <v>500</v>
      </c>
      <c r="G372" s="23"/>
    </row>
    <row r="373" spans="1:7" ht="25.5" x14ac:dyDescent="0.2">
      <c r="A373" s="32"/>
      <c r="B373" s="1" t="s">
        <v>160</v>
      </c>
      <c r="C373" s="2" t="s">
        <v>233</v>
      </c>
      <c r="D373" s="3" t="s">
        <v>161</v>
      </c>
      <c r="E373" s="14">
        <v>621.9</v>
      </c>
      <c r="F373" s="22">
        <v>621.9</v>
      </c>
      <c r="G373" s="23">
        <f t="shared" si="10"/>
        <v>100</v>
      </c>
    </row>
    <row r="374" spans="1:7" ht="25.5" x14ac:dyDescent="0.2">
      <c r="A374" s="32"/>
      <c r="B374" s="1" t="s">
        <v>160</v>
      </c>
      <c r="C374" s="2" t="s">
        <v>430</v>
      </c>
      <c r="D374" s="3" t="s">
        <v>499</v>
      </c>
      <c r="E374" s="22">
        <v>0</v>
      </c>
      <c r="F374" s="22">
        <v>2448.1999999999998</v>
      </c>
      <c r="G374" s="23"/>
    </row>
    <row r="375" spans="1:7" x14ac:dyDescent="0.2">
      <c r="A375" s="13" t="s">
        <v>3</v>
      </c>
      <c r="B375" s="1"/>
      <c r="C375" s="2"/>
      <c r="D375" s="3"/>
      <c r="E375" s="14">
        <f>SUM(E367:E374)</f>
        <v>1197.3</v>
      </c>
      <c r="F375" s="14">
        <f>SUM(F367:F374)</f>
        <v>11255.827000000001</v>
      </c>
      <c r="G375" s="17">
        <f t="shared" si="10"/>
        <v>940.10081015618493</v>
      </c>
    </row>
    <row r="376" spans="1:7" x14ac:dyDescent="0.2">
      <c r="A376" s="31" t="s">
        <v>162</v>
      </c>
      <c r="B376" s="1" t="s">
        <v>163</v>
      </c>
      <c r="C376" s="2" t="s">
        <v>197</v>
      </c>
      <c r="D376" s="3" t="s">
        <v>166</v>
      </c>
      <c r="E376" s="14">
        <v>0</v>
      </c>
      <c r="F376" s="22">
        <v>1197.19</v>
      </c>
      <c r="G376" s="23"/>
    </row>
    <row r="377" spans="1:7" ht="63.75" x14ac:dyDescent="0.2">
      <c r="A377" s="32"/>
      <c r="B377" s="1" t="s">
        <v>163</v>
      </c>
      <c r="C377" s="2" t="s">
        <v>196</v>
      </c>
      <c r="D377" s="8" t="s">
        <v>195</v>
      </c>
      <c r="E377" s="14">
        <v>0</v>
      </c>
      <c r="F377" s="22">
        <v>51.17</v>
      </c>
      <c r="G377" s="23"/>
    </row>
    <row r="378" spans="1:7" ht="25.5" x14ac:dyDescent="0.2">
      <c r="A378" s="32"/>
      <c r="B378" s="1" t="s">
        <v>163</v>
      </c>
      <c r="C378" s="2" t="s">
        <v>185</v>
      </c>
      <c r="D378" s="3" t="s">
        <v>84</v>
      </c>
      <c r="E378" s="14">
        <v>0</v>
      </c>
      <c r="F378" s="22">
        <v>130.21700000000001</v>
      </c>
      <c r="G378" s="23"/>
    </row>
    <row r="379" spans="1:7" x14ac:dyDescent="0.2">
      <c r="A379" s="32"/>
      <c r="B379" s="1" t="s">
        <v>163</v>
      </c>
      <c r="C379" s="2" t="s">
        <v>216</v>
      </c>
      <c r="D379" s="3" t="s">
        <v>46</v>
      </c>
      <c r="E379" s="14">
        <v>194.2</v>
      </c>
      <c r="F379" s="22">
        <v>194.2</v>
      </c>
      <c r="G379" s="23">
        <f t="shared" si="10"/>
        <v>100</v>
      </c>
    </row>
    <row r="380" spans="1:7" ht="25.5" x14ac:dyDescent="0.2">
      <c r="A380" s="32"/>
      <c r="B380" s="1" t="s">
        <v>163</v>
      </c>
      <c r="C380" s="2" t="s">
        <v>212</v>
      </c>
      <c r="D380" s="3" t="s">
        <v>148</v>
      </c>
      <c r="E380" s="14">
        <v>0</v>
      </c>
      <c r="F380" s="22">
        <v>285</v>
      </c>
      <c r="G380" s="23"/>
    </row>
    <row r="381" spans="1:7" ht="25.5" x14ac:dyDescent="0.2">
      <c r="A381" s="32"/>
      <c r="B381" s="1" t="s">
        <v>163</v>
      </c>
      <c r="C381" s="2" t="s">
        <v>231</v>
      </c>
      <c r="D381" s="3" t="s">
        <v>230</v>
      </c>
      <c r="E381" s="14">
        <v>0</v>
      </c>
      <c r="F381" s="22">
        <v>274.52100000000002</v>
      </c>
      <c r="G381" s="23"/>
    </row>
    <row r="382" spans="1:7" ht="25.5" x14ac:dyDescent="0.2">
      <c r="A382" s="32"/>
      <c r="B382" s="1" t="s">
        <v>163</v>
      </c>
      <c r="C382" s="2" t="s">
        <v>229</v>
      </c>
      <c r="D382" s="3" t="s">
        <v>228</v>
      </c>
      <c r="E382" s="14">
        <v>0</v>
      </c>
      <c r="F382" s="22">
        <v>208.93799999999999</v>
      </c>
      <c r="G382" s="23"/>
    </row>
    <row r="383" spans="1:7" ht="38.25" x14ac:dyDescent="0.2">
      <c r="A383" s="33"/>
      <c r="B383" s="1" t="s">
        <v>163</v>
      </c>
      <c r="C383" s="2" t="s">
        <v>181</v>
      </c>
      <c r="D383" s="3" t="s">
        <v>180</v>
      </c>
      <c r="E383" s="14">
        <v>0</v>
      </c>
      <c r="F383" s="22">
        <v>-80.162000000000006</v>
      </c>
      <c r="G383" s="23"/>
    </row>
    <row r="384" spans="1:7" x14ac:dyDescent="0.2">
      <c r="A384" s="13" t="s">
        <v>3</v>
      </c>
      <c r="B384" s="1"/>
      <c r="C384" s="2"/>
      <c r="D384" s="3"/>
      <c r="E384" s="14">
        <f>SUM(E376:E383)</f>
        <v>194.2</v>
      </c>
      <c r="F384" s="14">
        <f>SUM(F376:F383)</f>
        <v>2261.0740000000005</v>
      </c>
      <c r="G384" s="17">
        <f t="shared" si="10"/>
        <v>1164.3017507724001</v>
      </c>
    </row>
    <row r="385" spans="1:7" ht="25.5" x14ac:dyDescent="0.2">
      <c r="A385" s="20" t="s">
        <v>227</v>
      </c>
      <c r="B385" s="1" t="s">
        <v>226</v>
      </c>
      <c r="C385" s="2" t="s">
        <v>197</v>
      </c>
      <c r="D385" s="3" t="s">
        <v>166</v>
      </c>
      <c r="E385" s="14">
        <v>0</v>
      </c>
      <c r="F385" s="22">
        <v>40.929000000000002</v>
      </c>
      <c r="G385" s="23"/>
    </row>
    <row r="386" spans="1:7" x14ac:dyDescent="0.2">
      <c r="A386" s="13" t="s">
        <v>3</v>
      </c>
      <c r="B386" s="1"/>
      <c r="C386" s="2"/>
      <c r="D386" s="3"/>
      <c r="E386" s="14">
        <f>SUM(E385:E385)</f>
        <v>0</v>
      </c>
      <c r="F386" s="14">
        <f>SUM(F385:F385)</f>
        <v>40.929000000000002</v>
      </c>
      <c r="G386" s="17"/>
    </row>
    <row r="387" spans="1:7" x14ac:dyDescent="0.2">
      <c r="A387" s="31" t="s">
        <v>225</v>
      </c>
      <c r="B387" s="1" t="s">
        <v>224</v>
      </c>
      <c r="C387" s="2" t="s">
        <v>197</v>
      </c>
      <c r="D387" s="3" t="s">
        <v>166</v>
      </c>
      <c r="E387" s="14">
        <v>0</v>
      </c>
      <c r="F387" s="22">
        <v>16.459</v>
      </c>
      <c r="G387" s="23"/>
    </row>
    <row r="388" spans="1:7" ht="51" x14ac:dyDescent="0.2">
      <c r="A388" s="33"/>
      <c r="B388" s="1" t="s">
        <v>224</v>
      </c>
      <c r="C388" s="2" t="s">
        <v>188</v>
      </c>
      <c r="D388" s="3" t="s">
        <v>187</v>
      </c>
      <c r="E388" s="14">
        <v>0</v>
      </c>
      <c r="F388" s="22">
        <v>4.7060000000000004</v>
      </c>
      <c r="G388" s="23"/>
    </row>
    <row r="389" spans="1:7" x14ac:dyDescent="0.2">
      <c r="A389" s="13" t="s">
        <v>3</v>
      </c>
      <c r="B389" s="1"/>
      <c r="C389" s="2"/>
      <c r="D389" s="3"/>
      <c r="E389" s="14">
        <f>SUM(E387:E388)</f>
        <v>0</v>
      </c>
      <c r="F389" s="14">
        <f>SUM(F387:F388)</f>
        <v>21.164999999999999</v>
      </c>
      <c r="G389" s="17"/>
    </row>
    <row r="390" spans="1:7" ht="63.75" x14ac:dyDescent="0.2">
      <c r="A390" s="31" t="s">
        <v>164</v>
      </c>
      <c r="B390" s="1" t="s">
        <v>165</v>
      </c>
      <c r="C390" s="2" t="s">
        <v>201</v>
      </c>
      <c r="D390" s="3" t="s">
        <v>41</v>
      </c>
      <c r="E390" s="14">
        <v>31518.799999999999</v>
      </c>
      <c r="F390" s="22">
        <v>33734.133000000002</v>
      </c>
      <c r="G390" s="23">
        <f t="shared" ref="G390:G412" si="11">F390/E390*100</f>
        <v>107.02860832265189</v>
      </c>
    </row>
    <row r="391" spans="1:7" x14ac:dyDescent="0.2">
      <c r="A391" s="32"/>
      <c r="B391" s="1" t="s">
        <v>165</v>
      </c>
      <c r="C391" s="2" t="s">
        <v>197</v>
      </c>
      <c r="D391" s="3" t="s">
        <v>166</v>
      </c>
      <c r="E391" s="14">
        <v>39194.5</v>
      </c>
      <c r="F391" s="22">
        <v>84438.338000000003</v>
      </c>
      <c r="G391" s="23">
        <f t="shared" si="11"/>
        <v>215.43415019964539</v>
      </c>
    </row>
    <row r="392" spans="1:7" ht="25.5" x14ac:dyDescent="0.2">
      <c r="A392" s="32"/>
      <c r="B392" s="1" t="s">
        <v>165</v>
      </c>
      <c r="C392" s="2" t="s">
        <v>222</v>
      </c>
      <c r="D392" s="3" t="s">
        <v>221</v>
      </c>
      <c r="E392" s="14">
        <v>0</v>
      </c>
      <c r="F392" s="22">
        <v>1370.5070000000001</v>
      </c>
      <c r="G392" s="23"/>
    </row>
    <row r="393" spans="1:7" ht="51" x14ac:dyDescent="0.2">
      <c r="A393" s="32"/>
      <c r="B393" s="1" t="s">
        <v>165</v>
      </c>
      <c r="C393" s="2" t="s">
        <v>188</v>
      </c>
      <c r="D393" s="3" t="s">
        <v>187</v>
      </c>
      <c r="E393" s="14">
        <v>0</v>
      </c>
      <c r="F393" s="22">
        <v>-158.97999999999999</v>
      </c>
      <c r="G393" s="23"/>
    </row>
    <row r="394" spans="1:7" ht="25.5" x14ac:dyDescent="0.2">
      <c r="A394" s="32"/>
      <c r="B394" s="1" t="s">
        <v>165</v>
      </c>
      <c r="C394" s="2" t="s">
        <v>185</v>
      </c>
      <c r="D394" s="3" t="s">
        <v>84</v>
      </c>
      <c r="E394" s="14">
        <v>0</v>
      </c>
      <c r="F394" s="22">
        <v>3712.33</v>
      </c>
      <c r="G394" s="23"/>
    </row>
    <row r="395" spans="1:7" x14ac:dyDescent="0.2">
      <c r="A395" s="32"/>
      <c r="B395" s="1" t="s">
        <v>165</v>
      </c>
      <c r="C395" s="2" t="s">
        <v>182</v>
      </c>
      <c r="D395" s="3" t="s">
        <v>105</v>
      </c>
      <c r="E395" s="14">
        <v>14763</v>
      </c>
      <c r="F395" s="22">
        <v>223470.05</v>
      </c>
      <c r="G395" s="23">
        <f t="shared" si="11"/>
        <v>1513.717062927589</v>
      </c>
    </row>
    <row r="396" spans="1:7" ht="25.5" x14ac:dyDescent="0.2">
      <c r="A396" s="32"/>
      <c r="B396" s="1" t="s">
        <v>165</v>
      </c>
      <c r="C396" s="2" t="s">
        <v>220</v>
      </c>
      <c r="D396" s="3" t="s">
        <v>219</v>
      </c>
      <c r="E396" s="14">
        <v>0</v>
      </c>
      <c r="F396" s="22">
        <v>39266.665999999997</v>
      </c>
      <c r="G396" s="23"/>
    </row>
    <row r="397" spans="1:7" ht="25.5" x14ac:dyDescent="0.2">
      <c r="A397" s="32"/>
      <c r="B397" s="1" t="s">
        <v>165</v>
      </c>
      <c r="C397" s="2" t="s">
        <v>232</v>
      </c>
      <c r="D397" s="3" t="s">
        <v>45</v>
      </c>
      <c r="E397" s="14">
        <v>0</v>
      </c>
      <c r="F397" s="22">
        <v>28582</v>
      </c>
      <c r="G397" s="23"/>
    </row>
    <row r="398" spans="1:7" ht="51" x14ac:dyDescent="0.2">
      <c r="A398" s="32"/>
      <c r="B398" s="1" t="s">
        <v>165</v>
      </c>
      <c r="C398" s="2" t="s">
        <v>218</v>
      </c>
      <c r="D398" s="3" t="s">
        <v>167</v>
      </c>
      <c r="E398" s="14">
        <f>29586.5+0.015</f>
        <v>29586.514999999999</v>
      </c>
      <c r="F398" s="22">
        <v>38314.391000000003</v>
      </c>
      <c r="G398" s="23">
        <f t="shared" si="11"/>
        <v>129.49950678543928</v>
      </c>
    </row>
    <row r="399" spans="1:7" ht="38.25" x14ac:dyDescent="0.2">
      <c r="A399" s="32"/>
      <c r="B399" s="1" t="s">
        <v>165</v>
      </c>
      <c r="C399" s="2" t="s">
        <v>217</v>
      </c>
      <c r="D399" s="3" t="s">
        <v>168</v>
      </c>
      <c r="E399" s="14">
        <f>22433.8+0.009-1390.207</f>
        <v>21043.601999999999</v>
      </c>
      <c r="F399" s="22">
        <v>70386.104999999996</v>
      </c>
      <c r="G399" s="23">
        <f t="shared" si="11"/>
        <v>334.47745780403943</v>
      </c>
    </row>
    <row r="400" spans="1:7" x14ac:dyDescent="0.2">
      <c r="A400" s="32"/>
      <c r="B400" s="1" t="s">
        <v>165</v>
      </c>
      <c r="C400" s="2" t="s">
        <v>216</v>
      </c>
      <c r="D400" s="3" t="s">
        <v>46</v>
      </c>
      <c r="E400" s="14">
        <v>0</v>
      </c>
      <c r="F400" s="22">
        <v>52360.061999999998</v>
      </c>
      <c r="G400" s="23"/>
    </row>
    <row r="401" spans="1:7" ht="51" x14ac:dyDescent="0.2">
      <c r="A401" s="32"/>
      <c r="B401" s="1" t="s">
        <v>165</v>
      </c>
      <c r="C401" s="2" t="s">
        <v>215</v>
      </c>
      <c r="D401" s="3" t="s">
        <v>169</v>
      </c>
      <c r="E401" s="14">
        <v>18.8</v>
      </c>
      <c r="F401" s="22">
        <v>18.7</v>
      </c>
      <c r="G401" s="23">
        <f t="shared" si="11"/>
        <v>99.468085106382972</v>
      </c>
    </row>
    <row r="402" spans="1:7" ht="38.25" x14ac:dyDescent="0.2">
      <c r="A402" s="32"/>
      <c r="B402" s="1" t="s">
        <v>165</v>
      </c>
      <c r="C402" s="2" t="s">
        <v>431</v>
      </c>
      <c r="D402" s="3" t="s">
        <v>500</v>
      </c>
      <c r="E402" s="14">
        <v>0</v>
      </c>
      <c r="F402" s="22">
        <v>5.8479999999999999</v>
      </c>
      <c r="G402" s="23"/>
    </row>
    <row r="403" spans="1:7" ht="51" x14ac:dyDescent="0.2">
      <c r="A403" s="32"/>
      <c r="B403" s="1" t="s">
        <v>165</v>
      </c>
      <c r="C403" s="2" t="s">
        <v>214</v>
      </c>
      <c r="D403" s="3" t="s">
        <v>170</v>
      </c>
      <c r="E403" s="14">
        <v>94.4</v>
      </c>
      <c r="F403" s="22">
        <v>84.7</v>
      </c>
      <c r="G403" s="23">
        <f t="shared" si="11"/>
        <v>89.724576271186436</v>
      </c>
    </row>
    <row r="404" spans="1:7" ht="76.5" x14ac:dyDescent="0.2">
      <c r="A404" s="32"/>
      <c r="B404" s="1" t="s">
        <v>165</v>
      </c>
      <c r="C404" s="2" t="s">
        <v>332</v>
      </c>
      <c r="D404" s="3" t="s">
        <v>333</v>
      </c>
      <c r="E404" s="17">
        <v>32126.400000000001</v>
      </c>
      <c r="F404" s="22">
        <v>37755.360000000001</v>
      </c>
      <c r="G404" s="23">
        <f t="shared" si="11"/>
        <v>117.52129090094128</v>
      </c>
    </row>
    <row r="405" spans="1:7" ht="51" x14ac:dyDescent="0.2">
      <c r="A405" s="32"/>
      <c r="B405" s="1" t="s">
        <v>165</v>
      </c>
      <c r="C405" s="2" t="s">
        <v>334</v>
      </c>
      <c r="D405" s="3" t="s">
        <v>335</v>
      </c>
      <c r="E405" s="17">
        <v>31483.9</v>
      </c>
      <c r="F405" s="22">
        <v>30806.675999999999</v>
      </c>
      <c r="G405" s="23">
        <f t="shared" si="11"/>
        <v>97.848983131060635</v>
      </c>
    </row>
    <row r="406" spans="1:7" ht="26.25" customHeight="1" x14ac:dyDescent="0.2">
      <c r="A406" s="32"/>
      <c r="B406" s="1" t="s">
        <v>165</v>
      </c>
      <c r="C406" s="2" t="s">
        <v>432</v>
      </c>
      <c r="D406" s="8" t="s">
        <v>501</v>
      </c>
      <c r="E406" s="14">
        <v>0</v>
      </c>
      <c r="F406" s="22">
        <v>17126.541000000001</v>
      </c>
      <c r="G406" s="23"/>
    </row>
    <row r="407" spans="1:7" x14ac:dyDescent="0.2">
      <c r="A407" s="32"/>
      <c r="B407" s="1" t="s">
        <v>165</v>
      </c>
      <c r="C407" s="2" t="s">
        <v>213</v>
      </c>
      <c r="D407" s="3" t="s">
        <v>171</v>
      </c>
      <c r="E407" s="14">
        <v>9443.9</v>
      </c>
      <c r="F407" s="22">
        <v>8470.4230000000007</v>
      </c>
      <c r="G407" s="23">
        <f t="shared" si="11"/>
        <v>89.692002244835294</v>
      </c>
    </row>
    <row r="408" spans="1:7" ht="25.5" x14ac:dyDescent="0.2">
      <c r="A408" s="32"/>
      <c r="B408" s="1" t="s">
        <v>165</v>
      </c>
      <c r="C408" s="2" t="s">
        <v>212</v>
      </c>
      <c r="D408" s="3" t="s">
        <v>148</v>
      </c>
      <c r="E408" s="14">
        <v>0</v>
      </c>
      <c r="F408" s="22">
        <v>9192.5949999999993</v>
      </c>
      <c r="G408" s="23"/>
    </row>
    <row r="409" spans="1:7" ht="38.25" x14ac:dyDescent="0.2">
      <c r="A409" s="33"/>
      <c r="B409" s="1" t="s">
        <v>165</v>
      </c>
      <c r="C409" s="2" t="s">
        <v>181</v>
      </c>
      <c r="D409" s="3" t="s">
        <v>180</v>
      </c>
      <c r="E409" s="14">
        <v>0</v>
      </c>
      <c r="F409" s="22">
        <v>-16752.571</v>
      </c>
      <c r="G409" s="23"/>
    </row>
    <row r="410" spans="1:7" x14ac:dyDescent="0.2">
      <c r="A410" s="13" t="s">
        <v>3</v>
      </c>
      <c r="B410" s="1"/>
      <c r="C410" s="2"/>
      <c r="D410" s="3"/>
      <c r="E410" s="14">
        <f>SUM(E390:E409)</f>
        <v>209273.81699999998</v>
      </c>
      <c r="F410" s="14">
        <f>SUM(F390:F409)</f>
        <v>662183.87399999972</v>
      </c>
      <c r="G410" s="17">
        <f t="shared" si="11"/>
        <v>316.41983860790373</v>
      </c>
    </row>
    <row r="411" spans="1:7" ht="102" x14ac:dyDescent="0.2">
      <c r="A411" s="31" t="s">
        <v>172</v>
      </c>
      <c r="B411" s="1" t="s">
        <v>173</v>
      </c>
      <c r="C411" s="2" t="s">
        <v>211</v>
      </c>
      <c r="D411" s="8" t="s">
        <v>316</v>
      </c>
      <c r="E411" s="14">
        <v>555278.4</v>
      </c>
      <c r="F411" s="22">
        <v>379329.63900000002</v>
      </c>
      <c r="G411" s="23">
        <f t="shared" si="11"/>
        <v>68.313415216583252</v>
      </c>
    </row>
    <row r="412" spans="1:7" ht="76.5" x14ac:dyDescent="0.2">
      <c r="A412" s="32"/>
      <c r="B412" s="1" t="s">
        <v>173</v>
      </c>
      <c r="C412" s="2" t="s">
        <v>210</v>
      </c>
      <c r="D412" s="8" t="s">
        <v>174</v>
      </c>
      <c r="E412" s="14">
        <v>143596.29999999999</v>
      </c>
      <c r="F412" s="22">
        <v>28539.263999999999</v>
      </c>
      <c r="G412" s="23">
        <f t="shared" si="11"/>
        <v>19.874651366365288</v>
      </c>
    </row>
    <row r="413" spans="1:7" ht="63.75" x14ac:dyDescent="0.2">
      <c r="A413" s="32"/>
      <c r="B413" s="1" t="s">
        <v>173</v>
      </c>
      <c r="C413" s="2" t="s">
        <v>209</v>
      </c>
      <c r="D413" s="8" t="s">
        <v>208</v>
      </c>
      <c r="E413" s="14">
        <v>0</v>
      </c>
      <c r="F413" s="22">
        <v>13515.405000000001</v>
      </c>
      <c r="G413" s="23"/>
    </row>
    <row r="414" spans="1:7" ht="76.5" x14ac:dyDescent="0.2">
      <c r="A414" s="32"/>
      <c r="B414" s="1" t="s">
        <v>173</v>
      </c>
      <c r="C414" s="2" t="s">
        <v>207</v>
      </c>
      <c r="D414" s="8" t="s">
        <v>206</v>
      </c>
      <c r="E414" s="14">
        <v>0</v>
      </c>
      <c r="F414" s="22">
        <v>72.234999999999999</v>
      </c>
      <c r="G414" s="23"/>
    </row>
    <row r="415" spans="1:7" ht="76.5" x14ac:dyDescent="0.2">
      <c r="A415" s="32"/>
      <c r="B415" s="1" t="s">
        <v>173</v>
      </c>
      <c r="C415" s="2" t="s">
        <v>205</v>
      </c>
      <c r="D415" s="8" t="s">
        <v>175</v>
      </c>
      <c r="E415" s="14">
        <v>60916.6</v>
      </c>
      <c r="F415" s="22">
        <v>49076.44</v>
      </c>
      <c r="G415" s="23">
        <f t="shared" ref="G415:G429" si="12">F415/E415*100</f>
        <v>80.563327565885174</v>
      </c>
    </row>
    <row r="416" spans="1:7" ht="63.75" x14ac:dyDescent="0.2">
      <c r="A416" s="32"/>
      <c r="B416" s="1" t="s">
        <v>173</v>
      </c>
      <c r="C416" s="2" t="s">
        <v>204</v>
      </c>
      <c r="D416" s="8" t="s">
        <v>203</v>
      </c>
      <c r="E416" s="14">
        <v>0</v>
      </c>
      <c r="F416" s="22">
        <v>1422.585</v>
      </c>
      <c r="G416" s="23"/>
    </row>
    <row r="417" spans="1:7" ht="102" x14ac:dyDescent="0.2">
      <c r="A417" s="32"/>
      <c r="B417" s="1" t="s">
        <v>173</v>
      </c>
      <c r="C417" s="2" t="s">
        <v>202</v>
      </c>
      <c r="D417" s="8" t="s">
        <v>176</v>
      </c>
      <c r="E417" s="14">
        <v>627.9</v>
      </c>
      <c r="F417" s="22">
        <v>1615.0619999999999</v>
      </c>
      <c r="G417" s="23">
        <f t="shared" si="12"/>
        <v>257.21643573817488</v>
      </c>
    </row>
    <row r="418" spans="1:7" ht="89.25" x14ac:dyDescent="0.2">
      <c r="A418" s="32"/>
      <c r="B418" s="1" t="s">
        <v>173</v>
      </c>
      <c r="C418" s="2" t="s">
        <v>336</v>
      </c>
      <c r="D418" s="8" t="s">
        <v>337</v>
      </c>
      <c r="E418" s="14">
        <v>0</v>
      </c>
      <c r="F418" s="22">
        <v>230.834</v>
      </c>
      <c r="G418" s="23"/>
    </row>
    <row r="419" spans="1:7" x14ac:dyDescent="0.2">
      <c r="A419" s="32"/>
      <c r="B419" s="1" t="s">
        <v>173</v>
      </c>
      <c r="C419" s="2" t="s">
        <v>197</v>
      </c>
      <c r="D419" s="3" t="s">
        <v>166</v>
      </c>
      <c r="E419" s="14">
        <v>0</v>
      </c>
      <c r="F419" s="22">
        <v>73.989000000000004</v>
      </c>
      <c r="G419" s="23"/>
    </row>
    <row r="420" spans="1:7" ht="38.25" x14ac:dyDescent="0.2">
      <c r="A420" s="32"/>
      <c r="B420" s="1" t="s">
        <v>173</v>
      </c>
      <c r="C420" s="2" t="s">
        <v>192</v>
      </c>
      <c r="D420" s="3" t="s">
        <v>177</v>
      </c>
      <c r="E420" s="14">
        <v>287082.8</v>
      </c>
      <c r="F420" s="22">
        <v>154087.94899999999</v>
      </c>
      <c r="G420" s="23">
        <f t="shared" si="12"/>
        <v>53.673695881466955</v>
      </c>
    </row>
    <row r="421" spans="1:7" ht="38.25" x14ac:dyDescent="0.2">
      <c r="A421" s="32"/>
      <c r="B421" s="1" t="s">
        <v>173</v>
      </c>
      <c r="C421" s="2" t="s">
        <v>191</v>
      </c>
      <c r="D421" s="3" t="s">
        <v>190</v>
      </c>
      <c r="E421" s="14">
        <v>0</v>
      </c>
      <c r="F421" s="22">
        <v>1805.4</v>
      </c>
      <c r="G421" s="23"/>
    </row>
    <row r="422" spans="1:7" ht="63.75" x14ac:dyDescent="0.2">
      <c r="A422" s="32"/>
      <c r="B422" s="1" t="s">
        <v>173</v>
      </c>
      <c r="C422" s="2" t="s">
        <v>189</v>
      </c>
      <c r="D422" s="8" t="s">
        <v>178</v>
      </c>
      <c r="E422" s="14">
        <v>192.4</v>
      </c>
      <c r="F422" s="22">
        <v>55072.792999999998</v>
      </c>
      <c r="G422" s="23">
        <f t="shared" si="12"/>
        <v>28624.112785862788</v>
      </c>
    </row>
    <row r="423" spans="1:7" ht="25.5" x14ac:dyDescent="0.2">
      <c r="A423" s="32"/>
      <c r="B423" s="1" t="s">
        <v>173</v>
      </c>
      <c r="C423" s="2" t="s">
        <v>185</v>
      </c>
      <c r="D423" s="3" t="s">
        <v>84</v>
      </c>
      <c r="E423" s="14">
        <v>0</v>
      </c>
      <c r="F423" s="22">
        <v>91.736999999999995</v>
      </c>
      <c r="G423" s="23"/>
    </row>
    <row r="424" spans="1:7" x14ac:dyDescent="0.2">
      <c r="A424" s="32"/>
      <c r="B424" s="1" t="s">
        <v>173</v>
      </c>
      <c r="C424" s="2" t="s">
        <v>184</v>
      </c>
      <c r="D424" s="30" t="s">
        <v>183</v>
      </c>
      <c r="E424" s="14">
        <v>0</v>
      </c>
      <c r="F424" s="22">
        <v>21.593</v>
      </c>
      <c r="G424" s="23"/>
    </row>
    <row r="425" spans="1:7" x14ac:dyDescent="0.2">
      <c r="A425" s="32"/>
      <c r="B425" s="1" t="s">
        <v>173</v>
      </c>
      <c r="C425" s="2" t="s">
        <v>182</v>
      </c>
      <c r="D425" s="3" t="s">
        <v>105</v>
      </c>
      <c r="E425" s="14">
        <v>0</v>
      </c>
      <c r="F425" s="22">
        <v>-568.11800000000005</v>
      </c>
      <c r="G425" s="23"/>
    </row>
    <row r="426" spans="1:7" x14ac:dyDescent="0.2">
      <c r="A426" s="13" t="s">
        <v>3</v>
      </c>
      <c r="B426" s="10"/>
      <c r="C426" s="11"/>
      <c r="D426" s="12"/>
      <c r="E426" s="14">
        <f>SUM(E411:E425)</f>
        <v>1047694.4</v>
      </c>
      <c r="F426" s="14">
        <f>SUM(F411:F425)</f>
        <v>684386.80699999991</v>
      </c>
      <c r="G426" s="17">
        <f t="shared" si="12"/>
        <v>65.32313306246553</v>
      </c>
    </row>
    <row r="427" spans="1:7" ht="76.5" x14ac:dyDescent="0.2">
      <c r="A427" s="3" t="s">
        <v>502</v>
      </c>
      <c r="B427" s="1" t="s">
        <v>433</v>
      </c>
      <c r="C427" s="2" t="s">
        <v>269</v>
      </c>
      <c r="D427" s="8" t="s">
        <v>29</v>
      </c>
      <c r="E427" s="22">
        <v>0</v>
      </c>
      <c r="F427" s="22">
        <v>250</v>
      </c>
      <c r="G427" s="23"/>
    </row>
    <row r="428" spans="1:7" x14ac:dyDescent="0.2">
      <c r="A428" s="13" t="s">
        <v>3</v>
      </c>
      <c r="B428" s="1"/>
      <c r="C428" s="2"/>
      <c r="D428" s="3"/>
      <c r="E428" s="14">
        <f>SUM(E427)</f>
        <v>0</v>
      </c>
      <c r="F428" s="14">
        <f>SUM(F427)</f>
        <v>250</v>
      </c>
      <c r="G428" s="17"/>
    </row>
    <row r="429" spans="1:7" s="9" customFormat="1" x14ac:dyDescent="0.2">
      <c r="A429" s="34" t="s">
        <v>179</v>
      </c>
      <c r="B429" s="35"/>
      <c r="C429" s="35"/>
      <c r="D429" s="36"/>
      <c r="E429" s="18">
        <f>E20+E22+E26+E29+E35+E40+E48+E51+E53+E58+E77+E82+E147+E157+E161+E165+E167+E172+E174+E178+E186+E188+E190+E192+E194+E198+E204+E206+E215+E224+E251+E257+E263+E268+E274+E281+E288+E294+E299+E308+E314+E330+E341+E352+E357+E366+E375+E384+E386+E389+E410+E426+E55+E176+E182+E428+E79</f>
        <v>23423466.807</v>
      </c>
      <c r="F429" s="18">
        <f>F20+F22+F26+F29+F35+F40+F48+F51+F53+F58+F77+F82+F147+F157+F161+F165+F167+F172+F174+F178+F186+F188+F190+F192+F194+F198+F204+F206+F215+F224+F251+F257+F263+F268+F274+F281+F288+F294+F299+F308+F314+F330+F341+F352+F357+F366+F375+F384+F386+F389+F410+F426+F55+F176+F182+F428+F79</f>
        <v>24341538.134999994</v>
      </c>
      <c r="G429" s="21">
        <f t="shared" si="12"/>
        <v>103.91945110245437</v>
      </c>
    </row>
  </sheetData>
  <autoFilter ref="A9:G429"/>
  <sortState ref="C646:D1216">
    <sortCondition ref="C646"/>
  </sortState>
  <mergeCells count="54">
    <mergeCell ref="A300:A307"/>
    <mergeCell ref="A309:A313"/>
    <mergeCell ref="A331:A340"/>
    <mergeCell ref="A353:A356"/>
    <mergeCell ref="A358:A365"/>
    <mergeCell ref="A269:A273"/>
    <mergeCell ref="A275:A280"/>
    <mergeCell ref="A282:A287"/>
    <mergeCell ref="A289:A293"/>
    <mergeCell ref="A295:A298"/>
    <mergeCell ref="E1:G1"/>
    <mergeCell ref="E2:G2"/>
    <mergeCell ref="E3:G3"/>
    <mergeCell ref="A36:A39"/>
    <mergeCell ref="F8:F9"/>
    <mergeCell ref="G8:G9"/>
    <mergeCell ref="A5:G5"/>
    <mergeCell ref="A6:G6"/>
    <mergeCell ref="E8:E9"/>
    <mergeCell ref="B8:C8"/>
    <mergeCell ref="D8:D9"/>
    <mergeCell ref="A23:A25"/>
    <mergeCell ref="A27:A28"/>
    <mergeCell ref="A30:A32"/>
    <mergeCell ref="A8:A9"/>
    <mergeCell ref="A429:D429"/>
    <mergeCell ref="A411:A425"/>
    <mergeCell ref="A315:A329"/>
    <mergeCell ref="A342:A351"/>
    <mergeCell ref="A367:A374"/>
    <mergeCell ref="A376:A383"/>
    <mergeCell ref="A387:A388"/>
    <mergeCell ref="A390:A409"/>
    <mergeCell ref="A49:A50"/>
    <mergeCell ref="A10:A19"/>
    <mergeCell ref="A56:A57"/>
    <mergeCell ref="A183:A185"/>
    <mergeCell ref="A59:A76"/>
    <mergeCell ref="A41:A47"/>
    <mergeCell ref="A252:A256"/>
    <mergeCell ref="A258:A262"/>
    <mergeCell ref="A264:A267"/>
    <mergeCell ref="A80:A81"/>
    <mergeCell ref="A199:A203"/>
    <mergeCell ref="A148:A156"/>
    <mergeCell ref="A158:A160"/>
    <mergeCell ref="A162:A164"/>
    <mergeCell ref="A179:A181"/>
    <mergeCell ref="A195:A197"/>
    <mergeCell ref="A83:A146"/>
    <mergeCell ref="A207:A214"/>
    <mergeCell ref="A216:A223"/>
    <mergeCell ref="A225:A250"/>
    <mergeCell ref="A168:A171"/>
  </mergeCells>
  <pageMargins left="0.57999999999999996" right="0.15748031496062992" top="0.43307086614173229" bottom="0.35433070866141736" header="0" footer="0"/>
  <pageSetup paperSize="9" scale="65"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 1  </vt:lpstr>
      <vt:lpstr>'Прил.№ 1  '!APPT</vt:lpstr>
      <vt:lpstr>'Прил.№ 1  '!SIGN</vt:lpstr>
      <vt:lpstr>'Прил.№ 1  '!Заголовки_для_печати</vt:lpstr>
      <vt:lpstr>'Прил.№ 1  '!Область_печати</vt:lpstr>
    </vt:vector>
  </TitlesOfParts>
  <Company>____</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Юрьева Ольга Ивановна</cp:lastModifiedBy>
  <cp:lastPrinted>2017-03-15T11:01:48Z</cp:lastPrinted>
  <dcterms:created xsi:type="dcterms:W3CDTF">2012-12-01T09:52:26Z</dcterms:created>
  <dcterms:modified xsi:type="dcterms:W3CDTF">2017-03-15T11:03:43Z</dcterms:modified>
</cp:coreProperties>
</file>