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Прил.2" sheetId="1" r:id="rId1"/>
  </sheets>
  <definedNames>
    <definedName name="_xlnm.Print_Titles" localSheetId="0">Прил.2!$8:$8</definedName>
    <definedName name="_xlnm.Print_Area" localSheetId="0">Прил.2!$A$1:$E$51</definedName>
  </definedNames>
  <calcPr calcId="145621"/>
</workbook>
</file>

<file path=xl/calcChain.xml><?xml version="1.0" encoding="utf-8"?>
<calcChain xmlns="http://schemas.openxmlformats.org/spreadsheetml/2006/main">
  <c r="E27" i="1" l="1"/>
  <c r="D34" i="1" l="1"/>
  <c r="D24" i="1"/>
  <c r="E13" i="1"/>
  <c r="E15" i="1"/>
  <c r="E16" i="1"/>
  <c r="E17" i="1"/>
  <c r="E19" i="1"/>
  <c r="E20" i="1"/>
  <c r="E22" i="1"/>
  <c r="E25" i="1"/>
  <c r="E32" i="1"/>
  <c r="E33" i="1"/>
  <c r="E37" i="1"/>
  <c r="E39" i="1"/>
  <c r="E42" i="1"/>
  <c r="E30" i="1"/>
  <c r="D40" i="1"/>
  <c r="C40" i="1"/>
  <c r="D18" i="1"/>
  <c r="D44" i="1"/>
  <c r="D43" i="1" s="1"/>
  <c r="D31" i="1"/>
  <c r="D14" i="1"/>
  <c r="D12" i="1"/>
  <c r="D10" i="1"/>
  <c r="C24" i="1"/>
  <c r="E28" i="1"/>
  <c r="E29" i="1"/>
  <c r="E36" i="1"/>
  <c r="E45" i="1"/>
  <c r="E46" i="1"/>
  <c r="E47" i="1"/>
  <c r="E40" i="1" l="1"/>
  <c r="C34" i="1"/>
  <c r="E34" i="1" s="1"/>
  <c r="E24" i="1"/>
  <c r="D9" i="1"/>
  <c r="D51" i="1" s="1"/>
  <c r="E26" i="1"/>
  <c r="C31" i="1" l="1"/>
  <c r="E31" i="1" s="1"/>
  <c r="C14" i="1"/>
  <c r="E14" i="1" s="1"/>
  <c r="C12" i="1"/>
  <c r="E12" i="1" s="1"/>
  <c r="C18" i="1" l="1"/>
  <c r="E18" i="1" s="1"/>
  <c r="E21" i="1"/>
  <c r="C10" i="1"/>
  <c r="E11" i="1"/>
  <c r="C44" i="1"/>
  <c r="C9" i="1" l="1"/>
  <c r="E10" i="1"/>
  <c r="C43" i="1"/>
  <c r="E43" i="1" s="1"/>
  <c r="E44" i="1"/>
  <c r="C51" i="1" l="1"/>
  <c r="E51" i="1" s="1"/>
  <c r="E9" i="1"/>
</calcChain>
</file>

<file path=xl/sharedStrings.xml><?xml version="1.0" encoding="utf-8"?>
<sst xmlns="http://schemas.openxmlformats.org/spreadsheetml/2006/main" count="144" uniqueCount="139">
  <si>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</si>
  <si>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</si>
  <si>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</si>
  <si>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</si>
  <si>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</si>
  <si>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</si>
  <si>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</si>
  <si>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</si>
  <si>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</si>
  <si>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</si>
  <si>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</si>
  <si>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</si>
  <si>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</si>
  <si>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</si>
  <si>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</si>
  <si>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</si>
  <si>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</si>
  <si>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</si>
  <si>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</si>
  <si>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</si>
  <si>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</si>
  <si>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</si>
  <si>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</si>
  <si>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</si>
  <si>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</si>
  <si>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</si>
  <si>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</si>
  <si>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</si>
  <si>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</si>
  <si>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</si>
  <si>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</si>
  <si>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</si>
  <si>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</si>
  <si>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</si>
  <si>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</si>
  <si>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</si>
  <si>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</si>
  <si>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>% исполнения</t>
  </si>
  <si>
    <t>ЗАДОЛЖЕННОСТЬ И ПЕРЕРАСЧЕТЫ ПО ОТМЕНЕННЫМ НАЛОГАМ, СБОРАМ И ИНЫМ ОБЯЗАТЕЛЬНЫМ ПЛАТЕЖАМ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</si>
  <si>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</si>
  <si>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</si>
  <si>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</si>
  <si>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</si>
  <si>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ИТОГО ДОХОДОВ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</si>
  <si>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</si>
  <si>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</si>
  <si>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</si>
  <si>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Прочие неналоговые доходы</t>
  </si>
  <si>
    <t>Невыясненные поступления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</si>
  <si>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</si>
  <si>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</si>
  <si>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10000000000000000</t>
  </si>
  <si>
    <t>10100000000000000</t>
  </si>
  <si>
    <t>10102000010000110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</si>
  <si>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</si>
  <si>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</si>
  <si>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</si>
  <si>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</si>
  <si>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</si>
  <si>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</si>
  <si>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</si>
  <si>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</si>
  <si>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</si>
  <si>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</si>
  <si>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</si>
  <si>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</si>
  <si>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</si>
  <si>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</si>
  <si>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</si>
  <si>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</si>
  <si>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</si>
  <si>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</si>
  <si>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</si>
  <si>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</si>
  <si>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</si>
  <si>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</si>
  <si>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</si>
  <si>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</si>
  <si>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</si>
  <si>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11705000000000180</t>
  </si>
  <si>
    <t>20000000000000000</t>
  </si>
  <si>
    <t>20200000000000000</t>
  </si>
  <si>
    <t>20201000000000151</t>
  </si>
  <si>
    <t>20202000000000151</t>
  </si>
  <si>
    <t>20203000000000151</t>
  </si>
  <si>
    <t>20204000000000151</t>
  </si>
  <si>
    <t>10900000000000000</t>
  </si>
  <si>
    <t>11105300000000120</t>
  </si>
  <si>
    <t>11401000000000410</t>
  </si>
  <si>
    <r>
      <t>11406300000000</t>
    </r>
    <r>
      <rPr>
        <sz val="14"/>
        <rFont val="Times New Roman CYR"/>
        <charset val="204"/>
      </rPr>
      <t>430</t>
    </r>
  </si>
  <si>
    <t>11701000000000180</t>
  </si>
  <si>
    <t>21800000000000000</t>
  </si>
  <si>
    <t>21900000000000000</t>
  </si>
  <si>
    <t>Исполнено на 01.01.2017 г.</t>
  </si>
  <si>
    <t>Уточненный план по решению ПГД от 22.12.2015 № 275 (ред. от 20.12.2016)</t>
  </si>
  <si>
    <t>Х</t>
  </si>
  <si>
    <t>-</t>
  </si>
  <si>
    <t>000 1 00 00000 00 0000 000</t>
  </si>
  <si>
    <t>000 1 01 00000 00 0000 000</t>
  </si>
  <si>
    <t>000 1 03 00000 00 0000 000</t>
  </si>
  <si>
    <t>000 1 05 00000 00 0000 000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</si>
  <si>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</si>
  <si>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</si>
  <si>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</si>
  <si>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</si>
  <si>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</si>
  <si>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000 1 06 04000 02 0000 110</t>
  </si>
  <si>
    <t>000 1 06 06000 00 0000 110</t>
  </si>
  <si>
    <t>000 1 08 00000 00 0000 000</t>
  </si>
  <si>
    <t>000 1 09 00000 00 0000 000</t>
  </si>
  <si>
    <t>000 1 11 00000 00 0000 000</t>
  </si>
  <si>
    <t>000 1 11 01000 00 0000 120</t>
  </si>
  <si>
    <t>000 1 11 05000 00 0000 120</t>
  </si>
  <si>
    <t>000 1 11 05300 00 0000 120</t>
  </si>
  <si>
    <t>000 1 11 07000 00 0000 120</t>
  </si>
  <si>
    <t>000 1 11 09000 00 0000 120</t>
  </si>
  <si>
    <t>000 1 12 00000 00 0000 000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</si>
  <si>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</si>
  <si>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</si>
  <si>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</si>
  <si>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</si>
  <si>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</si>
  <si>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</si>
  <si>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</si>
  <si>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</si>
  <si>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</si>
  <si>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</si>
  <si>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000 1 17 01000 00 0000 180</t>
  </si>
  <si>
    <t>000 1 17 05000 00 0000 180</t>
  </si>
  <si>
    <t>000 2 00 00000 00 0000 000</t>
  </si>
  <si>
    <t>000 2 02 00000 00 0000 000</t>
  </si>
  <si>
    <t>000 2 02 01000 00 0000 151</t>
  </si>
  <si>
    <t>000 2 02 02000 00 0000 151</t>
  </si>
  <si>
    <t>000 2 02 03000 00 0000 151</t>
  </si>
  <si>
    <t>000 2 02 04000 00 0000 151</t>
  </si>
  <si>
    <t>000 2 18 00000 00 0000 000</t>
  </si>
  <si>
    <t>000 2 19 00000 00 0000 000</t>
  </si>
  <si>
    <t>по кодам видов доходов, подвидов доходов</t>
  </si>
  <si>
    <t xml:space="preserve">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</si>
</sst>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?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31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shrinkToFit="1"/>
    </xf>
    <xf numFmtId="165" fontId="11" fillId="0" borderId="2" xfId="0" applyNumberFormat="1" applyFont="1" applyFill="1" applyBorder="1" applyAlignment="1">
      <alignment horizontal="right" shrinkToFit="1"/>
    </xf>
    <xf numFmtId="49" fontId="11" fillId="0" borderId="2" xfId="0" applyNumberFormat="1" applyFont="1" applyFill="1" applyBorder="1" applyAlignment="1">
      <alignment horizontal="left" vertical="top" wrapText="1"/>
    </xf>
    <xf numFmtId="166" fontId="10" fillId="0" borderId="2" xfId="1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wrapText="1"/>
    </xf>
    <xf numFmtId="49" fontId="10" fillId="0" borderId="2" xfId="0" applyNumberFormat="1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shrinkToFit="1"/>
    </xf>
    <xf numFmtId="0" fontId="13" fillId="0" borderId="2" xfId="4" applyNumberFormat="1" applyFont="1" applyFill="1" applyBorder="1" applyAlignment="1">
      <alignment horizontal="center" wrapText="1" readingOrder="1"/>
    </xf>
    <xf numFmtId="165" fontId="10" fillId="2" borderId="2" xfId="0" applyNumberFormat="1" applyFont="1" applyFill="1" applyBorder="1" applyAlignment="1">
      <alignment horizontal="right" shrinkToFit="1"/>
    </xf>
    <xf numFmtId="165" fontId="10" fillId="3" borderId="2" xfId="0" applyNumberFormat="1" applyFont="1" applyFill="1" applyBorder="1" applyAlignment="1">
      <alignment horizontal="right" shrinkToFit="1"/>
    </xf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5">
    <cellStyle name="Normal" xfId="4"/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3" zoomScale="80" zoomScaleNormal="80" workbookViewId="0">
      <selection activeCell="M9" sqref="M9"/>
    </sheetView>
  </sheetViews>
  <sheetFormatPr defaultColWidth="8.85546875" defaultRowHeight="15.75" x14ac:dyDescent="0.25"/>
  <cols>
    <col min="1" max="1" width="28.28515625" style="14" customWidth="1"/>
    <col min="2" max="2" width="74" style="14" customWidth="1"/>
    <col min="3" max="3" width="24.28515625" style="13" customWidth="1"/>
    <col min="4" max="4" width="23.5703125" style="13" customWidth="1"/>
    <col min="5" max="5" width="16.85546875" style="13" customWidth="1"/>
    <col min="6" max="6" width="8.85546875" style="13"/>
    <col min="7" max="7" width="33.42578125" style="13" hidden="1" customWidth="1"/>
    <col min="8" max="8" width="26.7109375" style="13" hidden="1" customWidth="1"/>
    <col min="9" max="9" width="27.28515625" style="13" hidden="1" customWidth="1"/>
    <col min="10" max="16384" width="8.85546875" style="13"/>
  </cols>
  <sheetData>
    <row r="1" spans="1:9" s="1" customFormat="1" x14ac:dyDescent="0.25">
      <c r="A1" s="9"/>
      <c r="B1" s="3"/>
      <c r="C1" s="10"/>
      <c r="D1" s="29" t="s">
        <v>33</v>
      </c>
      <c r="E1" s="29"/>
    </row>
    <row r="2" spans="1:9" s="1" customFormat="1" x14ac:dyDescent="0.25">
      <c r="A2" s="9"/>
      <c r="B2" s="3"/>
      <c r="C2" s="11"/>
      <c r="D2" s="29" t="s">
        <v>34</v>
      </c>
      <c r="E2" s="29"/>
    </row>
    <row r="3" spans="1:9" s="1" customFormat="1" x14ac:dyDescent="0.25">
      <c r="A3" s="9"/>
      <c r="B3" s="3"/>
      <c r="C3" s="12"/>
      <c r="D3" s="30" t="s">
        <v>35</v>
      </c>
      <c r="E3" s="30"/>
    </row>
    <row r="4" spans="1:9" s="1" customFormat="1" ht="18.75" x14ac:dyDescent="0.3">
      <c r="A4" s="28" t="s">
        <v>36</v>
      </c>
      <c r="B4" s="28"/>
      <c r="C4" s="28"/>
      <c r="D4" s="28"/>
      <c r="E4" s="28"/>
    </row>
    <row r="5" spans="1:9" s="1" customFormat="1" ht="18.75" x14ac:dyDescent="0.3">
      <c r="A5" s="28" t="s">
        <v>137</v>
      </c>
      <c r="B5" s="28"/>
      <c r="C5" s="28"/>
      <c r="D5" s="28"/>
      <c r="E5" s="28"/>
    </row>
    <row r="6" spans="1:9" s="1" customFormat="1" ht="18.75" x14ac:dyDescent="0.3">
      <c r="A6" s="28" t="s">
        <v>138</v>
      </c>
      <c r="B6" s="28"/>
      <c r="C6" s="28"/>
      <c r="D6" s="28"/>
      <c r="E6" s="28"/>
    </row>
    <row r="7" spans="1:9" x14ac:dyDescent="0.25">
      <c r="A7" s="4"/>
      <c r="B7" s="4"/>
      <c r="D7" s="2"/>
      <c r="E7" s="2" t="s">
        <v>0</v>
      </c>
    </row>
    <row r="8" spans="1:9" ht="63" x14ac:dyDescent="0.3">
      <c r="A8" s="5" t="s">
        <v>1</v>
      </c>
      <c r="B8" s="5" t="s">
        <v>2</v>
      </c>
      <c r="C8" s="6" t="s">
        <v>94</v>
      </c>
      <c r="D8" s="7" t="s">
        <v>93</v>
      </c>
      <c r="E8" s="8" t="s">
        <v>37</v>
      </c>
      <c r="G8" s="25" t="s">
        <v>95</v>
      </c>
      <c r="H8" s="18">
        <v>23423466807</v>
      </c>
      <c r="I8" s="18">
        <v>24341538134.779999</v>
      </c>
    </row>
    <row r="9" spans="1:9" ht="18.75" x14ac:dyDescent="0.3">
      <c r="A9" s="16" t="s">
        <v>51</v>
      </c>
      <c r="B9" s="17" t="s">
        <v>3</v>
      </c>
      <c r="C9" s="18">
        <f>C10+C12+C14+C18+C22+C24+C30+C31+C39+C40+C34+C23</f>
        <v>14396978.92</v>
      </c>
      <c r="D9" s="18">
        <f>D10+D12+D14+D18+D22+D24+D30+D31+D39+D40+D34+D23</f>
        <v>14543518.264999999</v>
      </c>
      <c r="E9" s="24">
        <f t="shared" ref="E9:E51" si="0">D9/C9*100</f>
        <v>101.01784788193604</v>
      </c>
      <c r="G9" s="16" t="s">
        <v>97</v>
      </c>
      <c r="H9" s="18">
        <v>14396978920</v>
      </c>
      <c r="I9" s="18">
        <v>14543518264.9</v>
      </c>
    </row>
    <row r="10" spans="1:9" ht="18.75" x14ac:dyDescent="0.3">
      <c r="A10" s="16" t="s">
        <v>52</v>
      </c>
      <c r="B10" s="17" t="s">
        <v>4</v>
      </c>
      <c r="C10" s="19">
        <f t="shared" ref="C10:D10" si="1">C11</f>
        <v>6773120.9000000004</v>
      </c>
      <c r="D10" s="19">
        <f t="shared" si="1"/>
        <v>7228883.4879999999</v>
      </c>
      <c r="E10" s="24">
        <f t="shared" si="0"/>
        <v>106.72898940870816</v>
      </c>
      <c r="G10" s="16" t="s">
        <v>98</v>
      </c>
      <c r="H10" s="18">
        <v>6773120900</v>
      </c>
      <c r="I10" s="18">
        <v>7228883487.4399996</v>
      </c>
    </row>
    <row r="11" spans="1:9" ht="18.75" x14ac:dyDescent="0.3">
      <c r="A11" s="16" t="s">
        <v>53</v>
      </c>
      <c r="B11" s="20" t="s">
        <v>5</v>
      </c>
      <c r="C11" s="18">
        <v>6773120.9000000004</v>
      </c>
      <c r="D11" s="18">
        <v>7228883.4879999999</v>
      </c>
      <c r="E11" s="24">
        <f t="shared" si="0"/>
        <v>106.72898940870816</v>
      </c>
      <c r="G11" s="16" t="s">
        <v>99</v>
      </c>
      <c r="H11" s="18">
        <v>33019200</v>
      </c>
      <c r="I11" s="18">
        <v>34101159.090000004</v>
      </c>
    </row>
    <row r="12" spans="1:9" ht="56.25" x14ac:dyDescent="0.3">
      <c r="A12" s="16" t="s">
        <v>54</v>
      </c>
      <c r="B12" s="17" t="s">
        <v>39</v>
      </c>
      <c r="C12" s="19">
        <f t="shared" ref="C12:D12" si="2">C13</f>
        <v>33019.199999999997</v>
      </c>
      <c r="D12" s="19">
        <f t="shared" si="2"/>
        <v>34101.159</v>
      </c>
      <c r="E12" s="24">
        <f t="shared" si="0"/>
        <v>103.27675715947086</v>
      </c>
      <c r="G12" s="16" t="s">
        <v>100</v>
      </c>
      <c r="H12" s="27">
        <v>639078400</v>
      </c>
      <c r="I12" s="27">
        <v>572303599.72000003</v>
      </c>
    </row>
    <row r="13" spans="1:9" ht="37.5" x14ac:dyDescent="0.3">
      <c r="A13" s="16" t="s">
        <v>55</v>
      </c>
      <c r="B13" s="20" t="s">
        <v>40</v>
      </c>
      <c r="C13" s="18">
        <v>33019.199999999997</v>
      </c>
      <c r="D13" s="18">
        <v>34101.159</v>
      </c>
      <c r="E13" s="24">
        <f t="shared" si="0"/>
        <v>103.27675715947086</v>
      </c>
      <c r="G13" s="16" t="s">
        <v>101</v>
      </c>
      <c r="H13" s="18">
        <v>616593700</v>
      </c>
      <c r="I13" s="26">
        <v>541988114.45000005</v>
      </c>
    </row>
    <row r="14" spans="1:9" ht="18.75" x14ac:dyDescent="0.3">
      <c r="A14" s="16" t="s">
        <v>56</v>
      </c>
      <c r="B14" s="17" t="s">
        <v>6</v>
      </c>
      <c r="C14" s="18">
        <f t="shared" ref="C14:D14" si="3">SUM(C15:C17)</f>
        <v>639078.40000000002</v>
      </c>
      <c r="D14" s="18">
        <f t="shared" si="3"/>
        <v>572303.59899999993</v>
      </c>
      <c r="E14" s="24">
        <f t="shared" si="0"/>
        <v>89.551391347290092</v>
      </c>
      <c r="G14" s="16" t="s">
        <v>102</v>
      </c>
      <c r="H14" s="18">
        <v>1358900</v>
      </c>
      <c r="I14" s="18">
        <v>1878946.24</v>
      </c>
    </row>
    <row r="15" spans="1:9" ht="37.5" x14ac:dyDescent="0.3">
      <c r="A15" s="16" t="s">
        <v>57</v>
      </c>
      <c r="B15" s="20" t="s">
        <v>7</v>
      </c>
      <c r="C15" s="19">
        <v>616593.69999999995</v>
      </c>
      <c r="D15" s="19">
        <v>541988.11399999994</v>
      </c>
      <c r="E15" s="24">
        <f t="shared" si="0"/>
        <v>87.900365183750665</v>
      </c>
      <c r="G15" s="16" t="s">
        <v>103</v>
      </c>
      <c r="H15" s="18">
        <v>21125800</v>
      </c>
      <c r="I15" s="18">
        <v>28436539.030000001</v>
      </c>
    </row>
    <row r="16" spans="1:9" ht="18.75" x14ac:dyDescent="0.3">
      <c r="A16" s="16" t="s">
        <v>58</v>
      </c>
      <c r="B16" s="20" t="s">
        <v>8</v>
      </c>
      <c r="C16" s="18">
        <v>1358.9</v>
      </c>
      <c r="D16" s="18">
        <v>1878.9459999999999</v>
      </c>
      <c r="E16" s="24">
        <f t="shared" si="0"/>
        <v>138.2696298476709</v>
      </c>
      <c r="G16" s="16" t="s">
        <v>104</v>
      </c>
      <c r="H16" s="27">
        <v>4573928092</v>
      </c>
      <c r="I16" s="27">
        <v>4129405673.21</v>
      </c>
    </row>
    <row r="17" spans="1:9" ht="37.5" x14ac:dyDescent="0.3">
      <c r="A17" s="16" t="s">
        <v>59</v>
      </c>
      <c r="B17" s="20" t="s">
        <v>9</v>
      </c>
      <c r="C17" s="18">
        <v>21125.8</v>
      </c>
      <c r="D17" s="18">
        <v>28436.539000000001</v>
      </c>
      <c r="E17" s="24">
        <f t="shared" si="0"/>
        <v>134.60573800755475</v>
      </c>
      <c r="G17" s="16" t="s">
        <v>105</v>
      </c>
      <c r="H17" s="18">
        <v>293508100</v>
      </c>
      <c r="I17" s="18">
        <v>296226067.83999997</v>
      </c>
    </row>
    <row r="18" spans="1:9" ht="18.75" x14ac:dyDescent="0.3">
      <c r="A18" s="16" t="s">
        <v>60</v>
      </c>
      <c r="B18" s="17" t="s">
        <v>10</v>
      </c>
      <c r="C18" s="18">
        <f t="shared" ref="C18:D18" si="4">C19+C20+C21</f>
        <v>4573928.0920000002</v>
      </c>
      <c r="D18" s="18">
        <f t="shared" si="4"/>
        <v>4129405.6739999996</v>
      </c>
      <c r="E18" s="24">
        <f t="shared" si="0"/>
        <v>90.281385954066707</v>
      </c>
      <c r="G18" s="16" t="s">
        <v>106</v>
      </c>
      <c r="H18" s="18">
        <v>1280707000</v>
      </c>
      <c r="I18" s="26">
        <v>1091407745.51</v>
      </c>
    </row>
    <row r="19" spans="1:9" ht="18.75" x14ac:dyDescent="0.3">
      <c r="A19" s="16" t="s">
        <v>61</v>
      </c>
      <c r="B19" s="20" t="s">
        <v>11</v>
      </c>
      <c r="C19" s="18">
        <v>293508.09999999998</v>
      </c>
      <c r="D19" s="18">
        <v>296226.06800000003</v>
      </c>
      <c r="E19" s="24">
        <f t="shared" si="0"/>
        <v>100.92602827656205</v>
      </c>
      <c r="G19" s="16" t="s">
        <v>107</v>
      </c>
      <c r="H19" s="18">
        <v>2999712992</v>
      </c>
      <c r="I19" s="18">
        <v>2741771859.8600001</v>
      </c>
    </row>
    <row r="20" spans="1:9" ht="18.75" x14ac:dyDescent="0.3">
      <c r="A20" s="16" t="s">
        <v>62</v>
      </c>
      <c r="B20" s="20" t="s">
        <v>12</v>
      </c>
      <c r="C20" s="18">
        <v>1280707</v>
      </c>
      <c r="D20" s="18">
        <v>1091407.746</v>
      </c>
      <c r="E20" s="24">
        <f t="shared" si="0"/>
        <v>85.219159885906777</v>
      </c>
      <c r="G20" s="16" t="s">
        <v>108</v>
      </c>
      <c r="H20" s="18">
        <v>193150400</v>
      </c>
      <c r="I20" s="18">
        <v>199413498.02000001</v>
      </c>
    </row>
    <row r="21" spans="1:9" ht="18.75" x14ac:dyDescent="0.3">
      <c r="A21" s="16" t="s">
        <v>63</v>
      </c>
      <c r="B21" s="20" t="s">
        <v>13</v>
      </c>
      <c r="C21" s="18">
        <v>2999712.9920000001</v>
      </c>
      <c r="D21" s="18">
        <v>2741771.86</v>
      </c>
      <c r="E21" s="24">
        <f t="shared" si="0"/>
        <v>91.401139619426615</v>
      </c>
      <c r="G21" s="16" t="s">
        <v>109</v>
      </c>
      <c r="H21" s="18" t="s">
        <v>96</v>
      </c>
      <c r="I21" s="18">
        <v>111863.07</v>
      </c>
    </row>
    <row r="22" spans="1:9" ht="18.75" x14ac:dyDescent="0.3">
      <c r="A22" s="16" t="s">
        <v>64</v>
      </c>
      <c r="B22" s="17" t="s">
        <v>14</v>
      </c>
      <c r="C22" s="18">
        <v>193150.4</v>
      </c>
      <c r="D22" s="18">
        <v>199413.49799999999</v>
      </c>
      <c r="E22" s="24">
        <f t="shared" si="0"/>
        <v>103.24260162029175</v>
      </c>
      <c r="G22" s="16" t="s">
        <v>110</v>
      </c>
      <c r="H22" s="27">
        <v>1027900300</v>
      </c>
      <c r="I22" s="27">
        <v>763558095.11000001</v>
      </c>
    </row>
    <row r="23" spans="1:9" ht="56.25" x14ac:dyDescent="0.3">
      <c r="A23" s="16" t="s">
        <v>86</v>
      </c>
      <c r="B23" s="17" t="s">
        <v>38</v>
      </c>
      <c r="C23" s="18">
        <v>0</v>
      </c>
      <c r="D23" s="18">
        <v>111.863</v>
      </c>
      <c r="E23" s="24"/>
      <c r="G23" s="16" t="s">
        <v>111</v>
      </c>
      <c r="H23" s="18">
        <v>1702300</v>
      </c>
      <c r="I23" s="18">
        <v>1759863.24</v>
      </c>
    </row>
    <row r="24" spans="1:9" ht="56.25" x14ac:dyDescent="0.3">
      <c r="A24" s="16" t="s">
        <v>65</v>
      </c>
      <c r="B24" s="17" t="s">
        <v>15</v>
      </c>
      <c r="C24" s="18">
        <f>C25+C26+C28+C29+C27</f>
        <v>1027900.3</v>
      </c>
      <c r="D24" s="18">
        <f>D25+D26+D28+D29+D27</f>
        <v>763558.09499999997</v>
      </c>
      <c r="E24" s="24">
        <f t="shared" si="0"/>
        <v>74.283283602505023</v>
      </c>
      <c r="G24" s="16" t="s">
        <v>112</v>
      </c>
      <c r="H24" s="18">
        <v>902693000</v>
      </c>
      <c r="I24" s="18">
        <v>586164483.32000005</v>
      </c>
    </row>
    <row r="25" spans="1:9" ht="93.75" x14ac:dyDescent="0.3">
      <c r="A25" s="16" t="s">
        <v>66</v>
      </c>
      <c r="B25" s="20" t="s">
        <v>16</v>
      </c>
      <c r="C25" s="18">
        <v>1702.3</v>
      </c>
      <c r="D25" s="18">
        <v>1759.8630000000001</v>
      </c>
      <c r="E25" s="24">
        <f t="shared" si="0"/>
        <v>103.38148387475769</v>
      </c>
      <c r="G25" s="16" t="s">
        <v>113</v>
      </c>
      <c r="H25" s="18">
        <v>627900</v>
      </c>
      <c r="I25" s="18">
        <v>2765810.9</v>
      </c>
    </row>
    <row r="26" spans="1:9" ht="112.5" x14ac:dyDescent="0.3">
      <c r="A26" s="16" t="s">
        <v>67</v>
      </c>
      <c r="B26" s="20" t="s">
        <v>17</v>
      </c>
      <c r="C26" s="18">
        <v>902693</v>
      </c>
      <c r="D26" s="18">
        <v>586164.48300000001</v>
      </c>
      <c r="E26" s="24">
        <f t="shared" si="0"/>
        <v>64.935086790304126</v>
      </c>
      <c r="G26" s="16" t="s">
        <v>114</v>
      </c>
      <c r="H26" s="18">
        <v>16588000</v>
      </c>
      <c r="I26" s="18">
        <v>34513914.450000003</v>
      </c>
    </row>
    <row r="27" spans="1:9" ht="56.25" x14ac:dyDescent="0.3">
      <c r="A27" s="16" t="s">
        <v>87</v>
      </c>
      <c r="B27" s="20" t="s">
        <v>49</v>
      </c>
      <c r="C27" s="18">
        <v>627.9</v>
      </c>
      <c r="D27" s="18">
        <v>2765.8110000000001</v>
      </c>
      <c r="E27" s="24">
        <f t="shared" si="0"/>
        <v>440.48590539894894</v>
      </c>
      <c r="G27" s="16" t="s">
        <v>115</v>
      </c>
      <c r="H27" s="18">
        <v>106289100</v>
      </c>
      <c r="I27" s="18">
        <v>138354023.19999999</v>
      </c>
    </row>
    <row r="28" spans="1:9" ht="37.5" x14ac:dyDescent="0.3">
      <c r="A28" s="16" t="s">
        <v>68</v>
      </c>
      <c r="B28" s="20" t="s">
        <v>18</v>
      </c>
      <c r="C28" s="18">
        <v>16588</v>
      </c>
      <c r="D28" s="18">
        <v>34513.915000000001</v>
      </c>
      <c r="E28" s="24">
        <f t="shared" si="0"/>
        <v>208.06555944055947</v>
      </c>
      <c r="G28" s="16" t="s">
        <v>116</v>
      </c>
      <c r="H28" s="18">
        <v>2327500</v>
      </c>
      <c r="I28" s="18">
        <v>13913999.49</v>
      </c>
    </row>
    <row r="29" spans="1:9" ht="112.5" x14ac:dyDescent="0.3">
      <c r="A29" s="16" t="s">
        <v>69</v>
      </c>
      <c r="B29" s="20" t="s">
        <v>41</v>
      </c>
      <c r="C29" s="18">
        <v>106289.1</v>
      </c>
      <c r="D29" s="18">
        <v>138354.02299999999</v>
      </c>
      <c r="E29" s="24">
        <f t="shared" si="0"/>
        <v>130.16764936385761</v>
      </c>
      <c r="G29" s="16" t="s">
        <v>117</v>
      </c>
      <c r="H29" s="27">
        <v>418287728</v>
      </c>
      <c r="I29" s="27">
        <v>542875425.38999999</v>
      </c>
    </row>
    <row r="30" spans="1:9" ht="37.5" x14ac:dyDescent="0.3">
      <c r="A30" s="16" t="s">
        <v>70</v>
      </c>
      <c r="B30" s="17" t="s">
        <v>19</v>
      </c>
      <c r="C30" s="18">
        <v>2327.5</v>
      </c>
      <c r="D30" s="18">
        <v>13914</v>
      </c>
      <c r="E30" s="24">
        <f t="shared" si="0"/>
        <v>597.8088077336198</v>
      </c>
      <c r="G30" s="16" t="s">
        <v>118</v>
      </c>
      <c r="H30" s="18">
        <v>4646800</v>
      </c>
      <c r="I30" s="18">
        <v>4950507.4800000004</v>
      </c>
    </row>
    <row r="31" spans="1:9" ht="37.5" x14ac:dyDescent="0.3">
      <c r="A31" s="16" t="s">
        <v>71</v>
      </c>
      <c r="B31" s="21" t="s">
        <v>20</v>
      </c>
      <c r="C31" s="18">
        <f>C32+C33</f>
        <v>418287.728</v>
      </c>
      <c r="D31" s="18">
        <f>D32+D33</f>
        <v>542875.42499999993</v>
      </c>
      <c r="E31" s="24">
        <f t="shared" si="0"/>
        <v>129.7851666831593</v>
      </c>
      <c r="G31" s="16" t="s">
        <v>119</v>
      </c>
      <c r="H31" s="18">
        <v>413640928</v>
      </c>
      <c r="I31" s="18">
        <v>537924917.90999997</v>
      </c>
    </row>
    <row r="32" spans="1:9" ht="18.75" x14ac:dyDescent="0.3">
      <c r="A32" s="16" t="s">
        <v>72</v>
      </c>
      <c r="B32" s="20" t="s">
        <v>42</v>
      </c>
      <c r="C32" s="18">
        <v>4646.8</v>
      </c>
      <c r="D32" s="18">
        <v>4950.5069999999996</v>
      </c>
      <c r="E32" s="24">
        <f t="shared" si="0"/>
        <v>106.53583110958078</v>
      </c>
      <c r="G32" s="16" t="s">
        <v>120</v>
      </c>
      <c r="H32" s="27">
        <v>510815100</v>
      </c>
      <c r="I32" s="27">
        <v>432926832.23000002</v>
      </c>
    </row>
    <row r="33" spans="1:9" ht="18.75" x14ac:dyDescent="0.3">
      <c r="A33" s="16" t="s">
        <v>73</v>
      </c>
      <c r="B33" s="20" t="s">
        <v>21</v>
      </c>
      <c r="C33" s="18">
        <v>413640.92800000001</v>
      </c>
      <c r="D33" s="18">
        <v>537924.91799999995</v>
      </c>
      <c r="E33" s="24">
        <f t="shared" si="0"/>
        <v>130.0463473479104</v>
      </c>
      <c r="G33" s="16" t="s">
        <v>121</v>
      </c>
      <c r="H33" s="18" t="s">
        <v>96</v>
      </c>
      <c r="I33" s="18">
        <v>1370507</v>
      </c>
    </row>
    <row r="34" spans="1:9" ht="37.5" x14ac:dyDescent="0.3">
      <c r="A34" s="16" t="s">
        <v>74</v>
      </c>
      <c r="B34" s="20" t="s">
        <v>22</v>
      </c>
      <c r="C34" s="19">
        <f>C36+C37+C35+C38</f>
        <v>510815.1</v>
      </c>
      <c r="D34" s="19">
        <f>D36+D37+D35+D38</f>
        <v>432926.83199999999</v>
      </c>
      <c r="E34" s="24">
        <f t="shared" si="0"/>
        <v>84.752160223924463</v>
      </c>
      <c r="G34" s="16" t="s">
        <v>122</v>
      </c>
      <c r="H34" s="18">
        <v>223539900</v>
      </c>
      <c r="I34" s="26">
        <v>220590183.52000001</v>
      </c>
    </row>
    <row r="35" spans="1:9" ht="18.75" x14ac:dyDescent="0.3">
      <c r="A35" s="16" t="s">
        <v>88</v>
      </c>
      <c r="B35" s="20" t="s">
        <v>23</v>
      </c>
      <c r="C35" s="19">
        <v>0</v>
      </c>
      <c r="D35" s="18">
        <v>1370.5070000000001</v>
      </c>
      <c r="E35" s="24"/>
      <c r="G35" s="16" t="s">
        <v>123</v>
      </c>
      <c r="H35" s="18">
        <v>287082800</v>
      </c>
      <c r="I35" s="18">
        <v>155893348.71000001</v>
      </c>
    </row>
    <row r="36" spans="1:9" ht="100.5" customHeight="1" x14ac:dyDescent="0.3">
      <c r="A36" s="16" t="s">
        <v>75</v>
      </c>
      <c r="B36" s="20" t="s">
        <v>24</v>
      </c>
      <c r="C36" s="18">
        <v>223539.9</v>
      </c>
      <c r="D36" s="18">
        <v>220590.18299999999</v>
      </c>
      <c r="E36" s="24">
        <f t="shared" si="0"/>
        <v>98.680451677754164</v>
      </c>
      <c r="G36" s="16" t="s">
        <v>124</v>
      </c>
      <c r="H36" s="18">
        <v>192400</v>
      </c>
      <c r="I36" s="18">
        <v>55072793</v>
      </c>
    </row>
    <row r="37" spans="1:9" ht="37.5" x14ac:dyDescent="0.3">
      <c r="A37" s="16" t="s">
        <v>76</v>
      </c>
      <c r="B37" s="20" t="s">
        <v>46</v>
      </c>
      <c r="C37" s="18">
        <v>287082.8</v>
      </c>
      <c r="D37" s="18">
        <v>155893.34899999999</v>
      </c>
      <c r="E37" s="24">
        <f t="shared" si="0"/>
        <v>54.302573682575193</v>
      </c>
      <c r="G37" s="16" t="s">
        <v>125</v>
      </c>
      <c r="H37" s="18">
        <v>170362100</v>
      </c>
      <c r="I37" s="18">
        <v>326813350.33999997</v>
      </c>
    </row>
    <row r="38" spans="1:9" ht="93.75" x14ac:dyDescent="0.3">
      <c r="A38" s="16" t="s">
        <v>89</v>
      </c>
      <c r="B38" s="20" t="s">
        <v>50</v>
      </c>
      <c r="C38" s="18">
        <v>192.4</v>
      </c>
      <c r="D38" s="18">
        <v>55072.792999999998</v>
      </c>
      <c r="E38" s="24"/>
      <c r="G38" s="16" t="s">
        <v>126</v>
      </c>
      <c r="H38" s="27">
        <v>54989200</v>
      </c>
      <c r="I38" s="27">
        <v>299211281.79000002</v>
      </c>
    </row>
    <row r="39" spans="1:9" ht="18.75" x14ac:dyDescent="0.3">
      <c r="A39" s="16" t="s">
        <v>77</v>
      </c>
      <c r="B39" s="20" t="s">
        <v>25</v>
      </c>
      <c r="C39" s="18">
        <v>170362.1</v>
      </c>
      <c r="D39" s="18">
        <v>326813.34899999999</v>
      </c>
      <c r="E39" s="24">
        <f t="shared" si="0"/>
        <v>191.83453890272543</v>
      </c>
      <c r="G39" s="16" t="s">
        <v>127</v>
      </c>
      <c r="H39" s="18" t="s">
        <v>96</v>
      </c>
      <c r="I39" s="18">
        <v>23681.67</v>
      </c>
    </row>
    <row r="40" spans="1:9" ht="18.75" x14ac:dyDescent="0.3">
      <c r="A40" s="16" t="s">
        <v>78</v>
      </c>
      <c r="B40" s="20" t="s">
        <v>26</v>
      </c>
      <c r="C40" s="19">
        <f>C42+C41</f>
        <v>54989.2</v>
      </c>
      <c r="D40" s="19">
        <f>D42+D41</f>
        <v>299211.283</v>
      </c>
      <c r="E40" s="24">
        <f t="shared" si="0"/>
        <v>544.12736137277864</v>
      </c>
      <c r="G40" s="16" t="s">
        <v>128</v>
      </c>
      <c r="H40" s="18">
        <v>54989200</v>
      </c>
      <c r="I40" s="18">
        <v>299187600.12</v>
      </c>
    </row>
    <row r="41" spans="1:9" ht="18.75" x14ac:dyDescent="0.3">
      <c r="A41" s="16" t="s">
        <v>90</v>
      </c>
      <c r="B41" s="20" t="s">
        <v>48</v>
      </c>
      <c r="C41" s="19">
        <v>0</v>
      </c>
      <c r="D41" s="19">
        <v>23.681999999999999</v>
      </c>
      <c r="E41" s="24"/>
      <c r="G41" s="16" t="s">
        <v>129</v>
      </c>
      <c r="H41" s="27">
        <v>9026487887</v>
      </c>
      <c r="I41" s="27">
        <v>9798019869.8799992</v>
      </c>
    </row>
    <row r="42" spans="1:9" ht="18.75" x14ac:dyDescent="0.3">
      <c r="A42" s="16" t="s">
        <v>79</v>
      </c>
      <c r="B42" s="20" t="s">
        <v>47</v>
      </c>
      <c r="C42" s="18">
        <v>54989.2</v>
      </c>
      <c r="D42" s="18">
        <v>299187.60100000002</v>
      </c>
      <c r="E42" s="24">
        <f t="shared" si="0"/>
        <v>544.08429473423871</v>
      </c>
      <c r="G42" s="16" t="s">
        <v>130</v>
      </c>
      <c r="H42" s="18">
        <v>9026487887</v>
      </c>
      <c r="I42" s="18">
        <v>9851831850.9699993</v>
      </c>
    </row>
    <row r="43" spans="1:9" ht="18.75" x14ac:dyDescent="0.3">
      <c r="A43" s="16" t="s">
        <v>80</v>
      </c>
      <c r="B43" s="22" t="s">
        <v>27</v>
      </c>
      <c r="C43" s="19">
        <f>C44+C49+C50</f>
        <v>9026487.8870000001</v>
      </c>
      <c r="D43" s="19">
        <f>D44+D49+D50</f>
        <v>9798019.870000001</v>
      </c>
      <c r="E43" s="24">
        <f t="shared" si="0"/>
        <v>108.54742168447559</v>
      </c>
      <c r="G43" s="16" t="s">
        <v>131</v>
      </c>
      <c r="H43" s="18">
        <v>267267600</v>
      </c>
      <c r="I43" s="18">
        <v>267267600</v>
      </c>
    </row>
    <row r="44" spans="1:9" ht="56.25" x14ac:dyDescent="0.3">
      <c r="A44" s="16" t="s">
        <v>81</v>
      </c>
      <c r="B44" s="20" t="s">
        <v>28</v>
      </c>
      <c r="C44" s="19">
        <f>C45+C46+C47+C48</f>
        <v>9026487.8870000001</v>
      </c>
      <c r="D44" s="19">
        <f>D45+D46+D47+D48</f>
        <v>9851831.8509999998</v>
      </c>
      <c r="E44" s="24">
        <f t="shared" si="0"/>
        <v>109.14357803757389</v>
      </c>
      <c r="G44" s="16" t="s">
        <v>132</v>
      </c>
      <c r="H44" s="18">
        <v>1103375787</v>
      </c>
      <c r="I44" s="18">
        <v>1344610859.5699999</v>
      </c>
    </row>
    <row r="45" spans="1:9" ht="37.5" x14ac:dyDescent="0.3">
      <c r="A45" s="16" t="s">
        <v>82</v>
      </c>
      <c r="B45" s="20" t="s">
        <v>29</v>
      </c>
      <c r="C45" s="18">
        <v>267267.59999999998</v>
      </c>
      <c r="D45" s="18">
        <v>267267.59999999998</v>
      </c>
      <c r="E45" s="24">
        <f t="shared" si="0"/>
        <v>100</v>
      </c>
      <c r="G45" s="16" t="s">
        <v>133</v>
      </c>
      <c r="H45" s="18">
        <v>7655844500</v>
      </c>
      <c r="I45" s="18">
        <v>7797141666.9899998</v>
      </c>
    </row>
    <row r="46" spans="1:9" ht="37.5" x14ac:dyDescent="0.3">
      <c r="A46" s="16" t="s">
        <v>83</v>
      </c>
      <c r="B46" s="20" t="s">
        <v>30</v>
      </c>
      <c r="C46" s="18">
        <v>1103375.787</v>
      </c>
      <c r="D46" s="18">
        <v>1344610.8589999999</v>
      </c>
      <c r="E46" s="24">
        <f t="shared" si="0"/>
        <v>121.86336467069853</v>
      </c>
      <c r="G46" s="16" t="s">
        <v>134</v>
      </c>
      <c r="H46" s="18" t="s">
        <v>96</v>
      </c>
      <c r="I46" s="18">
        <v>442811724.41000003</v>
      </c>
    </row>
    <row r="47" spans="1:9" ht="37.5" x14ac:dyDescent="0.3">
      <c r="A47" s="16" t="s">
        <v>84</v>
      </c>
      <c r="B47" s="20" t="s">
        <v>31</v>
      </c>
      <c r="C47" s="18">
        <v>7655844.5</v>
      </c>
      <c r="D47" s="18">
        <v>7797141.6670000004</v>
      </c>
      <c r="E47" s="24">
        <f t="shared" si="0"/>
        <v>101.84561176758488</v>
      </c>
      <c r="G47" s="16" t="s">
        <v>135</v>
      </c>
      <c r="H47" s="18" t="s">
        <v>96</v>
      </c>
      <c r="I47" s="18">
        <v>5598765.8600000003</v>
      </c>
    </row>
    <row r="48" spans="1:9" ht="18.75" x14ac:dyDescent="0.3">
      <c r="A48" s="16" t="s">
        <v>85</v>
      </c>
      <c r="B48" s="20" t="s">
        <v>32</v>
      </c>
      <c r="C48" s="19">
        <v>0</v>
      </c>
      <c r="D48" s="19">
        <v>442811.72499999998</v>
      </c>
      <c r="E48" s="24"/>
      <c r="G48" s="16" t="s">
        <v>136</v>
      </c>
      <c r="H48" s="18" t="s">
        <v>96</v>
      </c>
      <c r="I48" s="18">
        <v>-59410746.950000003</v>
      </c>
    </row>
    <row r="49" spans="1:9" ht="131.25" x14ac:dyDescent="0.3">
      <c r="A49" s="16" t="s">
        <v>91</v>
      </c>
      <c r="B49" s="20" t="s">
        <v>44</v>
      </c>
      <c r="C49" s="19">
        <v>0</v>
      </c>
      <c r="D49" s="19">
        <v>5598.7659999999996</v>
      </c>
      <c r="E49" s="24"/>
    </row>
    <row r="50" spans="1:9" ht="47.25" x14ac:dyDescent="0.3">
      <c r="A50" s="16" t="s">
        <v>92</v>
      </c>
      <c r="B50" s="15" t="s">
        <v>45</v>
      </c>
      <c r="C50" s="19">
        <v>0</v>
      </c>
      <c r="D50" s="18">
        <v>-59410.747000000003</v>
      </c>
      <c r="E50" s="24"/>
    </row>
    <row r="51" spans="1:9" ht="18.75" x14ac:dyDescent="0.3">
      <c r="A51" s="16"/>
      <c r="B51" s="23" t="s">
        <v>43</v>
      </c>
      <c r="C51" s="19">
        <f>C9+C43</f>
        <v>23423466.807</v>
      </c>
      <c r="D51" s="19">
        <f>D9+D43</f>
        <v>24341538.134999998</v>
      </c>
      <c r="E51" s="24">
        <f t="shared" si="0"/>
        <v>103.91945110245437</v>
      </c>
      <c r="H51" s="18">
        <v>23423466.807</v>
      </c>
      <c r="I51" s="18">
        <v>24341538.135000002</v>
      </c>
    </row>
  </sheetData>
  <mergeCells count="6">
    <mergeCell ref="A6:E6"/>
    <mergeCell ref="D1:E1"/>
    <mergeCell ref="D2:E2"/>
    <mergeCell ref="D3:E3"/>
    <mergeCell ref="A4:E4"/>
    <mergeCell ref="A5:E5"/>
  </mergeCells>
  <pageMargins left="0.59055118110236227" right="0.31496062992125984" top="0.5" bottom="0.19685039370078741" header="0.39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2017-03-20T12:43:01Z</dcterms:modified>
</cp:coreProperties>
</file>