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2014 год" sheetId="2" r:id="rId1"/>
  </sheets>
  <definedNames>
    <definedName name="_xlnm._FilterDatabase" localSheetId="0" hidden="1">'2014 год'!$A$17:$N$99</definedName>
    <definedName name="_xlnm.Print_Titles" localSheetId="0">'2014 год'!$16:$17</definedName>
    <definedName name="_xlnm.Print_Area" localSheetId="0">'2014 год'!$A$1:$L$99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0" i="2" l="1"/>
  <c r="K39" i="2"/>
  <c r="K40" i="2"/>
  <c r="K57" i="2"/>
  <c r="K95" i="2" l="1"/>
  <c r="K18" i="2"/>
  <c r="L32" i="2"/>
  <c r="K89" i="2" l="1"/>
  <c r="K98" i="2"/>
  <c r="K97" i="2"/>
  <c r="K96" i="2"/>
  <c r="K93" i="2"/>
  <c r="K92" i="2"/>
  <c r="K84" i="2"/>
  <c r="K81" i="2"/>
  <c r="K77" i="2"/>
  <c r="K71" i="2"/>
  <c r="K67" i="2"/>
  <c r="K88" i="2" s="1"/>
  <c r="K58" i="2"/>
  <c r="K53" i="2"/>
  <c r="K33" i="2"/>
  <c r="K21" i="2"/>
  <c r="K99" i="2" l="1"/>
  <c r="K37" i="2"/>
  <c r="K86" i="2" s="1"/>
  <c r="K65" i="2"/>
  <c r="K94" i="2"/>
  <c r="I98" i="2"/>
  <c r="I89" i="2"/>
  <c r="J89" i="2" s="1"/>
  <c r="L89" i="2" s="1"/>
  <c r="I90" i="2"/>
  <c r="J85" i="2"/>
  <c r="L85" i="2" s="1"/>
  <c r="I84" i="2"/>
  <c r="J84" i="2" s="1"/>
  <c r="L84" i="2" s="1"/>
  <c r="J41" i="2"/>
  <c r="L41" i="2" s="1"/>
  <c r="I40" i="2"/>
  <c r="J40" i="2" s="1"/>
  <c r="L40" i="2" s="1"/>
  <c r="I39" i="2"/>
  <c r="J39" i="2" s="1"/>
  <c r="L39" i="2" s="1"/>
  <c r="G18" i="2"/>
  <c r="J20" i="2"/>
  <c r="L20" i="2" s="1"/>
  <c r="I21" i="2"/>
  <c r="J21" i="2" s="1"/>
  <c r="L21" i="2" s="1"/>
  <c r="J56" i="2"/>
  <c r="L56" i="2" s="1"/>
  <c r="J57" i="2"/>
  <c r="L57" i="2" s="1"/>
  <c r="J55" i="2"/>
  <c r="L55" i="2" s="1"/>
  <c r="I53" i="2"/>
  <c r="J53" i="2" s="1"/>
  <c r="L53" i="2" s="1"/>
  <c r="I99" i="2" l="1"/>
  <c r="I37" i="2"/>
  <c r="D95" i="2"/>
  <c r="I95" i="2"/>
  <c r="I18" i="2"/>
  <c r="J31" i="2"/>
  <c r="L31" i="2" s="1"/>
  <c r="J30" i="2" l="1"/>
  <c r="L30" i="2" s="1"/>
  <c r="H90" i="2" l="1"/>
  <c r="J25" i="2"/>
  <c r="L25" i="2" s="1"/>
  <c r="I58" i="2"/>
  <c r="J64" i="2"/>
  <c r="L64" i="2" s="1"/>
  <c r="J63" i="2"/>
  <c r="L63" i="2" s="1"/>
  <c r="J90" i="2" l="1"/>
  <c r="L90" i="2" s="1"/>
  <c r="I93" i="2"/>
  <c r="J52" i="2"/>
  <c r="L52" i="2" s="1"/>
  <c r="I92" i="2" l="1"/>
  <c r="I67" i="2"/>
  <c r="I88" i="2" s="1"/>
  <c r="I33" i="2"/>
  <c r="J36" i="2" l="1"/>
  <c r="L36" i="2" s="1"/>
  <c r="I97" i="2"/>
  <c r="I96" i="2"/>
  <c r="I81" i="2"/>
  <c r="I77" i="2"/>
  <c r="I71" i="2"/>
  <c r="I65" i="2" l="1"/>
  <c r="I86" i="2" s="1"/>
  <c r="I94" i="2"/>
  <c r="G99" i="2"/>
  <c r="E99" i="2"/>
  <c r="D99" i="2"/>
  <c r="G37" i="2"/>
  <c r="H51" i="2"/>
  <c r="J51" i="2" s="1"/>
  <c r="L51" i="2" s="1"/>
  <c r="F99" i="2" l="1"/>
  <c r="H99" i="2" s="1"/>
  <c r="J99" i="2" s="1"/>
  <c r="L99" i="2" s="1"/>
  <c r="G98" i="2"/>
  <c r="G97" i="2"/>
  <c r="G96" i="2"/>
  <c r="G95" i="2"/>
  <c r="G93" i="2"/>
  <c r="E98" i="2"/>
  <c r="E97" i="2"/>
  <c r="E96" i="2"/>
  <c r="E95" i="2"/>
  <c r="E93" i="2"/>
  <c r="E92" i="2"/>
  <c r="D98" i="2"/>
  <c r="D97" i="2"/>
  <c r="D96" i="2"/>
  <c r="D93" i="2"/>
  <c r="D92" i="2"/>
  <c r="F34" i="2"/>
  <c r="F35" i="2"/>
  <c r="E33" i="2"/>
  <c r="D33" i="2"/>
  <c r="F42" i="2"/>
  <c r="H42" i="2" s="1"/>
  <c r="J42" i="2" s="1"/>
  <c r="L42" i="2" s="1"/>
  <c r="F43" i="2"/>
  <c r="H43" i="2" s="1"/>
  <c r="J43" i="2" s="1"/>
  <c r="L43" i="2" s="1"/>
  <c r="F44" i="2"/>
  <c r="H44" i="2" s="1"/>
  <c r="J44" i="2" s="1"/>
  <c r="L44" i="2" s="1"/>
  <c r="F45" i="2"/>
  <c r="H45" i="2" s="1"/>
  <c r="J45" i="2" s="1"/>
  <c r="L45" i="2" s="1"/>
  <c r="F46" i="2"/>
  <c r="H46" i="2" s="1"/>
  <c r="J46" i="2" s="1"/>
  <c r="L46" i="2" s="1"/>
  <c r="F47" i="2"/>
  <c r="H47" i="2" s="1"/>
  <c r="J47" i="2" s="1"/>
  <c r="L47" i="2" s="1"/>
  <c r="F48" i="2"/>
  <c r="H48" i="2" s="1"/>
  <c r="J48" i="2" s="1"/>
  <c r="L48" i="2" s="1"/>
  <c r="F49" i="2"/>
  <c r="H49" i="2" s="1"/>
  <c r="J49" i="2" s="1"/>
  <c r="L49" i="2" s="1"/>
  <c r="F50" i="2"/>
  <c r="H50" i="2" s="1"/>
  <c r="J50" i="2" s="1"/>
  <c r="L50" i="2" s="1"/>
  <c r="E37" i="2"/>
  <c r="D58" i="2"/>
  <c r="G58" i="2"/>
  <c r="E58" i="2"/>
  <c r="G67" i="2"/>
  <c r="F76" i="2"/>
  <c r="H76" i="2" s="1"/>
  <c r="J76" i="2" s="1"/>
  <c r="L76" i="2" s="1"/>
  <c r="F75" i="2"/>
  <c r="H75" i="2" s="1"/>
  <c r="J75" i="2" s="1"/>
  <c r="L75" i="2" s="1"/>
  <c r="F70" i="2"/>
  <c r="H70" i="2" s="1"/>
  <c r="J70" i="2" s="1"/>
  <c r="L70" i="2" s="1"/>
  <c r="F68" i="2"/>
  <c r="H68" i="2" s="1"/>
  <c r="J68" i="2" s="1"/>
  <c r="L68" i="2" s="1"/>
  <c r="F69" i="2"/>
  <c r="H69" i="2" s="1"/>
  <c r="J69" i="2" s="1"/>
  <c r="L69" i="2" s="1"/>
  <c r="E67" i="2"/>
  <c r="D67" i="2"/>
  <c r="D88" i="2" s="1"/>
  <c r="G81" i="2"/>
  <c r="F83" i="2"/>
  <c r="H83" i="2" s="1"/>
  <c r="J83" i="2" s="1"/>
  <c r="L83" i="2" s="1"/>
  <c r="F82" i="2"/>
  <c r="H82" i="2" s="1"/>
  <c r="J82" i="2" s="1"/>
  <c r="L82" i="2" s="1"/>
  <c r="E81" i="2"/>
  <c r="D81" i="2"/>
  <c r="F22" i="2"/>
  <c r="H22" i="2" s="1"/>
  <c r="F26" i="2"/>
  <c r="H26" i="2" s="1"/>
  <c r="J26" i="2" s="1"/>
  <c r="L26" i="2" s="1"/>
  <c r="F27" i="2"/>
  <c r="H27" i="2" s="1"/>
  <c r="J27" i="2" s="1"/>
  <c r="L27" i="2" s="1"/>
  <c r="F28" i="2"/>
  <c r="H28" i="2" s="1"/>
  <c r="J28" i="2" s="1"/>
  <c r="L28" i="2" s="1"/>
  <c r="F29" i="2"/>
  <c r="H29" i="2" s="1"/>
  <c r="J29" i="2" s="1"/>
  <c r="L29" i="2" s="1"/>
  <c r="E18" i="2"/>
  <c r="D18" i="2"/>
  <c r="G35" i="2"/>
  <c r="J22" i="2" l="1"/>
  <c r="L22" i="2" s="1"/>
  <c r="H24" i="2"/>
  <c r="J24" i="2" s="1"/>
  <c r="L24" i="2" s="1"/>
  <c r="F33" i="2"/>
  <c r="F97" i="2"/>
  <c r="H97" i="2" s="1"/>
  <c r="J97" i="2" s="1"/>
  <c r="L97" i="2" s="1"/>
  <c r="H35" i="2"/>
  <c r="J35" i="2" s="1"/>
  <c r="L35" i="2" s="1"/>
  <c r="G33" i="2"/>
  <c r="F96" i="2"/>
  <c r="H96" i="2" s="1"/>
  <c r="J96" i="2" s="1"/>
  <c r="L96" i="2" s="1"/>
  <c r="F93" i="2"/>
  <c r="H93" i="2" s="1"/>
  <c r="J93" i="2" s="1"/>
  <c r="L93" i="2" s="1"/>
  <c r="F98" i="2"/>
  <c r="H98" i="2" s="1"/>
  <c r="J98" i="2" s="1"/>
  <c r="L98" i="2" s="1"/>
  <c r="G92" i="2"/>
  <c r="F95" i="2"/>
  <c r="H95" i="2" s="1"/>
  <c r="J95" i="2" s="1"/>
  <c r="L95" i="2" s="1"/>
  <c r="F62" i="2"/>
  <c r="H62" i="2" s="1"/>
  <c r="J62" i="2" s="1"/>
  <c r="L62" i="2" s="1"/>
  <c r="F18" i="2"/>
  <c r="H18" i="2" s="1"/>
  <c r="G77" i="2"/>
  <c r="G71" i="2"/>
  <c r="G88" i="2"/>
  <c r="H33" i="2" l="1"/>
  <c r="J33" i="2" s="1"/>
  <c r="L33" i="2" s="1"/>
  <c r="G65" i="2"/>
  <c r="G86" i="2" s="1"/>
  <c r="G94" i="2"/>
  <c r="F61" i="2"/>
  <c r="H61" i="2" s="1"/>
  <c r="J61" i="2" s="1"/>
  <c r="L61" i="2" s="1"/>
  <c r="H34" i="2"/>
  <c r="J34" i="2" s="1"/>
  <c r="L34" i="2" s="1"/>
  <c r="F80" i="2"/>
  <c r="H80" i="2" s="1"/>
  <c r="J80" i="2" s="1"/>
  <c r="L80" i="2" s="1"/>
  <c r="F79" i="2"/>
  <c r="H79" i="2" s="1"/>
  <c r="J79" i="2" s="1"/>
  <c r="L79" i="2" s="1"/>
  <c r="F74" i="2"/>
  <c r="F73" i="2"/>
  <c r="H73" i="2" s="1"/>
  <c r="J73" i="2" s="1"/>
  <c r="L73" i="2" s="1"/>
  <c r="E77" i="2"/>
  <c r="E71" i="2"/>
  <c r="E88" i="2"/>
  <c r="H74" i="2" l="1"/>
  <c r="J74" i="2" s="1"/>
  <c r="L74" i="2" s="1"/>
  <c r="E94" i="2"/>
  <c r="E65" i="2"/>
  <c r="E86" i="2" s="1"/>
  <c r="F60" i="2"/>
  <c r="H60" i="2" s="1"/>
  <c r="J60" i="2" s="1"/>
  <c r="L60" i="2" s="1"/>
  <c r="F92" i="2"/>
  <c r="H92" i="2" s="1"/>
  <c r="J92" i="2" s="1"/>
  <c r="L92" i="2" s="1"/>
  <c r="D37" i="2" l="1"/>
  <c r="F59" i="2"/>
  <c r="H59" i="2" s="1"/>
  <c r="J59" i="2" s="1"/>
  <c r="L59" i="2" s="1"/>
  <c r="D77" i="2" l="1"/>
  <c r="F77" i="2" s="1"/>
  <c r="H77" i="2" s="1"/>
  <c r="J77" i="2" s="1"/>
  <c r="L77" i="2" s="1"/>
  <c r="D71" i="2"/>
  <c r="D94" i="2" l="1"/>
  <c r="F94" i="2" s="1"/>
  <c r="H94" i="2" s="1"/>
  <c r="J94" i="2" s="1"/>
  <c r="L94" i="2" s="1"/>
  <c r="D65" i="2"/>
  <c r="D86" i="2" s="1"/>
  <c r="F86" i="2" s="1"/>
  <c r="H86" i="2" s="1"/>
  <c r="J86" i="2" s="1"/>
  <c r="L86" i="2" s="1"/>
  <c r="F71" i="2"/>
  <c r="H71" i="2" s="1"/>
  <c r="J71" i="2" s="1"/>
  <c r="L71" i="2" s="1"/>
  <c r="F88" i="2"/>
  <c r="H88" i="2" s="1"/>
  <c r="J88" i="2" s="1"/>
  <c r="L88" i="2" s="1"/>
  <c r="F67" i="2"/>
  <c r="H67" i="2" s="1"/>
  <c r="J67" i="2" s="1"/>
  <c r="L67" i="2" s="1"/>
  <c r="F81" i="2" l="1"/>
  <c r="H81" i="2" s="1"/>
  <c r="J81" i="2" s="1"/>
  <c r="L81" i="2" s="1"/>
  <c r="F37" i="2"/>
  <c r="H37" i="2" s="1"/>
  <c r="J37" i="2" s="1"/>
  <c r="L37" i="2" s="1"/>
  <c r="J18" i="2"/>
  <c r="L18" i="2" s="1"/>
  <c r="F65" i="2"/>
  <c r="H65" i="2" s="1"/>
  <c r="J65" i="2" s="1"/>
  <c r="L65" i="2" s="1"/>
  <c r="F58" i="2"/>
  <c r="H58" i="2" s="1"/>
  <c r="J58" i="2" s="1"/>
  <c r="L58" i="2" s="1"/>
</calcChain>
</file>

<file path=xl/sharedStrings.xml><?xml version="1.0" encoding="utf-8"?>
<sst xmlns="http://schemas.openxmlformats.org/spreadsheetml/2006/main" count="225" uniqueCount="156">
  <si>
    <t>№ п/п</t>
  </si>
  <si>
    <t>Объект инвестиции</t>
  </si>
  <si>
    <t>2014 год</t>
  </si>
  <si>
    <t>Образование</t>
  </si>
  <si>
    <t>в том числе:</t>
  </si>
  <si>
    <t>местный бюджет</t>
  </si>
  <si>
    <t>1.</t>
  </si>
  <si>
    <t xml:space="preserve">Департамент образования </t>
  </si>
  <si>
    <t>2.</t>
  </si>
  <si>
    <t xml:space="preserve">3. </t>
  </si>
  <si>
    <t>Жилищно-коммунальное хозяйство</t>
  </si>
  <si>
    <t>5.</t>
  </si>
  <si>
    <t>Департамент жилищно-коммунального хозяйства</t>
  </si>
  <si>
    <t>6.</t>
  </si>
  <si>
    <t>Внешнее благоустройство</t>
  </si>
  <si>
    <t>Управление внешнего благоустройства</t>
  </si>
  <si>
    <t>Дорожное хозяйство</t>
  </si>
  <si>
    <t>Реконструкция ул. Героев Хасана от ПНИТИ до ул. Хлебозаводской</t>
  </si>
  <si>
    <t>Департамент дорог и транспорта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</si>
  <si>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</si>
  <si>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</si>
  <si>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</si>
  <si>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</si>
  <si>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</si>
  <si>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01 1 4101</t>
  </si>
  <si>
    <t>Строительство спортивного зала в МАОУ "СОШ № 12"</t>
  </si>
  <si>
    <t>01 2 4100</t>
  </si>
  <si>
    <t>01 2 4201</t>
  </si>
  <si>
    <t>Строительство, реконструкция и проектирование сетей наружного освещения</t>
  </si>
  <si>
    <t>10 2 4104</t>
  </si>
  <si>
    <t>10 2 4203</t>
  </si>
  <si>
    <t>Строительство улицы Советской Армии от ул. Мира до проспекта Декабристов</t>
  </si>
  <si>
    <t>10 2 4204</t>
  </si>
  <si>
    <t>Реконструкция площади Восстания, 1-й этап</t>
  </si>
  <si>
    <t>10 2 4205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</si>
  <si>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</si>
  <si>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</si>
  <si>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12 1 2161</t>
  </si>
  <si>
    <t>Строительство источников противопожарного водоснабжения</t>
  </si>
  <si>
    <t>14 2 4102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</si>
  <si>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</si>
  <si>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</si>
  <si>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17 1 4109</t>
  </si>
  <si>
    <t>17 1 4108</t>
  </si>
  <si>
    <t>17 1 4110</t>
  </si>
  <si>
    <t>17 1 4113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</si>
  <si>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</si>
  <si>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</si>
  <si>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резервуара для воды емкостью 5000 кубических метров на территории насосной станции "Заречная" города Перми</t>
  </si>
  <si>
    <t>17 1 4115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</si>
  <si>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</si>
  <si>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</si>
  <si>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91 6 2183</t>
  </si>
  <si>
    <t>05 1 4200</t>
  </si>
  <si>
    <t>4.</t>
  </si>
  <si>
    <t>10 2 4112</t>
  </si>
  <si>
    <t>10 2 4207</t>
  </si>
  <si>
    <t>Проектно-изыскательские работы по строительству автомобильной дороги "Переход ул. Строителей-площадь Гайдара"</t>
  </si>
  <si>
    <t>11 2 4106</t>
  </si>
  <si>
    <t>Строительство кладбища Восточное с крематорием</t>
  </si>
  <si>
    <t>11 2 4107</t>
  </si>
  <si>
    <t>Реконструкция кладбища Банная гора (новое)</t>
  </si>
  <si>
    <t>Исполнитель</t>
  </si>
  <si>
    <t>Строительство светофорного объекта с обустройством пешеходного перехода на ул. Ветлужской</t>
  </si>
  <si>
    <t>Строительство и реконструкция светофорных объектов</t>
  </si>
  <si>
    <t>к решению</t>
  </si>
  <si>
    <t>Пермской городской Думы</t>
  </si>
  <si>
    <t>ПРИЛОЖЕНИЕ № 13</t>
  </si>
  <si>
    <t>Строительство нового корпуса МБОУ "Гимназия № 11 им. С.П.Дягилева</t>
  </si>
  <si>
    <t>Проектно-изыскательские работы по созданию транспортной инфраструктуры на земельных участках, предоставляемых на бесплатной основе многодетным семьям</t>
  </si>
  <si>
    <t>Строительство физкультурно-оздоровительного комплекса в Свердловском районе (ул. Обвинская, 9)</t>
  </si>
  <si>
    <t>Расширение и реконструкция (2 очередь) канализации</t>
  </si>
  <si>
    <t>Расширение и реконструкция (3 очередь) канализации</t>
  </si>
  <si>
    <t>средства дорожного фонда</t>
  </si>
  <si>
    <t>тыс. руб.</t>
  </si>
  <si>
    <t>в разрезе исполнителей</t>
  </si>
  <si>
    <t>Изменения ко 2 чтению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</si>
  <si>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</si>
  <si>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</si>
  <si>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Строительство спортивного зала в МБОУ «Средняя общеобразовательная школа № 45» г.Перми</t>
  </si>
  <si>
    <t>01 2 4130</t>
  </si>
  <si>
    <t>Строительство физкультурно-оздоровительного комплекса в Дзержинском районе (ул. Шпальная, 2)</t>
  </si>
  <si>
    <t>05 1 4211</t>
  </si>
  <si>
    <t>Организация противооползневых мероприятий в районе жилых домов по ул. Ким,5, Ивановская,19 и Чехова,2</t>
  </si>
  <si>
    <t>14 1 4103</t>
  </si>
  <si>
    <t>Проектирование здания поликлиники в Кировском районе города Перми по ул.Шишкина,20</t>
  </si>
  <si>
    <t>Управление здравоохранения</t>
  </si>
  <si>
    <t>91 9 4208</t>
  </si>
  <si>
    <t>Строительство газопроводов в микрорайонах индивидуальной застройки города Перми</t>
  </si>
  <si>
    <t>Изменения</t>
  </si>
  <si>
    <t>Реконструкция с надстройкой второго и третьего этажей поликлиники МАУЗ ГДП по ул.Докучаева, 30/ ул.Костычева,41</t>
  </si>
  <si>
    <t>91 9 4209</t>
  </si>
  <si>
    <t>Приобретение зданий для размещения дошкольных образовательных организаций</t>
  </si>
  <si>
    <t>Департамент имущественных отношений</t>
  </si>
  <si>
    <t>Строительство 6-этажного многоквартирного жилого дома по адресу: ул. Сокольская,12 для обеспечения жильем граждан</t>
  </si>
  <si>
    <t>15 3 4131</t>
  </si>
  <si>
    <t>от 17.12.2013 № 285</t>
  </si>
  <si>
    <t>Здравоохранение</t>
  </si>
  <si>
    <t>91 9 4210</t>
  </si>
  <si>
    <t>Проектирование здания поликлиники в Ленинском районе города Перми по ул.Ленина,16</t>
  </si>
  <si>
    <t>Организация противооползневых мероприятий в районе жилого дома по ул. Куфонина, 32</t>
  </si>
  <si>
    <t>14 1 4141</t>
  </si>
  <si>
    <t>Реконструкция парка культуры и отдыха им. А.П.Чехова</t>
  </si>
  <si>
    <t>11 1 4134</t>
  </si>
  <si>
    <t>Реконструкция сквера по ул. Екатерининской</t>
  </si>
  <si>
    <t>11 1 4135</t>
  </si>
  <si>
    <t>01 1 6201</t>
  </si>
  <si>
    <t>краевой бюджет</t>
  </si>
  <si>
    <t>Реконструкция корпуса МАОУ "Лицей № 10" г.Перми</t>
  </si>
  <si>
    <t>01 2 4119</t>
  </si>
  <si>
    <t>7.</t>
  </si>
  <si>
    <t>01 2 4133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</si>
  <si>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</si>
  <si>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</si>
  <si>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</si>
  <si>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</si>
  <si>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</si>
  <si>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</si>
  <si>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</si>
  <si>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</si>
  <si>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</si>
  <si>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</si>
  <si>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</si>
  <si>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</si>
  <si>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</si>
  <si>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</si>
  <si>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</si>
  <si>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</si>
  <si>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</si>
  <si>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</si>
  <si>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</si>
  <si>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</si>
  <si>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</si>
  <si>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</si>
  <si>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</si>
  <si>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</si>
  <si>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</si>
  <si>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</si>
  <si>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</si>
  <si>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</si>
  <si>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</si>
  <si>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10 2 6212</t>
  </si>
  <si>
    <t>федеральный бюджет</t>
  </si>
  <si>
    <t>Прочие объекты</t>
  </si>
  <si>
    <t>Приобретение помещений для размещения филиалов МФЦ</t>
  </si>
  <si>
    <t>91 9 4136</t>
  </si>
  <si>
    <t>37.</t>
  </si>
  <si>
    <t>38.</t>
  </si>
  <si>
    <t>Строительство нового корпуса ДОУ "Детский сад № 407" г.Перми</t>
  </si>
  <si>
    <t>Реконструкция здания МАОУ "Средняя общеобразовательная школа № 32 имени Г.А.Сборщикова" г.Перми (пристройка спортивного зала)</t>
  </si>
  <si>
    <t>01 1 4132</t>
  </si>
  <si>
    <t>39.</t>
  </si>
  <si>
    <t>ПРИЛОЖЕНИЕ № 7</t>
  </si>
  <si>
    <t>Бюджетные инвестиции в объекты капитального строительства муниципальной собственности города Перми и объекты недвижимого имущества, приобретаемые в муниципальную собственность города Перми, на 2014 год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</si>
  <si>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</si>
  <si>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от 22.04.2014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</si>
</sst>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4" fontId="4" fillId="0" borderId="1" xfId="0" applyNumberFormat="1" applyFont="1" applyFill="1" applyBorder="1"/>
    <xf numFmtId="164" fontId="4" fillId="0" borderId="4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vertical="top" wrapText="1"/>
    </xf>
    <xf numFmtId="0" fontId="2" fillId="0" borderId="1" xfId="0" applyFont="1" applyFill="1" applyBorder="1"/>
    <xf numFmtId="164" fontId="4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/>
    <xf numFmtId="164" fontId="4" fillId="0" borderId="1" xfId="0" applyNumberFormat="1" applyFont="1" applyFill="1" applyBorder="1" applyAlignment="1">
      <alignment vertical="top"/>
    </xf>
    <xf numFmtId="164" fontId="4" fillId="3" borderId="1" xfId="0" applyNumberFormat="1" applyFont="1" applyFill="1" applyBorder="1"/>
    <xf numFmtId="164" fontId="4" fillId="3" borderId="4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4" fillId="4" borderId="1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4" fillId="2" borderId="4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/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164" fontId="4" fillId="0" borderId="4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99"/>
  <sheetViews>
    <sheetView tabSelected="1" zoomScale="80" zoomScaleNormal="80" workbookViewId="0">
      <selection activeCell="A11" sqref="A11:L13"/>
    </sheetView>
  </sheetViews>
  <sheetFormatPr defaultColWidth="9.109375" defaultRowHeight="18" x14ac:dyDescent="0.35"/>
  <cols>
    <col min="1" max="1" width="5.44140625" style="1" customWidth="1"/>
    <col min="2" max="2" width="76.88671875" style="1" customWidth="1"/>
    <col min="3" max="3" width="19.88671875" style="1" customWidth="1"/>
    <col min="4" max="6" width="17.5546875" style="8" hidden="1" customWidth="1"/>
    <col min="7" max="7" width="16.44140625" style="8" hidden="1" customWidth="1"/>
    <col min="8" max="8" width="16.88671875" style="8" hidden="1" customWidth="1"/>
    <col min="9" max="9" width="18.6640625" style="8" hidden="1" customWidth="1"/>
    <col min="10" max="10" width="17.5546875" style="8" hidden="1" customWidth="1"/>
    <col min="11" max="11" width="17.88671875" style="8" hidden="1" customWidth="1"/>
    <col min="12" max="12" width="17.5546875" style="8" customWidth="1"/>
    <col min="13" max="13" width="15" style="1" hidden="1" customWidth="1"/>
    <col min="14" max="14" width="15" style="1" customWidth="1"/>
    <col min="15" max="15" width="10.5546875" style="1" customWidth="1"/>
    <col min="16" max="16384" width="9.109375" style="1"/>
  </cols>
  <sheetData>
    <row r="1" spans="1:13" x14ac:dyDescent="0.35">
      <c r="E1" s="7"/>
      <c r="G1" s="7"/>
      <c r="H1" s="7"/>
      <c r="I1" s="7"/>
      <c r="K1" s="7"/>
      <c r="L1" s="7" t="s">
        <v>152</v>
      </c>
    </row>
    <row r="2" spans="1:13" x14ac:dyDescent="0.35">
      <c r="E2" s="7"/>
      <c r="G2" s="7"/>
      <c r="H2" s="7"/>
      <c r="I2" s="7"/>
      <c r="K2" s="7"/>
      <c r="L2" s="7" t="s">
        <v>65</v>
      </c>
    </row>
    <row r="3" spans="1:13" x14ac:dyDescent="0.35">
      <c r="E3" s="7"/>
      <c r="G3" s="7"/>
      <c r="H3" s="7"/>
      <c r="I3" s="7"/>
      <c r="K3" s="7"/>
      <c r="L3" s="7" t="s">
        <v>66</v>
      </c>
    </row>
    <row r="4" spans="1:13" x14ac:dyDescent="0.35">
      <c r="E4" s="7"/>
      <c r="G4" s="7"/>
      <c r="H4" s="7"/>
      <c r="I4" s="7"/>
      <c r="K4" s="7"/>
      <c r="L4" s="7" t="s">
        <v>155</v>
      </c>
    </row>
    <row r="6" spans="1:13" x14ac:dyDescent="0.35">
      <c r="H6" s="7"/>
      <c r="K6" s="7"/>
      <c r="L6" s="7" t="s">
        <v>67</v>
      </c>
    </row>
    <row r="7" spans="1:13" x14ac:dyDescent="0.35">
      <c r="H7" s="7"/>
      <c r="K7" s="7"/>
      <c r="L7" s="7" t="s">
        <v>65</v>
      </c>
    </row>
    <row r="8" spans="1:13" x14ac:dyDescent="0.35">
      <c r="H8" s="7"/>
      <c r="K8" s="7"/>
      <c r="L8" s="7" t="s">
        <v>66</v>
      </c>
    </row>
    <row r="9" spans="1:13" x14ac:dyDescent="0.35">
      <c r="H9" s="7"/>
      <c r="K9" s="7"/>
      <c r="L9" s="7" t="s">
        <v>96</v>
      </c>
    </row>
    <row r="10" spans="1:13" x14ac:dyDescent="0.35">
      <c r="D10" s="1"/>
      <c r="E10" s="1"/>
      <c r="F10" s="1"/>
      <c r="G10" s="1"/>
      <c r="H10" s="1"/>
      <c r="I10" s="1"/>
      <c r="K10" s="1"/>
      <c r="L10" s="1"/>
    </row>
    <row r="11" spans="1:13" ht="25.5" customHeight="1" x14ac:dyDescent="0.3">
      <c r="A11" s="34" t="s">
        <v>153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3" ht="25.5" customHeight="1" x14ac:dyDescent="0.3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3" spans="1:13" ht="25.5" customHeight="1" x14ac:dyDescent="0.3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3" ht="17.399999999999999" x14ac:dyDescent="0.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3" x14ac:dyDescent="0.35">
      <c r="A15" s="2"/>
      <c r="B15" s="3"/>
      <c r="C15" s="3"/>
      <c r="E15" s="7"/>
      <c r="G15" s="7"/>
      <c r="H15" s="7" t="s">
        <v>74</v>
      </c>
      <c r="I15" s="7"/>
      <c r="K15" s="7"/>
      <c r="L15" s="7" t="s">
        <v>74</v>
      </c>
      <c r="M15" s="16"/>
    </row>
    <row r="16" spans="1:13" ht="42" customHeight="1" x14ac:dyDescent="0.3">
      <c r="A16" s="36" t="s">
        <v>0</v>
      </c>
      <c r="B16" s="36" t="s">
        <v>1</v>
      </c>
      <c r="C16" s="36" t="s">
        <v>62</v>
      </c>
      <c r="D16" s="39" t="s">
        <v>2</v>
      </c>
      <c r="E16" s="39" t="s">
        <v>76</v>
      </c>
      <c r="F16" s="33" t="s">
        <v>2</v>
      </c>
      <c r="G16" s="33" t="s">
        <v>89</v>
      </c>
      <c r="H16" s="33" t="s">
        <v>2</v>
      </c>
      <c r="I16" s="33" t="s">
        <v>89</v>
      </c>
      <c r="J16" s="33" t="s">
        <v>2</v>
      </c>
      <c r="K16" s="33" t="s">
        <v>89</v>
      </c>
      <c r="L16" s="33" t="s">
        <v>2</v>
      </c>
      <c r="M16" s="35"/>
    </row>
    <row r="17" spans="1:14" ht="76.8" hidden="1" customHeight="1" x14ac:dyDescent="0.3">
      <c r="A17" s="37"/>
      <c r="B17" s="38"/>
      <c r="C17" s="38"/>
      <c r="D17" s="40"/>
      <c r="E17" s="40"/>
      <c r="F17" s="33"/>
      <c r="G17" s="33"/>
      <c r="H17" s="33"/>
      <c r="I17" s="33"/>
      <c r="J17" s="33"/>
      <c r="K17" s="33"/>
      <c r="L17" s="33"/>
      <c r="M17" s="35"/>
    </row>
    <row r="18" spans="1:14" x14ac:dyDescent="0.35">
      <c r="A18" s="4"/>
      <c r="B18" s="17" t="s">
        <v>3</v>
      </c>
      <c r="C18" s="17"/>
      <c r="D18" s="9">
        <f>D22+D26+D27+D28+D29</f>
        <v>463995.8</v>
      </c>
      <c r="E18" s="9">
        <f>E22+E26+E27+E28+E29</f>
        <v>-7515.2999999999993</v>
      </c>
      <c r="F18" s="9">
        <f>D18+E18</f>
        <v>456480.5</v>
      </c>
      <c r="G18" s="9">
        <f>G22+G26+G27+G28+G29+G24</f>
        <v>0</v>
      </c>
      <c r="H18" s="9">
        <f>F18+G18</f>
        <v>456480.5</v>
      </c>
      <c r="I18" s="9">
        <f>I22+I26+I27+I28+I29+I30+I31</f>
        <v>8993.0429999999997</v>
      </c>
      <c r="J18" s="9">
        <f>H18+I18</f>
        <v>465473.54300000001</v>
      </c>
      <c r="K18" s="9">
        <f>K22+K26+K27+K28+K29+K30+K31+K32</f>
        <v>26499.077000000001</v>
      </c>
      <c r="L18" s="9">
        <f>J18+K18</f>
        <v>491972.62</v>
      </c>
      <c r="M18" s="16"/>
    </row>
    <row r="19" spans="1:14" x14ac:dyDescent="0.35">
      <c r="A19" s="4"/>
      <c r="B19" s="17" t="s">
        <v>4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16"/>
    </row>
    <row r="20" spans="1:14" hidden="1" x14ac:dyDescent="0.35">
      <c r="A20" s="4"/>
      <c r="B20" s="25" t="s">
        <v>5</v>
      </c>
      <c r="C20" s="17"/>
      <c r="D20" s="9"/>
      <c r="E20" s="9"/>
      <c r="F20" s="9"/>
      <c r="G20" s="9"/>
      <c r="H20" s="9"/>
      <c r="I20" s="9"/>
      <c r="J20" s="9">
        <f t="shared" ref="J20:J21" si="0">H20+I20</f>
        <v>0</v>
      </c>
      <c r="K20" s="9"/>
      <c r="L20" s="9">
        <f t="shared" ref="L20:L21" si="1">J20+K20</f>
        <v>0</v>
      </c>
      <c r="M20" s="16"/>
      <c r="N20" s="1">
        <v>0</v>
      </c>
    </row>
    <row r="21" spans="1:14" x14ac:dyDescent="0.35">
      <c r="A21" s="4"/>
      <c r="B21" s="29" t="s">
        <v>107</v>
      </c>
      <c r="C21" s="17"/>
      <c r="D21" s="9"/>
      <c r="E21" s="9"/>
      <c r="F21" s="9"/>
      <c r="G21" s="9"/>
      <c r="H21" s="9"/>
      <c r="I21" s="9">
        <f>I25</f>
        <v>100000</v>
      </c>
      <c r="J21" s="9">
        <f t="shared" si="0"/>
        <v>100000</v>
      </c>
      <c r="K21" s="9">
        <f>K25</f>
        <v>0</v>
      </c>
      <c r="L21" s="9">
        <f t="shared" si="1"/>
        <v>100000</v>
      </c>
      <c r="M21" s="16"/>
    </row>
    <row r="22" spans="1:14" ht="54" x14ac:dyDescent="0.35">
      <c r="A22" s="4" t="s">
        <v>6</v>
      </c>
      <c r="B22" s="6" t="s">
        <v>92</v>
      </c>
      <c r="C22" s="29" t="s">
        <v>93</v>
      </c>
      <c r="D22" s="22">
        <v>200000</v>
      </c>
      <c r="E22" s="9">
        <v>0</v>
      </c>
      <c r="F22" s="9">
        <f t="shared" ref="F22:F29" si="2">D22+E22</f>
        <v>200000</v>
      </c>
      <c r="G22" s="9">
        <v>0</v>
      </c>
      <c r="H22" s="9">
        <f t="shared" ref="H22:H29" si="3">F22+G22</f>
        <v>200000</v>
      </c>
      <c r="I22" s="9">
        <v>0</v>
      </c>
      <c r="J22" s="9">
        <f>H22+I22</f>
        <v>200000</v>
      </c>
      <c r="K22" s="9">
        <v>0</v>
      </c>
      <c r="L22" s="9">
        <f>J22+K22</f>
        <v>200000</v>
      </c>
      <c r="M22" s="1" t="s">
        <v>24</v>
      </c>
    </row>
    <row r="23" spans="1:14" x14ac:dyDescent="0.35">
      <c r="A23" s="4"/>
      <c r="B23" s="17" t="s">
        <v>4</v>
      </c>
      <c r="C23" s="29"/>
      <c r="D23" s="22"/>
      <c r="E23" s="9"/>
      <c r="F23" s="9"/>
      <c r="G23" s="9"/>
      <c r="H23" s="9"/>
      <c r="I23" s="9"/>
      <c r="J23" s="9"/>
      <c r="K23" s="9"/>
      <c r="L23" s="9"/>
    </row>
    <row r="24" spans="1:14" hidden="1" x14ac:dyDescent="0.35">
      <c r="A24" s="4"/>
      <c r="B24" s="23" t="s">
        <v>5</v>
      </c>
      <c r="C24" s="23"/>
      <c r="D24" s="22"/>
      <c r="E24" s="9"/>
      <c r="F24" s="9"/>
      <c r="G24" s="9"/>
      <c r="H24" s="24">
        <f>H22</f>
        <v>200000</v>
      </c>
      <c r="I24" s="24">
        <v>-100000</v>
      </c>
      <c r="J24" s="24">
        <f t="shared" ref="J24:J25" si="4">H24+I24</f>
        <v>100000</v>
      </c>
      <c r="K24" s="24"/>
      <c r="L24" s="24">
        <f t="shared" ref="L24:L32" si="5">J24+K24</f>
        <v>100000</v>
      </c>
      <c r="M24" s="1" t="s">
        <v>24</v>
      </c>
      <c r="N24" s="1">
        <v>0</v>
      </c>
    </row>
    <row r="25" spans="1:14" x14ac:dyDescent="0.35">
      <c r="A25" s="4"/>
      <c r="B25" s="29" t="s">
        <v>107</v>
      </c>
      <c r="C25" s="29"/>
      <c r="D25" s="22"/>
      <c r="E25" s="9"/>
      <c r="F25" s="9"/>
      <c r="G25" s="9"/>
      <c r="H25" s="9">
        <v>0</v>
      </c>
      <c r="I25" s="9">
        <v>100000</v>
      </c>
      <c r="J25" s="9">
        <f t="shared" si="4"/>
        <v>100000</v>
      </c>
      <c r="K25" s="9"/>
      <c r="L25" s="9">
        <f t="shared" si="5"/>
        <v>100000</v>
      </c>
      <c r="M25" s="1" t="s">
        <v>106</v>
      </c>
    </row>
    <row r="26" spans="1:14" ht="36" x14ac:dyDescent="0.35">
      <c r="A26" s="4" t="s">
        <v>8</v>
      </c>
      <c r="B26" s="6" t="s">
        <v>25</v>
      </c>
      <c r="C26" s="29" t="s">
        <v>7</v>
      </c>
      <c r="D26" s="9">
        <v>40000</v>
      </c>
      <c r="E26" s="9">
        <v>0</v>
      </c>
      <c r="F26" s="9">
        <f t="shared" si="2"/>
        <v>40000</v>
      </c>
      <c r="G26" s="9">
        <v>0</v>
      </c>
      <c r="H26" s="9">
        <f t="shared" si="3"/>
        <v>40000</v>
      </c>
      <c r="I26" s="9">
        <v>0</v>
      </c>
      <c r="J26" s="9">
        <f t="shared" ref="J26:J98" si="6">H26+I26</f>
        <v>40000</v>
      </c>
      <c r="K26" s="9">
        <v>0</v>
      </c>
      <c r="L26" s="9">
        <f t="shared" si="5"/>
        <v>40000</v>
      </c>
      <c r="M26" s="1" t="s">
        <v>26</v>
      </c>
    </row>
    <row r="27" spans="1:14" ht="36" x14ac:dyDescent="0.35">
      <c r="A27" s="4" t="s">
        <v>9</v>
      </c>
      <c r="B27" s="29" t="s">
        <v>68</v>
      </c>
      <c r="C27" s="29" t="s">
        <v>7</v>
      </c>
      <c r="D27" s="22">
        <v>223995.8</v>
      </c>
      <c r="E27" s="22">
        <v>-12515.3</v>
      </c>
      <c r="F27" s="22">
        <f t="shared" si="2"/>
        <v>211480.5</v>
      </c>
      <c r="G27" s="22">
        <v>0</v>
      </c>
      <c r="H27" s="22">
        <f t="shared" si="3"/>
        <v>211480.5</v>
      </c>
      <c r="I27" s="22">
        <v>241.589</v>
      </c>
      <c r="J27" s="22">
        <f t="shared" si="6"/>
        <v>211722.08900000001</v>
      </c>
      <c r="K27" s="9">
        <v>40</v>
      </c>
      <c r="L27" s="9">
        <f t="shared" si="5"/>
        <v>211762.08900000001</v>
      </c>
      <c r="M27" s="1" t="s">
        <v>27</v>
      </c>
    </row>
    <row r="28" spans="1:14" ht="54" x14ac:dyDescent="0.35">
      <c r="A28" s="4" t="s">
        <v>54</v>
      </c>
      <c r="B28" s="29" t="s">
        <v>77</v>
      </c>
      <c r="C28" s="29" t="s">
        <v>7</v>
      </c>
      <c r="D28" s="9">
        <v>0</v>
      </c>
      <c r="E28" s="9">
        <v>2500</v>
      </c>
      <c r="F28" s="9">
        <f t="shared" si="2"/>
        <v>2500</v>
      </c>
      <c r="G28" s="9"/>
      <c r="H28" s="9">
        <f t="shared" si="3"/>
        <v>2500</v>
      </c>
      <c r="I28" s="9"/>
      <c r="J28" s="9">
        <f t="shared" si="6"/>
        <v>2500</v>
      </c>
      <c r="K28" s="9"/>
      <c r="L28" s="9">
        <f t="shared" si="5"/>
        <v>2500</v>
      </c>
      <c r="M28" s="1" t="s">
        <v>78</v>
      </c>
    </row>
    <row r="29" spans="1:14" ht="36" x14ac:dyDescent="0.35">
      <c r="A29" s="4" t="s">
        <v>11</v>
      </c>
      <c r="B29" s="29" t="s">
        <v>79</v>
      </c>
      <c r="C29" s="29" t="s">
        <v>7</v>
      </c>
      <c r="D29" s="9">
        <v>0</v>
      </c>
      <c r="E29" s="9">
        <v>2500</v>
      </c>
      <c r="F29" s="9">
        <f t="shared" si="2"/>
        <v>2500</v>
      </c>
      <c r="G29" s="9"/>
      <c r="H29" s="9">
        <f t="shared" si="3"/>
        <v>2500</v>
      </c>
      <c r="I29" s="9"/>
      <c r="J29" s="9">
        <f t="shared" si="6"/>
        <v>2500</v>
      </c>
      <c r="K29" s="9"/>
      <c r="L29" s="9">
        <f t="shared" si="5"/>
        <v>2500</v>
      </c>
      <c r="M29" s="1" t="s">
        <v>80</v>
      </c>
    </row>
    <row r="30" spans="1:14" ht="36" x14ac:dyDescent="0.35">
      <c r="A30" s="4" t="s">
        <v>13</v>
      </c>
      <c r="B30" s="29" t="s">
        <v>108</v>
      </c>
      <c r="C30" s="29" t="s">
        <v>7</v>
      </c>
      <c r="D30" s="9"/>
      <c r="E30" s="9"/>
      <c r="F30" s="9"/>
      <c r="G30" s="9"/>
      <c r="H30" s="9"/>
      <c r="I30" s="9">
        <v>3751.4540000000002</v>
      </c>
      <c r="J30" s="9">
        <f t="shared" si="6"/>
        <v>3751.4540000000002</v>
      </c>
      <c r="K30" s="9"/>
      <c r="L30" s="9">
        <f t="shared" si="5"/>
        <v>3751.4540000000002</v>
      </c>
      <c r="M30" s="1" t="s">
        <v>109</v>
      </c>
    </row>
    <row r="31" spans="1:14" ht="54" x14ac:dyDescent="0.35">
      <c r="A31" s="4" t="s">
        <v>110</v>
      </c>
      <c r="B31" s="29" t="s">
        <v>149</v>
      </c>
      <c r="C31" s="29" t="s">
        <v>7</v>
      </c>
      <c r="D31" s="9"/>
      <c r="E31" s="9"/>
      <c r="F31" s="9"/>
      <c r="G31" s="9"/>
      <c r="H31" s="9"/>
      <c r="I31" s="9">
        <v>5000</v>
      </c>
      <c r="J31" s="9">
        <f t="shared" si="6"/>
        <v>5000</v>
      </c>
      <c r="K31" s="9"/>
      <c r="L31" s="9">
        <f t="shared" si="5"/>
        <v>5000</v>
      </c>
      <c r="M31" s="1" t="s">
        <v>111</v>
      </c>
    </row>
    <row r="32" spans="1:14" ht="36" x14ac:dyDescent="0.35">
      <c r="A32" s="4" t="s">
        <v>112</v>
      </c>
      <c r="B32" s="29" t="s">
        <v>148</v>
      </c>
      <c r="C32" s="29" t="s">
        <v>7</v>
      </c>
      <c r="D32" s="22"/>
      <c r="E32" s="22"/>
      <c r="F32" s="22"/>
      <c r="G32" s="22"/>
      <c r="H32" s="22"/>
      <c r="I32" s="22"/>
      <c r="J32" s="22"/>
      <c r="K32" s="9">
        <v>26459.077000000001</v>
      </c>
      <c r="L32" s="9">
        <f t="shared" si="5"/>
        <v>26459.077000000001</v>
      </c>
      <c r="M32" s="1" t="s">
        <v>150</v>
      </c>
    </row>
    <row r="33" spans="1:14" x14ac:dyDescent="0.35">
      <c r="A33" s="4"/>
      <c r="B33" s="29" t="s">
        <v>97</v>
      </c>
      <c r="C33" s="29"/>
      <c r="D33" s="9">
        <f>D34+D35</f>
        <v>0</v>
      </c>
      <c r="E33" s="9">
        <f>E34+E35</f>
        <v>12515.3</v>
      </c>
      <c r="F33" s="9">
        <f>D33+E33</f>
        <v>12515.3</v>
      </c>
      <c r="G33" s="9">
        <f>G34+G35</f>
        <v>25590.473999999998</v>
      </c>
      <c r="H33" s="9">
        <f>F33+G33</f>
        <v>38105.773999999998</v>
      </c>
      <c r="I33" s="9">
        <f>I34+I35+I36</f>
        <v>18243.52</v>
      </c>
      <c r="J33" s="9">
        <f>H33+I33</f>
        <v>56349.293999999994</v>
      </c>
      <c r="K33" s="9">
        <f>K34+K35+K36</f>
        <v>20042.928</v>
      </c>
      <c r="L33" s="9">
        <f>J33+K33</f>
        <v>76392.221999999994</v>
      </c>
    </row>
    <row r="34" spans="1:14" ht="54" x14ac:dyDescent="0.35">
      <c r="A34" s="4" t="s">
        <v>113</v>
      </c>
      <c r="B34" s="29" t="s">
        <v>85</v>
      </c>
      <c r="C34" s="29" t="s">
        <v>86</v>
      </c>
      <c r="D34" s="9">
        <v>0</v>
      </c>
      <c r="E34" s="9">
        <v>12515.3</v>
      </c>
      <c r="F34" s="9">
        <f t="shared" ref="F34:F35" si="7">D34+E34</f>
        <v>12515.3</v>
      </c>
      <c r="G34" s="9"/>
      <c r="H34" s="9">
        <f t="shared" ref="H34:H35" si="8">F34+G34</f>
        <v>12515.3</v>
      </c>
      <c r="I34" s="9">
        <v>377.827</v>
      </c>
      <c r="J34" s="9">
        <f t="shared" si="6"/>
        <v>12893.126999999999</v>
      </c>
      <c r="K34" s="9"/>
      <c r="L34" s="9">
        <f t="shared" ref="L34:L35" si="9">J34+K34</f>
        <v>12893.126999999999</v>
      </c>
      <c r="M34" s="1" t="s">
        <v>87</v>
      </c>
    </row>
    <row r="35" spans="1:14" ht="54" x14ac:dyDescent="0.35">
      <c r="A35" s="4" t="s">
        <v>114</v>
      </c>
      <c r="B35" s="29" t="s">
        <v>90</v>
      </c>
      <c r="C35" s="29" t="s">
        <v>86</v>
      </c>
      <c r="D35" s="9"/>
      <c r="E35" s="9"/>
      <c r="F35" s="9">
        <f t="shared" si="7"/>
        <v>0</v>
      </c>
      <c r="G35" s="9">
        <f>25590.474</f>
        <v>25590.473999999998</v>
      </c>
      <c r="H35" s="9">
        <f t="shared" si="8"/>
        <v>25590.473999999998</v>
      </c>
      <c r="I35" s="9">
        <v>2865.6930000000002</v>
      </c>
      <c r="J35" s="9">
        <f t="shared" si="6"/>
        <v>28456.166999999998</v>
      </c>
      <c r="K35" s="9">
        <v>20042.928</v>
      </c>
      <c r="L35" s="9">
        <f t="shared" si="9"/>
        <v>48499.095000000001</v>
      </c>
      <c r="M35" s="1" t="s">
        <v>91</v>
      </c>
    </row>
    <row r="36" spans="1:14" ht="54" x14ac:dyDescent="0.35">
      <c r="A36" s="4" t="s">
        <v>115</v>
      </c>
      <c r="B36" s="29" t="s">
        <v>99</v>
      </c>
      <c r="C36" s="29" t="s">
        <v>86</v>
      </c>
      <c r="D36" s="9"/>
      <c r="E36" s="9"/>
      <c r="F36" s="9"/>
      <c r="G36" s="9"/>
      <c r="H36" s="9"/>
      <c r="I36" s="9">
        <v>15000</v>
      </c>
      <c r="J36" s="9">
        <f>H36+I36</f>
        <v>15000</v>
      </c>
      <c r="K36" s="9"/>
      <c r="L36" s="9">
        <f>J36+K36</f>
        <v>15000</v>
      </c>
      <c r="M36" s="1" t="s">
        <v>98</v>
      </c>
    </row>
    <row r="37" spans="1:14" x14ac:dyDescent="0.35">
      <c r="A37" s="4"/>
      <c r="B37" s="29" t="s">
        <v>10</v>
      </c>
      <c r="C37" s="29"/>
      <c r="D37" s="9">
        <f>D42+D43+D44+D45+D46+D47+D48+D49+D50</f>
        <v>357512.39999999991</v>
      </c>
      <c r="E37" s="9">
        <f>E42+E43+E44+E45+E46+E47+E48+E49+E50</f>
        <v>5911.29</v>
      </c>
      <c r="F37" s="9">
        <f t="shared" ref="F37:H50" si="10">D37+E37</f>
        <v>363423.68999999989</v>
      </c>
      <c r="G37" s="9">
        <f>G42+G43+G44+G45+G46+G47+G48+G49+G50+G51</f>
        <v>415620.67700000003</v>
      </c>
      <c r="H37" s="9">
        <f t="shared" si="10"/>
        <v>779044.36699999985</v>
      </c>
      <c r="I37" s="9">
        <f>I42+I43+I44+I45+I46+I47+I48+I49+I50+I51+I52+I53</f>
        <v>1093241.9819999998</v>
      </c>
      <c r="J37" s="9">
        <f t="shared" si="6"/>
        <v>1872286.3489999997</v>
      </c>
      <c r="K37" s="9">
        <f>K42+K43+K44+K45+K46+K47+K48+K49+K50+K51+K52+K53</f>
        <v>-8744.1920000000009</v>
      </c>
      <c r="L37" s="9">
        <f t="shared" ref="L37" si="11">J37+K37</f>
        <v>1863542.1569999997</v>
      </c>
    </row>
    <row r="38" spans="1:14" x14ac:dyDescent="0.35">
      <c r="A38" s="4"/>
      <c r="B38" s="29" t="s">
        <v>4</v>
      </c>
      <c r="C38" s="29"/>
      <c r="D38" s="9"/>
      <c r="E38" s="9"/>
      <c r="F38" s="9"/>
      <c r="G38" s="9"/>
      <c r="H38" s="9"/>
      <c r="I38" s="9"/>
      <c r="J38" s="9"/>
      <c r="K38" s="9"/>
      <c r="L38" s="9"/>
    </row>
    <row r="39" spans="1:14" x14ac:dyDescent="0.35">
      <c r="A39" s="4"/>
      <c r="B39" s="29" t="s">
        <v>142</v>
      </c>
      <c r="C39" s="29"/>
      <c r="D39" s="9"/>
      <c r="E39" s="9"/>
      <c r="F39" s="9"/>
      <c r="G39" s="9"/>
      <c r="H39" s="9"/>
      <c r="I39" s="9">
        <f>I55</f>
        <v>41870.720000000001</v>
      </c>
      <c r="J39" s="9">
        <f t="shared" si="6"/>
        <v>41870.720000000001</v>
      </c>
      <c r="K39" s="9">
        <f>K55</f>
        <v>0</v>
      </c>
      <c r="L39" s="9">
        <f t="shared" ref="L39:L52" si="12">J39+K39</f>
        <v>41870.720000000001</v>
      </c>
    </row>
    <row r="40" spans="1:14" x14ac:dyDescent="0.35">
      <c r="A40" s="4"/>
      <c r="B40" s="29" t="s">
        <v>107</v>
      </c>
      <c r="C40" s="29"/>
      <c r="D40" s="9"/>
      <c r="E40" s="9"/>
      <c r="F40" s="9"/>
      <c r="G40" s="9"/>
      <c r="H40" s="9"/>
      <c r="I40" s="9">
        <f>I56</f>
        <v>159996.28200000001</v>
      </c>
      <c r="J40" s="9">
        <f t="shared" si="6"/>
        <v>159996.28200000001</v>
      </c>
      <c r="K40" s="9">
        <f>K56</f>
        <v>0</v>
      </c>
      <c r="L40" s="9">
        <f t="shared" si="12"/>
        <v>159996.28200000001</v>
      </c>
    </row>
    <row r="41" spans="1:14" hidden="1" x14ac:dyDescent="0.35">
      <c r="A41" s="4"/>
      <c r="B41" s="25" t="s">
        <v>5</v>
      </c>
      <c r="C41" s="25"/>
      <c r="D41" s="9"/>
      <c r="E41" s="9"/>
      <c r="F41" s="9"/>
      <c r="G41" s="9"/>
      <c r="H41" s="9"/>
      <c r="I41" s="9"/>
      <c r="J41" s="9">
        <f t="shared" si="6"/>
        <v>0</v>
      </c>
      <c r="K41" s="9"/>
      <c r="L41" s="9">
        <f t="shared" si="12"/>
        <v>0</v>
      </c>
      <c r="N41" s="1">
        <v>0</v>
      </c>
    </row>
    <row r="42" spans="1:14" ht="75.75" customHeight="1" x14ac:dyDescent="0.35">
      <c r="A42" s="4" t="s">
        <v>116</v>
      </c>
      <c r="B42" s="11" t="s">
        <v>38</v>
      </c>
      <c r="C42" s="29" t="s">
        <v>12</v>
      </c>
      <c r="D42" s="9">
        <v>7435.3</v>
      </c>
      <c r="E42" s="9">
        <v>0</v>
      </c>
      <c r="F42" s="9">
        <f t="shared" si="10"/>
        <v>7435.3</v>
      </c>
      <c r="G42" s="9">
        <v>0</v>
      </c>
      <c r="H42" s="9">
        <f t="shared" si="10"/>
        <v>7435.3</v>
      </c>
      <c r="I42" s="9">
        <v>694.02300000000002</v>
      </c>
      <c r="J42" s="9">
        <f t="shared" si="6"/>
        <v>8129.3230000000003</v>
      </c>
      <c r="K42" s="9"/>
      <c r="L42" s="9">
        <f t="shared" si="12"/>
        <v>8129.3230000000003</v>
      </c>
      <c r="M42" s="1" t="s">
        <v>39</v>
      </c>
    </row>
    <row r="43" spans="1:14" ht="74.25" customHeight="1" x14ac:dyDescent="0.35">
      <c r="A43" s="4" t="s">
        <v>117</v>
      </c>
      <c r="B43" s="11" t="s">
        <v>71</v>
      </c>
      <c r="C43" s="29" t="s">
        <v>12</v>
      </c>
      <c r="D43" s="9">
        <v>58604.9</v>
      </c>
      <c r="E43" s="9">
        <v>0</v>
      </c>
      <c r="F43" s="9">
        <f t="shared" si="10"/>
        <v>58604.9</v>
      </c>
      <c r="G43" s="9">
        <v>0</v>
      </c>
      <c r="H43" s="9">
        <f t="shared" si="10"/>
        <v>58604.9</v>
      </c>
      <c r="I43" s="9">
        <v>18834.75</v>
      </c>
      <c r="J43" s="9">
        <f t="shared" si="6"/>
        <v>77439.649999999994</v>
      </c>
      <c r="K43" s="9"/>
      <c r="L43" s="9">
        <f t="shared" si="12"/>
        <v>77439.649999999994</v>
      </c>
      <c r="M43" s="1" t="s">
        <v>43</v>
      </c>
    </row>
    <row r="44" spans="1:14" ht="72" x14ac:dyDescent="0.35">
      <c r="A44" s="4" t="s">
        <v>118</v>
      </c>
      <c r="B44" s="29" t="s">
        <v>41</v>
      </c>
      <c r="C44" s="29" t="s">
        <v>12</v>
      </c>
      <c r="D44" s="9">
        <v>124436.6</v>
      </c>
      <c r="E44" s="9">
        <v>0</v>
      </c>
      <c r="F44" s="9">
        <f t="shared" si="10"/>
        <v>124436.6</v>
      </c>
      <c r="G44" s="9">
        <v>0</v>
      </c>
      <c r="H44" s="9">
        <f t="shared" si="10"/>
        <v>124436.6</v>
      </c>
      <c r="I44" s="9">
        <v>39857.415000000001</v>
      </c>
      <c r="J44" s="9">
        <f t="shared" si="6"/>
        <v>164294.01500000001</v>
      </c>
      <c r="K44" s="9"/>
      <c r="L44" s="9">
        <f t="shared" si="12"/>
        <v>164294.01500000001</v>
      </c>
      <c r="M44" s="1" t="s">
        <v>42</v>
      </c>
    </row>
    <row r="45" spans="1:14" ht="72" x14ac:dyDescent="0.35">
      <c r="A45" s="4" t="s">
        <v>119</v>
      </c>
      <c r="B45" s="29" t="s">
        <v>88</v>
      </c>
      <c r="C45" s="29" t="s">
        <v>12</v>
      </c>
      <c r="D45" s="9">
        <v>116967.4</v>
      </c>
      <c r="E45" s="9">
        <v>0</v>
      </c>
      <c r="F45" s="9">
        <f t="shared" si="10"/>
        <v>116967.4</v>
      </c>
      <c r="G45" s="9">
        <v>0</v>
      </c>
      <c r="H45" s="9">
        <f t="shared" si="10"/>
        <v>116967.4</v>
      </c>
      <c r="I45" s="9">
        <v>1858.1130000000001</v>
      </c>
      <c r="J45" s="9">
        <f t="shared" si="6"/>
        <v>118825.51299999999</v>
      </c>
      <c r="K45" s="9"/>
      <c r="L45" s="9">
        <f t="shared" si="12"/>
        <v>118825.51299999999</v>
      </c>
      <c r="M45" s="1" t="s">
        <v>44</v>
      </c>
    </row>
    <row r="46" spans="1:14" ht="72" x14ac:dyDescent="0.35">
      <c r="A46" s="4" t="s">
        <v>120</v>
      </c>
      <c r="B46" s="11" t="s">
        <v>72</v>
      </c>
      <c r="C46" s="29" t="s">
        <v>12</v>
      </c>
      <c r="D46" s="9">
        <v>4874.6000000000004</v>
      </c>
      <c r="E46" s="9">
        <v>0</v>
      </c>
      <c r="F46" s="9">
        <f t="shared" si="10"/>
        <v>4874.6000000000004</v>
      </c>
      <c r="G46" s="9">
        <v>0</v>
      </c>
      <c r="H46" s="9">
        <f t="shared" si="10"/>
        <v>4874.6000000000004</v>
      </c>
      <c r="I46" s="9">
        <v>0</v>
      </c>
      <c r="J46" s="9">
        <f t="shared" si="6"/>
        <v>4874.6000000000004</v>
      </c>
      <c r="K46" s="9"/>
      <c r="L46" s="9">
        <f t="shared" si="12"/>
        <v>4874.6000000000004</v>
      </c>
      <c r="M46" s="1" t="s">
        <v>45</v>
      </c>
    </row>
    <row r="47" spans="1:14" ht="72" x14ac:dyDescent="0.35">
      <c r="A47" s="4" t="s">
        <v>121</v>
      </c>
      <c r="B47" s="29" t="s">
        <v>46</v>
      </c>
      <c r="C47" s="29" t="s">
        <v>12</v>
      </c>
      <c r="D47" s="9">
        <v>5014.3</v>
      </c>
      <c r="E47" s="9">
        <v>0</v>
      </c>
      <c r="F47" s="9">
        <f t="shared" si="10"/>
        <v>5014.3</v>
      </c>
      <c r="G47" s="9">
        <v>0</v>
      </c>
      <c r="H47" s="9">
        <f t="shared" si="10"/>
        <v>5014.3</v>
      </c>
      <c r="I47" s="9">
        <v>0</v>
      </c>
      <c r="J47" s="9">
        <f t="shared" si="6"/>
        <v>5014.3</v>
      </c>
      <c r="K47" s="9"/>
      <c r="L47" s="9">
        <f t="shared" si="12"/>
        <v>5014.3</v>
      </c>
      <c r="M47" s="1" t="s">
        <v>47</v>
      </c>
    </row>
    <row r="48" spans="1:14" ht="72" x14ac:dyDescent="0.35">
      <c r="A48" s="4" t="s">
        <v>122</v>
      </c>
      <c r="B48" s="29" t="s">
        <v>48</v>
      </c>
      <c r="C48" s="29" t="s">
        <v>12</v>
      </c>
      <c r="D48" s="9">
        <v>37852.5</v>
      </c>
      <c r="E48" s="9">
        <v>0</v>
      </c>
      <c r="F48" s="9">
        <f t="shared" si="10"/>
        <v>37852.5</v>
      </c>
      <c r="G48" s="9">
        <v>0</v>
      </c>
      <c r="H48" s="9">
        <f t="shared" si="10"/>
        <v>37852.5</v>
      </c>
      <c r="I48" s="9">
        <v>200</v>
      </c>
      <c r="J48" s="9">
        <f t="shared" si="6"/>
        <v>38052.5</v>
      </c>
      <c r="K48" s="9"/>
      <c r="L48" s="9">
        <f t="shared" si="12"/>
        <v>38052.5</v>
      </c>
      <c r="M48" s="1" t="s">
        <v>49</v>
      </c>
    </row>
    <row r="49" spans="1:14" ht="72" x14ac:dyDescent="0.35">
      <c r="A49" s="4" t="s">
        <v>123</v>
      </c>
      <c r="B49" s="29" t="s">
        <v>50</v>
      </c>
      <c r="C49" s="29" t="s">
        <v>12</v>
      </c>
      <c r="D49" s="10">
        <v>2326.8000000000002</v>
      </c>
      <c r="E49" s="10">
        <v>0</v>
      </c>
      <c r="F49" s="9">
        <f t="shared" si="10"/>
        <v>2326.8000000000002</v>
      </c>
      <c r="G49" s="10">
        <v>0</v>
      </c>
      <c r="H49" s="9">
        <f t="shared" si="10"/>
        <v>2326.8000000000002</v>
      </c>
      <c r="I49" s="10">
        <v>7942.0029999999997</v>
      </c>
      <c r="J49" s="9">
        <f t="shared" si="6"/>
        <v>10268.803</v>
      </c>
      <c r="K49" s="10"/>
      <c r="L49" s="9">
        <f t="shared" si="12"/>
        <v>10268.803</v>
      </c>
      <c r="M49" s="1" t="s">
        <v>51</v>
      </c>
    </row>
    <row r="50" spans="1:14" ht="72" x14ac:dyDescent="0.35">
      <c r="A50" s="4" t="s">
        <v>124</v>
      </c>
      <c r="B50" s="29" t="s">
        <v>83</v>
      </c>
      <c r="C50" s="29" t="s">
        <v>12</v>
      </c>
      <c r="D50" s="10">
        <v>0</v>
      </c>
      <c r="E50" s="10">
        <v>5911.29</v>
      </c>
      <c r="F50" s="9">
        <f t="shared" si="10"/>
        <v>5911.29</v>
      </c>
      <c r="G50" s="10"/>
      <c r="H50" s="9">
        <f t="shared" si="10"/>
        <v>5911.29</v>
      </c>
      <c r="I50" s="10"/>
      <c r="J50" s="9">
        <f t="shared" si="6"/>
        <v>5911.29</v>
      </c>
      <c r="K50" s="10"/>
      <c r="L50" s="9">
        <f t="shared" si="12"/>
        <v>5911.29</v>
      </c>
      <c r="M50" s="1" t="s">
        <v>84</v>
      </c>
    </row>
    <row r="51" spans="1:14" ht="54" x14ac:dyDescent="0.35">
      <c r="A51" s="4" t="s">
        <v>125</v>
      </c>
      <c r="B51" s="29" t="s">
        <v>94</v>
      </c>
      <c r="C51" s="29" t="s">
        <v>40</v>
      </c>
      <c r="D51" s="10"/>
      <c r="E51" s="10"/>
      <c r="F51" s="9">
        <v>0</v>
      </c>
      <c r="G51" s="10">
        <v>415620.67700000003</v>
      </c>
      <c r="H51" s="9">
        <f>F51+G51</f>
        <v>415620.67700000003</v>
      </c>
      <c r="I51" s="10"/>
      <c r="J51" s="9">
        <f t="shared" si="6"/>
        <v>415620.67700000003</v>
      </c>
      <c r="K51" s="10"/>
      <c r="L51" s="9">
        <f t="shared" si="12"/>
        <v>415620.67700000003</v>
      </c>
      <c r="M51" s="1" t="s">
        <v>95</v>
      </c>
    </row>
    <row r="52" spans="1:14" ht="72" x14ac:dyDescent="0.35">
      <c r="A52" s="4" t="s">
        <v>126</v>
      </c>
      <c r="B52" s="29" t="s">
        <v>100</v>
      </c>
      <c r="C52" s="29" t="s">
        <v>12</v>
      </c>
      <c r="D52" s="10"/>
      <c r="E52" s="10"/>
      <c r="F52" s="9"/>
      <c r="G52" s="10"/>
      <c r="H52" s="9"/>
      <c r="I52" s="10">
        <v>1383.836</v>
      </c>
      <c r="J52" s="9">
        <f t="shared" si="6"/>
        <v>1383.836</v>
      </c>
      <c r="K52" s="10"/>
      <c r="L52" s="9">
        <f t="shared" si="12"/>
        <v>1383.836</v>
      </c>
      <c r="M52" s="1" t="s">
        <v>101</v>
      </c>
    </row>
    <row r="53" spans="1:14" ht="54" x14ac:dyDescent="0.35">
      <c r="A53" s="4" t="s">
        <v>127</v>
      </c>
      <c r="B53" s="29" t="s">
        <v>154</v>
      </c>
      <c r="C53" s="29" t="s">
        <v>40</v>
      </c>
      <c r="D53" s="26"/>
      <c r="E53" s="26"/>
      <c r="F53" s="22"/>
      <c r="G53" s="26"/>
      <c r="H53" s="22"/>
      <c r="I53" s="26">
        <f>I55+I56+I57</f>
        <v>1022471.8419999999</v>
      </c>
      <c r="J53" s="22">
        <f>H53+I53</f>
        <v>1022471.8419999999</v>
      </c>
      <c r="K53" s="10">
        <f>K55+K56+K57</f>
        <v>-8744.1920000000009</v>
      </c>
      <c r="L53" s="9">
        <f>J53+K53</f>
        <v>1013727.6499999999</v>
      </c>
    </row>
    <row r="54" spans="1:14" x14ac:dyDescent="0.35">
      <c r="A54" s="4"/>
      <c r="B54" s="29" t="s">
        <v>4</v>
      </c>
      <c r="C54" s="29"/>
      <c r="D54" s="10"/>
      <c r="E54" s="10"/>
      <c r="F54" s="9"/>
      <c r="G54" s="10"/>
      <c r="H54" s="9"/>
      <c r="I54" s="10"/>
      <c r="J54" s="9"/>
      <c r="K54" s="10"/>
      <c r="L54" s="9"/>
    </row>
    <row r="55" spans="1:14" x14ac:dyDescent="0.35">
      <c r="A55" s="4"/>
      <c r="B55" s="29" t="s">
        <v>142</v>
      </c>
      <c r="C55" s="29"/>
      <c r="D55" s="10"/>
      <c r="E55" s="10"/>
      <c r="F55" s="9"/>
      <c r="G55" s="10"/>
      <c r="H55" s="9"/>
      <c r="I55" s="10">
        <v>41870.720000000001</v>
      </c>
      <c r="J55" s="9">
        <f>H55+I55</f>
        <v>41870.720000000001</v>
      </c>
      <c r="K55" s="10"/>
      <c r="L55" s="9">
        <f>J55+K55</f>
        <v>41870.720000000001</v>
      </c>
    </row>
    <row r="56" spans="1:14" x14ac:dyDescent="0.35">
      <c r="A56" s="4"/>
      <c r="B56" s="29" t="s">
        <v>107</v>
      </c>
      <c r="C56" s="29"/>
      <c r="D56" s="10"/>
      <c r="E56" s="10"/>
      <c r="F56" s="9"/>
      <c r="G56" s="10"/>
      <c r="H56" s="9"/>
      <c r="I56" s="10">
        <v>159996.28200000001</v>
      </c>
      <c r="J56" s="9">
        <f t="shared" ref="J56:J57" si="13">H56+I56</f>
        <v>159996.28200000001</v>
      </c>
      <c r="K56" s="10"/>
      <c r="L56" s="9">
        <f t="shared" ref="L56:L65" si="14">J56+K56</f>
        <v>159996.28200000001</v>
      </c>
    </row>
    <row r="57" spans="1:14" hidden="1" x14ac:dyDescent="0.35">
      <c r="A57" s="4"/>
      <c r="B57" s="25" t="s">
        <v>5</v>
      </c>
      <c r="C57" s="25"/>
      <c r="D57" s="10"/>
      <c r="E57" s="10"/>
      <c r="F57" s="9"/>
      <c r="G57" s="10"/>
      <c r="H57" s="9"/>
      <c r="I57" s="10">
        <v>820604.84</v>
      </c>
      <c r="J57" s="9">
        <f t="shared" si="13"/>
        <v>820604.84</v>
      </c>
      <c r="K57" s="10">
        <f>-5450.1-3294.092</f>
        <v>-8744.1920000000009</v>
      </c>
      <c r="L57" s="9">
        <f t="shared" si="14"/>
        <v>811860.64799999993</v>
      </c>
      <c r="N57" s="1">
        <v>0</v>
      </c>
    </row>
    <row r="58" spans="1:14" x14ac:dyDescent="0.35">
      <c r="A58" s="4"/>
      <c r="B58" s="29" t="s">
        <v>14</v>
      </c>
      <c r="C58" s="29"/>
      <c r="D58" s="9">
        <f>D59+D60+D61+D62</f>
        <v>314577</v>
      </c>
      <c r="E58" s="9">
        <f>E59+E60+E61+E62</f>
        <v>0</v>
      </c>
      <c r="F58" s="9">
        <f t="shared" ref="F58:H62" si="15">D58+E58</f>
        <v>314577</v>
      </c>
      <c r="G58" s="9">
        <f>G59+G60+G61+G62</f>
        <v>0</v>
      </c>
      <c r="H58" s="9">
        <f t="shared" si="15"/>
        <v>314577</v>
      </c>
      <c r="I58" s="9">
        <f>I59+I60+I61+I62+I63+I64</f>
        <v>22285.63</v>
      </c>
      <c r="J58" s="9">
        <f t="shared" si="6"/>
        <v>336862.63</v>
      </c>
      <c r="K58" s="9">
        <f>K59+K60+K61+K62+K63+K64</f>
        <v>-761.21400000000006</v>
      </c>
      <c r="L58" s="9">
        <f t="shared" si="14"/>
        <v>336101.41600000003</v>
      </c>
    </row>
    <row r="59" spans="1:14" ht="54" x14ac:dyDescent="0.35">
      <c r="A59" s="4" t="s">
        <v>128</v>
      </c>
      <c r="B59" s="11" t="s">
        <v>28</v>
      </c>
      <c r="C59" s="11" t="s">
        <v>15</v>
      </c>
      <c r="D59" s="10">
        <v>55000</v>
      </c>
      <c r="E59" s="10">
        <v>0</v>
      </c>
      <c r="F59" s="9">
        <f t="shared" si="15"/>
        <v>55000</v>
      </c>
      <c r="G59" s="10">
        <v>0</v>
      </c>
      <c r="H59" s="9">
        <f t="shared" si="15"/>
        <v>55000</v>
      </c>
      <c r="I59" s="10">
        <v>12848.441000000001</v>
      </c>
      <c r="J59" s="9">
        <f t="shared" si="6"/>
        <v>67848.441000000006</v>
      </c>
      <c r="K59" s="10">
        <v>-761.21400000000006</v>
      </c>
      <c r="L59" s="9">
        <f t="shared" si="14"/>
        <v>67087.226999999999</v>
      </c>
      <c r="M59" s="1" t="s">
        <v>29</v>
      </c>
    </row>
    <row r="60" spans="1:14" ht="54" x14ac:dyDescent="0.35">
      <c r="A60" s="4" t="s">
        <v>129</v>
      </c>
      <c r="B60" s="11" t="s">
        <v>35</v>
      </c>
      <c r="C60" s="11" t="s">
        <v>15</v>
      </c>
      <c r="D60" s="12">
        <v>167601.29999999999</v>
      </c>
      <c r="E60" s="12">
        <v>0</v>
      </c>
      <c r="F60" s="9">
        <f t="shared" si="15"/>
        <v>167601.29999999999</v>
      </c>
      <c r="G60" s="12">
        <v>0</v>
      </c>
      <c r="H60" s="9">
        <f t="shared" si="15"/>
        <v>167601.29999999999</v>
      </c>
      <c r="I60" s="12">
        <v>37.412999999999997</v>
      </c>
      <c r="J60" s="9">
        <f t="shared" si="6"/>
        <v>167638.71299999999</v>
      </c>
      <c r="K60" s="12"/>
      <c r="L60" s="9">
        <f t="shared" si="14"/>
        <v>167638.71299999999</v>
      </c>
      <c r="M60" s="1" t="s">
        <v>36</v>
      </c>
    </row>
    <row r="61" spans="1:14" ht="60" customHeight="1" x14ac:dyDescent="0.35">
      <c r="A61" s="4" t="s">
        <v>130</v>
      </c>
      <c r="B61" s="11" t="s">
        <v>59</v>
      </c>
      <c r="C61" s="11" t="s">
        <v>15</v>
      </c>
      <c r="D61" s="12">
        <v>64918.3</v>
      </c>
      <c r="E61" s="12">
        <v>0</v>
      </c>
      <c r="F61" s="9">
        <f t="shared" si="15"/>
        <v>64918.3</v>
      </c>
      <c r="G61" s="12">
        <v>0</v>
      </c>
      <c r="H61" s="9">
        <f t="shared" si="15"/>
        <v>64918.3</v>
      </c>
      <c r="I61" s="12">
        <v>167.572</v>
      </c>
      <c r="J61" s="9">
        <f t="shared" si="6"/>
        <v>65085.872000000003</v>
      </c>
      <c r="K61" s="12"/>
      <c r="L61" s="9">
        <f t="shared" si="14"/>
        <v>65085.872000000003</v>
      </c>
      <c r="M61" s="1" t="s">
        <v>58</v>
      </c>
    </row>
    <row r="62" spans="1:14" ht="60" customHeight="1" x14ac:dyDescent="0.35">
      <c r="A62" s="4" t="s">
        <v>131</v>
      </c>
      <c r="B62" s="11" t="s">
        <v>61</v>
      </c>
      <c r="C62" s="11" t="s">
        <v>15</v>
      </c>
      <c r="D62" s="12">
        <v>27057.4</v>
      </c>
      <c r="E62" s="12">
        <v>0</v>
      </c>
      <c r="F62" s="9">
        <f t="shared" si="15"/>
        <v>27057.4</v>
      </c>
      <c r="G62" s="12">
        <v>0</v>
      </c>
      <c r="H62" s="9">
        <f t="shared" si="15"/>
        <v>27057.4</v>
      </c>
      <c r="I62" s="12">
        <v>4619.2629999999999</v>
      </c>
      <c r="J62" s="9">
        <f t="shared" si="6"/>
        <v>31676.663</v>
      </c>
      <c r="K62" s="12"/>
      <c r="L62" s="9">
        <f t="shared" si="14"/>
        <v>31676.663</v>
      </c>
      <c r="M62" s="1" t="s">
        <v>60</v>
      </c>
    </row>
    <row r="63" spans="1:14" ht="60" customHeight="1" x14ac:dyDescent="0.35">
      <c r="A63" s="4" t="s">
        <v>132</v>
      </c>
      <c r="B63" s="11" t="s">
        <v>102</v>
      </c>
      <c r="C63" s="11" t="s">
        <v>15</v>
      </c>
      <c r="D63" s="12"/>
      <c r="E63" s="12"/>
      <c r="F63" s="9"/>
      <c r="G63" s="12"/>
      <c r="H63" s="9"/>
      <c r="I63" s="12">
        <v>3317.4960000000001</v>
      </c>
      <c r="J63" s="9">
        <f t="shared" si="6"/>
        <v>3317.4960000000001</v>
      </c>
      <c r="K63" s="12"/>
      <c r="L63" s="9">
        <f t="shared" si="14"/>
        <v>3317.4960000000001</v>
      </c>
      <c r="M63" s="1" t="s">
        <v>103</v>
      </c>
    </row>
    <row r="64" spans="1:14" ht="60" customHeight="1" x14ac:dyDescent="0.35">
      <c r="A64" s="4" t="s">
        <v>133</v>
      </c>
      <c r="B64" s="11" t="s">
        <v>104</v>
      </c>
      <c r="C64" s="11" t="s">
        <v>15</v>
      </c>
      <c r="D64" s="12"/>
      <c r="E64" s="12"/>
      <c r="F64" s="9"/>
      <c r="G64" s="12"/>
      <c r="H64" s="9"/>
      <c r="I64" s="12">
        <v>1295.4449999999999</v>
      </c>
      <c r="J64" s="9">
        <f t="shared" si="6"/>
        <v>1295.4449999999999</v>
      </c>
      <c r="K64" s="12"/>
      <c r="L64" s="9">
        <f t="shared" si="14"/>
        <v>1295.4449999999999</v>
      </c>
      <c r="M64" s="1" t="s">
        <v>105</v>
      </c>
    </row>
    <row r="65" spans="1:14" x14ac:dyDescent="0.35">
      <c r="A65" s="4"/>
      <c r="B65" s="29" t="s">
        <v>16</v>
      </c>
      <c r="C65" s="29"/>
      <c r="D65" s="12">
        <f>D68+D69+D70+D71+D75+D76+D77</f>
        <v>438258.3</v>
      </c>
      <c r="E65" s="12">
        <f>E68+E69+E70+E71+E75+E76+E77</f>
        <v>0</v>
      </c>
      <c r="F65" s="9">
        <f t="shared" ref="F65:H65" si="16">D65+E65</f>
        <v>438258.3</v>
      </c>
      <c r="G65" s="12">
        <f>G68+G69+G70+G71+G75+G76+G77</f>
        <v>0</v>
      </c>
      <c r="H65" s="9">
        <f t="shared" si="16"/>
        <v>438258.3</v>
      </c>
      <c r="I65" s="12">
        <f>I68+I69+I70+I71+I75+I76+I77</f>
        <v>-10010</v>
      </c>
      <c r="J65" s="9">
        <f t="shared" si="6"/>
        <v>428248.3</v>
      </c>
      <c r="K65" s="12">
        <f>K68+K69+K70+K71+K75+K76+K77</f>
        <v>0</v>
      </c>
      <c r="L65" s="9">
        <f t="shared" si="14"/>
        <v>428248.3</v>
      </c>
    </row>
    <row r="66" spans="1:14" x14ac:dyDescent="0.35">
      <c r="A66" s="4"/>
      <c r="B66" s="17" t="s">
        <v>4</v>
      </c>
      <c r="C66" s="11"/>
      <c r="D66" s="10"/>
      <c r="E66" s="10"/>
      <c r="F66" s="12"/>
      <c r="G66" s="10"/>
      <c r="H66" s="12"/>
      <c r="I66" s="10"/>
      <c r="J66" s="9"/>
      <c r="K66" s="10"/>
      <c r="L66" s="9"/>
    </row>
    <row r="67" spans="1:14" x14ac:dyDescent="0.35">
      <c r="A67" s="4"/>
      <c r="B67" s="29" t="s">
        <v>73</v>
      </c>
      <c r="C67" s="11"/>
      <c r="D67" s="10">
        <f>D74+D80</f>
        <v>259306.19999999998</v>
      </c>
      <c r="E67" s="10">
        <f>E74+E80</f>
        <v>0</v>
      </c>
      <c r="F67" s="9">
        <f t="shared" ref="F67:H71" si="17">D67+E67</f>
        <v>259306.19999999998</v>
      </c>
      <c r="G67" s="10">
        <f>G74+G80</f>
        <v>0</v>
      </c>
      <c r="H67" s="9">
        <f t="shared" si="17"/>
        <v>259306.19999999998</v>
      </c>
      <c r="I67" s="10">
        <f>I74+I80</f>
        <v>0</v>
      </c>
      <c r="J67" s="9">
        <f>H67+I67</f>
        <v>259306.19999999998</v>
      </c>
      <c r="K67" s="10">
        <f>K74+K80</f>
        <v>0</v>
      </c>
      <c r="L67" s="9">
        <f>J67+K67</f>
        <v>259306.19999999998</v>
      </c>
    </row>
    <row r="68" spans="1:14" ht="54" x14ac:dyDescent="0.35">
      <c r="A68" s="4" t="s">
        <v>134</v>
      </c>
      <c r="B68" s="29" t="s">
        <v>64</v>
      </c>
      <c r="C68" s="11" t="s">
        <v>18</v>
      </c>
      <c r="D68" s="9">
        <v>8908</v>
      </c>
      <c r="E68" s="9">
        <v>0</v>
      </c>
      <c r="F68" s="9">
        <f t="shared" si="17"/>
        <v>8908</v>
      </c>
      <c r="G68" s="9">
        <v>0</v>
      </c>
      <c r="H68" s="9">
        <f t="shared" si="17"/>
        <v>8908</v>
      </c>
      <c r="I68" s="9">
        <v>0</v>
      </c>
      <c r="J68" s="9">
        <f>H68+I68</f>
        <v>8908</v>
      </c>
      <c r="K68" s="9">
        <v>0</v>
      </c>
      <c r="L68" s="9">
        <f>J68+K68</f>
        <v>8908</v>
      </c>
      <c r="M68" s="1" t="s">
        <v>37</v>
      </c>
    </row>
    <row r="69" spans="1:14" ht="54" x14ac:dyDescent="0.35">
      <c r="A69" s="4" t="s">
        <v>135</v>
      </c>
      <c r="B69" s="29" t="s">
        <v>63</v>
      </c>
      <c r="C69" s="11" t="s">
        <v>18</v>
      </c>
      <c r="D69" s="9">
        <v>1480</v>
      </c>
      <c r="E69" s="9">
        <v>0</v>
      </c>
      <c r="F69" s="9">
        <f t="shared" si="17"/>
        <v>1480</v>
      </c>
      <c r="G69" s="9">
        <v>0</v>
      </c>
      <c r="H69" s="9">
        <f t="shared" si="17"/>
        <v>1480</v>
      </c>
      <c r="I69" s="9">
        <v>0</v>
      </c>
      <c r="J69" s="9">
        <f t="shared" si="6"/>
        <v>1480</v>
      </c>
      <c r="K69" s="9">
        <v>0</v>
      </c>
      <c r="L69" s="9">
        <f t="shared" ref="L69:L71" si="18">J69+K69</f>
        <v>1480</v>
      </c>
      <c r="M69" s="1" t="s">
        <v>52</v>
      </c>
    </row>
    <row r="70" spans="1:14" ht="81.75" customHeight="1" x14ac:dyDescent="0.35">
      <c r="A70" s="4" t="s">
        <v>136</v>
      </c>
      <c r="B70" s="15" t="s">
        <v>69</v>
      </c>
      <c r="C70" s="11" t="s">
        <v>15</v>
      </c>
      <c r="D70" s="10">
        <v>26278</v>
      </c>
      <c r="E70" s="10">
        <v>0</v>
      </c>
      <c r="F70" s="9">
        <f t="shared" si="17"/>
        <v>26278</v>
      </c>
      <c r="G70" s="10">
        <v>0</v>
      </c>
      <c r="H70" s="9">
        <f t="shared" si="17"/>
        <v>26278</v>
      </c>
      <c r="I70" s="10">
        <v>0</v>
      </c>
      <c r="J70" s="9">
        <f t="shared" si="6"/>
        <v>26278</v>
      </c>
      <c r="K70" s="10">
        <v>0</v>
      </c>
      <c r="L70" s="9">
        <f t="shared" si="18"/>
        <v>26278</v>
      </c>
      <c r="M70" s="1" t="s">
        <v>55</v>
      </c>
    </row>
    <row r="71" spans="1:14" ht="59.25" customHeight="1" x14ac:dyDescent="0.35">
      <c r="A71" s="4" t="s">
        <v>137</v>
      </c>
      <c r="B71" s="29" t="s">
        <v>17</v>
      </c>
      <c r="C71" s="11" t="s">
        <v>15</v>
      </c>
      <c r="D71" s="10">
        <f>D73+D74</f>
        <v>360136.5</v>
      </c>
      <c r="E71" s="10">
        <f>E73+E74</f>
        <v>0</v>
      </c>
      <c r="F71" s="9">
        <f t="shared" si="17"/>
        <v>360136.5</v>
      </c>
      <c r="G71" s="10">
        <f>G73+G74</f>
        <v>0</v>
      </c>
      <c r="H71" s="9">
        <f t="shared" si="17"/>
        <v>360136.5</v>
      </c>
      <c r="I71" s="10">
        <f>I73+I74</f>
        <v>0</v>
      </c>
      <c r="J71" s="9">
        <f t="shared" si="6"/>
        <v>360136.5</v>
      </c>
      <c r="K71" s="10">
        <f>K73+K74</f>
        <v>0</v>
      </c>
      <c r="L71" s="9">
        <f t="shared" si="18"/>
        <v>360136.5</v>
      </c>
      <c r="M71" s="1" t="s">
        <v>30</v>
      </c>
    </row>
    <row r="72" spans="1:14" x14ac:dyDescent="0.35">
      <c r="A72" s="4"/>
      <c r="B72" s="17" t="s">
        <v>4</v>
      </c>
      <c r="C72" s="11"/>
      <c r="D72" s="10"/>
      <c r="E72" s="10"/>
      <c r="F72" s="12"/>
      <c r="G72" s="10"/>
      <c r="H72" s="12"/>
      <c r="I72" s="10"/>
      <c r="J72" s="9"/>
      <c r="K72" s="10"/>
      <c r="L72" s="9"/>
    </row>
    <row r="73" spans="1:14" hidden="1" x14ac:dyDescent="0.35">
      <c r="A73" s="4"/>
      <c r="B73" s="5" t="s">
        <v>5</v>
      </c>
      <c r="C73" s="11"/>
      <c r="D73" s="10">
        <v>124384.6</v>
      </c>
      <c r="E73" s="10"/>
      <c r="F73" s="9">
        <f t="shared" ref="F73:H77" si="19">D73+E73</f>
        <v>124384.6</v>
      </c>
      <c r="G73" s="19"/>
      <c r="H73" s="18">
        <f t="shared" si="19"/>
        <v>124384.6</v>
      </c>
      <c r="I73" s="19"/>
      <c r="J73" s="9">
        <f t="shared" si="6"/>
        <v>124384.6</v>
      </c>
      <c r="K73" s="19"/>
      <c r="L73" s="9">
        <f t="shared" ref="L73:L77" si="20">J73+K73</f>
        <v>124384.6</v>
      </c>
      <c r="N73" s="1">
        <v>0</v>
      </c>
    </row>
    <row r="74" spans="1:14" x14ac:dyDescent="0.35">
      <c r="A74" s="4"/>
      <c r="B74" s="29" t="s">
        <v>73</v>
      </c>
      <c r="C74" s="11"/>
      <c r="D74" s="10">
        <v>235751.9</v>
      </c>
      <c r="E74" s="10"/>
      <c r="F74" s="9">
        <f t="shared" si="19"/>
        <v>235751.9</v>
      </c>
      <c r="G74" s="10"/>
      <c r="H74" s="9">
        <f>F74+G74</f>
        <v>235751.9</v>
      </c>
      <c r="I74" s="10"/>
      <c r="J74" s="9">
        <f t="shared" si="6"/>
        <v>235751.9</v>
      </c>
      <c r="K74" s="10"/>
      <c r="L74" s="9">
        <f t="shared" si="20"/>
        <v>235751.9</v>
      </c>
      <c r="M74" s="1" t="s">
        <v>141</v>
      </c>
    </row>
    <row r="75" spans="1:14" ht="63.75" customHeight="1" x14ac:dyDescent="0.35">
      <c r="A75" s="4" t="s">
        <v>138</v>
      </c>
      <c r="B75" s="11" t="s">
        <v>31</v>
      </c>
      <c r="C75" s="11" t="s">
        <v>15</v>
      </c>
      <c r="D75" s="10">
        <v>5900</v>
      </c>
      <c r="E75" s="10">
        <v>0</v>
      </c>
      <c r="F75" s="9">
        <f t="shared" si="19"/>
        <v>5900</v>
      </c>
      <c r="G75" s="10">
        <v>0</v>
      </c>
      <c r="H75" s="9">
        <f t="shared" si="19"/>
        <v>5900</v>
      </c>
      <c r="I75" s="10">
        <v>-5880</v>
      </c>
      <c r="J75" s="9">
        <f t="shared" si="6"/>
        <v>20</v>
      </c>
      <c r="K75" s="10"/>
      <c r="L75" s="9">
        <f t="shared" si="20"/>
        <v>20</v>
      </c>
      <c r="M75" s="1" t="s">
        <v>32</v>
      </c>
    </row>
    <row r="76" spans="1:14" ht="59.25" customHeight="1" x14ac:dyDescent="0.35">
      <c r="A76" s="4" t="s">
        <v>139</v>
      </c>
      <c r="B76" s="11" t="s">
        <v>33</v>
      </c>
      <c r="C76" s="11" t="s">
        <v>15</v>
      </c>
      <c r="D76" s="10">
        <v>4150</v>
      </c>
      <c r="E76" s="10">
        <v>0</v>
      </c>
      <c r="F76" s="9">
        <f t="shared" si="19"/>
        <v>4150</v>
      </c>
      <c r="G76" s="10">
        <v>0</v>
      </c>
      <c r="H76" s="9">
        <f t="shared" si="19"/>
        <v>4150</v>
      </c>
      <c r="I76" s="10">
        <v>-4130</v>
      </c>
      <c r="J76" s="9">
        <f t="shared" si="6"/>
        <v>20</v>
      </c>
      <c r="K76" s="10"/>
      <c r="L76" s="9">
        <f t="shared" si="20"/>
        <v>20</v>
      </c>
      <c r="M76" s="1" t="s">
        <v>34</v>
      </c>
    </row>
    <row r="77" spans="1:14" ht="63" customHeight="1" x14ac:dyDescent="0.35">
      <c r="A77" s="4" t="s">
        <v>140</v>
      </c>
      <c r="B77" s="11" t="s">
        <v>57</v>
      </c>
      <c r="C77" s="11" t="s">
        <v>15</v>
      </c>
      <c r="D77" s="12">
        <f>D79+D80</f>
        <v>31405.8</v>
      </c>
      <c r="E77" s="12">
        <f>E79+E80</f>
        <v>0</v>
      </c>
      <c r="F77" s="9">
        <f t="shared" si="19"/>
        <v>31405.8</v>
      </c>
      <c r="G77" s="12">
        <f>G79+G80</f>
        <v>0</v>
      </c>
      <c r="H77" s="9">
        <f t="shared" si="19"/>
        <v>31405.8</v>
      </c>
      <c r="I77" s="12">
        <f>I79+I80</f>
        <v>0</v>
      </c>
      <c r="J77" s="9">
        <f t="shared" si="6"/>
        <v>31405.8</v>
      </c>
      <c r="K77" s="12">
        <f>K79+K80</f>
        <v>0</v>
      </c>
      <c r="L77" s="9">
        <f t="shared" si="20"/>
        <v>31405.8</v>
      </c>
      <c r="M77" s="1" t="s">
        <v>56</v>
      </c>
    </row>
    <row r="78" spans="1:14" x14ac:dyDescent="0.35">
      <c r="A78" s="4"/>
      <c r="B78" s="17" t="s">
        <v>4</v>
      </c>
      <c r="C78" s="11"/>
      <c r="D78" s="12"/>
      <c r="E78" s="12"/>
      <c r="F78" s="12"/>
      <c r="G78" s="12"/>
      <c r="H78" s="12"/>
      <c r="I78" s="12"/>
      <c r="J78" s="9"/>
      <c r="K78" s="12"/>
      <c r="L78" s="9"/>
    </row>
    <row r="79" spans="1:14" hidden="1" x14ac:dyDescent="0.35">
      <c r="A79" s="4"/>
      <c r="B79" s="5" t="s">
        <v>5</v>
      </c>
      <c r="C79" s="11"/>
      <c r="D79" s="12">
        <v>7851.5</v>
      </c>
      <c r="E79" s="12"/>
      <c r="F79" s="9">
        <f t="shared" ref="F79:H80" si="21">D79+E79</f>
        <v>7851.5</v>
      </c>
      <c r="G79" s="20"/>
      <c r="H79" s="18">
        <f t="shared" si="21"/>
        <v>7851.5</v>
      </c>
      <c r="I79" s="20"/>
      <c r="J79" s="9">
        <f t="shared" si="6"/>
        <v>7851.5</v>
      </c>
      <c r="K79" s="20"/>
      <c r="L79" s="9">
        <f t="shared" ref="L79:L83" si="22">J79+K79</f>
        <v>7851.5</v>
      </c>
      <c r="N79" s="1">
        <v>0</v>
      </c>
    </row>
    <row r="80" spans="1:14" x14ac:dyDescent="0.35">
      <c r="A80" s="4"/>
      <c r="B80" s="29" t="s">
        <v>73</v>
      </c>
      <c r="C80" s="11"/>
      <c r="D80" s="12">
        <v>23554.3</v>
      </c>
      <c r="E80" s="12"/>
      <c r="F80" s="9">
        <f t="shared" si="21"/>
        <v>23554.3</v>
      </c>
      <c r="G80" s="12"/>
      <c r="H80" s="9">
        <f t="shared" si="21"/>
        <v>23554.3</v>
      </c>
      <c r="I80" s="12"/>
      <c r="J80" s="9">
        <f t="shared" si="6"/>
        <v>23554.3</v>
      </c>
      <c r="K80" s="12"/>
      <c r="L80" s="9">
        <f t="shared" si="22"/>
        <v>23554.3</v>
      </c>
      <c r="M80" s="1" t="s">
        <v>141</v>
      </c>
    </row>
    <row r="81" spans="1:13" x14ac:dyDescent="0.35">
      <c r="A81" s="4"/>
      <c r="B81" s="27" t="s">
        <v>19</v>
      </c>
      <c r="C81" s="21"/>
      <c r="D81" s="9">
        <f>D82+D83</f>
        <v>105713.2</v>
      </c>
      <c r="E81" s="9">
        <f>E82+E83</f>
        <v>5000</v>
      </c>
      <c r="F81" s="9">
        <f t="shared" ref="F81:H83" si="23">D81+E81</f>
        <v>110713.2</v>
      </c>
      <c r="G81" s="9">
        <f>G82+G83</f>
        <v>0</v>
      </c>
      <c r="H81" s="9">
        <f t="shared" si="23"/>
        <v>110713.2</v>
      </c>
      <c r="I81" s="9">
        <f>I82+I83</f>
        <v>56982.055</v>
      </c>
      <c r="J81" s="9">
        <f t="shared" si="6"/>
        <v>167695.255</v>
      </c>
      <c r="K81" s="9">
        <f>K82+K83</f>
        <v>0</v>
      </c>
      <c r="L81" s="9">
        <f t="shared" si="22"/>
        <v>167695.255</v>
      </c>
    </row>
    <row r="82" spans="1:13" ht="72" x14ac:dyDescent="0.35">
      <c r="A82" s="4" t="s">
        <v>146</v>
      </c>
      <c r="B82" s="13" t="s">
        <v>70</v>
      </c>
      <c r="C82" s="11" t="s">
        <v>20</v>
      </c>
      <c r="D82" s="9">
        <v>105713.2</v>
      </c>
      <c r="E82" s="9">
        <v>0</v>
      </c>
      <c r="F82" s="9">
        <f>D82+E82</f>
        <v>105713.2</v>
      </c>
      <c r="G82" s="9">
        <v>0</v>
      </c>
      <c r="H82" s="9">
        <f t="shared" si="23"/>
        <v>105713.2</v>
      </c>
      <c r="I82" s="9">
        <v>56982.055</v>
      </c>
      <c r="J82" s="9">
        <f t="shared" si="6"/>
        <v>162695.255</v>
      </c>
      <c r="K82" s="9"/>
      <c r="L82" s="9">
        <f t="shared" si="22"/>
        <v>162695.255</v>
      </c>
      <c r="M82" s="1" t="s">
        <v>53</v>
      </c>
    </row>
    <row r="83" spans="1:13" ht="72" x14ac:dyDescent="0.35">
      <c r="A83" s="4" t="s">
        <v>147</v>
      </c>
      <c r="B83" s="29" t="s">
        <v>81</v>
      </c>
      <c r="C83" s="11" t="s">
        <v>20</v>
      </c>
      <c r="D83" s="9">
        <v>0</v>
      </c>
      <c r="E83" s="9">
        <v>5000</v>
      </c>
      <c r="F83" s="9">
        <f>D83+E83</f>
        <v>5000</v>
      </c>
      <c r="G83" s="9"/>
      <c r="H83" s="9">
        <f t="shared" si="23"/>
        <v>5000</v>
      </c>
      <c r="I83" s="9"/>
      <c r="J83" s="9">
        <f t="shared" si="6"/>
        <v>5000</v>
      </c>
      <c r="K83" s="9"/>
      <c r="L83" s="9">
        <f t="shared" si="22"/>
        <v>5000</v>
      </c>
      <c r="M83" s="1" t="s">
        <v>82</v>
      </c>
    </row>
    <row r="84" spans="1:13" x14ac:dyDescent="0.35">
      <c r="A84" s="4"/>
      <c r="B84" s="29" t="s">
        <v>143</v>
      </c>
      <c r="C84" s="11"/>
      <c r="D84" s="9"/>
      <c r="E84" s="9"/>
      <c r="F84" s="9"/>
      <c r="G84" s="9"/>
      <c r="H84" s="9"/>
      <c r="I84" s="9">
        <f>I85</f>
        <v>39893.26</v>
      </c>
      <c r="J84" s="9">
        <f>H84+I84</f>
        <v>39893.26</v>
      </c>
      <c r="K84" s="9">
        <f>K85</f>
        <v>0</v>
      </c>
      <c r="L84" s="9">
        <f>J84+K84</f>
        <v>39893.26</v>
      </c>
    </row>
    <row r="85" spans="1:13" ht="54" x14ac:dyDescent="0.35">
      <c r="A85" s="4" t="s">
        <v>151</v>
      </c>
      <c r="B85" s="29" t="s">
        <v>144</v>
      </c>
      <c r="C85" s="11" t="s">
        <v>93</v>
      </c>
      <c r="D85" s="9"/>
      <c r="E85" s="9"/>
      <c r="F85" s="9"/>
      <c r="G85" s="9"/>
      <c r="H85" s="9"/>
      <c r="I85" s="9">
        <v>39893.26</v>
      </c>
      <c r="J85" s="9">
        <f>H85+I85</f>
        <v>39893.26</v>
      </c>
      <c r="K85" s="9"/>
      <c r="L85" s="9">
        <f>J85+K85</f>
        <v>39893.26</v>
      </c>
      <c r="M85" s="1" t="s">
        <v>145</v>
      </c>
    </row>
    <row r="86" spans="1:13" x14ac:dyDescent="0.35">
      <c r="A86" s="4"/>
      <c r="B86" s="32" t="s">
        <v>21</v>
      </c>
      <c r="C86" s="32"/>
      <c r="D86" s="9">
        <f>D18+D37+D58+D65+D81+D33</f>
        <v>1680056.7</v>
      </c>
      <c r="E86" s="9">
        <f>E18+E37+E58+E65+E81+E33</f>
        <v>15911.29</v>
      </c>
      <c r="F86" s="9">
        <f>D86+E86</f>
        <v>1695967.99</v>
      </c>
      <c r="G86" s="9">
        <f>G18+G37+G58+G65+G81+G33</f>
        <v>441211.15100000001</v>
      </c>
      <c r="H86" s="9">
        <f>F86+G86</f>
        <v>2137179.1409999998</v>
      </c>
      <c r="I86" s="9">
        <f>I18+I37+I58+I65+I81+I33+I84</f>
        <v>1229629.4899999998</v>
      </c>
      <c r="J86" s="9">
        <f t="shared" si="6"/>
        <v>3366808.6309999996</v>
      </c>
      <c r="K86" s="9">
        <f>K18+K37+K58+K65+K81+K33+K84</f>
        <v>37036.599000000002</v>
      </c>
      <c r="L86" s="9">
        <f t="shared" ref="L86" si="24">J86+K86</f>
        <v>3403845.2299999995</v>
      </c>
    </row>
    <row r="87" spans="1:13" x14ac:dyDescent="0.35">
      <c r="A87" s="4"/>
      <c r="B87" s="43" t="s">
        <v>22</v>
      </c>
      <c r="C87" s="44"/>
      <c r="D87" s="9"/>
      <c r="E87" s="9"/>
      <c r="F87" s="9"/>
      <c r="G87" s="9"/>
      <c r="H87" s="9"/>
      <c r="I87" s="9"/>
      <c r="J87" s="9"/>
      <c r="K87" s="9"/>
      <c r="L87" s="9"/>
    </row>
    <row r="88" spans="1:13" x14ac:dyDescent="0.35">
      <c r="A88" s="4"/>
      <c r="B88" s="45" t="s">
        <v>73</v>
      </c>
      <c r="C88" s="46"/>
      <c r="D88" s="9">
        <f>D67</f>
        <v>259306.19999999998</v>
      </c>
      <c r="E88" s="9">
        <f>E67</f>
        <v>0</v>
      </c>
      <c r="F88" s="9">
        <f t="shared" ref="F88:H88" si="25">D88+E88</f>
        <v>259306.19999999998</v>
      </c>
      <c r="G88" s="9">
        <f>G67</f>
        <v>0</v>
      </c>
      <c r="H88" s="9">
        <f t="shared" si="25"/>
        <v>259306.19999999998</v>
      </c>
      <c r="I88" s="9">
        <f>I67</f>
        <v>0</v>
      </c>
      <c r="J88" s="9">
        <f>H88+I88</f>
        <v>259306.19999999998</v>
      </c>
      <c r="K88" s="9">
        <f>K67</f>
        <v>0</v>
      </c>
      <c r="L88" s="9">
        <f>J88+K88</f>
        <v>259306.19999999998</v>
      </c>
    </row>
    <row r="89" spans="1:13" x14ac:dyDescent="0.35">
      <c r="A89" s="4"/>
      <c r="B89" s="28" t="s">
        <v>142</v>
      </c>
      <c r="C89" s="30"/>
      <c r="D89" s="9"/>
      <c r="E89" s="9"/>
      <c r="F89" s="9"/>
      <c r="G89" s="9"/>
      <c r="H89" s="9"/>
      <c r="I89" s="9">
        <f>I55</f>
        <v>41870.720000000001</v>
      </c>
      <c r="J89" s="9">
        <f>H89+I89</f>
        <v>41870.720000000001</v>
      </c>
      <c r="K89" s="9">
        <f>K39</f>
        <v>0</v>
      </c>
      <c r="L89" s="9">
        <f>J89+K89</f>
        <v>41870.720000000001</v>
      </c>
    </row>
    <row r="90" spans="1:13" x14ac:dyDescent="0.35">
      <c r="A90" s="4"/>
      <c r="B90" s="28" t="s">
        <v>107</v>
      </c>
      <c r="C90" s="30"/>
      <c r="D90" s="9"/>
      <c r="E90" s="9"/>
      <c r="F90" s="9"/>
      <c r="G90" s="9"/>
      <c r="H90" s="9">
        <f>H25</f>
        <v>0</v>
      </c>
      <c r="I90" s="9">
        <f>I25+I56</f>
        <v>259996.28200000001</v>
      </c>
      <c r="J90" s="9">
        <f>H90+I90</f>
        <v>259996.28200000001</v>
      </c>
      <c r="K90" s="9">
        <f>K25+K56</f>
        <v>0</v>
      </c>
      <c r="L90" s="9">
        <f>J90+K90</f>
        <v>259996.28200000001</v>
      </c>
    </row>
    <row r="91" spans="1:13" x14ac:dyDescent="0.35">
      <c r="A91" s="4"/>
      <c r="B91" s="32" t="s">
        <v>75</v>
      </c>
      <c r="C91" s="32"/>
      <c r="D91" s="9"/>
      <c r="E91" s="9"/>
      <c r="F91" s="9"/>
      <c r="G91" s="9"/>
      <c r="H91" s="9"/>
      <c r="I91" s="9"/>
      <c r="J91" s="9"/>
      <c r="K91" s="9"/>
      <c r="L91" s="9"/>
    </row>
    <row r="92" spans="1:13" x14ac:dyDescent="0.35">
      <c r="A92" s="4"/>
      <c r="B92" s="45" t="s">
        <v>86</v>
      </c>
      <c r="C92" s="48"/>
      <c r="D92" s="9">
        <f>D34+D35</f>
        <v>0</v>
      </c>
      <c r="E92" s="9">
        <f>E34+E35</f>
        <v>12515.3</v>
      </c>
      <c r="F92" s="9">
        <f t="shared" ref="F92:H99" si="26">D92+E92</f>
        <v>12515.3</v>
      </c>
      <c r="G92" s="9">
        <f>G34+G35</f>
        <v>25590.473999999998</v>
      </c>
      <c r="H92" s="9">
        <f t="shared" si="26"/>
        <v>38105.773999999998</v>
      </c>
      <c r="I92" s="9">
        <f>I34+I35+I36</f>
        <v>18243.52</v>
      </c>
      <c r="J92" s="9">
        <f>H92+I92</f>
        <v>56349.293999999994</v>
      </c>
      <c r="K92" s="9">
        <f>K34+K35+K36</f>
        <v>20042.928</v>
      </c>
      <c r="L92" s="9">
        <f>J92+K92</f>
        <v>76392.221999999994</v>
      </c>
    </row>
    <row r="93" spans="1:13" x14ac:dyDescent="0.35">
      <c r="A93" s="4"/>
      <c r="B93" s="32" t="s">
        <v>12</v>
      </c>
      <c r="C93" s="38"/>
      <c r="D93" s="9">
        <f>D42+D43+D44+D45+D46+D47+D48+D49+D50</f>
        <v>357512.39999999991</v>
      </c>
      <c r="E93" s="9">
        <f>E42+E43+E44+E45+E46+E47+E48+E49+E50</f>
        <v>5911.29</v>
      </c>
      <c r="F93" s="9">
        <f t="shared" si="26"/>
        <v>363423.68999999989</v>
      </c>
      <c r="G93" s="9">
        <f>G42+G43+G44+G45+G46+G47+G48+G49+G50</f>
        <v>0</v>
      </c>
      <c r="H93" s="9">
        <f t="shared" si="26"/>
        <v>363423.68999999989</v>
      </c>
      <c r="I93" s="9">
        <f>I42+I43+I44+I45+I46+I47+I48+I49+I50+I52</f>
        <v>70770.14</v>
      </c>
      <c r="J93" s="9">
        <f t="shared" si="6"/>
        <v>434193.8299999999</v>
      </c>
      <c r="K93" s="9">
        <f>K42+K43+K44+K45+K46+K47+K48+K49+K50+K52</f>
        <v>0</v>
      </c>
      <c r="L93" s="9">
        <f t="shared" ref="L93:L98" si="27">J93+K93</f>
        <v>434193.8299999999</v>
      </c>
    </row>
    <row r="94" spans="1:13" x14ac:dyDescent="0.35">
      <c r="A94" s="4"/>
      <c r="B94" s="32" t="s">
        <v>15</v>
      </c>
      <c r="C94" s="38"/>
      <c r="D94" s="9">
        <f>D59+D60+D61+D62+D70+D71+D75+D76+D77</f>
        <v>742447.3</v>
      </c>
      <c r="E94" s="9">
        <f>E59+E60+E61+E62+E70+E71+E75+E76+E77</f>
        <v>0</v>
      </c>
      <c r="F94" s="9">
        <f t="shared" si="26"/>
        <v>742447.3</v>
      </c>
      <c r="G94" s="9">
        <f>G59+G60+G61+G62+G70+G71+G75+G76+G77</f>
        <v>0</v>
      </c>
      <c r="H94" s="9">
        <f t="shared" si="26"/>
        <v>742447.3</v>
      </c>
      <c r="I94" s="9">
        <f>I59+I60+I61+I62+I70+I71+I75+I76+I77+I63+I64</f>
        <v>12275.630000000001</v>
      </c>
      <c r="J94" s="9">
        <f t="shared" si="6"/>
        <v>754722.93</v>
      </c>
      <c r="K94" s="9">
        <f>K59+K60+K61+K62+K70+K71+K75+K76+K77+K63+K64</f>
        <v>-761.21400000000006</v>
      </c>
      <c r="L94" s="9">
        <f t="shared" si="27"/>
        <v>753961.71600000001</v>
      </c>
    </row>
    <row r="95" spans="1:13" x14ac:dyDescent="0.35">
      <c r="A95" s="4"/>
      <c r="B95" s="32" t="s">
        <v>23</v>
      </c>
      <c r="C95" s="38"/>
      <c r="D95" s="9">
        <f>D26+D27+D28+D29</f>
        <v>263995.8</v>
      </c>
      <c r="E95" s="9">
        <f>E26+E27+E28+E29</f>
        <v>-7515.2999999999993</v>
      </c>
      <c r="F95" s="9">
        <f t="shared" si="26"/>
        <v>256480.5</v>
      </c>
      <c r="G95" s="9">
        <f>G26+G27+G28+G29</f>
        <v>0</v>
      </c>
      <c r="H95" s="9">
        <f t="shared" si="26"/>
        <v>256480.5</v>
      </c>
      <c r="I95" s="9">
        <f>I26+I27+I28+I29+I30+I31</f>
        <v>8993.0429999999997</v>
      </c>
      <c r="J95" s="9">
        <f t="shared" si="6"/>
        <v>265473.54300000001</v>
      </c>
      <c r="K95" s="9">
        <f>K26+K27+K28+K29+K30+K31+K32</f>
        <v>26499.077000000001</v>
      </c>
      <c r="L95" s="9">
        <f t="shared" si="27"/>
        <v>291972.62</v>
      </c>
    </row>
    <row r="96" spans="1:13" x14ac:dyDescent="0.35">
      <c r="A96" s="4"/>
      <c r="B96" s="47" t="s">
        <v>20</v>
      </c>
      <c r="C96" s="38"/>
      <c r="D96" s="9">
        <f>D82+D83</f>
        <v>105713.2</v>
      </c>
      <c r="E96" s="9">
        <f>E82+E83</f>
        <v>5000</v>
      </c>
      <c r="F96" s="9">
        <f t="shared" si="26"/>
        <v>110713.2</v>
      </c>
      <c r="G96" s="9">
        <f>G82+G83</f>
        <v>0</v>
      </c>
      <c r="H96" s="9">
        <f t="shared" si="26"/>
        <v>110713.2</v>
      </c>
      <c r="I96" s="9">
        <f>I82+I83</f>
        <v>56982.055</v>
      </c>
      <c r="J96" s="9">
        <f t="shared" si="6"/>
        <v>167695.255</v>
      </c>
      <c r="K96" s="9">
        <f>K82+K83</f>
        <v>0</v>
      </c>
      <c r="L96" s="9">
        <f t="shared" si="27"/>
        <v>167695.255</v>
      </c>
    </row>
    <row r="97" spans="1:12" x14ac:dyDescent="0.35">
      <c r="A97" s="4"/>
      <c r="B97" s="41" t="s">
        <v>18</v>
      </c>
      <c r="C97" s="42"/>
      <c r="D97" s="9">
        <f>D68+D69</f>
        <v>10388</v>
      </c>
      <c r="E97" s="9">
        <f>E68+E69</f>
        <v>0</v>
      </c>
      <c r="F97" s="9">
        <f t="shared" si="26"/>
        <v>10388</v>
      </c>
      <c r="G97" s="9">
        <f>G68+G69</f>
        <v>0</v>
      </c>
      <c r="H97" s="9">
        <f t="shared" si="26"/>
        <v>10388</v>
      </c>
      <c r="I97" s="9">
        <f>I68+I69</f>
        <v>0</v>
      </c>
      <c r="J97" s="9">
        <f t="shared" si="6"/>
        <v>10388</v>
      </c>
      <c r="K97" s="9">
        <f>K68+K69</f>
        <v>0</v>
      </c>
      <c r="L97" s="9">
        <f t="shared" si="27"/>
        <v>10388</v>
      </c>
    </row>
    <row r="98" spans="1:12" x14ac:dyDescent="0.35">
      <c r="A98" s="14"/>
      <c r="B98" s="41" t="s">
        <v>93</v>
      </c>
      <c r="C98" s="42"/>
      <c r="D98" s="9">
        <f>D22</f>
        <v>200000</v>
      </c>
      <c r="E98" s="9">
        <f>E22</f>
        <v>0</v>
      </c>
      <c r="F98" s="9">
        <f t="shared" si="26"/>
        <v>200000</v>
      </c>
      <c r="G98" s="9">
        <f>G22</f>
        <v>0</v>
      </c>
      <c r="H98" s="9">
        <f t="shared" si="26"/>
        <v>200000</v>
      </c>
      <c r="I98" s="9">
        <f>I22+I85</f>
        <v>39893.26</v>
      </c>
      <c r="J98" s="9">
        <f t="shared" si="6"/>
        <v>239893.26</v>
      </c>
      <c r="K98" s="9">
        <f>K22+K85</f>
        <v>0</v>
      </c>
      <c r="L98" s="9">
        <f t="shared" si="27"/>
        <v>239893.26</v>
      </c>
    </row>
    <row r="99" spans="1:12" x14ac:dyDescent="0.35">
      <c r="A99" s="14"/>
      <c r="B99" s="41" t="s">
        <v>40</v>
      </c>
      <c r="C99" s="42"/>
      <c r="D99" s="9">
        <f>D51</f>
        <v>0</v>
      </c>
      <c r="E99" s="9">
        <f>E51</f>
        <v>0</v>
      </c>
      <c r="F99" s="9">
        <f t="shared" si="26"/>
        <v>0</v>
      </c>
      <c r="G99" s="9">
        <f>G51</f>
        <v>415620.67700000003</v>
      </c>
      <c r="H99" s="9">
        <f t="shared" si="26"/>
        <v>415620.67700000003</v>
      </c>
      <c r="I99" s="9">
        <f>I51+I53</f>
        <v>1022471.8419999999</v>
      </c>
      <c r="J99" s="9">
        <f>H99+I99</f>
        <v>1438092.5189999999</v>
      </c>
      <c r="K99" s="9">
        <f>K51+K53</f>
        <v>-8744.1920000000009</v>
      </c>
      <c r="L99" s="9">
        <f>J99+K99</f>
        <v>1429348.3269999998</v>
      </c>
    </row>
  </sheetData>
  <sheetProtection password="CF5C" sheet="1" objects="1" scenarios="1"/>
  <autoFilter ref="A17:N99">
    <filterColumn colId="13">
      <filters blank="1"/>
    </filterColumn>
  </autoFilter>
  <mergeCells count="26">
    <mergeCell ref="B98:C98"/>
    <mergeCell ref="B99:C99"/>
    <mergeCell ref="B87:C87"/>
    <mergeCell ref="B88:C88"/>
    <mergeCell ref="B91:C91"/>
    <mergeCell ref="B96:C96"/>
    <mergeCell ref="B97:C97"/>
    <mergeCell ref="B92:C92"/>
    <mergeCell ref="B94:C94"/>
    <mergeCell ref="B95:C95"/>
    <mergeCell ref="B93:C93"/>
    <mergeCell ref="A11:L13"/>
    <mergeCell ref="M16:M17"/>
    <mergeCell ref="F16:F17"/>
    <mergeCell ref="A16:A17"/>
    <mergeCell ref="B16:B17"/>
    <mergeCell ref="C16:C17"/>
    <mergeCell ref="D16:D17"/>
    <mergeCell ref="E16:E17"/>
    <mergeCell ref="B86:C86"/>
    <mergeCell ref="I16:I17"/>
    <mergeCell ref="J16:J17"/>
    <mergeCell ref="K16:K17"/>
    <mergeCell ref="L16:L17"/>
    <mergeCell ref="G16:G17"/>
    <mergeCell ref="H16:H17"/>
  </mergeCells>
  <pageMargins left="0.98425196850393704" right="0.39370078740157483" top="0.5" bottom="0.78740157480314965" header="0.51181102362204722" footer="0.51181102362204722"/>
  <pageSetup paperSize="9" scale="68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2014-04-23T04:17:02Z</cp:lastPrinted>
  <dcterms:created xsi:type="dcterms:W3CDTF">2013-10-12T06:09:22Z</dcterms:created>
  <dcterms:modified xsi:type="dcterms:W3CDTF">2014-04-23T04:17:24Z</dcterms:modified>
</cp:coreProperties>
</file>