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приложение 10" sheetId="1" r:id="rId1"/>
  </sheets>
  <definedNames>
    <definedName name="_xlnm._FilterDatabase" localSheetId="0" hidden="1">'приложение 10'!$A$17:$AA$113</definedName>
    <definedName name="_xlnm.Print_Titles" localSheetId="0">'приложение 10'!$16:$17</definedName>
    <definedName name="_xlnm.Print_Area" localSheetId="0">'приложение 10'!$A$1:$Y$113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9" i="1" l="1"/>
  <c r="X109" i="1" l="1"/>
  <c r="V109" i="1"/>
  <c r="X107" i="1"/>
  <c r="X104" i="1"/>
  <c r="V104" i="1"/>
  <c r="X39" i="1"/>
  <c r="V39" i="1"/>
  <c r="Y51" i="1"/>
  <c r="W51" i="1"/>
  <c r="Y50" i="1"/>
  <c r="W50" i="1"/>
  <c r="V20" i="1" l="1"/>
  <c r="Y36" i="1"/>
  <c r="W36" i="1"/>
  <c r="Y35" i="1" l="1"/>
  <c r="W35" i="1"/>
  <c r="X31" i="1"/>
  <c r="X29" i="1" s="1"/>
  <c r="V29" i="1"/>
  <c r="X24" i="1"/>
  <c r="V22" i="1"/>
  <c r="V113" i="1" l="1"/>
  <c r="X22" i="1"/>
  <c r="X113" i="1" s="1"/>
  <c r="X20" i="1"/>
  <c r="X61" i="1"/>
  <c r="V61" i="1"/>
  <c r="W86" i="1"/>
  <c r="X112" i="1" l="1"/>
  <c r="V112" i="1"/>
  <c r="X111" i="1"/>
  <c r="V111" i="1"/>
  <c r="X110" i="1"/>
  <c r="V110" i="1"/>
  <c r="X108" i="1"/>
  <c r="V108" i="1"/>
  <c r="V107" i="1"/>
  <c r="X106" i="1"/>
  <c r="V106" i="1"/>
  <c r="X93" i="1"/>
  <c r="V93" i="1"/>
  <c r="X91" i="1"/>
  <c r="V91" i="1"/>
  <c r="X87" i="1"/>
  <c r="V87" i="1"/>
  <c r="X82" i="1"/>
  <c r="V82" i="1"/>
  <c r="X77" i="1"/>
  <c r="V77" i="1"/>
  <c r="X69" i="1"/>
  <c r="V69" i="1"/>
  <c r="V64" i="1"/>
  <c r="X63" i="1"/>
  <c r="V63" i="1"/>
  <c r="V101" i="1" s="1"/>
  <c r="X54" i="1"/>
  <c r="V54" i="1"/>
  <c r="X40" i="1"/>
  <c r="V40" i="1"/>
  <c r="X21" i="1"/>
  <c r="V21" i="1"/>
  <c r="V105" i="1" l="1"/>
  <c r="V102" i="1"/>
  <c r="X105" i="1"/>
  <c r="X37" i="1"/>
  <c r="V18" i="1"/>
  <c r="X52" i="1"/>
  <c r="X59" i="1"/>
  <c r="X101" i="1"/>
  <c r="X102" i="1"/>
  <c r="V37" i="1"/>
  <c r="V52" i="1"/>
  <c r="V59" i="1"/>
  <c r="X18" i="1"/>
  <c r="T113" i="1"/>
  <c r="T93" i="1"/>
  <c r="U96" i="1"/>
  <c r="Y96" i="1" s="1"/>
  <c r="R113" i="1"/>
  <c r="R93" i="1"/>
  <c r="S96" i="1"/>
  <c r="W96" i="1" s="1"/>
  <c r="V99" i="1" l="1"/>
  <c r="X99" i="1"/>
  <c r="T20" i="1"/>
  <c r="R20" i="1"/>
  <c r="U34" i="1"/>
  <c r="Y34" i="1" s="1"/>
  <c r="S34" i="1"/>
  <c r="W34" i="1" s="1"/>
  <c r="T63" i="1" l="1"/>
  <c r="T61" i="1"/>
  <c r="R63" i="1"/>
  <c r="R61" i="1"/>
  <c r="T112" i="1"/>
  <c r="U84" i="1"/>
  <c r="Y84" i="1" s="1"/>
  <c r="U85" i="1"/>
  <c r="Y85" i="1" s="1"/>
  <c r="T82" i="1"/>
  <c r="U82" i="1" s="1"/>
  <c r="Y82" i="1" s="1"/>
  <c r="S84" i="1"/>
  <c r="W84" i="1" s="1"/>
  <c r="S85" i="1"/>
  <c r="W85" i="1" s="1"/>
  <c r="R82" i="1"/>
  <c r="S82" i="1" s="1"/>
  <c r="W82" i="1" s="1"/>
  <c r="T54" i="1" l="1"/>
  <c r="T52" i="1" s="1"/>
  <c r="R54" i="1"/>
  <c r="R52" i="1" s="1"/>
  <c r="U58" i="1"/>
  <c r="Y58" i="1" s="1"/>
  <c r="S58" i="1"/>
  <c r="W58" i="1" s="1"/>
  <c r="R112" i="1"/>
  <c r="T111" i="1"/>
  <c r="R111" i="1"/>
  <c r="T110" i="1"/>
  <c r="R110" i="1"/>
  <c r="T108" i="1"/>
  <c r="R108" i="1"/>
  <c r="R107" i="1"/>
  <c r="T106" i="1"/>
  <c r="R106" i="1"/>
  <c r="T104" i="1"/>
  <c r="R104" i="1"/>
  <c r="T91" i="1"/>
  <c r="R91" i="1"/>
  <c r="T87" i="1"/>
  <c r="R87" i="1"/>
  <c r="T77" i="1"/>
  <c r="R77" i="1"/>
  <c r="T69" i="1"/>
  <c r="R69" i="1"/>
  <c r="R64" i="1"/>
  <c r="R101" i="1"/>
  <c r="T40" i="1"/>
  <c r="R40" i="1"/>
  <c r="T39" i="1"/>
  <c r="R39" i="1"/>
  <c r="T21" i="1"/>
  <c r="T102" i="1" s="1"/>
  <c r="R21" i="1"/>
  <c r="R18" i="1" s="1"/>
  <c r="R37" i="1" l="1"/>
  <c r="T37" i="1"/>
  <c r="R105" i="1"/>
  <c r="T18" i="1"/>
  <c r="R102" i="1"/>
  <c r="T105" i="1"/>
  <c r="T59" i="1"/>
  <c r="T101" i="1"/>
  <c r="R59" i="1"/>
  <c r="P113" i="1"/>
  <c r="N113" i="1"/>
  <c r="P112" i="1"/>
  <c r="N112" i="1"/>
  <c r="P111" i="1"/>
  <c r="N111" i="1"/>
  <c r="P110" i="1"/>
  <c r="N110" i="1"/>
  <c r="P108" i="1"/>
  <c r="N108" i="1"/>
  <c r="N107" i="1"/>
  <c r="P106" i="1"/>
  <c r="N106" i="1"/>
  <c r="P104" i="1"/>
  <c r="N104" i="1"/>
  <c r="P93" i="1"/>
  <c r="N93" i="1"/>
  <c r="P91" i="1"/>
  <c r="N91" i="1"/>
  <c r="P87" i="1"/>
  <c r="N87" i="1"/>
  <c r="P77" i="1"/>
  <c r="N77" i="1"/>
  <c r="P69" i="1"/>
  <c r="P105" i="1" s="1"/>
  <c r="N69" i="1"/>
  <c r="N64" i="1"/>
  <c r="P63" i="1"/>
  <c r="N63" i="1"/>
  <c r="N101" i="1" s="1"/>
  <c r="P61" i="1"/>
  <c r="N61" i="1"/>
  <c r="P54" i="1"/>
  <c r="P52" i="1" s="1"/>
  <c r="N54" i="1"/>
  <c r="P40" i="1"/>
  <c r="N40" i="1"/>
  <c r="P39" i="1"/>
  <c r="N39" i="1"/>
  <c r="P21" i="1"/>
  <c r="P102" i="1" s="1"/>
  <c r="N21" i="1"/>
  <c r="N102" i="1" s="1"/>
  <c r="P20" i="1"/>
  <c r="N20" i="1"/>
  <c r="N18" i="1" l="1"/>
  <c r="T99" i="1"/>
  <c r="P18" i="1"/>
  <c r="R99" i="1"/>
  <c r="N37" i="1"/>
  <c r="P59" i="1"/>
  <c r="N105" i="1"/>
  <c r="N52" i="1"/>
  <c r="P37" i="1"/>
  <c r="N59" i="1"/>
  <c r="P101" i="1"/>
  <c r="M57" i="1"/>
  <c r="Q57" i="1" s="1"/>
  <c r="U57" i="1" s="1"/>
  <c r="Y57" i="1" s="1"/>
  <c r="M90" i="1"/>
  <c r="Q90" i="1" s="1"/>
  <c r="U90" i="1" s="1"/>
  <c r="Y90" i="1" s="1"/>
  <c r="M81" i="1"/>
  <c r="Q81" i="1" s="1"/>
  <c r="U81" i="1" s="1"/>
  <c r="Y81" i="1" s="1"/>
  <c r="N99" i="1" l="1"/>
  <c r="P99" i="1"/>
  <c r="J107" i="1"/>
  <c r="J87" i="1"/>
  <c r="K90" i="1"/>
  <c r="O90" i="1" s="1"/>
  <c r="S90" i="1" s="1"/>
  <c r="W90" i="1" s="1"/>
  <c r="J63" i="1" l="1"/>
  <c r="J61" i="1"/>
  <c r="J64" i="1" l="1"/>
  <c r="K81" i="1" l="1"/>
  <c r="O81" i="1" s="1"/>
  <c r="S81" i="1" s="1"/>
  <c r="W81" i="1" s="1"/>
  <c r="J54" i="1"/>
  <c r="K57" i="1"/>
  <c r="O57" i="1" s="1"/>
  <c r="S57" i="1" s="1"/>
  <c r="W57" i="1" s="1"/>
  <c r="M79" i="1" l="1"/>
  <c r="Q79" i="1" s="1"/>
  <c r="U79" i="1" s="1"/>
  <c r="Y79" i="1" s="1"/>
  <c r="M80" i="1"/>
  <c r="Q80" i="1" s="1"/>
  <c r="U80" i="1" s="1"/>
  <c r="Y80" i="1" s="1"/>
  <c r="L77" i="1"/>
  <c r="M77" i="1" s="1"/>
  <c r="Q77" i="1" s="1"/>
  <c r="U77" i="1" s="1"/>
  <c r="Y77" i="1" s="1"/>
  <c r="K79" i="1"/>
  <c r="O79" i="1" s="1"/>
  <c r="S79" i="1" s="1"/>
  <c r="W79" i="1" s="1"/>
  <c r="K80" i="1"/>
  <c r="O80" i="1" s="1"/>
  <c r="S80" i="1" s="1"/>
  <c r="W80" i="1" s="1"/>
  <c r="J77" i="1"/>
  <c r="K77" i="1" s="1"/>
  <c r="O77" i="1" s="1"/>
  <c r="S77" i="1" s="1"/>
  <c r="W77" i="1" s="1"/>
  <c r="J69" i="1" l="1"/>
  <c r="J105" i="1" s="1"/>
  <c r="L69" i="1"/>
  <c r="L113" i="1" l="1"/>
  <c r="L112" i="1"/>
  <c r="L111" i="1"/>
  <c r="L110" i="1"/>
  <c r="L108" i="1"/>
  <c r="J108" i="1"/>
  <c r="L106" i="1"/>
  <c r="L105" i="1"/>
  <c r="L104" i="1"/>
  <c r="J113" i="1"/>
  <c r="J112" i="1"/>
  <c r="J111" i="1"/>
  <c r="J110" i="1"/>
  <c r="J106" i="1"/>
  <c r="J104" i="1"/>
  <c r="L93" i="1" l="1"/>
  <c r="J93" i="1"/>
  <c r="L91" i="1"/>
  <c r="J91" i="1"/>
  <c r="L87" i="1"/>
  <c r="L63" i="1"/>
  <c r="L101" i="1" s="1"/>
  <c r="L61" i="1"/>
  <c r="J101" i="1"/>
  <c r="L54" i="1"/>
  <c r="L52" i="1" s="1"/>
  <c r="J52" i="1"/>
  <c r="L40" i="1"/>
  <c r="L39" i="1"/>
  <c r="J40" i="1"/>
  <c r="J39" i="1"/>
  <c r="L21" i="1"/>
  <c r="L102" i="1" s="1"/>
  <c r="L20" i="1"/>
  <c r="J21" i="1"/>
  <c r="J20" i="1"/>
  <c r="J18" i="1" l="1"/>
  <c r="J37" i="1"/>
  <c r="L18" i="1"/>
  <c r="L59" i="1"/>
  <c r="L37" i="1"/>
  <c r="J59" i="1"/>
  <c r="J102" i="1"/>
  <c r="D22" i="1"/>
  <c r="L99" i="1" l="1"/>
  <c r="J99" i="1"/>
  <c r="H113" i="1"/>
  <c r="H112" i="1"/>
  <c r="H111" i="1"/>
  <c r="H110" i="1"/>
  <c r="H108" i="1"/>
  <c r="H106" i="1"/>
  <c r="H105" i="1"/>
  <c r="H104" i="1"/>
  <c r="F113" i="1"/>
  <c r="F112" i="1"/>
  <c r="F111" i="1"/>
  <c r="F110" i="1"/>
  <c r="F108" i="1"/>
  <c r="F106" i="1"/>
  <c r="F105" i="1"/>
  <c r="F104" i="1"/>
  <c r="H93" i="1"/>
  <c r="F93" i="1"/>
  <c r="H91" i="1"/>
  <c r="F91" i="1"/>
  <c r="H87" i="1"/>
  <c r="F87" i="1"/>
  <c r="H63" i="1"/>
  <c r="H101" i="1" s="1"/>
  <c r="H61" i="1"/>
  <c r="F63" i="1"/>
  <c r="F101" i="1" s="1"/>
  <c r="F61" i="1"/>
  <c r="H54" i="1"/>
  <c r="H52" i="1" s="1"/>
  <c r="F54" i="1"/>
  <c r="F52" i="1" s="1"/>
  <c r="H40" i="1"/>
  <c r="H39" i="1"/>
  <c r="F40" i="1"/>
  <c r="F39" i="1"/>
  <c r="H21" i="1"/>
  <c r="H102" i="1" s="1"/>
  <c r="H20" i="1"/>
  <c r="F21" i="1"/>
  <c r="F102" i="1" s="1"/>
  <c r="F20" i="1"/>
  <c r="I95" i="1"/>
  <c r="M95" i="1" s="1"/>
  <c r="Q95" i="1" s="1"/>
  <c r="U95" i="1" s="1"/>
  <c r="Y95" i="1" s="1"/>
  <c r="G95" i="1"/>
  <c r="K95" i="1" s="1"/>
  <c r="O95" i="1" s="1"/>
  <c r="S95" i="1" s="1"/>
  <c r="W95" i="1" s="1"/>
  <c r="F37" i="1" l="1"/>
  <c r="H18" i="1"/>
  <c r="H59" i="1"/>
  <c r="F59" i="1"/>
  <c r="H37" i="1"/>
  <c r="F18" i="1"/>
  <c r="I24" i="1"/>
  <c r="M24" i="1" s="1"/>
  <c r="Q24" i="1" s="1"/>
  <c r="U24" i="1" s="1"/>
  <c r="Y24" i="1" s="1"/>
  <c r="I25" i="1"/>
  <c r="M25" i="1" s="1"/>
  <c r="Q25" i="1" s="1"/>
  <c r="U25" i="1" s="1"/>
  <c r="Y25" i="1" s="1"/>
  <c r="I26" i="1"/>
  <c r="M26" i="1" s="1"/>
  <c r="Q26" i="1" s="1"/>
  <c r="U26" i="1" s="1"/>
  <c r="Y26" i="1" s="1"/>
  <c r="I27" i="1"/>
  <c r="M27" i="1" s="1"/>
  <c r="Q27" i="1" s="1"/>
  <c r="U27" i="1" s="1"/>
  <c r="Y27" i="1" s="1"/>
  <c r="I28" i="1"/>
  <c r="M28" i="1" s="1"/>
  <c r="Q28" i="1" s="1"/>
  <c r="U28" i="1" s="1"/>
  <c r="Y28" i="1" s="1"/>
  <c r="I31" i="1"/>
  <c r="M31" i="1" s="1"/>
  <c r="Q31" i="1" s="1"/>
  <c r="U31" i="1" s="1"/>
  <c r="Y31" i="1" s="1"/>
  <c r="I32" i="1"/>
  <c r="M32" i="1" s="1"/>
  <c r="Q32" i="1" s="1"/>
  <c r="U32" i="1" s="1"/>
  <c r="Y32" i="1" s="1"/>
  <c r="I33" i="1"/>
  <c r="M33" i="1" s="1"/>
  <c r="Q33" i="1" s="1"/>
  <c r="U33" i="1" s="1"/>
  <c r="Y33" i="1" s="1"/>
  <c r="I38" i="1"/>
  <c r="I41" i="1"/>
  <c r="M41" i="1" s="1"/>
  <c r="Q41" i="1" s="1"/>
  <c r="U41" i="1" s="1"/>
  <c r="Y41" i="1" s="1"/>
  <c r="I42" i="1"/>
  <c r="M42" i="1" s="1"/>
  <c r="Q42" i="1" s="1"/>
  <c r="U42" i="1" s="1"/>
  <c r="Y42" i="1" s="1"/>
  <c r="I43" i="1"/>
  <c r="M43" i="1" s="1"/>
  <c r="Q43" i="1" s="1"/>
  <c r="U43" i="1" s="1"/>
  <c r="Y43" i="1" s="1"/>
  <c r="I44" i="1"/>
  <c r="M44" i="1" s="1"/>
  <c r="Q44" i="1" s="1"/>
  <c r="U44" i="1" s="1"/>
  <c r="Y44" i="1" s="1"/>
  <c r="I46" i="1"/>
  <c r="I47" i="1"/>
  <c r="M47" i="1" s="1"/>
  <c r="Q47" i="1" s="1"/>
  <c r="U47" i="1" s="1"/>
  <c r="Y47" i="1" s="1"/>
  <c r="I48" i="1"/>
  <c r="M48" i="1" s="1"/>
  <c r="Q48" i="1" s="1"/>
  <c r="U48" i="1" s="1"/>
  <c r="Y48" i="1" s="1"/>
  <c r="I49" i="1"/>
  <c r="M49" i="1" s="1"/>
  <c r="Q49" i="1" s="1"/>
  <c r="U49" i="1" s="1"/>
  <c r="Y49" i="1" s="1"/>
  <c r="I53" i="1"/>
  <c r="I55" i="1"/>
  <c r="M55" i="1" s="1"/>
  <c r="Q55" i="1" s="1"/>
  <c r="U55" i="1" s="1"/>
  <c r="Y55" i="1" s="1"/>
  <c r="I56" i="1"/>
  <c r="M56" i="1" s="1"/>
  <c r="Q56" i="1" s="1"/>
  <c r="U56" i="1" s="1"/>
  <c r="Y56" i="1" s="1"/>
  <c r="I62" i="1"/>
  <c r="M62" i="1" s="1"/>
  <c r="Q62" i="1" s="1"/>
  <c r="U62" i="1" s="1"/>
  <c r="Y62" i="1" s="1"/>
  <c r="I66" i="1"/>
  <c r="M66" i="1" s="1"/>
  <c r="Q66" i="1" s="1"/>
  <c r="U66" i="1" s="1"/>
  <c r="Y66" i="1" s="1"/>
  <c r="I67" i="1"/>
  <c r="M67" i="1" s="1"/>
  <c r="Q67" i="1" s="1"/>
  <c r="U67" i="1" s="1"/>
  <c r="Y67" i="1" s="1"/>
  <c r="I68" i="1"/>
  <c r="M68" i="1" s="1"/>
  <c r="Q68" i="1" s="1"/>
  <c r="U68" i="1" s="1"/>
  <c r="Y68" i="1" s="1"/>
  <c r="I71" i="1"/>
  <c r="M71" i="1" s="1"/>
  <c r="Q71" i="1" s="1"/>
  <c r="U71" i="1" s="1"/>
  <c r="Y71" i="1" s="1"/>
  <c r="I72" i="1"/>
  <c r="M72" i="1" s="1"/>
  <c r="Q72" i="1" s="1"/>
  <c r="U72" i="1" s="1"/>
  <c r="Y72" i="1" s="1"/>
  <c r="I73" i="1"/>
  <c r="M73" i="1" s="1"/>
  <c r="Q73" i="1" s="1"/>
  <c r="U73" i="1" s="1"/>
  <c r="Y73" i="1" s="1"/>
  <c r="I74" i="1"/>
  <c r="M74" i="1" s="1"/>
  <c r="Q74" i="1" s="1"/>
  <c r="U74" i="1" s="1"/>
  <c r="Y74" i="1" s="1"/>
  <c r="I75" i="1"/>
  <c r="M75" i="1" s="1"/>
  <c r="Q75" i="1" s="1"/>
  <c r="U75" i="1" s="1"/>
  <c r="Y75" i="1" s="1"/>
  <c r="I76" i="1"/>
  <c r="M76" i="1" s="1"/>
  <c r="Q76" i="1" s="1"/>
  <c r="U76" i="1" s="1"/>
  <c r="Y76" i="1" s="1"/>
  <c r="I88" i="1"/>
  <c r="M88" i="1" s="1"/>
  <c r="Q88" i="1" s="1"/>
  <c r="U88" i="1" s="1"/>
  <c r="Y88" i="1" s="1"/>
  <c r="I89" i="1"/>
  <c r="M89" i="1" s="1"/>
  <c r="Q89" i="1" s="1"/>
  <c r="U89" i="1" s="1"/>
  <c r="Y89" i="1" s="1"/>
  <c r="I92" i="1"/>
  <c r="M92" i="1" s="1"/>
  <c r="Q92" i="1" s="1"/>
  <c r="U92" i="1" s="1"/>
  <c r="Y92" i="1" s="1"/>
  <c r="I94" i="1"/>
  <c r="M94" i="1" s="1"/>
  <c r="Q94" i="1" s="1"/>
  <c r="U94" i="1" s="1"/>
  <c r="Y94" i="1" s="1"/>
  <c r="I98" i="1"/>
  <c r="I107" i="1"/>
  <c r="M107" i="1" s="1"/>
  <c r="Q107" i="1" s="1"/>
  <c r="U107" i="1" s="1"/>
  <c r="Y107" i="1" s="1"/>
  <c r="G24" i="1"/>
  <c r="K24" i="1" s="1"/>
  <c r="O24" i="1" s="1"/>
  <c r="S24" i="1" s="1"/>
  <c r="W24" i="1" s="1"/>
  <c r="G25" i="1"/>
  <c r="K25" i="1" s="1"/>
  <c r="O25" i="1" s="1"/>
  <c r="S25" i="1" s="1"/>
  <c r="W25" i="1" s="1"/>
  <c r="G26" i="1"/>
  <c r="K26" i="1" s="1"/>
  <c r="O26" i="1" s="1"/>
  <c r="S26" i="1" s="1"/>
  <c r="W26" i="1" s="1"/>
  <c r="G27" i="1"/>
  <c r="K27" i="1" s="1"/>
  <c r="O27" i="1" s="1"/>
  <c r="S27" i="1" s="1"/>
  <c r="W27" i="1" s="1"/>
  <c r="G28" i="1"/>
  <c r="K28" i="1" s="1"/>
  <c r="O28" i="1" s="1"/>
  <c r="S28" i="1" s="1"/>
  <c r="W28" i="1" s="1"/>
  <c r="G31" i="1"/>
  <c r="K31" i="1" s="1"/>
  <c r="O31" i="1" s="1"/>
  <c r="S31" i="1" s="1"/>
  <c r="W31" i="1" s="1"/>
  <c r="G32" i="1"/>
  <c r="K32" i="1" s="1"/>
  <c r="O32" i="1" s="1"/>
  <c r="S32" i="1" s="1"/>
  <c r="W32" i="1" s="1"/>
  <c r="G33" i="1"/>
  <c r="K33" i="1" s="1"/>
  <c r="O33" i="1" s="1"/>
  <c r="S33" i="1" s="1"/>
  <c r="W33" i="1" s="1"/>
  <c r="G38" i="1"/>
  <c r="G41" i="1"/>
  <c r="K41" i="1" s="1"/>
  <c r="O41" i="1" s="1"/>
  <c r="S41" i="1" s="1"/>
  <c r="W41" i="1" s="1"/>
  <c r="G42" i="1"/>
  <c r="K42" i="1" s="1"/>
  <c r="O42" i="1" s="1"/>
  <c r="S42" i="1" s="1"/>
  <c r="W42" i="1" s="1"/>
  <c r="G43" i="1"/>
  <c r="K43" i="1" s="1"/>
  <c r="O43" i="1" s="1"/>
  <c r="S43" i="1" s="1"/>
  <c r="W43" i="1" s="1"/>
  <c r="G44" i="1"/>
  <c r="K44" i="1" s="1"/>
  <c r="O44" i="1" s="1"/>
  <c r="S44" i="1" s="1"/>
  <c r="W44" i="1" s="1"/>
  <c r="G46" i="1"/>
  <c r="G47" i="1"/>
  <c r="K47" i="1" s="1"/>
  <c r="O47" i="1" s="1"/>
  <c r="S47" i="1" s="1"/>
  <c r="W47" i="1" s="1"/>
  <c r="G48" i="1"/>
  <c r="K48" i="1" s="1"/>
  <c r="O48" i="1" s="1"/>
  <c r="S48" i="1" s="1"/>
  <c r="W48" i="1" s="1"/>
  <c r="G49" i="1"/>
  <c r="K49" i="1" s="1"/>
  <c r="O49" i="1" s="1"/>
  <c r="S49" i="1" s="1"/>
  <c r="W49" i="1" s="1"/>
  <c r="G53" i="1"/>
  <c r="G55" i="1"/>
  <c r="K55" i="1" s="1"/>
  <c r="O55" i="1" s="1"/>
  <c r="S55" i="1" s="1"/>
  <c r="W55" i="1" s="1"/>
  <c r="G56" i="1"/>
  <c r="K56" i="1" s="1"/>
  <c r="O56" i="1" s="1"/>
  <c r="S56" i="1" s="1"/>
  <c r="W56" i="1" s="1"/>
  <c r="G62" i="1"/>
  <c r="K62" i="1" s="1"/>
  <c r="O62" i="1" s="1"/>
  <c r="S62" i="1" s="1"/>
  <c r="W62" i="1" s="1"/>
  <c r="G66" i="1"/>
  <c r="K66" i="1" s="1"/>
  <c r="O66" i="1" s="1"/>
  <c r="S66" i="1" s="1"/>
  <c r="W66" i="1" s="1"/>
  <c r="G67" i="1"/>
  <c r="K67" i="1" s="1"/>
  <c r="O67" i="1" s="1"/>
  <c r="S67" i="1" s="1"/>
  <c r="W67" i="1" s="1"/>
  <c r="G68" i="1"/>
  <c r="K68" i="1" s="1"/>
  <c r="O68" i="1" s="1"/>
  <c r="S68" i="1" s="1"/>
  <c r="W68" i="1" s="1"/>
  <c r="G71" i="1"/>
  <c r="K71" i="1" s="1"/>
  <c r="O71" i="1" s="1"/>
  <c r="S71" i="1" s="1"/>
  <c r="W71" i="1" s="1"/>
  <c r="G72" i="1"/>
  <c r="K72" i="1" s="1"/>
  <c r="O72" i="1" s="1"/>
  <c r="S72" i="1" s="1"/>
  <c r="W72" i="1" s="1"/>
  <c r="G73" i="1"/>
  <c r="K73" i="1" s="1"/>
  <c r="O73" i="1" s="1"/>
  <c r="S73" i="1" s="1"/>
  <c r="W73" i="1" s="1"/>
  <c r="G74" i="1"/>
  <c r="K74" i="1" s="1"/>
  <c r="O74" i="1" s="1"/>
  <c r="S74" i="1" s="1"/>
  <c r="W74" i="1" s="1"/>
  <c r="G75" i="1"/>
  <c r="K75" i="1" s="1"/>
  <c r="O75" i="1" s="1"/>
  <c r="S75" i="1" s="1"/>
  <c r="W75" i="1" s="1"/>
  <c r="G76" i="1"/>
  <c r="K76" i="1" s="1"/>
  <c r="O76" i="1" s="1"/>
  <c r="S76" i="1" s="1"/>
  <c r="W76" i="1" s="1"/>
  <c r="G88" i="1"/>
  <c r="K88" i="1" s="1"/>
  <c r="O88" i="1" s="1"/>
  <c r="S88" i="1" s="1"/>
  <c r="W88" i="1" s="1"/>
  <c r="G89" i="1"/>
  <c r="K89" i="1" s="1"/>
  <c r="O89" i="1" s="1"/>
  <c r="S89" i="1" s="1"/>
  <c r="W89" i="1" s="1"/>
  <c r="G92" i="1"/>
  <c r="K92" i="1" s="1"/>
  <c r="O92" i="1" s="1"/>
  <c r="S92" i="1" s="1"/>
  <c r="W92" i="1" s="1"/>
  <c r="G94" i="1"/>
  <c r="K94" i="1" s="1"/>
  <c r="O94" i="1" s="1"/>
  <c r="S94" i="1" s="1"/>
  <c r="W94" i="1" s="1"/>
  <c r="G98" i="1"/>
  <c r="G107" i="1"/>
  <c r="K107" i="1" s="1"/>
  <c r="O107" i="1" s="1"/>
  <c r="S107" i="1" s="1"/>
  <c r="W107" i="1" s="1"/>
  <c r="W63" i="1" l="1"/>
  <c r="S63" i="1"/>
  <c r="F99" i="1"/>
  <c r="H99" i="1"/>
  <c r="E108" i="1"/>
  <c r="I108" i="1" s="1"/>
  <c r="M108" i="1" s="1"/>
  <c r="Q108" i="1" s="1"/>
  <c r="U108" i="1" s="1"/>
  <c r="Y108" i="1" s="1"/>
  <c r="D108" i="1"/>
  <c r="G108" i="1" s="1"/>
  <c r="K108" i="1" s="1"/>
  <c r="O108" i="1" s="1"/>
  <c r="S108" i="1" s="1"/>
  <c r="W108" i="1" s="1"/>
  <c r="E61" i="1"/>
  <c r="I61" i="1" s="1"/>
  <c r="M61" i="1" s="1"/>
  <c r="Q61" i="1" s="1"/>
  <c r="U61" i="1" s="1"/>
  <c r="Y61" i="1" s="1"/>
  <c r="D61" i="1"/>
  <c r="G61" i="1" s="1"/>
  <c r="K61" i="1" s="1"/>
  <c r="O61" i="1" s="1"/>
  <c r="S61" i="1" s="1"/>
  <c r="W61" i="1" s="1"/>
  <c r="E54" i="1" l="1"/>
  <c r="I54" i="1" s="1"/>
  <c r="M54" i="1" s="1"/>
  <c r="Q54" i="1" s="1"/>
  <c r="U54" i="1" s="1"/>
  <c r="Y54" i="1" s="1"/>
  <c r="D54" i="1"/>
  <c r="G54" i="1" s="1"/>
  <c r="K54" i="1" s="1"/>
  <c r="O54" i="1" s="1"/>
  <c r="S54" i="1" s="1"/>
  <c r="W54" i="1" s="1"/>
  <c r="E39" i="1" l="1"/>
  <c r="I39" i="1" s="1"/>
  <c r="M39" i="1" s="1"/>
  <c r="Q39" i="1" s="1"/>
  <c r="U39" i="1" s="1"/>
  <c r="Y39" i="1" s="1"/>
  <c r="D39" i="1"/>
  <c r="G39" i="1" s="1"/>
  <c r="K39" i="1" s="1"/>
  <c r="O39" i="1" s="1"/>
  <c r="S39" i="1" s="1"/>
  <c r="W39" i="1" s="1"/>
  <c r="E112" i="1"/>
  <c r="I112" i="1" s="1"/>
  <c r="M112" i="1" s="1"/>
  <c r="Q112" i="1" s="1"/>
  <c r="U112" i="1" s="1"/>
  <c r="Y112" i="1" s="1"/>
  <c r="D112" i="1"/>
  <c r="G112" i="1" s="1"/>
  <c r="K112" i="1" s="1"/>
  <c r="O112" i="1" s="1"/>
  <c r="S112" i="1" s="1"/>
  <c r="W112" i="1" s="1"/>
  <c r="E111" i="1"/>
  <c r="I111" i="1" s="1"/>
  <c r="M111" i="1" s="1"/>
  <c r="Q111" i="1" s="1"/>
  <c r="U111" i="1" s="1"/>
  <c r="Y111" i="1" s="1"/>
  <c r="E109" i="1"/>
  <c r="I109" i="1" s="1"/>
  <c r="M109" i="1" s="1"/>
  <c r="Q109" i="1" s="1"/>
  <c r="U109" i="1" s="1"/>
  <c r="Y109" i="1" s="1"/>
  <c r="D109" i="1"/>
  <c r="G109" i="1" s="1"/>
  <c r="K109" i="1" s="1"/>
  <c r="O109" i="1" s="1"/>
  <c r="S109" i="1" s="1"/>
  <c r="W109" i="1" s="1"/>
  <c r="E106" i="1"/>
  <c r="I106" i="1" s="1"/>
  <c r="M106" i="1" s="1"/>
  <c r="Q106" i="1" s="1"/>
  <c r="U106" i="1" s="1"/>
  <c r="Y106" i="1" s="1"/>
  <c r="D106" i="1"/>
  <c r="G106" i="1" s="1"/>
  <c r="K106" i="1" s="1"/>
  <c r="O106" i="1" s="1"/>
  <c r="S106" i="1" s="1"/>
  <c r="W106" i="1" s="1"/>
  <c r="E104" i="1"/>
  <c r="I104" i="1" s="1"/>
  <c r="M104" i="1" s="1"/>
  <c r="Q104" i="1" s="1"/>
  <c r="U104" i="1" s="1"/>
  <c r="Y104" i="1" s="1"/>
  <c r="D104" i="1"/>
  <c r="G104" i="1" s="1"/>
  <c r="K104" i="1" s="1"/>
  <c r="O104" i="1" s="1"/>
  <c r="S104" i="1" s="1"/>
  <c r="W104" i="1" s="1"/>
  <c r="E93" i="1"/>
  <c r="I93" i="1" s="1"/>
  <c r="M93" i="1" s="1"/>
  <c r="Q93" i="1" s="1"/>
  <c r="U93" i="1" s="1"/>
  <c r="Y93" i="1" s="1"/>
  <c r="D93" i="1"/>
  <c r="G93" i="1" s="1"/>
  <c r="K93" i="1" s="1"/>
  <c r="O93" i="1" s="1"/>
  <c r="S93" i="1" s="1"/>
  <c r="W93" i="1" s="1"/>
  <c r="D63" i="1"/>
  <c r="G63" i="1" s="1"/>
  <c r="K63" i="1" s="1"/>
  <c r="O63" i="1" s="1"/>
  <c r="E52" i="1"/>
  <c r="I52" i="1" s="1"/>
  <c r="M52" i="1" s="1"/>
  <c r="Q52" i="1" s="1"/>
  <c r="U52" i="1" s="1"/>
  <c r="Y52" i="1" s="1"/>
  <c r="D52" i="1"/>
  <c r="G52" i="1" s="1"/>
  <c r="K52" i="1" s="1"/>
  <c r="O52" i="1" s="1"/>
  <c r="S52" i="1" s="1"/>
  <c r="W52" i="1" s="1"/>
  <c r="E20" i="1"/>
  <c r="I20" i="1" s="1"/>
  <c r="M20" i="1" s="1"/>
  <c r="Q20" i="1" s="1"/>
  <c r="U20" i="1" s="1"/>
  <c r="Y20" i="1" s="1"/>
  <c r="E21" i="1"/>
  <c r="I21" i="1" s="1"/>
  <c r="M21" i="1" s="1"/>
  <c r="Q21" i="1" s="1"/>
  <c r="U21" i="1" s="1"/>
  <c r="Y21" i="1" s="1"/>
  <c r="D21" i="1"/>
  <c r="G21" i="1" s="1"/>
  <c r="K21" i="1" s="1"/>
  <c r="O21" i="1" s="1"/>
  <c r="S21" i="1" s="1"/>
  <c r="W21" i="1" s="1"/>
  <c r="E18" i="1" l="1"/>
  <c r="I18" i="1" s="1"/>
  <c r="M18" i="1" s="1"/>
  <c r="Q18" i="1" s="1"/>
  <c r="U18" i="1" s="1"/>
  <c r="Y18" i="1" s="1"/>
  <c r="E87" i="1"/>
  <c r="I87" i="1" s="1"/>
  <c r="M87" i="1" s="1"/>
  <c r="Q87" i="1" s="1"/>
  <c r="U87" i="1" s="1"/>
  <c r="Y87" i="1" s="1"/>
  <c r="D87" i="1"/>
  <c r="G87" i="1" s="1"/>
  <c r="K87" i="1" s="1"/>
  <c r="O87" i="1" s="1"/>
  <c r="S87" i="1" s="1"/>
  <c r="W87" i="1" s="1"/>
  <c r="E63" i="1" l="1"/>
  <c r="I63" i="1" s="1"/>
  <c r="M63" i="1" s="1"/>
  <c r="Q63" i="1" s="1"/>
  <c r="U63" i="1" s="1"/>
  <c r="Y63" i="1" s="1"/>
  <c r="E69" i="1"/>
  <c r="I69" i="1" s="1"/>
  <c r="M69" i="1" s="1"/>
  <c r="Q69" i="1" s="1"/>
  <c r="U69" i="1" s="1"/>
  <c r="Y69" i="1" s="1"/>
  <c r="D69" i="1"/>
  <c r="G69" i="1" s="1"/>
  <c r="K69" i="1" s="1"/>
  <c r="O69" i="1" s="1"/>
  <c r="S69" i="1" s="1"/>
  <c r="W69" i="1" s="1"/>
  <c r="E29" i="1" l="1"/>
  <c r="I29" i="1" s="1"/>
  <c r="M29" i="1" s="1"/>
  <c r="Q29" i="1" s="1"/>
  <c r="U29" i="1" s="1"/>
  <c r="Y29" i="1" s="1"/>
  <c r="D29" i="1"/>
  <c r="E22" i="1"/>
  <c r="I22" i="1" s="1"/>
  <c r="M22" i="1" s="1"/>
  <c r="Q22" i="1" s="1"/>
  <c r="U22" i="1" s="1"/>
  <c r="Y22" i="1" s="1"/>
  <c r="G22" i="1"/>
  <c r="K22" i="1" s="1"/>
  <c r="O22" i="1" s="1"/>
  <c r="S22" i="1" s="1"/>
  <c r="W22" i="1" s="1"/>
  <c r="D20" i="1" l="1"/>
  <c r="G29" i="1"/>
  <c r="K29" i="1" s="1"/>
  <c r="O29" i="1" s="1"/>
  <c r="S29" i="1" s="1"/>
  <c r="W29" i="1" s="1"/>
  <c r="D113" i="1"/>
  <c r="G113" i="1" s="1"/>
  <c r="K113" i="1" s="1"/>
  <c r="O113" i="1" s="1"/>
  <c r="S113" i="1" s="1"/>
  <c r="W113" i="1" s="1"/>
  <c r="E113" i="1"/>
  <c r="I113" i="1" s="1"/>
  <c r="M113" i="1" s="1"/>
  <c r="Q113" i="1" s="1"/>
  <c r="U113" i="1" s="1"/>
  <c r="Y113" i="1" s="1"/>
  <c r="E59" i="1"/>
  <c r="I59" i="1" s="1"/>
  <c r="M59" i="1" s="1"/>
  <c r="Q59" i="1" s="1"/>
  <c r="U59" i="1" s="1"/>
  <c r="Y59" i="1" s="1"/>
  <c r="D59" i="1"/>
  <c r="G59" i="1" s="1"/>
  <c r="K59" i="1" s="1"/>
  <c r="O59" i="1" s="1"/>
  <c r="S59" i="1" s="1"/>
  <c r="W59" i="1" s="1"/>
  <c r="D18" i="1" l="1"/>
  <c r="G18" i="1" s="1"/>
  <c r="K18" i="1" s="1"/>
  <c r="O18" i="1" s="1"/>
  <c r="S18" i="1" s="1"/>
  <c r="W18" i="1" s="1"/>
  <c r="G20" i="1"/>
  <c r="K20" i="1" s="1"/>
  <c r="O20" i="1" s="1"/>
  <c r="S20" i="1" s="1"/>
  <c r="W20" i="1" s="1"/>
  <c r="D111" i="1"/>
  <c r="G111" i="1" s="1"/>
  <c r="K111" i="1" s="1"/>
  <c r="O111" i="1" s="1"/>
  <c r="S111" i="1" s="1"/>
  <c r="W111" i="1" s="1"/>
  <c r="D101" i="1" l="1"/>
  <c r="G101" i="1" s="1"/>
  <c r="K101" i="1" s="1"/>
  <c r="O101" i="1" s="1"/>
  <c r="S101" i="1" s="1"/>
  <c r="W101" i="1" s="1"/>
  <c r="E64" i="1" l="1"/>
  <c r="D64" i="1"/>
  <c r="D105" i="1" l="1"/>
  <c r="G105" i="1" s="1"/>
  <c r="K105" i="1" s="1"/>
  <c r="O105" i="1" s="1"/>
  <c r="S105" i="1" s="1"/>
  <c r="W105" i="1" s="1"/>
  <c r="G64" i="1"/>
  <c r="K64" i="1" s="1"/>
  <c r="O64" i="1" s="1"/>
  <c r="S64" i="1" s="1"/>
  <c r="W64" i="1" s="1"/>
  <c r="E105" i="1"/>
  <c r="I105" i="1" s="1"/>
  <c r="M105" i="1" s="1"/>
  <c r="Q105" i="1" s="1"/>
  <c r="U105" i="1" s="1"/>
  <c r="Y105" i="1" s="1"/>
  <c r="I64" i="1"/>
  <c r="M64" i="1" s="1"/>
  <c r="Q64" i="1" s="1"/>
  <c r="U64" i="1" s="1"/>
  <c r="Y64" i="1" s="1"/>
  <c r="E40" i="1"/>
  <c r="D40" i="1"/>
  <c r="D37" i="1" l="1"/>
  <c r="G37" i="1" s="1"/>
  <c r="K37" i="1" s="1"/>
  <c r="O37" i="1" s="1"/>
  <c r="S37" i="1" s="1"/>
  <c r="W37" i="1" s="1"/>
  <c r="G40" i="1"/>
  <c r="K40" i="1" s="1"/>
  <c r="O40" i="1" s="1"/>
  <c r="S40" i="1" s="1"/>
  <c r="W40" i="1" s="1"/>
  <c r="E37" i="1"/>
  <c r="I37" i="1" s="1"/>
  <c r="M37" i="1" s="1"/>
  <c r="Q37" i="1" s="1"/>
  <c r="U37" i="1" s="1"/>
  <c r="Y37" i="1" s="1"/>
  <c r="I40" i="1"/>
  <c r="M40" i="1" s="1"/>
  <c r="Q40" i="1" s="1"/>
  <c r="U40" i="1" s="1"/>
  <c r="Y40" i="1" s="1"/>
  <c r="E102" i="1"/>
  <c r="I102" i="1" s="1"/>
  <c r="M102" i="1" s="1"/>
  <c r="Q102" i="1" s="1"/>
  <c r="U102" i="1" s="1"/>
  <c r="Y102" i="1" s="1"/>
  <c r="D102" i="1"/>
  <c r="G102" i="1" s="1"/>
  <c r="K102" i="1" s="1"/>
  <c r="O102" i="1" s="1"/>
  <c r="S102" i="1" s="1"/>
  <c r="W102" i="1" s="1"/>
  <c r="E45" i="1"/>
  <c r="E110" i="1" l="1"/>
  <c r="I110" i="1" s="1"/>
  <c r="M110" i="1" s="1"/>
  <c r="Q110" i="1" s="1"/>
  <c r="U110" i="1" s="1"/>
  <c r="Y110" i="1" s="1"/>
  <c r="I45" i="1"/>
  <c r="M45" i="1" s="1"/>
  <c r="Q45" i="1" s="1"/>
  <c r="U45" i="1" s="1"/>
  <c r="Y45" i="1" s="1"/>
  <c r="E97" i="1"/>
  <c r="I97" i="1" s="1"/>
  <c r="M97" i="1" s="1"/>
  <c r="Q97" i="1" s="1"/>
  <c r="U97" i="1" s="1"/>
  <c r="Y97" i="1" s="1"/>
  <c r="D97" i="1"/>
  <c r="G97" i="1" s="1"/>
  <c r="K97" i="1" s="1"/>
  <c r="O97" i="1" s="1"/>
  <c r="S97" i="1" s="1"/>
  <c r="W97" i="1" s="1"/>
  <c r="D45" i="1" l="1"/>
  <c r="E91" i="1"/>
  <c r="I91" i="1" s="1"/>
  <c r="M91" i="1" s="1"/>
  <c r="Q91" i="1" s="1"/>
  <c r="U91" i="1" s="1"/>
  <c r="Y91" i="1" s="1"/>
  <c r="D91" i="1"/>
  <c r="D99" i="1" l="1"/>
  <c r="G99" i="1" s="1"/>
  <c r="K99" i="1" s="1"/>
  <c r="O99" i="1" s="1"/>
  <c r="S99" i="1" s="1"/>
  <c r="W99" i="1" s="1"/>
  <c r="G91" i="1"/>
  <c r="K91" i="1" s="1"/>
  <c r="O91" i="1" s="1"/>
  <c r="S91" i="1" s="1"/>
  <c r="W91" i="1" s="1"/>
  <c r="D110" i="1"/>
  <c r="G110" i="1" s="1"/>
  <c r="K110" i="1" s="1"/>
  <c r="O110" i="1" s="1"/>
  <c r="S110" i="1" s="1"/>
  <c r="W110" i="1" s="1"/>
  <c r="G45" i="1"/>
  <c r="K45" i="1" s="1"/>
  <c r="O45" i="1" s="1"/>
  <c r="S45" i="1" s="1"/>
  <c r="W45" i="1" s="1"/>
  <c r="E99" i="1"/>
  <c r="I99" i="1" s="1"/>
  <c r="M99" i="1" s="1"/>
  <c r="Q99" i="1" s="1"/>
  <c r="U99" i="1" s="1"/>
  <c r="Y99" i="1" s="1"/>
  <c r="E101" i="1"/>
  <c r="I101" i="1" s="1"/>
  <c r="M101" i="1" s="1"/>
  <c r="Q101" i="1" s="1"/>
  <c r="U101" i="1" s="1"/>
  <c r="Y101" i="1" s="1"/>
</calcChain>
</file>

<file path=xl/sharedStrings.xml><?xml version="1.0" encoding="utf-8"?>
<sst xmlns="http://schemas.openxmlformats.org/spreadsheetml/2006/main" count="217" uniqueCount="129">
  <si>
    <t>№ п/п</t>
  </si>
  <si>
    <t>Исполнитель</t>
  </si>
  <si>
    <t>Образование</t>
  </si>
  <si>
    <t>Департамент имущественных отношений</t>
  </si>
  <si>
    <t xml:space="preserve">Департамент образования </t>
  </si>
  <si>
    <t>Жилищно-коммунальное хозяйство</t>
  </si>
  <si>
    <t>Строительство источников противопожарного водоснабжения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</si>
  <si>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</si>
  <si>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</si>
  <si>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</si>
  <si>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</si>
  <si>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</si>
  <si>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</si>
  <si>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Департамент дорог и транспорта</t>
  </si>
  <si>
    <t>местный бюджет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</si>
  <si>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</si>
  <si>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</si>
  <si>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</si>
  <si>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</si>
  <si>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в разрезе исполнителей</t>
  </si>
  <si>
    <t>Департамент образования</t>
  </si>
  <si>
    <t>Прочие объекты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</si>
  <si>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</si>
  <si>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</si>
  <si>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</si>
  <si>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</si>
  <si>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краевой бюджет</t>
  </si>
  <si>
    <t>Реконструкция пересечения ул. Героев Хасана и Транссибирской магистрали (включая тоннель)</t>
  </si>
  <si>
    <t>Объект</t>
  </si>
  <si>
    <t>1.</t>
  </si>
  <si>
    <t>2.</t>
  </si>
  <si>
    <t>8.</t>
  </si>
  <si>
    <t>23.</t>
  </si>
  <si>
    <t>24.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</si>
  <si>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</si>
  <si>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Департамент общественной безопасности</t>
  </si>
  <si>
    <t xml:space="preserve">Управление капитального строительства </t>
  </si>
  <si>
    <t>4.</t>
  </si>
  <si>
    <t>19.</t>
  </si>
  <si>
    <t>Общественная безопасность</t>
  </si>
  <si>
    <t>Реконструкция системы очистки сточных вод в микрорайоне Крым Кировского района города Перми</t>
  </si>
  <si>
    <t>2018 год</t>
  </si>
  <si>
    <t>Управление капитального строительства</t>
  </si>
  <si>
    <t>Строительство (реконструкция) сетей наружного освещения</t>
  </si>
  <si>
    <t>Расширение и реконструкция (3 очередь) канализации города Перми</t>
  </si>
  <si>
    <t>Строительство сетей водоснабжения и водоотведения микрорайона «Заозерье» для земельных участков многодетных семей</t>
  </si>
  <si>
    <t>7.</t>
  </si>
  <si>
    <t>9.</t>
  </si>
  <si>
    <t>13.</t>
  </si>
  <si>
    <t>20.</t>
  </si>
  <si>
    <t>тыс. руб.</t>
  </si>
  <si>
    <t>к решению</t>
  </si>
  <si>
    <t>Пермской городской Думы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</si>
  <si>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2018 и 2019 годов</t>
  </si>
  <si>
    <t>Строительство здания общеобразовательного учреждения по ул.Юнг Прикамья,3</t>
  </si>
  <si>
    <t>Строительство нового корпуса МАОУ «СОШ № 129» г.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</si>
  <si>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</si>
  <si>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</si>
  <si>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</si>
  <si>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</si>
  <si>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</si>
  <si>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плавательного бассейна по адресу: ул. Сысольская, 10/5</t>
  </si>
  <si>
    <t>Строительство спортивной  базы «Летающий лыжник» г. Перми, ул. Тихая, 22</t>
  </si>
  <si>
    <t>2019 год</t>
  </si>
  <si>
    <t>3.</t>
  </si>
  <si>
    <t>5.</t>
  </si>
  <si>
    <t>6.</t>
  </si>
  <si>
    <t>10.</t>
  </si>
  <si>
    <t>11.</t>
  </si>
  <si>
    <t>12.</t>
  </si>
  <si>
    <t>14.</t>
  </si>
  <si>
    <t>15.</t>
  </si>
  <si>
    <t>16.</t>
  </si>
  <si>
    <t>17.</t>
  </si>
  <si>
    <t>18.</t>
  </si>
  <si>
    <t>21.</t>
  </si>
  <si>
    <t>22.</t>
  </si>
  <si>
    <t>Строительство нового корпуса МАОУ «СОШ № 59» г. Перми</t>
  </si>
  <si>
    <t>Реконструкция здания МАОУ «СОШ № 93» г. Перми (пристройка нового корпуса)</t>
  </si>
  <si>
    <t>Реконструкция ул. Революции от ЦКР до ул. Сибирской с обустройством трамвайной линии</t>
  </si>
  <si>
    <t>Реконструкция ул. Карпинского от ул. Архитектора Свиязева до ул. Советской Армии</t>
  </si>
  <si>
    <t>Изменение ко 2 чтению</t>
  </si>
  <si>
    <t>24201SP053</t>
  </si>
  <si>
    <t>25.</t>
  </si>
  <si>
    <t>Строительство спортивной площадки МАОУ «Школа дизайна «Точка» г. Пермь»</t>
  </si>
  <si>
    <t>0510141420</t>
  </si>
  <si>
    <t>0510141440</t>
  </si>
  <si>
    <t>24201SP052, 24201SP053</t>
  </si>
  <si>
    <t>от 20.12.2016 № 265</t>
  </si>
  <si>
    <t>ПРИЛОЖЕНИЕ  14</t>
  </si>
  <si>
    <t>Строительство нового корпуса МАОУ «СОШ № 42» г. Перми</t>
  </si>
  <si>
    <t>Изменение</t>
  </si>
  <si>
    <t>102012Т070</t>
  </si>
  <si>
    <t>Реконструкция ул. Героев Хасана от ул. Хлебозаводская до ул. Василия Васильева</t>
  </si>
  <si>
    <t>10201ST076</t>
  </si>
  <si>
    <t>Строительство сквера по ул. Гашкова, 20</t>
  </si>
  <si>
    <t>Строительство пешеходного перехода из микрорайона Владимирский в микрорайон Юбилейный</t>
  </si>
  <si>
    <t>26.</t>
  </si>
  <si>
    <t>27.</t>
  </si>
  <si>
    <t>28.</t>
  </si>
  <si>
    <t>10201ST071</t>
  </si>
  <si>
    <t>Строительство противооползневого сооружения в районе жилых домов по ул. КИМ, 5, 7, ул. Ивановской, 19 и ул. Чехова, 2, 4, 6, 8, 10</t>
  </si>
  <si>
    <t>29.</t>
  </si>
  <si>
    <t>Комитет по физической культуре и спорту</t>
  </si>
  <si>
    <t>Строительство объектов недвижимого имущества и инженерной инфраструктуры на территории Экстрим-парка</t>
  </si>
  <si>
    <t>Строительство сквера на ул. Краснополянской, 12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</si>
  <si>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</si>
  <si>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10201ST077</t>
  </si>
  <si>
    <t>Реконструкция здания под размещение общеобразовательной организации по ул. Целинная, 15/Ив. Франко, 49</t>
  </si>
  <si>
    <t>30.</t>
  </si>
  <si>
    <t>31.</t>
  </si>
  <si>
    <t>32.</t>
  </si>
  <si>
    <t>краевой дорожный фонд</t>
  </si>
  <si>
    <t>Реконструкция автомобильной дороги от ул.Героев Хасана до дома № 151а по ул.Героев Хасана с обустройством площадки для разворота общественного транспорта</t>
  </si>
  <si>
    <t>Реконструкция здания МАУ ДО «ДЮЦ им. В. Соломина»  г. Перми</t>
  </si>
  <si>
    <t>Приобретение в собственность муниципального образования здания для размещения дошкольного образовательного учреждения по ул. Грибоедова, 68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</si>
  <si>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</si>
  <si>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</si>
  <si>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242012P050</t>
  </si>
  <si>
    <t>1510121480, 1530100000</t>
  </si>
  <si>
    <t>10201ST072</t>
  </si>
  <si>
    <t>0510141430</t>
  </si>
  <si>
    <t>0320442140</t>
  </si>
  <si>
    <t>33.</t>
  </si>
  <si>
    <t>34.</t>
  </si>
  <si>
    <t>35.</t>
  </si>
  <si>
    <t>36.</t>
  </si>
  <si>
    <t>ПРИЛОЖЕНИЕ 10</t>
  </si>
  <si>
    <t>от 27.06.2017 №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</si>
</sst>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0" fontId="1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5" xfId="0" applyNumberFormat="1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A113"/>
  <sheetViews>
    <sheetView tabSelected="1" zoomScale="70" zoomScaleNormal="70" workbookViewId="0">
      <selection activeCell="B5" sqref="B5"/>
    </sheetView>
  </sheetViews>
  <sheetFormatPr defaultColWidth="9.109375" defaultRowHeight="18" x14ac:dyDescent="0.35"/>
  <cols>
    <col min="1" max="1" width="5.5546875" style="1" customWidth="1"/>
    <col min="2" max="2" width="82.6640625" style="1" customWidth="1"/>
    <col min="3" max="3" width="20.88671875" style="1" customWidth="1"/>
    <col min="4" max="22" width="17.5546875" style="1" hidden="1" customWidth="1"/>
    <col min="23" max="23" width="17.5546875" style="1" customWidth="1"/>
    <col min="24" max="24" width="17.5546875" style="1" hidden="1" customWidth="1"/>
    <col min="25" max="25" width="17.5546875" style="1" customWidth="1"/>
    <col min="26" max="26" width="24.109375" style="2" hidden="1" customWidth="1"/>
    <col min="27" max="27" width="19.88671875" style="1" hidden="1" customWidth="1"/>
    <col min="28" max="16384" width="9.109375" style="1"/>
  </cols>
  <sheetData>
    <row r="1" spans="1:25" x14ac:dyDescent="0.35">
      <c r="M1" s="2"/>
      <c r="Q1" s="2"/>
      <c r="U1" s="2"/>
      <c r="Y1" s="2" t="s">
        <v>127</v>
      </c>
    </row>
    <row r="2" spans="1:25" x14ac:dyDescent="0.35">
      <c r="M2" s="2"/>
      <c r="Q2" s="2"/>
      <c r="U2" s="2"/>
      <c r="Y2" s="2" t="s">
        <v>51</v>
      </c>
    </row>
    <row r="3" spans="1:25" x14ac:dyDescent="0.35">
      <c r="M3" s="2"/>
      <c r="Q3" s="2"/>
      <c r="U3" s="2"/>
      <c r="Y3" s="2" t="s">
        <v>52</v>
      </c>
    </row>
    <row r="4" spans="1:25" x14ac:dyDescent="0.35">
      <c r="M4" s="2"/>
      <c r="Q4" s="2"/>
      <c r="U4" s="2"/>
      <c r="W4" s="46" t="s">
        <v>128</v>
      </c>
      <c r="X4" s="47"/>
      <c r="Y4" s="46"/>
    </row>
    <row r="5" spans="1:25" x14ac:dyDescent="0.35">
      <c r="W5" s="47"/>
      <c r="X5" s="47"/>
      <c r="Y5" s="47"/>
    </row>
    <row r="6" spans="1:25" x14ac:dyDescent="0.3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 t="s">
        <v>89</v>
      </c>
    </row>
    <row r="7" spans="1:25" x14ac:dyDescent="0.35"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 t="s">
        <v>51</v>
      </c>
    </row>
    <row r="8" spans="1:25" x14ac:dyDescent="0.35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52</v>
      </c>
    </row>
    <row r="9" spans="1:25" x14ac:dyDescent="0.35"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 t="s">
        <v>88</v>
      </c>
    </row>
    <row r="10" spans="1:25" x14ac:dyDescent="0.35"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35">
      <c r="A11" s="48" t="s">
        <v>53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</row>
    <row r="12" spans="1:25" ht="19.5" customHeight="1" x14ac:dyDescent="0.3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</row>
    <row r="13" spans="1:25" ht="11.25" customHeight="1" x14ac:dyDescent="0.3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pans="1:25" x14ac:dyDescent="0.35">
      <c r="A14" s="26"/>
      <c r="B14" s="26"/>
      <c r="C14" s="26"/>
      <c r="D14" s="22"/>
      <c r="E14" s="22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x14ac:dyDescent="0.35">
      <c r="A15" s="3"/>
      <c r="B15" s="4"/>
      <c r="C15" s="4"/>
      <c r="F15" s="2"/>
      <c r="G15" s="2"/>
      <c r="H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 t="s">
        <v>50</v>
      </c>
    </row>
    <row r="16" spans="1:25" ht="48" customHeight="1" x14ac:dyDescent="0.35">
      <c r="A16" s="39" t="s">
        <v>0</v>
      </c>
      <c r="B16" s="39" t="s">
        <v>28</v>
      </c>
      <c r="C16" s="39" t="s">
        <v>1</v>
      </c>
      <c r="D16" s="28" t="s">
        <v>41</v>
      </c>
      <c r="E16" s="30" t="s">
        <v>63</v>
      </c>
      <c r="F16" s="30" t="s">
        <v>81</v>
      </c>
      <c r="G16" s="30" t="s">
        <v>41</v>
      </c>
      <c r="H16" s="30" t="s">
        <v>81</v>
      </c>
      <c r="I16" s="30" t="s">
        <v>63</v>
      </c>
      <c r="J16" s="30" t="s">
        <v>91</v>
      </c>
      <c r="K16" s="32">
        <v>2018</v>
      </c>
      <c r="L16" s="30" t="s">
        <v>91</v>
      </c>
      <c r="M16" s="32">
        <v>2019</v>
      </c>
      <c r="N16" s="30" t="s">
        <v>91</v>
      </c>
      <c r="O16" s="32">
        <v>2018</v>
      </c>
      <c r="P16" s="30" t="s">
        <v>91</v>
      </c>
      <c r="Q16" s="32">
        <v>2019</v>
      </c>
      <c r="R16" s="30" t="s">
        <v>91</v>
      </c>
      <c r="S16" s="32">
        <v>2018</v>
      </c>
      <c r="T16" s="30" t="s">
        <v>91</v>
      </c>
      <c r="U16" s="32">
        <v>2019</v>
      </c>
      <c r="V16" s="30" t="s">
        <v>91</v>
      </c>
      <c r="W16" s="32" t="s">
        <v>41</v>
      </c>
      <c r="X16" s="30" t="s">
        <v>91</v>
      </c>
      <c r="Y16" s="32" t="s">
        <v>63</v>
      </c>
    </row>
    <row r="17" spans="1:27" hidden="1" x14ac:dyDescent="0.35">
      <c r="A17" s="49"/>
      <c r="B17" s="40"/>
      <c r="C17" s="40"/>
      <c r="D17" s="29"/>
      <c r="E17" s="31"/>
      <c r="F17" s="31"/>
      <c r="G17" s="31"/>
      <c r="H17" s="31"/>
      <c r="I17" s="31"/>
      <c r="J17" s="31"/>
      <c r="K17" s="33"/>
      <c r="L17" s="31"/>
      <c r="M17" s="33"/>
      <c r="N17" s="31"/>
      <c r="O17" s="33"/>
      <c r="P17" s="31"/>
      <c r="Q17" s="33"/>
      <c r="R17" s="31"/>
      <c r="S17" s="33"/>
      <c r="T17" s="31"/>
      <c r="U17" s="33"/>
      <c r="V17" s="31"/>
      <c r="W17" s="33"/>
      <c r="X17" s="31"/>
      <c r="Y17" s="33"/>
    </row>
    <row r="18" spans="1:27" x14ac:dyDescent="0.35">
      <c r="A18" s="5"/>
      <c r="B18" s="6" t="s">
        <v>2</v>
      </c>
      <c r="C18" s="6"/>
      <c r="D18" s="7">
        <f>D20+D21</f>
        <v>613113.10000000009</v>
      </c>
      <c r="E18" s="7">
        <f>E20+E21</f>
        <v>714882.1</v>
      </c>
      <c r="F18" s="8">
        <f>F20+F21</f>
        <v>0</v>
      </c>
      <c r="G18" s="8">
        <f>D18+F18</f>
        <v>613113.10000000009</v>
      </c>
      <c r="H18" s="8">
        <f>H20+H21</f>
        <v>-353</v>
      </c>
      <c r="I18" s="8">
        <f>E18+H18</f>
        <v>714529.1</v>
      </c>
      <c r="J18" s="8">
        <f>J20+J21</f>
        <v>0</v>
      </c>
      <c r="K18" s="8">
        <f>G18+J18</f>
        <v>613113.10000000009</v>
      </c>
      <c r="L18" s="8">
        <f>L20+L21</f>
        <v>0</v>
      </c>
      <c r="M18" s="8">
        <f>I18+L18</f>
        <v>714529.1</v>
      </c>
      <c r="N18" s="8">
        <f>N20+N21</f>
        <v>0</v>
      </c>
      <c r="O18" s="8">
        <f>K18+N18</f>
        <v>613113.10000000009</v>
      </c>
      <c r="P18" s="8">
        <f>P20+P21</f>
        <v>0</v>
      </c>
      <c r="Q18" s="8">
        <f>M18+P18</f>
        <v>714529.1</v>
      </c>
      <c r="R18" s="8">
        <f>R20+R21</f>
        <v>7500</v>
      </c>
      <c r="S18" s="8">
        <f>O18+R18</f>
        <v>620613.10000000009</v>
      </c>
      <c r="T18" s="8">
        <f>T20+T21</f>
        <v>40000</v>
      </c>
      <c r="U18" s="8">
        <f>Q18+T18</f>
        <v>754529.1</v>
      </c>
      <c r="V18" s="8">
        <f>V20+V21</f>
        <v>264498.92</v>
      </c>
      <c r="W18" s="8">
        <f>S18+V18</f>
        <v>885112.02</v>
      </c>
      <c r="X18" s="8">
        <f>X20+X21</f>
        <v>13539.220000000001</v>
      </c>
      <c r="Y18" s="8">
        <f>U18+X18</f>
        <v>768068.32</v>
      </c>
    </row>
    <row r="19" spans="1:27" x14ac:dyDescent="0.35">
      <c r="A19" s="5"/>
      <c r="B19" s="6" t="s">
        <v>12</v>
      </c>
      <c r="C19" s="6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7" hidden="1" x14ac:dyDescent="0.35">
      <c r="A20" s="5"/>
      <c r="B20" s="9" t="s">
        <v>14</v>
      </c>
      <c r="C20" s="6"/>
      <c r="D20" s="7">
        <f>D27+D24+D26+D29+D33</f>
        <v>353367.80000000005</v>
      </c>
      <c r="E20" s="7">
        <f>E27+E24+E26+E33+E31+E28</f>
        <v>455682.5</v>
      </c>
      <c r="F20" s="8">
        <f>F24+F26+F27+F28+F31+F33</f>
        <v>0</v>
      </c>
      <c r="G20" s="8">
        <f t="shared" ref="G20:G102" si="0">D20+F20</f>
        <v>353367.80000000005</v>
      </c>
      <c r="H20" s="8">
        <f>H24+H26+H27+H28+H31+H33</f>
        <v>-353</v>
      </c>
      <c r="I20" s="8">
        <f t="shared" ref="I20:I102" si="1">E20+H20</f>
        <v>455329.5</v>
      </c>
      <c r="J20" s="8">
        <f>J24+J26+J27+J28+J31+J33</f>
        <v>0</v>
      </c>
      <c r="K20" s="8">
        <f t="shared" ref="K20:K101" si="2">G20+J20</f>
        <v>353367.80000000005</v>
      </c>
      <c r="L20" s="8">
        <f>L24+L26+L27+L28+L31+L33</f>
        <v>0</v>
      </c>
      <c r="M20" s="8">
        <f t="shared" ref="M20:M101" si="3">I20+L20</f>
        <v>455329.5</v>
      </c>
      <c r="N20" s="8">
        <f>N24+N26+N27+N28+N31+N33</f>
        <v>0</v>
      </c>
      <c r="O20" s="8">
        <f t="shared" ref="O20:O22" si="4">K20+N20</f>
        <v>353367.80000000005</v>
      </c>
      <c r="P20" s="8">
        <f>P24+P26+P27+P28+P31+P33</f>
        <v>0</v>
      </c>
      <c r="Q20" s="8">
        <f t="shared" ref="Q20:Q22" si="5">M20+P20</f>
        <v>455329.5</v>
      </c>
      <c r="R20" s="8">
        <f>R24+R26+R27+R28+R31+R33+R34</f>
        <v>7500</v>
      </c>
      <c r="S20" s="8">
        <f t="shared" ref="S20:S22" si="6">O20+R20</f>
        <v>360867.80000000005</v>
      </c>
      <c r="T20" s="8">
        <f>T24+T26+T27+T28+T31+T33+T34</f>
        <v>40000</v>
      </c>
      <c r="U20" s="8">
        <f t="shared" ref="U20:U22" si="7">Q20+T20</f>
        <v>495329.5</v>
      </c>
      <c r="V20" s="8">
        <f>V24+V26+V27+V28+V31+V33+V34+V35+V36</f>
        <v>264498.92</v>
      </c>
      <c r="W20" s="8">
        <f t="shared" ref="W20:W22" si="8">S20+V20</f>
        <v>625366.72</v>
      </c>
      <c r="X20" s="8">
        <f>X24+X26+X27+X28+X31+X33+X34+X35+X36</f>
        <v>13539.220000000001</v>
      </c>
      <c r="Y20" s="8">
        <f t="shared" ref="Y20:Y22" si="9">U20+X20</f>
        <v>508868.72</v>
      </c>
      <c r="AA20" s="1">
        <v>0</v>
      </c>
    </row>
    <row r="21" spans="1:27" x14ac:dyDescent="0.35">
      <c r="A21" s="5"/>
      <c r="B21" s="23" t="s">
        <v>26</v>
      </c>
      <c r="C21" s="6"/>
      <c r="D21" s="7">
        <f>D25</f>
        <v>259745.3</v>
      </c>
      <c r="E21" s="7">
        <f>E25+E32</f>
        <v>259199.6</v>
      </c>
      <c r="F21" s="8">
        <f>F25+F32</f>
        <v>0</v>
      </c>
      <c r="G21" s="8">
        <f t="shared" si="0"/>
        <v>259745.3</v>
      </c>
      <c r="H21" s="8">
        <f>H25+H32</f>
        <v>0</v>
      </c>
      <c r="I21" s="8">
        <f t="shared" si="1"/>
        <v>259199.6</v>
      </c>
      <c r="J21" s="8">
        <f>J25+J32</f>
        <v>0</v>
      </c>
      <c r="K21" s="8">
        <f t="shared" si="2"/>
        <v>259745.3</v>
      </c>
      <c r="L21" s="8">
        <f>L25+L32</f>
        <v>0</v>
      </c>
      <c r="M21" s="8">
        <f t="shared" si="3"/>
        <v>259199.6</v>
      </c>
      <c r="N21" s="8">
        <f>N25+N32</f>
        <v>0</v>
      </c>
      <c r="O21" s="8">
        <f t="shared" si="4"/>
        <v>259745.3</v>
      </c>
      <c r="P21" s="8">
        <f>P25+P32</f>
        <v>0</v>
      </c>
      <c r="Q21" s="8">
        <f t="shared" si="5"/>
        <v>259199.6</v>
      </c>
      <c r="R21" s="8">
        <f>R25+R32</f>
        <v>0</v>
      </c>
      <c r="S21" s="8">
        <f t="shared" si="6"/>
        <v>259745.3</v>
      </c>
      <c r="T21" s="8">
        <f>T25+T32</f>
        <v>0</v>
      </c>
      <c r="U21" s="8">
        <f t="shared" si="7"/>
        <v>259199.6</v>
      </c>
      <c r="V21" s="8">
        <f>V25+V32</f>
        <v>0</v>
      </c>
      <c r="W21" s="8">
        <f t="shared" si="8"/>
        <v>259745.3</v>
      </c>
      <c r="X21" s="8">
        <f>X25+X32</f>
        <v>0</v>
      </c>
      <c r="Y21" s="8">
        <f t="shared" si="9"/>
        <v>259199.6</v>
      </c>
    </row>
    <row r="22" spans="1:27" ht="54" x14ac:dyDescent="0.35">
      <c r="A22" s="5" t="s">
        <v>29</v>
      </c>
      <c r="B22" s="10" t="s">
        <v>77</v>
      </c>
      <c r="C22" s="23" t="s">
        <v>36</v>
      </c>
      <c r="D22" s="7">
        <f>D24+D25</f>
        <v>381882.9</v>
      </c>
      <c r="E22" s="7">
        <f>E24+E25</f>
        <v>90000</v>
      </c>
      <c r="F22" s="8"/>
      <c r="G22" s="8">
        <f t="shared" si="0"/>
        <v>381882.9</v>
      </c>
      <c r="H22" s="8"/>
      <c r="I22" s="8">
        <f t="shared" si="1"/>
        <v>90000</v>
      </c>
      <c r="J22" s="8"/>
      <c r="K22" s="8">
        <f t="shared" si="2"/>
        <v>381882.9</v>
      </c>
      <c r="L22" s="8"/>
      <c r="M22" s="8">
        <f t="shared" si="3"/>
        <v>90000</v>
      </c>
      <c r="N22" s="8"/>
      <c r="O22" s="8">
        <f t="shared" si="4"/>
        <v>381882.9</v>
      </c>
      <c r="P22" s="8"/>
      <c r="Q22" s="8">
        <f t="shared" si="5"/>
        <v>90000</v>
      </c>
      <c r="R22" s="8"/>
      <c r="S22" s="8">
        <f t="shared" si="6"/>
        <v>381882.9</v>
      </c>
      <c r="T22" s="8"/>
      <c r="U22" s="8">
        <f t="shared" si="7"/>
        <v>90000</v>
      </c>
      <c r="V22" s="8">
        <f>V24+V25</f>
        <v>-15061.91</v>
      </c>
      <c r="W22" s="8">
        <f t="shared" si="8"/>
        <v>366820.99000000005</v>
      </c>
      <c r="X22" s="8">
        <f>X24+X25</f>
        <v>-90000</v>
      </c>
      <c r="Y22" s="8">
        <f t="shared" si="9"/>
        <v>0</v>
      </c>
      <c r="Z22" s="2">
        <v>2420141170</v>
      </c>
    </row>
    <row r="23" spans="1:27" x14ac:dyDescent="0.35">
      <c r="A23" s="5"/>
      <c r="B23" s="6" t="s">
        <v>12</v>
      </c>
      <c r="C23" s="23"/>
      <c r="D23" s="7"/>
      <c r="E23" s="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7" hidden="1" x14ac:dyDescent="0.35">
      <c r="A24" s="5"/>
      <c r="B24" s="9" t="s">
        <v>14</v>
      </c>
      <c r="C24" s="9"/>
      <c r="D24" s="7">
        <v>122137.60000000001</v>
      </c>
      <c r="E24" s="7">
        <v>27000</v>
      </c>
      <c r="F24" s="8"/>
      <c r="G24" s="8">
        <f t="shared" si="0"/>
        <v>122137.60000000001</v>
      </c>
      <c r="H24" s="8"/>
      <c r="I24" s="8">
        <f t="shared" si="1"/>
        <v>27000</v>
      </c>
      <c r="J24" s="8"/>
      <c r="K24" s="8">
        <f t="shared" si="2"/>
        <v>122137.60000000001</v>
      </c>
      <c r="L24" s="8"/>
      <c r="M24" s="8">
        <f t="shared" si="3"/>
        <v>27000</v>
      </c>
      <c r="N24" s="8"/>
      <c r="O24" s="8">
        <f t="shared" ref="O24:O29" si="10">K24+N24</f>
        <v>122137.60000000001</v>
      </c>
      <c r="P24" s="8"/>
      <c r="Q24" s="8">
        <f t="shared" ref="Q24:Q29" si="11">M24+P24</f>
        <v>27000</v>
      </c>
      <c r="R24" s="8"/>
      <c r="S24" s="8">
        <f t="shared" ref="S24:S29" si="12">O24+R24</f>
        <v>122137.60000000001</v>
      </c>
      <c r="T24" s="8"/>
      <c r="U24" s="8">
        <f t="shared" ref="U24:U29" si="13">Q24+T24</f>
        <v>27000</v>
      </c>
      <c r="V24" s="8">
        <v>-15061.91</v>
      </c>
      <c r="W24" s="8">
        <f t="shared" ref="W24:W29" si="14">S24+V24</f>
        <v>107075.69</v>
      </c>
      <c r="X24" s="8">
        <f>-6000-21000</f>
        <v>-27000</v>
      </c>
      <c r="Y24" s="8">
        <f t="shared" ref="Y24:Y29" si="15">U24+X24</f>
        <v>0</v>
      </c>
      <c r="Z24" s="2" t="s">
        <v>87</v>
      </c>
      <c r="AA24" s="1">
        <v>0</v>
      </c>
    </row>
    <row r="25" spans="1:27" x14ac:dyDescent="0.35">
      <c r="A25" s="5"/>
      <c r="B25" s="23" t="s">
        <v>26</v>
      </c>
      <c r="C25" s="23"/>
      <c r="D25" s="7">
        <v>259745.3</v>
      </c>
      <c r="E25" s="7">
        <v>63000</v>
      </c>
      <c r="F25" s="8"/>
      <c r="G25" s="8">
        <f t="shared" si="0"/>
        <v>259745.3</v>
      </c>
      <c r="H25" s="8"/>
      <c r="I25" s="8">
        <f t="shared" si="1"/>
        <v>63000</v>
      </c>
      <c r="J25" s="8"/>
      <c r="K25" s="8">
        <f t="shared" si="2"/>
        <v>259745.3</v>
      </c>
      <c r="L25" s="8"/>
      <c r="M25" s="8">
        <f t="shared" si="3"/>
        <v>63000</v>
      </c>
      <c r="N25" s="8"/>
      <c r="O25" s="8">
        <f t="shared" si="10"/>
        <v>259745.3</v>
      </c>
      <c r="P25" s="8"/>
      <c r="Q25" s="8">
        <f t="shared" si="11"/>
        <v>63000</v>
      </c>
      <c r="R25" s="8"/>
      <c r="S25" s="8">
        <f t="shared" si="12"/>
        <v>259745.3</v>
      </c>
      <c r="T25" s="8"/>
      <c r="U25" s="8">
        <f t="shared" si="13"/>
        <v>63000</v>
      </c>
      <c r="V25" s="8"/>
      <c r="W25" s="8">
        <f t="shared" si="14"/>
        <v>259745.3</v>
      </c>
      <c r="X25" s="8">
        <v>-63000</v>
      </c>
      <c r="Y25" s="8">
        <f t="shared" si="15"/>
        <v>0</v>
      </c>
      <c r="Z25" s="2" t="s">
        <v>118</v>
      </c>
    </row>
    <row r="26" spans="1:27" ht="54" x14ac:dyDescent="0.35">
      <c r="A26" s="5" t="s">
        <v>30</v>
      </c>
      <c r="B26" s="10" t="s">
        <v>90</v>
      </c>
      <c r="C26" s="23" t="s">
        <v>36</v>
      </c>
      <c r="D26" s="7">
        <v>225606.3</v>
      </c>
      <c r="E26" s="7">
        <v>0</v>
      </c>
      <c r="F26" s="8"/>
      <c r="G26" s="8">
        <f t="shared" si="0"/>
        <v>225606.3</v>
      </c>
      <c r="H26" s="8"/>
      <c r="I26" s="8">
        <f t="shared" si="1"/>
        <v>0</v>
      </c>
      <c r="J26" s="8"/>
      <c r="K26" s="8">
        <f t="shared" si="2"/>
        <v>225606.3</v>
      </c>
      <c r="L26" s="8"/>
      <c r="M26" s="8">
        <f t="shared" si="3"/>
        <v>0</v>
      </c>
      <c r="N26" s="8"/>
      <c r="O26" s="8">
        <f t="shared" si="10"/>
        <v>225606.3</v>
      </c>
      <c r="P26" s="8"/>
      <c r="Q26" s="8">
        <f t="shared" si="11"/>
        <v>0</v>
      </c>
      <c r="R26" s="8"/>
      <c r="S26" s="8">
        <f t="shared" si="12"/>
        <v>225606.3</v>
      </c>
      <c r="T26" s="8"/>
      <c r="U26" s="8">
        <f t="shared" si="13"/>
        <v>0</v>
      </c>
      <c r="V26" s="8">
        <v>2816.45</v>
      </c>
      <c r="W26" s="8">
        <f t="shared" si="14"/>
        <v>228422.75</v>
      </c>
      <c r="X26" s="8"/>
      <c r="Y26" s="8">
        <f t="shared" si="15"/>
        <v>0</v>
      </c>
      <c r="Z26" s="2">
        <v>2420141180</v>
      </c>
    </row>
    <row r="27" spans="1:27" ht="54" x14ac:dyDescent="0.35">
      <c r="A27" s="5" t="s">
        <v>64</v>
      </c>
      <c r="B27" s="23" t="s">
        <v>54</v>
      </c>
      <c r="C27" s="23" t="s">
        <v>42</v>
      </c>
      <c r="D27" s="7">
        <v>0</v>
      </c>
      <c r="E27" s="7">
        <v>12578.6</v>
      </c>
      <c r="F27" s="8"/>
      <c r="G27" s="8">
        <f t="shared" si="0"/>
        <v>0</v>
      </c>
      <c r="H27" s="8">
        <v>-353</v>
      </c>
      <c r="I27" s="8">
        <f t="shared" si="1"/>
        <v>12225.6</v>
      </c>
      <c r="J27" s="8"/>
      <c r="K27" s="8">
        <f t="shared" si="2"/>
        <v>0</v>
      </c>
      <c r="L27" s="8"/>
      <c r="M27" s="8">
        <f t="shared" si="3"/>
        <v>12225.6</v>
      </c>
      <c r="N27" s="8"/>
      <c r="O27" s="8">
        <f t="shared" si="10"/>
        <v>0</v>
      </c>
      <c r="P27" s="8"/>
      <c r="Q27" s="8">
        <f t="shared" si="11"/>
        <v>12225.6</v>
      </c>
      <c r="R27" s="8"/>
      <c r="S27" s="8">
        <f t="shared" si="12"/>
        <v>0</v>
      </c>
      <c r="T27" s="8"/>
      <c r="U27" s="8">
        <f t="shared" si="13"/>
        <v>12225.6</v>
      </c>
      <c r="V27" s="8"/>
      <c r="W27" s="8">
        <f t="shared" si="14"/>
        <v>0</v>
      </c>
      <c r="X27" s="8"/>
      <c r="Y27" s="8">
        <f t="shared" si="15"/>
        <v>12225.6</v>
      </c>
      <c r="Z27" s="2">
        <v>2420141400</v>
      </c>
    </row>
    <row r="28" spans="1:27" ht="54" x14ac:dyDescent="0.35">
      <c r="A28" s="5" t="s">
        <v>37</v>
      </c>
      <c r="B28" s="23" t="s">
        <v>78</v>
      </c>
      <c r="C28" s="23" t="s">
        <v>36</v>
      </c>
      <c r="D28" s="7">
        <v>0</v>
      </c>
      <c r="E28" s="7">
        <v>250000</v>
      </c>
      <c r="F28" s="8"/>
      <c r="G28" s="8">
        <f t="shared" si="0"/>
        <v>0</v>
      </c>
      <c r="H28" s="8"/>
      <c r="I28" s="8">
        <f t="shared" si="1"/>
        <v>250000</v>
      </c>
      <c r="J28" s="8"/>
      <c r="K28" s="8">
        <f t="shared" si="2"/>
        <v>0</v>
      </c>
      <c r="L28" s="8"/>
      <c r="M28" s="8">
        <f t="shared" si="3"/>
        <v>250000</v>
      </c>
      <c r="N28" s="8"/>
      <c r="O28" s="8">
        <f t="shared" si="10"/>
        <v>0</v>
      </c>
      <c r="P28" s="8"/>
      <c r="Q28" s="8">
        <f t="shared" si="11"/>
        <v>250000</v>
      </c>
      <c r="R28" s="8"/>
      <c r="S28" s="8">
        <f t="shared" si="12"/>
        <v>0</v>
      </c>
      <c r="T28" s="8"/>
      <c r="U28" s="8">
        <f t="shared" si="13"/>
        <v>250000</v>
      </c>
      <c r="V28" s="8"/>
      <c r="W28" s="8">
        <f t="shared" si="14"/>
        <v>0</v>
      </c>
      <c r="X28" s="8"/>
      <c r="Y28" s="8">
        <f t="shared" si="15"/>
        <v>250000</v>
      </c>
      <c r="Z28" s="2">
        <v>2420141590</v>
      </c>
    </row>
    <row r="29" spans="1:27" ht="54" x14ac:dyDescent="0.35">
      <c r="A29" s="5" t="s">
        <v>65</v>
      </c>
      <c r="B29" s="23" t="s">
        <v>55</v>
      </c>
      <c r="C29" s="23" t="s">
        <v>36</v>
      </c>
      <c r="D29" s="11">
        <f>D31+D32</f>
        <v>0</v>
      </c>
      <c r="E29" s="11">
        <f>E31+E32</f>
        <v>360000</v>
      </c>
      <c r="F29" s="11"/>
      <c r="G29" s="8">
        <f t="shared" si="0"/>
        <v>0</v>
      </c>
      <c r="H29" s="11"/>
      <c r="I29" s="8">
        <f t="shared" si="1"/>
        <v>360000</v>
      </c>
      <c r="J29" s="8"/>
      <c r="K29" s="8">
        <f t="shared" si="2"/>
        <v>0</v>
      </c>
      <c r="L29" s="8"/>
      <c r="M29" s="8">
        <f t="shared" si="3"/>
        <v>360000</v>
      </c>
      <c r="N29" s="8"/>
      <c r="O29" s="8">
        <f t="shared" si="10"/>
        <v>0</v>
      </c>
      <c r="P29" s="8"/>
      <c r="Q29" s="8">
        <f t="shared" si="11"/>
        <v>360000</v>
      </c>
      <c r="R29" s="8"/>
      <c r="S29" s="8">
        <f t="shared" si="12"/>
        <v>0</v>
      </c>
      <c r="T29" s="8"/>
      <c r="U29" s="8">
        <f t="shared" si="13"/>
        <v>360000</v>
      </c>
      <c r="V29" s="8">
        <f>V31+V32</f>
        <v>0</v>
      </c>
      <c r="W29" s="8">
        <f t="shared" si="14"/>
        <v>0</v>
      </c>
      <c r="X29" s="8">
        <f>X31+X32</f>
        <v>5121.7559999999939</v>
      </c>
      <c r="Y29" s="8">
        <f t="shared" si="15"/>
        <v>365121.75599999999</v>
      </c>
      <c r="Z29" s="2">
        <v>2420141580</v>
      </c>
    </row>
    <row r="30" spans="1:27" x14ac:dyDescent="0.35">
      <c r="A30" s="5"/>
      <c r="B30" s="23" t="s">
        <v>12</v>
      </c>
      <c r="C30" s="23"/>
      <c r="D30" s="7"/>
      <c r="E30" s="7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7" hidden="1" x14ac:dyDescent="0.35">
      <c r="A31" s="5"/>
      <c r="B31" s="9" t="s">
        <v>14</v>
      </c>
      <c r="C31" s="9"/>
      <c r="D31" s="7"/>
      <c r="E31" s="7">
        <v>163800.4</v>
      </c>
      <c r="F31" s="8"/>
      <c r="G31" s="8">
        <f t="shared" si="0"/>
        <v>0</v>
      </c>
      <c r="H31" s="8"/>
      <c r="I31" s="8">
        <f t="shared" si="1"/>
        <v>163800.4</v>
      </c>
      <c r="J31" s="8"/>
      <c r="K31" s="8">
        <f t="shared" si="2"/>
        <v>0</v>
      </c>
      <c r="L31" s="8"/>
      <c r="M31" s="8">
        <f t="shared" si="3"/>
        <v>163800.4</v>
      </c>
      <c r="N31" s="8"/>
      <c r="O31" s="8">
        <f t="shared" ref="O31:O37" si="16">K31+N31</f>
        <v>0</v>
      </c>
      <c r="P31" s="8"/>
      <c r="Q31" s="8">
        <f t="shared" ref="Q31:Q37" si="17">M31+P31</f>
        <v>163800.4</v>
      </c>
      <c r="R31" s="8"/>
      <c r="S31" s="8">
        <f t="shared" ref="S31:S37" si="18">O31+R31</f>
        <v>0</v>
      </c>
      <c r="T31" s="8"/>
      <c r="U31" s="8">
        <f t="shared" ref="U31:U37" si="19">Q31+T31</f>
        <v>163800.4</v>
      </c>
      <c r="V31" s="8"/>
      <c r="W31" s="8">
        <f t="shared" ref="W31:W37" si="20">S31+V31</f>
        <v>0</v>
      </c>
      <c r="X31" s="8">
        <f>-78878.244+21000</f>
        <v>-57878.244000000006</v>
      </c>
      <c r="Y31" s="8">
        <f t="shared" ref="Y31:Y37" si="21">U31+X31</f>
        <v>105922.15599999999</v>
      </c>
      <c r="Z31" s="2" t="s">
        <v>82</v>
      </c>
      <c r="AA31" s="1">
        <v>0</v>
      </c>
    </row>
    <row r="32" spans="1:27" x14ac:dyDescent="0.35">
      <c r="A32" s="5"/>
      <c r="B32" s="23" t="s">
        <v>26</v>
      </c>
      <c r="C32" s="23"/>
      <c r="D32" s="7"/>
      <c r="E32" s="7">
        <v>196199.6</v>
      </c>
      <c r="F32" s="8"/>
      <c r="G32" s="8">
        <f t="shared" si="0"/>
        <v>0</v>
      </c>
      <c r="H32" s="8"/>
      <c r="I32" s="8">
        <f t="shared" si="1"/>
        <v>196199.6</v>
      </c>
      <c r="J32" s="8"/>
      <c r="K32" s="8">
        <f t="shared" si="2"/>
        <v>0</v>
      </c>
      <c r="L32" s="8"/>
      <c r="M32" s="8">
        <f t="shared" si="3"/>
        <v>196199.6</v>
      </c>
      <c r="N32" s="8"/>
      <c r="O32" s="8">
        <f t="shared" si="16"/>
        <v>0</v>
      </c>
      <c r="P32" s="8"/>
      <c r="Q32" s="8">
        <f t="shared" si="17"/>
        <v>196199.6</v>
      </c>
      <c r="R32" s="8"/>
      <c r="S32" s="8">
        <f t="shared" si="18"/>
        <v>0</v>
      </c>
      <c r="T32" s="8"/>
      <c r="U32" s="8">
        <f t="shared" si="19"/>
        <v>196199.6</v>
      </c>
      <c r="V32" s="8"/>
      <c r="W32" s="8">
        <f t="shared" si="20"/>
        <v>0</v>
      </c>
      <c r="X32" s="8">
        <v>63000</v>
      </c>
      <c r="Y32" s="8">
        <f t="shared" si="21"/>
        <v>259199.6</v>
      </c>
      <c r="Z32" s="2" t="s">
        <v>118</v>
      </c>
    </row>
    <row r="33" spans="1:27" ht="36" x14ac:dyDescent="0.35">
      <c r="A33" s="5" t="s">
        <v>66</v>
      </c>
      <c r="B33" s="23" t="s">
        <v>84</v>
      </c>
      <c r="C33" s="23" t="s">
        <v>4</v>
      </c>
      <c r="D33" s="7">
        <v>5623.9</v>
      </c>
      <c r="E33" s="7">
        <v>2303.5</v>
      </c>
      <c r="F33" s="8"/>
      <c r="G33" s="8">
        <f t="shared" si="0"/>
        <v>5623.9</v>
      </c>
      <c r="H33" s="8"/>
      <c r="I33" s="8">
        <f t="shared" si="1"/>
        <v>2303.5</v>
      </c>
      <c r="J33" s="8"/>
      <c r="K33" s="8">
        <f t="shared" si="2"/>
        <v>5623.9</v>
      </c>
      <c r="L33" s="8"/>
      <c r="M33" s="8">
        <f t="shared" si="3"/>
        <v>2303.5</v>
      </c>
      <c r="N33" s="8"/>
      <c r="O33" s="8">
        <f t="shared" si="16"/>
        <v>5623.9</v>
      </c>
      <c r="P33" s="8"/>
      <c r="Q33" s="8">
        <f t="shared" si="17"/>
        <v>2303.5</v>
      </c>
      <c r="R33" s="8"/>
      <c r="S33" s="8">
        <f t="shared" si="18"/>
        <v>5623.9</v>
      </c>
      <c r="T33" s="8"/>
      <c r="U33" s="8">
        <f t="shared" si="19"/>
        <v>2303.5</v>
      </c>
      <c r="V33" s="8"/>
      <c r="W33" s="8">
        <f t="shared" si="20"/>
        <v>5623.9</v>
      </c>
      <c r="X33" s="8"/>
      <c r="Y33" s="8">
        <f t="shared" si="21"/>
        <v>2303.5</v>
      </c>
      <c r="Z33" s="2">
        <v>2420141630</v>
      </c>
    </row>
    <row r="34" spans="1:27" ht="54" x14ac:dyDescent="0.35">
      <c r="A34" s="5" t="s">
        <v>46</v>
      </c>
      <c r="B34" s="23" t="s">
        <v>108</v>
      </c>
      <c r="C34" s="23" t="s">
        <v>36</v>
      </c>
      <c r="D34" s="7"/>
      <c r="E34" s="7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v>7500</v>
      </c>
      <c r="S34" s="8">
        <f t="shared" si="18"/>
        <v>7500</v>
      </c>
      <c r="T34" s="8">
        <v>40000</v>
      </c>
      <c r="U34" s="8">
        <f t="shared" si="19"/>
        <v>40000</v>
      </c>
      <c r="V34" s="8"/>
      <c r="W34" s="8">
        <f>S34+V34</f>
        <v>7500</v>
      </c>
      <c r="X34" s="8"/>
      <c r="Y34" s="8">
        <f t="shared" si="21"/>
        <v>40000</v>
      </c>
      <c r="Z34" s="2">
        <v>2420141160</v>
      </c>
    </row>
    <row r="35" spans="1:27" ht="54" x14ac:dyDescent="0.35">
      <c r="A35" s="5" t="s">
        <v>31</v>
      </c>
      <c r="B35" s="23" t="s">
        <v>114</v>
      </c>
      <c r="C35" s="23" t="s">
        <v>36</v>
      </c>
      <c r="D35" s="7"/>
      <c r="E35" s="7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>
        <v>0</v>
      </c>
      <c r="T35" s="8"/>
      <c r="U35" s="8">
        <v>0</v>
      </c>
      <c r="V35" s="8">
        <v>12245.46</v>
      </c>
      <c r="W35" s="8">
        <f>S35+V35</f>
        <v>12245.46</v>
      </c>
      <c r="X35" s="8">
        <v>98417.464000000007</v>
      </c>
      <c r="Y35" s="8">
        <f t="shared" si="21"/>
        <v>98417.464000000007</v>
      </c>
      <c r="Z35" s="2">
        <v>2420141390</v>
      </c>
    </row>
    <row r="36" spans="1:27" ht="54" x14ac:dyDescent="0.35">
      <c r="A36" s="5" t="s">
        <v>47</v>
      </c>
      <c r="B36" s="12" t="s">
        <v>115</v>
      </c>
      <c r="C36" s="23" t="s">
        <v>3</v>
      </c>
      <c r="D36" s="7"/>
      <c r="E36" s="7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>
        <v>0</v>
      </c>
      <c r="T36" s="8"/>
      <c r="U36" s="8">
        <v>0</v>
      </c>
      <c r="V36" s="8">
        <v>264498.92</v>
      </c>
      <c r="W36" s="8">
        <f>S36+V36</f>
        <v>264498.92</v>
      </c>
      <c r="X36" s="8"/>
      <c r="Y36" s="8">
        <f t="shared" si="21"/>
        <v>0</v>
      </c>
      <c r="Z36" s="2">
        <v>2410141670</v>
      </c>
    </row>
    <row r="37" spans="1:27" x14ac:dyDescent="0.35">
      <c r="A37" s="5"/>
      <c r="B37" s="23" t="s">
        <v>5</v>
      </c>
      <c r="C37" s="23"/>
      <c r="D37" s="11">
        <f>D39+D40</f>
        <v>1141644.3999999999</v>
      </c>
      <c r="E37" s="11">
        <f>E39+E40</f>
        <v>786003.6</v>
      </c>
      <c r="F37" s="11">
        <f>F39+F40</f>
        <v>0</v>
      </c>
      <c r="G37" s="8">
        <f t="shared" si="0"/>
        <v>1141644.3999999999</v>
      </c>
      <c r="H37" s="11">
        <f>H39+H40</f>
        <v>0</v>
      </c>
      <c r="I37" s="8">
        <f t="shared" si="1"/>
        <v>786003.6</v>
      </c>
      <c r="J37" s="8">
        <f>J39+J40</f>
        <v>0</v>
      </c>
      <c r="K37" s="8">
        <f t="shared" si="2"/>
        <v>1141644.3999999999</v>
      </c>
      <c r="L37" s="8">
        <f>L39+L40</f>
        <v>0</v>
      </c>
      <c r="M37" s="8">
        <f t="shared" si="3"/>
        <v>786003.6</v>
      </c>
      <c r="N37" s="8">
        <f>N39+N40</f>
        <v>0</v>
      </c>
      <c r="O37" s="8">
        <f t="shared" si="16"/>
        <v>1141644.3999999999</v>
      </c>
      <c r="P37" s="8">
        <f>P39+P40</f>
        <v>65000</v>
      </c>
      <c r="Q37" s="8">
        <f t="shared" si="17"/>
        <v>851003.6</v>
      </c>
      <c r="R37" s="8">
        <f>R39+R40</f>
        <v>0</v>
      </c>
      <c r="S37" s="8">
        <f t="shared" si="18"/>
        <v>1141644.3999999999</v>
      </c>
      <c r="T37" s="8">
        <f>T39+T40</f>
        <v>0</v>
      </c>
      <c r="U37" s="8">
        <f t="shared" si="19"/>
        <v>851003.6</v>
      </c>
      <c r="V37" s="8">
        <f>V39+V40</f>
        <v>48875.1</v>
      </c>
      <c r="W37" s="8">
        <f t="shared" si="20"/>
        <v>1190519.5</v>
      </c>
      <c r="X37" s="8">
        <f>X39+X40</f>
        <v>57500</v>
      </c>
      <c r="Y37" s="8">
        <f t="shared" si="21"/>
        <v>908503.6</v>
      </c>
    </row>
    <row r="38" spans="1:27" hidden="1" x14ac:dyDescent="0.35">
      <c r="A38" s="5"/>
      <c r="B38" s="6" t="s">
        <v>12</v>
      </c>
      <c r="C38" s="9"/>
      <c r="D38" s="11"/>
      <c r="E38" s="11"/>
      <c r="F38" s="11"/>
      <c r="G38" s="8">
        <f t="shared" si="0"/>
        <v>0</v>
      </c>
      <c r="H38" s="11"/>
      <c r="I38" s="8">
        <f t="shared" si="1"/>
        <v>0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AA38" s="1">
        <v>0</v>
      </c>
    </row>
    <row r="39" spans="1:27" hidden="1" x14ac:dyDescent="0.35">
      <c r="A39" s="5"/>
      <c r="B39" s="9" t="s">
        <v>14</v>
      </c>
      <c r="C39" s="9"/>
      <c r="D39" s="11">
        <f>D41+D42+D43+D44+D47+D49</f>
        <v>1141644.3999999999</v>
      </c>
      <c r="E39" s="11">
        <f>E41+E42+E43+E44+E47+E49</f>
        <v>786003.6</v>
      </c>
      <c r="F39" s="11">
        <f>F41+F42+F43+F44+F47+F49</f>
        <v>0</v>
      </c>
      <c r="G39" s="8">
        <f t="shared" si="0"/>
        <v>1141644.3999999999</v>
      </c>
      <c r="H39" s="11">
        <f>H41+H42+H43+H44+H47+H49</f>
        <v>0</v>
      </c>
      <c r="I39" s="8">
        <f t="shared" si="1"/>
        <v>786003.6</v>
      </c>
      <c r="J39" s="8">
        <f>J41+J42+J43+J44+J47+J49</f>
        <v>0</v>
      </c>
      <c r="K39" s="8">
        <f t="shared" si="2"/>
        <v>1141644.3999999999</v>
      </c>
      <c r="L39" s="8">
        <f>L41+L42+L43+L44+L47+L49</f>
        <v>0</v>
      </c>
      <c r="M39" s="8">
        <f t="shared" si="3"/>
        <v>786003.6</v>
      </c>
      <c r="N39" s="8">
        <f>N41+N42+N43+N44+N47+N49</f>
        <v>0</v>
      </c>
      <c r="O39" s="8">
        <f t="shared" ref="O39:O45" si="22">K39+N39</f>
        <v>1141644.3999999999</v>
      </c>
      <c r="P39" s="8">
        <f>P41+P42+P43+P44+P47+P49</f>
        <v>65000</v>
      </c>
      <c r="Q39" s="8">
        <f t="shared" ref="Q39:Q45" si="23">M39+P39</f>
        <v>851003.6</v>
      </c>
      <c r="R39" s="8">
        <f>R41+R42+R43+R44+R47+R49</f>
        <v>0</v>
      </c>
      <c r="S39" s="8">
        <f t="shared" ref="S39:S45" si="24">O39+R39</f>
        <v>1141644.3999999999</v>
      </c>
      <c r="T39" s="8">
        <f>T41+T42+T43+T44+T47+T49</f>
        <v>0</v>
      </c>
      <c r="U39" s="8">
        <f t="shared" ref="U39:U45" si="25">Q39+T39</f>
        <v>851003.6</v>
      </c>
      <c r="V39" s="8">
        <f>V41+V42+V43+V44+V47+V49+V50+V51</f>
        <v>48875.1</v>
      </c>
      <c r="W39" s="8">
        <f t="shared" ref="W39:W45" si="26">S39+V39</f>
        <v>1190519.5</v>
      </c>
      <c r="X39" s="8">
        <f>X41+X42+X43+X44+X47+X49+X50+X51</f>
        <v>57500</v>
      </c>
      <c r="Y39" s="8">
        <f t="shared" ref="Y39:Y45" si="27">U39+X39</f>
        <v>908503.6</v>
      </c>
      <c r="AA39" s="1">
        <v>0</v>
      </c>
    </row>
    <row r="40" spans="1:27" hidden="1" x14ac:dyDescent="0.35">
      <c r="A40" s="5"/>
      <c r="B40" s="9" t="s">
        <v>26</v>
      </c>
      <c r="C40" s="9"/>
      <c r="D40" s="11">
        <f>D48</f>
        <v>0</v>
      </c>
      <c r="E40" s="11">
        <f>E48</f>
        <v>0</v>
      </c>
      <c r="F40" s="11">
        <f>F48</f>
        <v>0</v>
      </c>
      <c r="G40" s="8">
        <f t="shared" si="0"/>
        <v>0</v>
      </c>
      <c r="H40" s="11">
        <f>H48</f>
        <v>0</v>
      </c>
      <c r="I40" s="8">
        <f t="shared" si="1"/>
        <v>0</v>
      </c>
      <c r="J40" s="8">
        <f>J48</f>
        <v>0</v>
      </c>
      <c r="K40" s="8">
        <f t="shared" si="2"/>
        <v>0</v>
      </c>
      <c r="L40" s="8">
        <f>L48</f>
        <v>0</v>
      </c>
      <c r="M40" s="8">
        <f t="shared" si="3"/>
        <v>0</v>
      </c>
      <c r="N40" s="8">
        <f>N48</f>
        <v>0</v>
      </c>
      <c r="O40" s="8">
        <f t="shared" si="22"/>
        <v>0</v>
      </c>
      <c r="P40" s="8">
        <f>P48</f>
        <v>0</v>
      </c>
      <c r="Q40" s="8">
        <f t="shared" si="23"/>
        <v>0</v>
      </c>
      <c r="R40" s="8">
        <f>R48</f>
        <v>0</v>
      </c>
      <c r="S40" s="8">
        <f t="shared" si="24"/>
        <v>0</v>
      </c>
      <c r="T40" s="8">
        <f>T48</f>
        <v>0</v>
      </c>
      <c r="U40" s="8">
        <f t="shared" si="25"/>
        <v>0</v>
      </c>
      <c r="V40" s="8">
        <f>V48</f>
        <v>0</v>
      </c>
      <c r="W40" s="8">
        <f t="shared" si="26"/>
        <v>0</v>
      </c>
      <c r="X40" s="8">
        <f>X48</f>
        <v>0</v>
      </c>
      <c r="Y40" s="8">
        <f t="shared" si="27"/>
        <v>0</v>
      </c>
      <c r="AA40" s="1">
        <v>0</v>
      </c>
    </row>
    <row r="41" spans="1:27" ht="72" x14ac:dyDescent="0.35">
      <c r="A41" s="5" t="s">
        <v>67</v>
      </c>
      <c r="B41" s="23" t="s">
        <v>56</v>
      </c>
      <c r="C41" s="23" t="s">
        <v>7</v>
      </c>
      <c r="D41" s="11">
        <v>66482</v>
      </c>
      <c r="E41" s="11">
        <v>62723.199999999997</v>
      </c>
      <c r="F41" s="11"/>
      <c r="G41" s="8">
        <f t="shared" si="0"/>
        <v>66482</v>
      </c>
      <c r="H41" s="11"/>
      <c r="I41" s="8">
        <f t="shared" si="1"/>
        <v>62723.199999999997</v>
      </c>
      <c r="J41" s="8"/>
      <c r="K41" s="8">
        <f t="shared" si="2"/>
        <v>66482</v>
      </c>
      <c r="L41" s="8"/>
      <c r="M41" s="8">
        <f t="shared" si="3"/>
        <v>62723.199999999997</v>
      </c>
      <c r="N41" s="8"/>
      <c r="O41" s="8">
        <f t="shared" si="22"/>
        <v>66482</v>
      </c>
      <c r="P41" s="8"/>
      <c r="Q41" s="8">
        <f t="shared" si="23"/>
        <v>62723.199999999997</v>
      </c>
      <c r="R41" s="8"/>
      <c r="S41" s="8">
        <f t="shared" si="24"/>
        <v>66482</v>
      </c>
      <c r="T41" s="8"/>
      <c r="U41" s="8">
        <f t="shared" si="25"/>
        <v>62723.199999999997</v>
      </c>
      <c r="V41" s="8"/>
      <c r="W41" s="8">
        <f t="shared" si="26"/>
        <v>66482</v>
      </c>
      <c r="X41" s="8"/>
      <c r="Y41" s="8">
        <f t="shared" si="27"/>
        <v>62723.199999999997</v>
      </c>
      <c r="Z41" s="2">
        <v>1710241100</v>
      </c>
    </row>
    <row r="42" spans="1:27" ht="72" x14ac:dyDescent="0.35">
      <c r="A42" s="5" t="s">
        <v>68</v>
      </c>
      <c r="B42" s="13" t="s">
        <v>44</v>
      </c>
      <c r="C42" s="23" t="s">
        <v>7</v>
      </c>
      <c r="D42" s="11">
        <v>100502.5</v>
      </c>
      <c r="E42" s="11">
        <v>0</v>
      </c>
      <c r="F42" s="11"/>
      <c r="G42" s="8">
        <f t="shared" si="0"/>
        <v>100502.5</v>
      </c>
      <c r="H42" s="11"/>
      <c r="I42" s="8">
        <f t="shared" si="1"/>
        <v>0</v>
      </c>
      <c r="J42" s="8"/>
      <c r="K42" s="8">
        <f t="shared" si="2"/>
        <v>100502.5</v>
      </c>
      <c r="L42" s="8"/>
      <c r="M42" s="8">
        <f t="shared" si="3"/>
        <v>0</v>
      </c>
      <c r="N42" s="8"/>
      <c r="O42" s="8">
        <f t="shared" si="22"/>
        <v>100502.5</v>
      </c>
      <c r="P42" s="8">
        <v>65000</v>
      </c>
      <c r="Q42" s="8">
        <f t="shared" si="23"/>
        <v>65000</v>
      </c>
      <c r="R42" s="8"/>
      <c r="S42" s="8">
        <f t="shared" si="24"/>
        <v>100502.5</v>
      </c>
      <c r="T42" s="8"/>
      <c r="U42" s="8">
        <f t="shared" si="25"/>
        <v>65000</v>
      </c>
      <c r="V42" s="8"/>
      <c r="W42" s="8">
        <f t="shared" si="26"/>
        <v>100502.5</v>
      </c>
      <c r="X42" s="8">
        <v>57500</v>
      </c>
      <c r="Y42" s="8">
        <f t="shared" si="27"/>
        <v>122500</v>
      </c>
      <c r="Z42" s="2">
        <v>1710141130</v>
      </c>
    </row>
    <row r="43" spans="1:27" ht="72" x14ac:dyDescent="0.35">
      <c r="A43" s="5" t="s">
        <v>69</v>
      </c>
      <c r="B43" s="23" t="s">
        <v>45</v>
      </c>
      <c r="C43" s="23" t="s">
        <v>7</v>
      </c>
      <c r="D43" s="11">
        <v>54913.3</v>
      </c>
      <c r="E43" s="11">
        <v>0</v>
      </c>
      <c r="F43" s="11"/>
      <c r="G43" s="8">
        <f t="shared" si="0"/>
        <v>54913.3</v>
      </c>
      <c r="H43" s="11"/>
      <c r="I43" s="8">
        <f t="shared" si="1"/>
        <v>0</v>
      </c>
      <c r="J43" s="8"/>
      <c r="K43" s="8">
        <f t="shared" si="2"/>
        <v>54913.3</v>
      </c>
      <c r="L43" s="8"/>
      <c r="M43" s="8">
        <f t="shared" si="3"/>
        <v>0</v>
      </c>
      <c r="N43" s="8"/>
      <c r="O43" s="8">
        <f t="shared" si="22"/>
        <v>54913.3</v>
      </c>
      <c r="P43" s="8"/>
      <c r="Q43" s="8">
        <f t="shared" si="23"/>
        <v>0</v>
      </c>
      <c r="R43" s="8"/>
      <c r="S43" s="8">
        <f t="shared" si="24"/>
        <v>54913.3</v>
      </c>
      <c r="T43" s="8"/>
      <c r="U43" s="8">
        <f t="shared" si="25"/>
        <v>0</v>
      </c>
      <c r="V43" s="8"/>
      <c r="W43" s="8">
        <f t="shared" si="26"/>
        <v>54913.3</v>
      </c>
      <c r="X43" s="8"/>
      <c r="Y43" s="8">
        <f t="shared" si="27"/>
        <v>0</v>
      </c>
      <c r="Z43" s="2">
        <v>1710141140</v>
      </c>
    </row>
    <row r="44" spans="1:27" ht="72" x14ac:dyDescent="0.35">
      <c r="A44" s="5" t="s">
        <v>48</v>
      </c>
      <c r="B44" s="23" t="s">
        <v>57</v>
      </c>
      <c r="C44" s="23" t="s">
        <v>7</v>
      </c>
      <c r="D44" s="7">
        <v>37000</v>
      </c>
      <c r="E44" s="7">
        <v>0</v>
      </c>
      <c r="F44" s="8"/>
      <c r="G44" s="8">
        <f t="shared" si="0"/>
        <v>37000</v>
      </c>
      <c r="H44" s="8"/>
      <c r="I44" s="8">
        <f t="shared" si="1"/>
        <v>0</v>
      </c>
      <c r="J44" s="8"/>
      <c r="K44" s="8">
        <f t="shared" si="2"/>
        <v>37000</v>
      </c>
      <c r="L44" s="8"/>
      <c r="M44" s="8">
        <f t="shared" si="3"/>
        <v>0</v>
      </c>
      <c r="N44" s="8"/>
      <c r="O44" s="8">
        <f t="shared" si="22"/>
        <v>37000</v>
      </c>
      <c r="P44" s="8"/>
      <c r="Q44" s="8">
        <f t="shared" si="23"/>
        <v>0</v>
      </c>
      <c r="R44" s="8"/>
      <c r="S44" s="8">
        <f t="shared" si="24"/>
        <v>37000</v>
      </c>
      <c r="T44" s="8"/>
      <c r="U44" s="8">
        <f t="shared" si="25"/>
        <v>0</v>
      </c>
      <c r="V44" s="8"/>
      <c r="W44" s="8">
        <f t="shared" si="26"/>
        <v>37000</v>
      </c>
      <c r="X44" s="8"/>
      <c r="Y44" s="8">
        <f t="shared" si="27"/>
        <v>0</v>
      </c>
      <c r="Z44" s="2">
        <v>1710641240</v>
      </c>
    </row>
    <row r="45" spans="1:27" ht="54" x14ac:dyDescent="0.35">
      <c r="A45" s="5" t="s">
        <v>70</v>
      </c>
      <c r="B45" s="23" t="s">
        <v>34</v>
      </c>
      <c r="C45" s="23" t="s">
        <v>8</v>
      </c>
      <c r="D45" s="7">
        <f>D47+D48</f>
        <v>848298.6</v>
      </c>
      <c r="E45" s="7">
        <f>E47+E48</f>
        <v>723280.4</v>
      </c>
      <c r="F45" s="8"/>
      <c r="G45" s="8">
        <f t="shared" si="0"/>
        <v>848298.6</v>
      </c>
      <c r="H45" s="8"/>
      <c r="I45" s="8">
        <f t="shared" si="1"/>
        <v>723280.4</v>
      </c>
      <c r="J45" s="8"/>
      <c r="K45" s="8">
        <f t="shared" si="2"/>
        <v>848298.6</v>
      </c>
      <c r="L45" s="8"/>
      <c r="M45" s="8">
        <f t="shared" si="3"/>
        <v>723280.4</v>
      </c>
      <c r="N45" s="8"/>
      <c r="O45" s="8">
        <f t="shared" si="22"/>
        <v>848298.6</v>
      </c>
      <c r="P45" s="8"/>
      <c r="Q45" s="8">
        <f t="shared" si="23"/>
        <v>723280.4</v>
      </c>
      <c r="R45" s="8"/>
      <c r="S45" s="8">
        <f t="shared" si="24"/>
        <v>848298.6</v>
      </c>
      <c r="T45" s="8"/>
      <c r="U45" s="8">
        <f t="shared" si="25"/>
        <v>723280.4</v>
      </c>
      <c r="V45" s="8"/>
      <c r="W45" s="8">
        <f t="shared" si="26"/>
        <v>848298.6</v>
      </c>
      <c r="X45" s="8"/>
      <c r="Y45" s="8">
        <f t="shared" si="27"/>
        <v>723280.4</v>
      </c>
    </row>
    <row r="46" spans="1:27" hidden="1" x14ac:dyDescent="0.35">
      <c r="A46" s="5"/>
      <c r="B46" s="6" t="s">
        <v>12</v>
      </c>
      <c r="C46" s="9"/>
      <c r="D46" s="7"/>
      <c r="E46" s="7"/>
      <c r="F46" s="8"/>
      <c r="G46" s="8">
        <f t="shared" si="0"/>
        <v>0</v>
      </c>
      <c r="H46" s="8"/>
      <c r="I46" s="8">
        <f t="shared" si="1"/>
        <v>0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AA46" s="1">
        <v>0</v>
      </c>
    </row>
    <row r="47" spans="1:27" hidden="1" x14ac:dyDescent="0.35">
      <c r="A47" s="5"/>
      <c r="B47" s="9" t="s">
        <v>14</v>
      </c>
      <c r="C47" s="9"/>
      <c r="D47" s="7">
        <v>848298.6</v>
      </c>
      <c r="E47" s="7">
        <v>723280.4</v>
      </c>
      <c r="F47" s="8"/>
      <c r="G47" s="8">
        <f t="shared" si="0"/>
        <v>848298.6</v>
      </c>
      <c r="H47" s="8"/>
      <c r="I47" s="8">
        <f t="shared" si="1"/>
        <v>723280.4</v>
      </c>
      <c r="J47" s="8"/>
      <c r="K47" s="8">
        <f t="shared" si="2"/>
        <v>848298.6</v>
      </c>
      <c r="L47" s="8"/>
      <c r="M47" s="8">
        <f t="shared" si="3"/>
        <v>723280.4</v>
      </c>
      <c r="N47" s="8"/>
      <c r="O47" s="8">
        <f t="shared" ref="O47:O52" si="28">K47+N47</f>
        <v>848298.6</v>
      </c>
      <c r="P47" s="8"/>
      <c r="Q47" s="8">
        <f t="shared" ref="Q47:Q52" si="29">M47+P47</f>
        <v>723280.4</v>
      </c>
      <c r="R47" s="8"/>
      <c r="S47" s="8">
        <f t="shared" ref="S47:S52" si="30">O47+R47</f>
        <v>848298.6</v>
      </c>
      <c r="T47" s="8"/>
      <c r="U47" s="8">
        <f t="shared" ref="U47:U52" si="31">Q47+T47</f>
        <v>723280.4</v>
      </c>
      <c r="V47" s="8"/>
      <c r="W47" s="8">
        <f t="shared" ref="W47:W52" si="32">S47+V47</f>
        <v>848298.6</v>
      </c>
      <c r="X47" s="8"/>
      <c r="Y47" s="8">
        <f t="shared" ref="Y47:Y52" si="33">U47+X47</f>
        <v>723280.4</v>
      </c>
      <c r="Z47" s="14" t="s">
        <v>119</v>
      </c>
      <c r="AA47" s="1">
        <v>0</v>
      </c>
    </row>
    <row r="48" spans="1:27" hidden="1" x14ac:dyDescent="0.35">
      <c r="A48" s="5"/>
      <c r="B48" s="9" t="s">
        <v>26</v>
      </c>
      <c r="C48" s="9"/>
      <c r="D48" s="7"/>
      <c r="E48" s="7"/>
      <c r="F48" s="8"/>
      <c r="G48" s="8">
        <f t="shared" si="0"/>
        <v>0</v>
      </c>
      <c r="H48" s="8"/>
      <c r="I48" s="8">
        <f t="shared" si="1"/>
        <v>0</v>
      </c>
      <c r="J48" s="8"/>
      <c r="K48" s="8">
        <f t="shared" si="2"/>
        <v>0</v>
      </c>
      <c r="L48" s="8"/>
      <c r="M48" s="8">
        <f t="shared" si="3"/>
        <v>0</v>
      </c>
      <c r="N48" s="8"/>
      <c r="O48" s="8">
        <f t="shared" si="28"/>
        <v>0</v>
      </c>
      <c r="P48" s="8"/>
      <c r="Q48" s="8">
        <f t="shared" si="29"/>
        <v>0</v>
      </c>
      <c r="R48" s="8"/>
      <c r="S48" s="8">
        <f t="shared" si="30"/>
        <v>0</v>
      </c>
      <c r="T48" s="8"/>
      <c r="U48" s="8">
        <f t="shared" si="31"/>
        <v>0</v>
      </c>
      <c r="V48" s="8"/>
      <c r="W48" s="8">
        <f t="shared" si="32"/>
        <v>0</v>
      </c>
      <c r="X48" s="8"/>
      <c r="Y48" s="8">
        <f t="shared" si="33"/>
        <v>0</v>
      </c>
      <c r="AA48" s="1">
        <v>0</v>
      </c>
    </row>
    <row r="49" spans="1:27" ht="72" x14ac:dyDescent="0.35">
      <c r="A49" s="5" t="s">
        <v>71</v>
      </c>
      <c r="B49" s="23" t="s">
        <v>40</v>
      </c>
      <c r="C49" s="23" t="s">
        <v>7</v>
      </c>
      <c r="D49" s="7">
        <v>34448</v>
      </c>
      <c r="E49" s="7">
        <v>0</v>
      </c>
      <c r="F49" s="8"/>
      <c r="G49" s="8">
        <f t="shared" si="0"/>
        <v>34448</v>
      </c>
      <c r="H49" s="8"/>
      <c r="I49" s="8">
        <f t="shared" si="1"/>
        <v>0</v>
      </c>
      <c r="J49" s="8"/>
      <c r="K49" s="8">
        <f t="shared" si="2"/>
        <v>34448</v>
      </c>
      <c r="L49" s="8"/>
      <c r="M49" s="8">
        <f t="shared" si="3"/>
        <v>0</v>
      </c>
      <c r="N49" s="8"/>
      <c r="O49" s="8">
        <f t="shared" si="28"/>
        <v>34448</v>
      </c>
      <c r="P49" s="8"/>
      <c r="Q49" s="8">
        <f t="shared" si="29"/>
        <v>0</v>
      </c>
      <c r="R49" s="8"/>
      <c r="S49" s="8">
        <f t="shared" si="30"/>
        <v>34448</v>
      </c>
      <c r="T49" s="8"/>
      <c r="U49" s="8">
        <f t="shared" si="31"/>
        <v>0</v>
      </c>
      <c r="V49" s="8"/>
      <c r="W49" s="8">
        <f t="shared" si="32"/>
        <v>34448</v>
      </c>
      <c r="X49" s="8"/>
      <c r="Y49" s="8">
        <f t="shared" si="33"/>
        <v>0</v>
      </c>
      <c r="Z49" s="2">
        <v>1710141090</v>
      </c>
    </row>
    <row r="50" spans="1:27" ht="72" x14ac:dyDescent="0.35">
      <c r="A50" s="5" t="s">
        <v>72</v>
      </c>
      <c r="B50" s="23" t="s">
        <v>116</v>
      </c>
      <c r="C50" s="15" t="s">
        <v>7</v>
      </c>
      <c r="D50" s="7"/>
      <c r="E50" s="7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>
        <v>0</v>
      </c>
      <c r="T50" s="8"/>
      <c r="U50" s="8">
        <v>0</v>
      </c>
      <c r="V50" s="8">
        <v>33374.199999999997</v>
      </c>
      <c r="W50" s="8">
        <f t="shared" si="32"/>
        <v>33374.199999999997</v>
      </c>
      <c r="X50" s="8"/>
      <c r="Y50" s="8">
        <f t="shared" si="33"/>
        <v>0</v>
      </c>
      <c r="Z50" s="2">
        <v>1710141210</v>
      </c>
    </row>
    <row r="51" spans="1:27" ht="72" x14ac:dyDescent="0.35">
      <c r="A51" s="5" t="s">
        <v>73</v>
      </c>
      <c r="B51" s="23" t="s">
        <v>117</v>
      </c>
      <c r="C51" s="15" t="s">
        <v>7</v>
      </c>
      <c r="D51" s="7"/>
      <c r="E51" s="7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>
        <v>0</v>
      </c>
      <c r="T51" s="8"/>
      <c r="U51" s="8">
        <v>0</v>
      </c>
      <c r="V51" s="8">
        <v>15500.9</v>
      </c>
      <c r="W51" s="8">
        <f t="shared" si="32"/>
        <v>15500.9</v>
      </c>
      <c r="X51" s="8"/>
      <c r="Y51" s="8">
        <f t="shared" si="33"/>
        <v>0</v>
      </c>
      <c r="Z51" s="2">
        <v>1710141220</v>
      </c>
    </row>
    <row r="52" spans="1:27" x14ac:dyDescent="0.35">
      <c r="A52" s="5"/>
      <c r="B52" s="23" t="s">
        <v>9</v>
      </c>
      <c r="C52" s="23"/>
      <c r="D52" s="11">
        <f>D54+D55</f>
        <v>35500</v>
      </c>
      <c r="E52" s="11">
        <f>E54+E55</f>
        <v>35500</v>
      </c>
      <c r="F52" s="11">
        <f>F54+F55</f>
        <v>0</v>
      </c>
      <c r="G52" s="8">
        <f t="shared" si="0"/>
        <v>35500</v>
      </c>
      <c r="H52" s="11">
        <f>H55+H54</f>
        <v>0</v>
      </c>
      <c r="I52" s="8">
        <f t="shared" si="1"/>
        <v>35500</v>
      </c>
      <c r="J52" s="8">
        <f>J54+J55</f>
        <v>7282.02</v>
      </c>
      <c r="K52" s="8">
        <f t="shared" si="2"/>
        <v>42782.020000000004</v>
      </c>
      <c r="L52" s="8">
        <f>L54+L55</f>
        <v>0</v>
      </c>
      <c r="M52" s="8">
        <f t="shared" si="3"/>
        <v>35500</v>
      </c>
      <c r="N52" s="8">
        <f>N54+N55</f>
        <v>0</v>
      </c>
      <c r="O52" s="8">
        <f t="shared" si="28"/>
        <v>42782.020000000004</v>
      </c>
      <c r="P52" s="8">
        <f>P54+P55</f>
        <v>0</v>
      </c>
      <c r="Q52" s="8">
        <f t="shared" si="29"/>
        <v>35500</v>
      </c>
      <c r="R52" s="8">
        <f>R54+R55</f>
        <v>5072.76</v>
      </c>
      <c r="S52" s="8">
        <f t="shared" si="30"/>
        <v>47854.780000000006</v>
      </c>
      <c r="T52" s="8">
        <f>T54+T55</f>
        <v>7609.15</v>
      </c>
      <c r="U52" s="8">
        <f t="shared" si="31"/>
        <v>43109.15</v>
      </c>
      <c r="V52" s="8">
        <f>V54+V55</f>
        <v>0</v>
      </c>
      <c r="W52" s="8">
        <f t="shared" si="32"/>
        <v>47854.780000000006</v>
      </c>
      <c r="X52" s="8">
        <f>X54+X55</f>
        <v>0</v>
      </c>
      <c r="Y52" s="8">
        <f t="shared" si="33"/>
        <v>43109.15</v>
      </c>
    </row>
    <row r="53" spans="1:27" hidden="1" x14ac:dyDescent="0.35">
      <c r="A53" s="5"/>
      <c r="B53" s="6" t="s">
        <v>12</v>
      </c>
      <c r="C53" s="9"/>
      <c r="D53" s="16"/>
      <c r="E53" s="16"/>
      <c r="F53" s="11"/>
      <c r="G53" s="8">
        <f t="shared" si="0"/>
        <v>0</v>
      </c>
      <c r="H53" s="11"/>
      <c r="I53" s="8">
        <f t="shared" si="1"/>
        <v>0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AA53" s="1">
        <v>0</v>
      </c>
    </row>
    <row r="54" spans="1:27" hidden="1" x14ac:dyDescent="0.35">
      <c r="A54" s="5"/>
      <c r="B54" s="9" t="s">
        <v>14</v>
      </c>
      <c r="C54" s="9"/>
      <c r="D54" s="16">
        <f>D56</f>
        <v>35500</v>
      </c>
      <c r="E54" s="16">
        <f>E56</f>
        <v>35500</v>
      </c>
      <c r="F54" s="11">
        <f>F56</f>
        <v>0</v>
      </c>
      <c r="G54" s="8">
        <f t="shared" si="0"/>
        <v>35500</v>
      </c>
      <c r="H54" s="11">
        <f>H56</f>
        <v>0</v>
      </c>
      <c r="I54" s="8">
        <f t="shared" si="1"/>
        <v>35500</v>
      </c>
      <c r="J54" s="8">
        <f>J56+J57</f>
        <v>7282.02</v>
      </c>
      <c r="K54" s="8">
        <f t="shared" si="2"/>
        <v>42782.020000000004</v>
      </c>
      <c r="L54" s="8">
        <f>L56</f>
        <v>0</v>
      </c>
      <c r="M54" s="8">
        <f t="shared" si="3"/>
        <v>35500</v>
      </c>
      <c r="N54" s="8">
        <f>N56+N57</f>
        <v>0</v>
      </c>
      <c r="O54" s="8">
        <f t="shared" ref="O54:O59" si="34">K54+N54</f>
        <v>42782.020000000004</v>
      </c>
      <c r="P54" s="8">
        <f>P56</f>
        <v>0</v>
      </c>
      <c r="Q54" s="8">
        <f t="shared" ref="Q54:Q59" si="35">M54+P54</f>
        <v>35500</v>
      </c>
      <c r="R54" s="8">
        <f>R56+R57+R58</f>
        <v>5072.76</v>
      </c>
      <c r="S54" s="8">
        <f t="shared" ref="S54:S62" si="36">O54+R54</f>
        <v>47854.780000000006</v>
      </c>
      <c r="T54" s="8">
        <f>T56+T57+T58</f>
        <v>7609.15</v>
      </c>
      <c r="U54" s="8">
        <f t="shared" ref="U54:U59" si="37">Q54+T54</f>
        <v>43109.15</v>
      </c>
      <c r="V54" s="8">
        <f>V56+V57+V58</f>
        <v>0</v>
      </c>
      <c r="W54" s="8">
        <f t="shared" ref="W54:W59" si="38">S54+V54</f>
        <v>47854.780000000006</v>
      </c>
      <c r="X54" s="8">
        <f>X56+X57+X58</f>
        <v>0</v>
      </c>
      <c r="Y54" s="8">
        <f t="shared" ref="Y54:Y59" si="39">U54+X54</f>
        <v>43109.15</v>
      </c>
      <c r="AA54" s="1">
        <v>0</v>
      </c>
    </row>
    <row r="55" spans="1:27" hidden="1" x14ac:dyDescent="0.35">
      <c r="A55" s="5"/>
      <c r="B55" s="9" t="s">
        <v>26</v>
      </c>
      <c r="C55" s="9"/>
      <c r="D55" s="16"/>
      <c r="E55" s="16"/>
      <c r="F55" s="11"/>
      <c r="G55" s="8">
        <f t="shared" si="0"/>
        <v>0</v>
      </c>
      <c r="H55" s="11"/>
      <c r="I55" s="8">
        <f t="shared" si="1"/>
        <v>0</v>
      </c>
      <c r="J55" s="8"/>
      <c r="K55" s="8">
        <f t="shared" si="2"/>
        <v>0</v>
      </c>
      <c r="L55" s="8"/>
      <c r="M55" s="8">
        <f t="shared" si="3"/>
        <v>0</v>
      </c>
      <c r="N55" s="8"/>
      <c r="O55" s="8">
        <f t="shared" si="34"/>
        <v>0</v>
      </c>
      <c r="P55" s="8"/>
      <c r="Q55" s="8">
        <f t="shared" si="35"/>
        <v>0</v>
      </c>
      <c r="R55" s="8"/>
      <c r="S55" s="8">
        <f t="shared" si="36"/>
        <v>0</v>
      </c>
      <c r="T55" s="8"/>
      <c r="U55" s="8">
        <f t="shared" si="37"/>
        <v>0</v>
      </c>
      <c r="V55" s="8"/>
      <c r="W55" s="8">
        <f t="shared" si="38"/>
        <v>0</v>
      </c>
      <c r="X55" s="8"/>
      <c r="Y55" s="8">
        <f t="shared" si="39"/>
        <v>0</v>
      </c>
      <c r="AA55" s="1">
        <v>0</v>
      </c>
    </row>
    <row r="56" spans="1:27" ht="54" x14ac:dyDescent="0.35">
      <c r="A56" s="5" t="s">
        <v>74</v>
      </c>
      <c r="B56" s="23" t="s">
        <v>43</v>
      </c>
      <c r="C56" s="13" t="s">
        <v>10</v>
      </c>
      <c r="D56" s="7">
        <v>35500</v>
      </c>
      <c r="E56" s="7">
        <v>35500</v>
      </c>
      <c r="F56" s="8"/>
      <c r="G56" s="8">
        <f t="shared" si="0"/>
        <v>35500</v>
      </c>
      <c r="H56" s="8"/>
      <c r="I56" s="8">
        <f t="shared" si="1"/>
        <v>35500</v>
      </c>
      <c r="J56" s="8"/>
      <c r="K56" s="8">
        <f t="shared" si="2"/>
        <v>35500</v>
      </c>
      <c r="L56" s="8"/>
      <c r="M56" s="8">
        <f t="shared" si="3"/>
        <v>35500</v>
      </c>
      <c r="N56" s="8"/>
      <c r="O56" s="8">
        <f t="shared" si="34"/>
        <v>35500</v>
      </c>
      <c r="P56" s="8"/>
      <c r="Q56" s="8">
        <f t="shared" si="35"/>
        <v>35500</v>
      </c>
      <c r="R56" s="8"/>
      <c r="S56" s="8">
        <f t="shared" si="36"/>
        <v>35500</v>
      </c>
      <c r="T56" s="8"/>
      <c r="U56" s="8">
        <f t="shared" si="37"/>
        <v>35500</v>
      </c>
      <c r="V56" s="8"/>
      <c r="W56" s="8">
        <f t="shared" si="38"/>
        <v>35500</v>
      </c>
      <c r="X56" s="8"/>
      <c r="Y56" s="8">
        <f t="shared" si="39"/>
        <v>35500</v>
      </c>
      <c r="Z56" s="2">
        <v>1020200000</v>
      </c>
    </row>
    <row r="57" spans="1:27" ht="54" x14ac:dyDescent="0.35">
      <c r="A57" s="5" t="s">
        <v>38</v>
      </c>
      <c r="B57" s="23" t="s">
        <v>95</v>
      </c>
      <c r="C57" s="13" t="s">
        <v>10</v>
      </c>
      <c r="D57" s="7"/>
      <c r="E57" s="7"/>
      <c r="F57" s="8"/>
      <c r="G57" s="8"/>
      <c r="H57" s="8"/>
      <c r="I57" s="8"/>
      <c r="J57" s="8">
        <v>7282.02</v>
      </c>
      <c r="K57" s="8">
        <f t="shared" si="2"/>
        <v>7282.02</v>
      </c>
      <c r="L57" s="8"/>
      <c r="M57" s="8">
        <f t="shared" si="3"/>
        <v>0</v>
      </c>
      <c r="N57" s="8"/>
      <c r="O57" s="8">
        <f t="shared" si="34"/>
        <v>7282.02</v>
      </c>
      <c r="P57" s="8"/>
      <c r="Q57" s="8">
        <f t="shared" si="35"/>
        <v>0</v>
      </c>
      <c r="R57" s="8"/>
      <c r="S57" s="8">
        <f t="shared" si="36"/>
        <v>7282.02</v>
      </c>
      <c r="T57" s="8"/>
      <c r="U57" s="8">
        <f t="shared" si="37"/>
        <v>0</v>
      </c>
      <c r="V57" s="8"/>
      <c r="W57" s="8">
        <f t="shared" si="38"/>
        <v>7282.02</v>
      </c>
      <c r="X57" s="8"/>
      <c r="Y57" s="8">
        <f t="shared" si="39"/>
        <v>0</v>
      </c>
      <c r="Z57" s="2">
        <v>1110841780</v>
      </c>
    </row>
    <row r="58" spans="1:27" ht="54" x14ac:dyDescent="0.35">
      <c r="A58" s="5" t="s">
        <v>49</v>
      </c>
      <c r="B58" s="23" t="s">
        <v>105</v>
      </c>
      <c r="C58" s="13" t="s">
        <v>10</v>
      </c>
      <c r="D58" s="7"/>
      <c r="E58" s="7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>
        <v>5072.76</v>
      </c>
      <c r="S58" s="8">
        <f t="shared" si="36"/>
        <v>5072.76</v>
      </c>
      <c r="T58" s="8">
        <v>7609.15</v>
      </c>
      <c r="U58" s="8">
        <f t="shared" si="37"/>
        <v>7609.15</v>
      </c>
      <c r="V58" s="8"/>
      <c r="W58" s="8">
        <f t="shared" si="38"/>
        <v>5072.76</v>
      </c>
      <c r="X58" s="8"/>
      <c r="Y58" s="8">
        <f t="shared" si="39"/>
        <v>7609.15</v>
      </c>
      <c r="Z58" s="2">
        <v>1110841750</v>
      </c>
    </row>
    <row r="59" spans="1:27" x14ac:dyDescent="0.35">
      <c r="A59" s="5"/>
      <c r="B59" s="23" t="s">
        <v>11</v>
      </c>
      <c r="C59" s="23"/>
      <c r="D59" s="8">
        <f>D61+D62+D63</f>
        <v>668194.5</v>
      </c>
      <c r="E59" s="8">
        <f>E61+E62+E63</f>
        <v>570340</v>
      </c>
      <c r="F59" s="8">
        <f>F61+F62+F63</f>
        <v>0</v>
      </c>
      <c r="G59" s="8">
        <f t="shared" si="0"/>
        <v>668194.5</v>
      </c>
      <c r="H59" s="8">
        <f>H61+H62+H63</f>
        <v>0</v>
      </c>
      <c r="I59" s="8">
        <f t="shared" si="1"/>
        <v>570340</v>
      </c>
      <c r="J59" s="8">
        <f>J61+J62+J63</f>
        <v>29422.078000000001</v>
      </c>
      <c r="K59" s="8">
        <f t="shared" si="2"/>
        <v>697616.57799999998</v>
      </c>
      <c r="L59" s="8">
        <f>L61+L62+L63</f>
        <v>61703.100000000006</v>
      </c>
      <c r="M59" s="8">
        <f t="shared" si="3"/>
        <v>632043.1</v>
      </c>
      <c r="N59" s="8">
        <f>N61+N62+N63</f>
        <v>0</v>
      </c>
      <c r="O59" s="8">
        <f t="shared" si="34"/>
        <v>697616.57799999998</v>
      </c>
      <c r="P59" s="8">
        <f>P61+P62+P63</f>
        <v>0</v>
      </c>
      <c r="Q59" s="8">
        <f t="shared" si="35"/>
        <v>632043.1</v>
      </c>
      <c r="R59" s="8">
        <f>R61+R62+R63</f>
        <v>0</v>
      </c>
      <c r="S59" s="8">
        <f t="shared" si="36"/>
        <v>697616.57799999998</v>
      </c>
      <c r="T59" s="8">
        <f>T61+T62+T63</f>
        <v>0</v>
      </c>
      <c r="U59" s="8">
        <f t="shared" si="37"/>
        <v>632043.1</v>
      </c>
      <c r="V59" s="8">
        <f>V61+V62+V63</f>
        <v>3397.1170000000002</v>
      </c>
      <c r="W59" s="8">
        <f t="shared" si="38"/>
        <v>701013.69499999995</v>
      </c>
      <c r="X59" s="8">
        <f>X61+X62+X63</f>
        <v>-3000</v>
      </c>
      <c r="Y59" s="8">
        <f t="shared" si="39"/>
        <v>629043.1</v>
      </c>
    </row>
    <row r="60" spans="1:27" x14ac:dyDescent="0.35">
      <c r="A60" s="5"/>
      <c r="B60" s="6" t="s">
        <v>12</v>
      </c>
      <c r="C60" s="13"/>
      <c r="D60" s="7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7" hidden="1" x14ac:dyDescent="0.35">
      <c r="A61" s="5"/>
      <c r="B61" s="9" t="s">
        <v>14</v>
      </c>
      <c r="C61" s="13"/>
      <c r="D61" s="7">
        <f>D66+D68+D74+D71+D73+D75+D76</f>
        <v>317689.5</v>
      </c>
      <c r="E61" s="7">
        <f>E66+E68+E74+E71+E73+E75+E76</f>
        <v>219835</v>
      </c>
      <c r="F61" s="8">
        <f>F66+F68+F71+F73+F74+F75+F76</f>
        <v>0</v>
      </c>
      <c r="G61" s="8">
        <f t="shared" si="0"/>
        <v>317689.5</v>
      </c>
      <c r="H61" s="8">
        <f>H66+H68+H71+H73+H74+H75+H76</f>
        <v>0</v>
      </c>
      <c r="I61" s="8">
        <f t="shared" si="1"/>
        <v>219835</v>
      </c>
      <c r="J61" s="8">
        <f>J66+J68+J71+J73+J74+J75+J76+J79+J81</f>
        <v>13321.478000000001</v>
      </c>
      <c r="K61" s="8">
        <f>G61+J61</f>
        <v>331010.978</v>
      </c>
      <c r="L61" s="8">
        <f>L66+L68+L71+L73+L74+L75+L76</f>
        <v>15425.8</v>
      </c>
      <c r="M61" s="8">
        <f t="shared" si="3"/>
        <v>235260.79999999999</v>
      </c>
      <c r="N61" s="8">
        <f>N66+N68+N71+N73+N74+N75+N76+N79+N81</f>
        <v>0</v>
      </c>
      <c r="O61" s="8">
        <f>K61+N61</f>
        <v>331010.978</v>
      </c>
      <c r="P61" s="8">
        <f>P66+P68+P71+P73+P74+P75+P76</f>
        <v>0</v>
      </c>
      <c r="Q61" s="8">
        <f t="shared" ref="Q61:Q64" si="40">M61+P61</f>
        <v>235260.79999999999</v>
      </c>
      <c r="R61" s="8">
        <f>R66+R68+R71+R73+R74+R75+R76+R79+R81+R84</f>
        <v>0</v>
      </c>
      <c r="S61" s="8">
        <f t="shared" si="36"/>
        <v>331010.978</v>
      </c>
      <c r="T61" s="8">
        <f t="shared" ref="T61" si="41">T66+T68+T71+T73+T74+T75+T76+T79+T81+T84</f>
        <v>0</v>
      </c>
      <c r="U61" s="8">
        <f t="shared" ref="U61:U64" si="42">Q61+T61</f>
        <v>235260.79999999999</v>
      </c>
      <c r="V61" s="8">
        <f>V66+V68+V71+V73+V74+V75+V76+V79+V81+V84+V86</f>
        <v>3397.1170000000002</v>
      </c>
      <c r="W61" s="8">
        <f t="shared" ref="W61:W62" si="43">S61+V61</f>
        <v>334408.09500000003</v>
      </c>
      <c r="X61" s="8">
        <f>X66+X68+X71+X73+X74+X75+X76+X79+X81+X84+X86</f>
        <v>-3000</v>
      </c>
      <c r="Y61" s="8">
        <f t="shared" ref="Y61:Y64" si="44">U61+X61</f>
        <v>232260.8</v>
      </c>
      <c r="AA61" s="1">
        <v>0</v>
      </c>
    </row>
    <row r="62" spans="1:27" hidden="1" x14ac:dyDescent="0.35">
      <c r="A62" s="5"/>
      <c r="B62" s="9" t="s">
        <v>26</v>
      </c>
      <c r="C62" s="13"/>
      <c r="D62" s="7"/>
      <c r="E62" s="7"/>
      <c r="F62" s="8"/>
      <c r="G62" s="8">
        <f t="shared" si="0"/>
        <v>0</v>
      </c>
      <c r="H62" s="8"/>
      <c r="I62" s="8">
        <f t="shared" si="1"/>
        <v>0</v>
      </c>
      <c r="J62" s="8"/>
      <c r="K62" s="8">
        <f t="shared" si="2"/>
        <v>0</v>
      </c>
      <c r="L62" s="8"/>
      <c r="M62" s="8">
        <f t="shared" si="3"/>
        <v>0</v>
      </c>
      <c r="N62" s="8"/>
      <c r="O62" s="8">
        <f t="shared" ref="O62:O64" si="45">K62+N62</f>
        <v>0</v>
      </c>
      <c r="P62" s="8"/>
      <c r="Q62" s="8">
        <f t="shared" si="40"/>
        <v>0</v>
      </c>
      <c r="R62" s="8"/>
      <c r="S62" s="8">
        <f t="shared" si="36"/>
        <v>0</v>
      </c>
      <c r="T62" s="8"/>
      <c r="U62" s="8">
        <f t="shared" si="42"/>
        <v>0</v>
      </c>
      <c r="V62" s="8"/>
      <c r="W62" s="8">
        <f t="shared" si="43"/>
        <v>0</v>
      </c>
      <c r="X62" s="8"/>
      <c r="Y62" s="8">
        <f t="shared" si="44"/>
        <v>0</v>
      </c>
      <c r="AA62" s="1">
        <v>0</v>
      </c>
    </row>
    <row r="63" spans="1:27" x14ac:dyDescent="0.35">
      <c r="A63" s="5"/>
      <c r="B63" s="23" t="s">
        <v>112</v>
      </c>
      <c r="C63" s="13"/>
      <c r="D63" s="7">
        <f>D67+D72</f>
        <v>350505</v>
      </c>
      <c r="E63" s="7">
        <f>E67+E72</f>
        <v>350505</v>
      </c>
      <c r="F63" s="8">
        <f>F67+F72</f>
        <v>0</v>
      </c>
      <c r="G63" s="8">
        <f t="shared" si="0"/>
        <v>350505</v>
      </c>
      <c r="H63" s="8">
        <f>H67+H72</f>
        <v>0</v>
      </c>
      <c r="I63" s="8">
        <f t="shared" si="1"/>
        <v>350505</v>
      </c>
      <c r="J63" s="8">
        <f>J67+J72+J80</f>
        <v>16100.6</v>
      </c>
      <c r="K63" s="8">
        <f t="shared" si="2"/>
        <v>366605.6</v>
      </c>
      <c r="L63" s="8">
        <f>L67+L72</f>
        <v>46277.3</v>
      </c>
      <c r="M63" s="8">
        <f t="shared" si="3"/>
        <v>396782.3</v>
      </c>
      <c r="N63" s="8">
        <f>N67+N72+N80</f>
        <v>0</v>
      </c>
      <c r="O63" s="8">
        <f t="shared" si="45"/>
        <v>366605.6</v>
      </c>
      <c r="P63" s="8">
        <f>P67+P72</f>
        <v>0</v>
      </c>
      <c r="Q63" s="8">
        <f t="shared" si="40"/>
        <v>396782.3</v>
      </c>
      <c r="R63" s="8">
        <f>R67+R72+R80+R85</f>
        <v>0</v>
      </c>
      <c r="S63" s="8">
        <f t="shared" ref="S63:T63" si="46">S67+S72+S80+S85</f>
        <v>366605.6</v>
      </c>
      <c r="T63" s="8">
        <f t="shared" si="46"/>
        <v>0</v>
      </c>
      <c r="U63" s="8">
        <f t="shared" si="42"/>
        <v>396782.3</v>
      </c>
      <c r="V63" s="8">
        <f>V67+V72+V80+V85</f>
        <v>0</v>
      </c>
      <c r="W63" s="8">
        <f t="shared" ref="W63:X63" si="47">W67+W72+W80+W85</f>
        <v>366605.6</v>
      </c>
      <c r="X63" s="8">
        <f t="shared" si="47"/>
        <v>0</v>
      </c>
      <c r="Y63" s="8">
        <f t="shared" si="44"/>
        <v>396782.3</v>
      </c>
    </row>
    <row r="64" spans="1:27" ht="54" x14ac:dyDescent="0.35">
      <c r="A64" s="5" t="s">
        <v>75</v>
      </c>
      <c r="B64" s="23" t="s">
        <v>27</v>
      </c>
      <c r="C64" s="13" t="s">
        <v>10</v>
      </c>
      <c r="D64" s="7">
        <f>D66+D67</f>
        <v>193462</v>
      </c>
      <c r="E64" s="7">
        <f>E66+E67</f>
        <v>0</v>
      </c>
      <c r="F64" s="8"/>
      <c r="G64" s="8">
        <f t="shared" si="0"/>
        <v>193462</v>
      </c>
      <c r="H64" s="8"/>
      <c r="I64" s="8">
        <f t="shared" si="1"/>
        <v>0</v>
      </c>
      <c r="J64" s="8">
        <f>J66+J67</f>
        <v>-19877</v>
      </c>
      <c r="K64" s="8">
        <f t="shared" si="2"/>
        <v>173585</v>
      </c>
      <c r="L64" s="8"/>
      <c r="M64" s="8">
        <f t="shared" si="3"/>
        <v>0</v>
      </c>
      <c r="N64" s="8">
        <f>N66+N67</f>
        <v>0</v>
      </c>
      <c r="O64" s="8">
        <f t="shared" si="45"/>
        <v>173585</v>
      </c>
      <c r="P64" s="8"/>
      <c r="Q64" s="8">
        <f t="shared" si="40"/>
        <v>0</v>
      </c>
      <c r="R64" s="8">
        <f>R66+R67</f>
        <v>-86880.599999999991</v>
      </c>
      <c r="S64" s="8">
        <f t="shared" ref="S64" si="48">O64+R64</f>
        <v>86704.400000000009</v>
      </c>
      <c r="T64" s="8"/>
      <c r="U64" s="8">
        <f t="shared" si="42"/>
        <v>0</v>
      </c>
      <c r="V64" s="8">
        <f>V66+V67</f>
        <v>0</v>
      </c>
      <c r="W64" s="8">
        <f t="shared" ref="W64" si="49">S64+V64</f>
        <v>86704.400000000009</v>
      </c>
      <c r="X64" s="8"/>
      <c r="Y64" s="8">
        <f t="shared" si="44"/>
        <v>0</v>
      </c>
    </row>
    <row r="65" spans="1:27" x14ac:dyDescent="0.35">
      <c r="A65" s="5"/>
      <c r="B65" s="6" t="s">
        <v>12</v>
      </c>
      <c r="C65" s="13"/>
      <c r="D65" s="7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7" hidden="1" x14ac:dyDescent="0.35">
      <c r="A66" s="5"/>
      <c r="B66" s="9" t="s">
        <v>14</v>
      </c>
      <c r="C66" s="13"/>
      <c r="D66" s="7">
        <v>48365.5</v>
      </c>
      <c r="E66" s="7">
        <v>0</v>
      </c>
      <c r="F66" s="8"/>
      <c r="G66" s="8">
        <f t="shared" si="0"/>
        <v>48365.5</v>
      </c>
      <c r="H66" s="8"/>
      <c r="I66" s="8">
        <f t="shared" si="1"/>
        <v>0</v>
      </c>
      <c r="J66" s="8">
        <v>-12238.5</v>
      </c>
      <c r="K66" s="8">
        <f t="shared" si="2"/>
        <v>36127</v>
      </c>
      <c r="L66" s="8"/>
      <c r="M66" s="8">
        <f t="shared" si="3"/>
        <v>0</v>
      </c>
      <c r="N66" s="8"/>
      <c r="O66" s="8">
        <f t="shared" ref="O66:O69" si="50">K66+N66</f>
        <v>36127</v>
      </c>
      <c r="P66" s="8"/>
      <c r="Q66" s="8">
        <f t="shared" ref="Q66:Q69" si="51">M66+P66</f>
        <v>0</v>
      </c>
      <c r="R66" s="8">
        <v>-14450.9</v>
      </c>
      <c r="S66" s="8">
        <f t="shared" ref="S66:S69" si="52">O66+R66</f>
        <v>21676.1</v>
      </c>
      <c r="T66" s="8"/>
      <c r="U66" s="8">
        <f t="shared" ref="U66:U69" si="53">Q66+T66</f>
        <v>0</v>
      </c>
      <c r="V66" s="8"/>
      <c r="W66" s="8">
        <f t="shared" ref="W66:W69" si="54">S66+V66</f>
        <v>21676.1</v>
      </c>
      <c r="X66" s="8"/>
      <c r="Y66" s="8">
        <f t="shared" ref="Y66:Y69" si="55">U66+X66</f>
        <v>0</v>
      </c>
      <c r="Z66" s="2" t="s">
        <v>100</v>
      </c>
      <c r="AA66" s="1">
        <v>0</v>
      </c>
    </row>
    <row r="67" spans="1:27" x14ac:dyDescent="0.35">
      <c r="A67" s="5"/>
      <c r="B67" s="23" t="s">
        <v>112</v>
      </c>
      <c r="C67" s="13"/>
      <c r="D67" s="7">
        <v>145096.5</v>
      </c>
      <c r="E67" s="7">
        <v>0</v>
      </c>
      <c r="F67" s="8"/>
      <c r="G67" s="8">
        <f t="shared" si="0"/>
        <v>145096.5</v>
      </c>
      <c r="H67" s="8"/>
      <c r="I67" s="8">
        <f t="shared" si="1"/>
        <v>0</v>
      </c>
      <c r="J67" s="8">
        <v>-7638.5</v>
      </c>
      <c r="K67" s="8">
        <f t="shared" si="2"/>
        <v>137458</v>
      </c>
      <c r="L67" s="8"/>
      <c r="M67" s="8">
        <f t="shared" si="3"/>
        <v>0</v>
      </c>
      <c r="N67" s="8"/>
      <c r="O67" s="8">
        <f t="shared" si="50"/>
        <v>137458</v>
      </c>
      <c r="P67" s="8"/>
      <c r="Q67" s="8">
        <f t="shared" si="51"/>
        <v>0</v>
      </c>
      <c r="R67" s="8">
        <v>-72429.7</v>
      </c>
      <c r="S67" s="8">
        <f t="shared" si="52"/>
        <v>65028.3</v>
      </c>
      <c r="T67" s="8"/>
      <c r="U67" s="8">
        <f t="shared" si="53"/>
        <v>0</v>
      </c>
      <c r="V67" s="8"/>
      <c r="W67" s="8">
        <f t="shared" si="54"/>
        <v>65028.3</v>
      </c>
      <c r="X67" s="8"/>
      <c r="Y67" s="8">
        <f t="shared" si="55"/>
        <v>0</v>
      </c>
      <c r="Z67" s="2" t="s">
        <v>92</v>
      </c>
    </row>
    <row r="68" spans="1:27" ht="54" x14ac:dyDescent="0.35">
      <c r="A68" s="5" t="s">
        <v>76</v>
      </c>
      <c r="B68" s="13" t="s">
        <v>60</v>
      </c>
      <c r="C68" s="13" t="s">
        <v>10</v>
      </c>
      <c r="D68" s="7">
        <v>150734</v>
      </c>
      <c r="E68" s="7">
        <v>100000</v>
      </c>
      <c r="F68" s="8"/>
      <c r="G68" s="8">
        <f t="shared" si="0"/>
        <v>150734</v>
      </c>
      <c r="H68" s="8"/>
      <c r="I68" s="8">
        <f t="shared" si="1"/>
        <v>100000</v>
      </c>
      <c r="J68" s="8"/>
      <c r="K68" s="8">
        <f t="shared" si="2"/>
        <v>150734</v>
      </c>
      <c r="L68" s="8"/>
      <c r="M68" s="8">
        <f t="shared" si="3"/>
        <v>100000</v>
      </c>
      <c r="N68" s="8"/>
      <c r="O68" s="8">
        <f t="shared" si="50"/>
        <v>150734</v>
      </c>
      <c r="P68" s="8"/>
      <c r="Q68" s="8">
        <f t="shared" si="51"/>
        <v>100000</v>
      </c>
      <c r="R68" s="8"/>
      <c r="S68" s="8">
        <f t="shared" si="52"/>
        <v>150734</v>
      </c>
      <c r="T68" s="8"/>
      <c r="U68" s="8">
        <f t="shared" si="53"/>
        <v>100000</v>
      </c>
      <c r="V68" s="8"/>
      <c r="W68" s="8">
        <f t="shared" si="54"/>
        <v>150734</v>
      </c>
      <c r="X68" s="8"/>
      <c r="Y68" s="8">
        <f t="shared" si="55"/>
        <v>100000</v>
      </c>
      <c r="Z68" s="2">
        <v>1020141480</v>
      </c>
    </row>
    <row r="69" spans="1:27" ht="54" x14ac:dyDescent="0.35">
      <c r="A69" s="5" t="s">
        <v>32</v>
      </c>
      <c r="B69" s="10" t="s">
        <v>79</v>
      </c>
      <c r="C69" s="13" t="s">
        <v>10</v>
      </c>
      <c r="D69" s="7">
        <f>D71+D72</f>
        <v>273878</v>
      </c>
      <c r="E69" s="7">
        <f>E71+E72</f>
        <v>467340</v>
      </c>
      <c r="F69" s="8"/>
      <c r="G69" s="8">
        <f t="shared" si="0"/>
        <v>273878</v>
      </c>
      <c r="H69" s="8"/>
      <c r="I69" s="8">
        <f t="shared" si="1"/>
        <v>467340</v>
      </c>
      <c r="J69" s="8">
        <f>J71+J72</f>
        <v>25961.7</v>
      </c>
      <c r="K69" s="8">
        <f t="shared" si="2"/>
        <v>299839.7</v>
      </c>
      <c r="L69" s="8">
        <f>L71+L72</f>
        <v>61703.100000000006</v>
      </c>
      <c r="M69" s="8">
        <f t="shared" si="3"/>
        <v>529043.1</v>
      </c>
      <c r="N69" s="8">
        <f>N71+N72</f>
        <v>0</v>
      </c>
      <c r="O69" s="8">
        <f t="shared" si="50"/>
        <v>299839.7</v>
      </c>
      <c r="P69" s="8">
        <f>P71+P72</f>
        <v>0</v>
      </c>
      <c r="Q69" s="8">
        <f t="shared" si="51"/>
        <v>529043.1</v>
      </c>
      <c r="R69" s="8">
        <f>R71+R72</f>
        <v>62151.6</v>
      </c>
      <c r="S69" s="8">
        <f t="shared" si="52"/>
        <v>361991.3</v>
      </c>
      <c r="T69" s="8">
        <f>T71+T72</f>
        <v>-253301.09999999998</v>
      </c>
      <c r="U69" s="8">
        <f t="shared" si="53"/>
        <v>275742</v>
      </c>
      <c r="V69" s="8">
        <f>V71+V72</f>
        <v>0</v>
      </c>
      <c r="W69" s="8">
        <f t="shared" si="54"/>
        <v>361991.3</v>
      </c>
      <c r="X69" s="8">
        <f>X71+X72</f>
        <v>0</v>
      </c>
      <c r="Y69" s="8">
        <f t="shared" si="55"/>
        <v>275742</v>
      </c>
      <c r="Z69" s="2">
        <v>1020141500</v>
      </c>
    </row>
    <row r="70" spans="1:27" x14ac:dyDescent="0.35">
      <c r="A70" s="5"/>
      <c r="B70" s="6" t="s">
        <v>12</v>
      </c>
      <c r="C70" s="13"/>
      <c r="D70" s="7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7" hidden="1" x14ac:dyDescent="0.35">
      <c r="A71" s="5"/>
      <c r="B71" s="9" t="s">
        <v>14</v>
      </c>
      <c r="C71" s="13"/>
      <c r="D71" s="7">
        <v>68469.5</v>
      </c>
      <c r="E71" s="7">
        <v>116835</v>
      </c>
      <c r="F71" s="8"/>
      <c r="G71" s="8">
        <f t="shared" si="0"/>
        <v>68469.5</v>
      </c>
      <c r="H71" s="8"/>
      <c r="I71" s="8">
        <f t="shared" si="1"/>
        <v>116835</v>
      </c>
      <c r="J71" s="8">
        <v>13759.7</v>
      </c>
      <c r="K71" s="8">
        <f t="shared" si="2"/>
        <v>82229.2</v>
      </c>
      <c r="L71" s="8">
        <v>15425.8</v>
      </c>
      <c r="M71" s="8">
        <f t="shared" si="3"/>
        <v>132260.79999999999</v>
      </c>
      <c r="N71" s="8"/>
      <c r="O71" s="8">
        <f t="shared" ref="O71:O77" si="56">K71+N71</f>
        <v>82229.2</v>
      </c>
      <c r="P71" s="8"/>
      <c r="Q71" s="8">
        <f t="shared" ref="Q71:Q77" si="57">M71+P71</f>
        <v>132260.79999999999</v>
      </c>
      <c r="R71" s="8">
        <v>8268.65</v>
      </c>
      <c r="S71" s="8">
        <f t="shared" ref="S71:S77" si="58">O71+R71</f>
        <v>90497.849999999991</v>
      </c>
      <c r="T71" s="8">
        <v>-63325.3</v>
      </c>
      <c r="U71" s="8">
        <f t="shared" ref="U71:U77" si="59">Q71+T71</f>
        <v>68935.499999999985</v>
      </c>
      <c r="V71" s="8"/>
      <c r="W71" s="8">
        <f t="shared" ref="W71:W77" si="60">S71+V71</f>
        <v>90497.849999999991</v>
      </c>
      <c r="X71" s="8"/>
      <c r="Y71" s="8">
        <f t="shared" ref="Y71:Y77" si="61">U71+X71</f>
        <v>68935.499999999985</v>
      </c>
      <c r="Z71" s="2" t="s">
        <v>120</v>
      </c>
      <c r="AA71" s="1">
        <v>0</v>
      </c>
    </row>
    <row r="72" spans="1:27" x14ac:dyDescent="0.35">
      <c r="A72" s="5"/>
      <c r="B72" s="23" t="s">
        <v>112</v>
      </c>
      <c r="C72" s="13"/>
      <c r="D72" s="7">
        <v>205408.5</v>
      </c>
      <c r="E72" s="7">
        <v>350505</v>
      </c>
      <c r="F72" s="8"/>
      <c r="G72" s="8">
        <f t="shared" si="0"/>
        <v>205408.5</v>
      </c>
      <c r="H72" s="8"/>
      <c r="I72" s="8">
        <f t="shared" si="1"/>
        <v>350505</v>
      </c>
      <c r="J72" s="8">
        <v>12202</v>
      </c>
      <c r="K72" s="8">
        <f t="shared" si="2"/>
        <v>217610.5</v>
      </c>
      <c r="L72" s="8">
        <v>46277.3</v>
      </c>
      <c r="M72" s="8">
        <f t="shared" si="3"/>
        <v>396782.3</v>
      </c>
      <c r="N72" s="8"/>
      <c r="O72" s="8">
        <f t="shared" si="56"/>
        <v>217610.5</v>
      </c>
      <c r="P72" s="8"/>
      <c r="Q72" s="8">
        <f t="shared" si="57"/>
        <v>396782.3</v>
      </c>
      <c r="R72" s="8">
        <v>53882.95</v>
      </c>
      <c r="S72" s="8">
        <f t="shared" si="58"/>
        <v>271493.45</v>
      </c>
      <c r="T72" s="8">
        <v>-189975.8</v>
      </c>
      <c r="U72" s="8">
        <f t="shared" si="59"/>
        <v>206806.5</v>
      </c>
      <c r="V72" s="8"/>
      <c r="W72" s="8">
        <f t="shared" si="60"/>
        <v>271493.45</v>
      </c>
      <c r="X72" s="8"/>
      <c r="Y72" s="8">
        <f t="shared" si="61"/>
        <v>206806.5</v>
      </c>
      <c r="Z72" s="2" t="s">
        <v>92</v>
      </c>
    </row>
    <row r="73" spans="1:27" ht="79.5" customHeight="1" x14ac:dyDescent="0.35">
      <c r="A73" s="5" t="s">
        <v>33</v>
      </c>
      <c r="B73" s="23" t="s">
        <v>58</v>
      </c>
      <c r="C73" s="13" t="s">
        <v>10</v>
      </c>
      <c r="D73" s="7">
        <v>30125.3</v>
      </c>
      <c r="E73" s="7">
        <v>0</v>
      </c>
      <c r="F73" s="8"/>
      <c r="G73" s="8">
        <f t="shared" si="0"/>
        <v>30125.3</v>
      </c>
      <c r="H73" s="8"/>
      <c r="I73" s="8">
        <f t="shared" si="1"/>
        <v>0</v>
      </c>
      <c r="J73" s="8"/>
      <c r="K73" s="8">
        <f t="shared" si="2"/>
        <v>30125.3</v>
      </c>
      <c r="L73" s="8"/>
      <c r="M73" s="8">
        <f t="shared" si="3"/>
        <v>0</v>
      </c>
      <c r="N73" s="8"/>
      <c r="O73" s="8">
        <f t="shared" si="56"/>
        <v>30125.3</v>
      </c>
      <c r="P73" s="8"/>
      <c r="Q73" s="8">
        <f t="shared" si="57"/>
        <v>0</v>
      </c>
      <c r="R73" s="8"/>
      <c r="S73" s="8">
        <f t="shared" si="58"/>
        <v>30125.3</v>
      </c>
      <c r="T73" s="8"/>
      <c r="U73" s="8">
        <f t="shared" si="59"/>
        <v>0</v>
      </c>
      <c r="V73" s="8"/>
      <c r="W73" s="8">
        <f t="shared" si="60"/>
        <v>30125.3</v>
      </c>
      <c r="X73" s="8"/>
      <c r="Y73" s="8">
        <f t="shared" si="61"/>
        <v>0</v>
      </c>
      <c r="Z73" s="2">
        <v>1020141250</v>
      </c>
    </row>
    <row r="74" spans="1:27" ht="54" x14ac:dyDescent="0.35">
      <c r="A74" s="5" t="s">
        <v>83</v>
      </c>
      <c r="B74" s="23" t="s">
        <v>80</v>
      </c>
      <c r="C74" s="13" t="s">
        <v>10</v>
      </c>
      <c r="D74" s="7">
        <v>14431.4</v>
      </c>
      <c r="E74" s="7">
        <v>0</v>
      </c>
      <c r="F74" s="8"/>
      <c r="G74" s="8">
        <f t="shared" si="0"/>
        <v>14431.4</v>
      </c>
      <c r="H74" s="8"/>
      <c r="I74" s="8">
        <f t="shared" si="1"/>
        <v>0</v>
      </c>
      <c r="J74" s="8">
        <v>-178.00200000000001</v>
      </c>
      <c r="K74" s="8">
        <f t="shared" si="2"/>
        <v>14253.397999999999</v>
      </c>
      <c r="L74" s="8"/>
      <c r="M74" s="8">
        <f t="shared" si="3"/>
        <v>0</v>
      </c>
      <c r="N74" s="8"/>
      <c r="O74" s="8">
        <f t="shared" si="56"/>
        <v>14253.397999999999</v>
      </c>
      <c r="P74" s="8"/>
      <c r="Q74" s="8">
        <f t="shared" si="57"/>
        <v>0</v>
      </c>
      <c r="R74" s="8"/>
      <c r="S74" s="8">
        <f t="shared" si="58"/>
        <v>14253.397999999999</v>
      </c>
      <c r="T74" s="8"/>
      <c r="U74" s="8">
        <f t="shared" si="59"/>
        <v>0</v>
      </c>
      <c r="V74" s="8"/>
      <c r="W74" s="8">
        <f t="shared" si="60"/>
        <v>14253.397999999999</v>
      </c>
      <c r="X74" s="8"/>
      <c r="Y74" s="8">
        <f t="shared" si="61"/>
        <v>0</v>
      </c>
      <c r="Z74" s="2">
        <v>1020141510</v>
      </c>
    </row>
    <row r="75" spans="1:27" ht="54" x14ac:dyDescent="0.35">
      <c r="A75" s="5" t="s">
        <v>97</v>
      </c>
      <c r="B75" s="23" t="s">
        <v>59</v>
      </c>
      <c r="C75" s="13" t="s">
        <v>10</v>
      </c>
      <c r="D75" s="7">
        <v>2563.8000000000002</v>
      </c>
      <c r="E75" s="7">
        <v>0</v>
      </c>
      <c r="F75" s="8"/>
      <c r="G75" s="8">
        <f t="shared" si="0"/>
        <v>2563.8000000000002</v>
      </c>
      <c r="H75" s="8"/>
      <c r="I75" s="8">
        <f t="shared" si="1"/>
        <v>0</v>
      </c>
      <c r="J75" s="8"/>
      <c r="K75" s="8">
        <f t="shared" si="2"/>
        <v>2563.8000000000002</v>
      </c>
      <c r="L75" s="8"/>
      <c r="M75" s="8">
        <f t="shared" si="3"/>
        <v>0</v>
      </c>
      <c r="N75" s="8"/>
      <c r="O75" s="8">
        <f t="shared" si="56"/>
        <v>2563.8000000000002</v>
      </c>
      <c r="P75" s="8"/>
      <c r="Q75" s="8">
        <f t="shared" si="57"/>
        <v>0</v>
      </c>
      <c r="R75" s="8"/>
      <c r="S75" s="8">
        <f t="shared" si="58"/>
        <v>2563.8000000000002</v>
      </c>
      <c r="T75" s="8"/>
      <c r="U75" s="8">
        <f t="shared" si="59"/>
        <v>0</v>
      </c>
      <c r="V75" s="8"/>
      <c r="W75" s="8">
        <f t="shared" si="60"/>
        <v>2563.8000000000002</v>
      </c>
      <c r="X75" s="8"/>
      <c r="Y75" s="8">
        <f t="shared" si="61"/>
        <v>0</v>
      </c>
      <c r="Z75" s="2">
        <v>1020141260</v>
      </c>
    </row>
    <row r="76" spans="1:27" ht="54" hidden="1" x14ac:dyDescent="0.35">
      <c r="A76" s="5" t="s">
        <v>32</v>
      </c>
      <c r="B76" s="9" t="s">
        <v>22</v>
      </c>
      <c r="C76" s="13" t="s">
        <v>13</v>
      </c>
      <c r="D76" s="11">
        <v>3000</v>
      </c>
      <c r="E76" s="11">
        <v>3000</v>
      </c>
      <c r="F76" s="11"/>
      <c r="G76" s="8">
        <f t="shared" si="0"/>
        <v>3000</v>
      </c>
      <c r="H76" s="11"/>
      <c r="I76" s="8">
        <f t="shared" si="1"/>
        <v>3000</v>
      </c>
      <c r="J76" s="8"/>
      <c r="K76" s="8">
        <f t="shared" si="2"/>
        <v>3000</v>
      </c>
      <c r="L76" s="8"/>
      <c r="M76" s="8">
        <f t="shared" si="3"/>
        <v>3000</v>
      </c>
      <c r="N76" s="8"/>
      <c r="O76" s="8">
        <f t="shared" si="56"/>
        <v>3000</v>
      </c>
      <c r="P76" s="8"/>
      <c r="Q76" s="8">
        <f t="shared" si="57"/>
        <v>3000</v>
      </c>
      <c r="R76" s="8"/>
      <c r="S76" s="8">
        <f t="shared" si="58"/>
        <v>3000</v>
      </c>
      <c r="T76" s="8"/>
      <c r="U76" s="8">
        <f t="shared" si="59"/>
        <v>3000</v>
      </c>
      <c r="V76" s="8">
        <v>-3000</v>
      </c>
      <c r="W76" s="8">
        <f t="shared" si="60"/>
        <v>0</v>
      </c>
      <c r="X76" s="8">
        <v>-3000</v>
      </c>
      <c r="Y76" s="8">
        <f t="shared" si="61"/>
        <v>0</v>
      </c>
      <c r="Z76" s="2">
        <v>1210441570</v>
      </c>
      <c r="AA76" s="1">
        <v>0</v>
      </c>
    </row>
    <row r="77" spans="1:27" ht="54" x14ac:dyDescent="0.35">
      <c r="A77" s="5" t="s">
        <v>98</v>
      </c>
      <c r="B77" s="23" t="s">
        <v>93</v>
      </c>
      <c r="C77" s="13" t="s">
        <v>10</v>
      </c>
      <c r="D77" s="11"/>
      <c r="E77" s="11"/>
      <c r="F77" s="11"/>
      <c r="G77" s="8"/>
      <c r="H77" s="11"/>
      <c r="I77" s="8"/>
      <c r="J77" s="8">
        <f>J79+J80</f>
        <v>15382.8</v>
      </c>
      <c r="K77" s="8">
        <f t="shared" si="2"/>
        <v>15382.8</v>
      </c>
      <c r="L77" s="8">
        <f>L79+L80</f>
        <v>0</v>
      </c>
      <c r="M77" s="8">
        <f t="shared" si="3"/>
        <v>0</v>
      </c>
      <c r="N77" s="8">
        <f>N79+N80</f>
        <v>0</v>
      </c>
      <c r="O77" s="8">
        <f t="shared" si="56"/>
        <v>15382.8</v>
      </c>
      <c r="P77" s="8">
        <f>P79+P80</f>
        <v>0</v>
      </c>
      <c r="Q77" s="8">
        <f t="shared" si="57"/>
        <v>0</v>
      </c>
      <c r="R77" s="8">
        <f>R79+R80</f>
        <v>13304</v>
      </c>
      <c r="S77" s="8">
        <f t="shared" si="58"/>
        <v>28686.799999999999</v>
      </c>
      <c r="T77" s="8">
        <f>T79+T80</f>
        <v>207601.09999999998</v>
      </c>
      <c r="U77" s="8">
        <f t="shared" si="59"/>
        <v>207601.09999999998</v>
      </c>
      <c r="V77" s="8">
        <f>V79+V80</f>
        <v>0</v>
      </c>
      <c r="W77" s="8">
        <f t="shared" si="60"/>
        <v>28686.799999999999</v>
      </c>
      <c r="X77" s="8">
        <f>X79+X80</f>
        <v>0</v>
      </c>
      <c r="Y77" s="8">
        <f t="shared" si="61"/>
        <v>207601.09999999998</v>
      </c>
    </row>
    <row r="78" spans="1:27" x14ac:dyDescent="0.35">
      <c r="A78" s="5"/>
      <c r="B78" s="6" t="s">
        <v>12</v>
      </c>
      <c r="C78" s="13"/>
      <c r="D78" s="11"/>
      <c r="E78" s="11"/>
      <c r="F78" s="11"/>
      <c r="G78" s="8"/>
      <c r="H78" s="11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7" hidden="1" x14ac:dyDescent="0.35">
      <c r="A79" s="5"/>
      <c r="B79" s="9" t="s">
        <v>14</v>
      </c>
      <c r="C79" s="13"/>
      <c r="D79" s="11"/>
      <c r="E79" s="11"/>
      <c r="F79" s="11"/>
      <c r="G79" s="8"/>
      <c r="H79" s="11"/>
      <c r="I79" s="8"/>
      <c r="J79" s="8">
        <v>3845.7</v>
      </c>
      <c r="K79" s="8">
        <f t="shared" si="2"/>
        <v>3845.7</v>
      </c>
      <c r="L79" s="8"/>
      <c r="M79" s="8">
        <f t="shared" si="3"/>
        <v>0</v>
      </c>
      <c r="N79" s="8"/>
      <c r="O79" s="8">
        <f t="shared" ref="O79:O97" si="62">K79+N79</f>
        <v>3845.7</v>
      </c>
      <c r="P79" s="8"/>
      <c r="Q79" s="8">
        <f t="shared" ref="Q79:Q97" si="63">M79+P79</f>
        <v>0</v>
      </c>
      <c r="R79" s="8">
        <v>3326</v>
      </c>
      <c r="S79" s="8">
        <f t="shared" ref="S79:S97" si="64">O79+R79</f>
        <v>7171.7</v>
      </c>
      <c r="T79" s="8">
        <v>51900.3</v>
      </c>
      <c r="U79" s="8">
        <f t="shared" ref="U79:U97" si="65">Q79+T79</f>
        <v>51900.3</v>
      </c>
      <c r="V79" s="8"/>
      <c r="W79" s="8">
        <f t="shared" ref="W79:W82" si="66">S79+V79</f>
        <v>7171.7</v>
      </c>
      <c r="X79" s="8"/>
      <c r="Y79" s="8">
        <f t="shared" ref="Y79:Y82" si="67">U79+X79</f>
        <v>51900.3</v>
      </c>
      <c r="Z79" s="2" t="s">
        <v>94</v>
      </c>
      <c r="AA79" s="1">
        <v>0</v>
      </c>
    </row>
    <row r="80" spans="1:27" x14ac:dyDescent="0.35">
      <c r="A80" s="5"/>
      <c r="B80" s="23" t="s">
        <v>112</v>
      </c>
      <c r="C80" s="13"/>
      <c r="D80" s="11"/>
      <c r="E80" s="11"/>
      <c r="F80" s="11"/>
      <c r="G80" s="8"/>
      <c r="H80" s="11"/>
      <c r="I80" s="8"/>
      <c r="J80" s="8">
        <v>11537.1</v>
      </c>
      <c r="K80" s="8">
        <f t="shared" si="2"/>
        <v>11537.1</v>
      </c>
      <c r="L80" s="8"/>
      <c r="M80" s="8">
        <f t="shared" si="3"/>
        <v>0</v>
      </c>
      <c r="N80" s="8"/>
      <c r="O80" s="8">
        <f t="shared" si="62"/>
        <v>11537.1</v>
      </c>
      <c r="P80" s="8"/>
      <c r="Q80" s="8">
        <f t="shared" si="63"/>
        <v>0</v>
      </c>
      <c r="R80" s="8">
        <v>9978</v>
      </c>
      <c r="S80" s="8">
        <f t="shared" si="64"/>
        <v>21515.1</v>
      </c>
      <c r="T80" s="8">
        <v>155700.79999999999</v>
      </c>
      <c r="U80" s="8">
        <f t="shared" si="65"/>
        <v>155700.79999999999</v>
      </c>
      <c r="V80" s="8"/>
      <c r="W80" s="8">
        <f t="shared" si="66"/>
        <v>21515.1</v>
      </c>
      <c r="X80" s="8"/>
      <c r="Y80" s="8">
        <f t="shared" si="67"/>
        <v>155700.79999999999</v>
      </c>
      <c r="Z80" s="2" t="s">
        <v>92</v>
      </c>
    </row>
    <row r="81" spans="1:27" ht="54" x14ac:dyDescent="0.35">
      <c r="A81" s="5" t="s">
        <v>99</v>
      </c>
      <c r="B81" s="23" t="s">
        <v>96</v>
      </c>
      <c r="C81" s="13" t="s">
        <v>10</v>
      </c>
      <c r="D81" s="11"/>
      <c r="E81" s="11"/>
      <c r="F81" s="11"/>
      <c r="G81" s="8"/>
      <c r="H81" s="11"/>
      <c r="I81" s="8"/>
      <c r="J81" s="8">
        <v>8132.58</v>
      </c>
      <c r="K81" s="8">
        <f t="shared" si="2"/>
        <v>8132.58</v>
      </c>
      <c r="L81" s="8"/>
      <c r="M81" s="8">
        <f t="shared" si="3"/>
        <v>0</v>
      </c>
      <c r="N81" s="8"/>
      <c r="O81" s="8">
        <f t="shared" si="62"/>
        <v>8132.58</v>
      </c>
      <c r="P81" s="8"/>
      <c r="Q81" s="8">
        <f t="shared" si="63"/>
        <v>0</v>
      </c>
      <c r="R81" s="8"/>
      <c r="S81" s="8">
        <f t="shared" si="64"/>
        <v>8132.58</v>
      </c>
      <c r="T81" s="8"/>
      <c r="U81" s="8">
        <f t="shared" si="65"/>
        <v>0</v>
      </c>
      <c r="V81" s="8"/>
      <c r="W81" s="8">
        <f t="shared" si="66"/>
        <v>8132.58</v>
      </c>
      <c r="X81" s="8"/>
      <c r="Y81" s="8">
        <f t="shared" si="67"/>
        <v>0</v>
      </c>
      <c r="Z81" s="2">
        <v>1110941740</v>
      </c>
    </row>
    <row r="82" spans="1:27" ht="54" x14ac:dyDescent="0.35">
      <c r="A82" s="5" t="s">
        <v>102</v>
      </c>
      <c r="B82" s="23" t="s">
        <v>106</v>
      </c>
      <c r="C82" s="13" t="s">
        <v>10</v>
      </c>
      <c r="D82" s="11"/>
      <c r="E82" s="11"/>
      <c r="F82" s="11"/>
      <c r="G82" s="8"/>
      <c r="H82" s="11"/>
      <c r="I82" s="8"/>
      <c r="J82" s="8"/>
      <c r="K82" s="8"/>
      <c r="L82" s="8"/>
      <c r="M82" s="8"/>
      <c r="N82" s="8"/>
      <c r="O82" s="8"/>
      <c r="P82" s="8"/>
      <c r="Q82" s="8"/>
      <c r="R82" s="8">
        <f>R84+R85</f>
        <v>11425</v>
      </c>
      <c r="S82" s="8">
        <f t="shared" si="64"/>
        <v>11425</v>
      </c>
      <c r="T82" s="8">
        <f>T84+T85</f>
        <v>45700</v>
      </c>
      <c r="U82" s="8">
        <f t="shared" si="65"/>
        <v>45700</v>
      </c>
      <c r="V82" s="8">
        <f>V84+V85</f>
        <v>0</v>
      </c>
      <c r="W82" s="8">
        <f t="shared" si="66"/>
        <v>11425</v>
      </c>
      <c r="X82" s="8">
        <f>X84+X85</f>
        <v>0</v>
      </c>
      <c r="Y82" s="8">
        <f t="shared" si="67"/>
        <v>45700</v>
      </c>
    </row>
    <row r="83" spans="1:27" x14ac:dyDescent="0.35">
      <c r="A83" s="5"/>
      <c r="B83" s="6" t="s">
        <v>12</v>
      </c>
      <c r="C83" s="13"/>
      <c r="D83" s="11"/>
      <c r="E83" s="11"/>
      <c r="F83" s="11"/>
      <c r="G83" s="8"/>
      <c r="H83" s="11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7" hidden="1" x14ac:dyDescent="0.35">
      <c r="A84" s="5"/>
      <c r="B84" s="9" t="s">
        <v>14</v>
      </c>
      <c r="C84" s="13"/>
      <c r="D84" s="11"/>
      <c r="E84" s="11"/>
      <c r="F84" s="11"/>
      <c r="G84" s="8"/>
      <c r="H84" s="11"/>
      <c r="I84" s="8"/>
      <c r="J84" s="8"/>
      <c r="K84" s="8"/>
      <c r="L84" s="8"/>
      <c r="M84" s="8"/>
      <c r="N84" s="8"/>
      <c r="O84" s="8"/>
      <c r="P84" s="8"/>
      <c r="Q84" s="8"/>
      <c r="R84" s="8">
        <v>2856.25</v>
      </c>
      <c r="S84" s="8">
        <f t="shared" si="64"/>
        <v>2856.25</v>
      </c>
      <c r="T84" s="8">
        <v>11425</v>
      </c>
      <c r="U84" s="8">
        <f t="shared" si="65"/>
        <v>11425</v>
      </c>
      <c r="V84" s="8"/>
      <c r="W84" s="8">
        <f t="shared" ref="W84:W97" si="68">S84+V84</f>
        <v>2856.25</v>
      </c>
      <c r="X84" s="8"/>
      <c r="Y84" s="8">
        <f t="shared" ref="Y84:Y97" si="69">U84+X84</f>
        <v>11425</v>
      </c>
      <c r="Z84" s="2" t="s">
        <v>107</v>
      </c>
      <c r="AA84" s="1">
        <v>0</v>
      </c>
    </row>
    <row r="85" spans="1:27" x14ac:dyDescent="0.35">
      <c r="A85" s="5"/>
      <c r="B85" s="23" t="s">
        <v>112</v>
      </c>
      <c r="C85" s="13"/>
      <c r="D85" s="11"/>
      <c r="E85" s="11"/>
      <c r="F85" s="11"/>
      <c r="G85" s="8"/>
      <c r="H85" s="11"/>
      <c r="I85" s="8"/>
      <c r="J85" s="8"/>
      <c r="K85" s="8"/>
      <c r="L85" s="8"/>
      <c r="M85" s="8"/>
      <c r="N85" s="8"/>
      <c r="O85" s="8"/>
      <c r="P85" s="8"/>
      <c r="Q85" s="8"/>
      <c r="R85" s="8">
        <v>8568.75</v>
      </c>
      <c r="S85" s="8">
        <f t="shared" si="64"/>
        <v>8568.75</v>
      </c>
      <c r="T85" s="8">
        <v>34275</v>
      </c>
      <c r="U85" s="8">
        <f t="shared" si="65"/>
        <v>34275</v>
      </c>
      <c r="V85" s="8"/>
      <c r="W85" s="8">
        <f t="shared" si="68"/>
        <v>8568.75</v>
      </c>
      <c r="X85" s="8"/>
      <c r="Y85" s="8">
        <f t="shared" si="69"/>
        <v>34275</v>
      </c>
      <c r="Z85" s="2" t="s">
        <v>92</v>
      </c>
    </row>
    <row r="86" spans="1:27" ht="54" x14ac:dyDescent="0.35">
      <c r="A86" s="5" t="s">
        <v>109</v>
      </c>
      <c r="B86" s="23" t="s">
        <v>113</v>
      </c>
      <c r="C86" s="13" t="s">
        <v>10</v>
      </c>
      <c r="D86" s="11"/>
      <c r="E86" s="11"/>
      <c r="F86" s="11"/>
      <c r="G86" s="8"/>
      <c r="H86" s="11"/>
      <c r="I86" s="8"/>
      <c r="J86" s="8"/>
      <c r="K86" s="8"/>
      <c r="L86" s="8"/>
      <c r="M86" s="8"/>
      <c r="N86" s="8"/>
      <c r="O86" s="8"/>
      <c r="P86" s="8"/>
      <c r="Q86" s="8"/>
      <c r="R86" s="8"/>
      <c r="S86" s="8">
        <v>0</v>
      </c>
      <c r="T86" s="8"/>
      <c r="U86" s="8">
        <v>0</v>
      </c>
      <c r="V86" s="8">
        <v>6397.1170000000002</v>
      </c>
      <c r="W86" s="8">
        <f t="shared" si="68"/>
        <v>6397.1170000000002</v>
      </c>
      <c r="X86" s="8">
        <v>0</v>
      </c>
      <c r="Y86" s="8">
        <v>0</v>
      </c>
      <c r="Z86" s="2">
        <v>1020141280</v>
      </c>
    </row>
    <row r="87" spans="1:27" x14ac:dyDescent="0.35">
      <c r="A87" s="5"/>
      <c r="B87" s="17" t="s">
        <v>15</v>
      </c>
      <c r="C87" s="17"/>
      <c r="D87" s="11">
        <f>D89+D88</f>
        <v>112839.1</v>
      </c>
      <c r="E87" s="11">
        <f>E89+E88</f>
        <v>0</v>
      </c>
      <c r="F87" s="11">
        <f>F88+F89</f>
        <v>-10057.6</v>
      </c>
      <c r="G87" s="8">
        <f t="shared" si="0"/>
        <v>102781.5</v>
      </c>
      <c r="H87" s="11">
        <f>H88+H89</f>
        <v>0</v>
      </c>
      <c r="I87" s="8">
        <f t="shared" si="1"/>
        <v>0</v>
      </c>
      <c r="J87" s="8">
        <f>J88+J89+J90</f>
        <v>18797.701000000001</v>
      </c>
      <c r="K87" s="8">
        <f t="shared" si="2"/>
        <v>121579.201</v>
      </c>
      <c r="L87" s="8">
        <f>L88+L89</f>
        <v>0</v>
      </c>
      <c r="M87" s="8">
        <f t="shared" si="3"/>
        <v>0</v>
      </c>
      <c r="N87" s="8">
        <f>N88+N89+N90</f>
        <v>0</v>
      </c>
      <c r="O87" s="8">
        <f t="shared" si="62"/>
        <v>121579.201</v>
      </c>
      <c r="P87" s="8">
        <f>P88+P89</f>
        <v>0</v>
      </c>
      <c r="Q87" s="8">
        <f t="shared" si="63"/>
        <v>0</v>
      </c>
      <c r="R87" s="8">
        <f>R88+R89+R90</f>
        <v>0</v>
      </c>
      <c r="S87" s="8">
        <f t="shared" si="64"/>
        <v>121579.201</v>
      </c>
      <c r="T87" s="8">
        <f>T88+T89</f>
        <v>0</v>
      </c>
      <c r="U87" s="8">
        <f t="shared" si="65"/>
        <v>0</v>
      </c>
      <c r="V87" s="8">
        <f>V88+V89+V90</f>
        <v>0</v>
      </c>
      <c r="W87" s="8">
        <f t="shared" si="68"/>
        <v>121579.201</v>
      </c>
      <c r="X87" s="8">
        <f>X88+X89</f>
        <v>35410.641999999993</v>
      </c>
      <c r="Y87" s="8">
        <f t="shared" si="69"/>
        <v>35410.641999999993</v>
      </c>
    </row>
    <row r="88" spans="1:27" ht="54" x14ac:dyDescent="0.35">
      <c r="A88" s="5" t="s">
        <v>110</v>
      </c>
      <c r="B88" s="17" t="s">
        <v>61</v>
      </c>
      <c r="C88" s="17" t="s">
        <v>42</v>
      </c>
      <c r="D88" s="11">
        <v>82839.100000000006</v>
      </c>
      <c r="E88" s="11">
        <v>0</v>
      </c>
      <c r="F88" s="11">
        <v>-10057.6</v>
      </c>
      <c r="G88" s="8">
        <f t="shared" si="0"/>
        <v>72781.5</v>
      </c>
      <c r="H88" s="11"/>
      <c r="I88" s="8">
        <f t="shared" si="1"/>
        <v>0</v>
      </c>
      <c r="J88" s="8"/>
      <c r="K88" s="8">
        <f t="shared" si="2"/>
        <v>72781.5</v>
      </c>
      <c r="L88" s="8"/>
      <c r="M88" s="8">
        <f t="shared" si="3"/>
        <v>0</v>
      </c>
      <c r="N88" s="8"/>
      <c r="O88" s="8">
        <f t="shared" si="62"/>
        <v>72781.5</v>
      </c>
      <c r="P88" s="8"/>
      <c r="Q88" s="8">
        <f t="shared" si="63"/>
        <v>0</v>
      </c>
      <c r="R88" s="8"/>
      <c r="S88" s="8">
        <f t="shared" si="64"/>
        <v>72781.5</v>
      </c>
      <c r="T88" s="8"/>
      <c r="U88" s="8">
        <f t="shared" si="65"/>
        <v>0</v>
      </c>
      <c r="V88" s="8"/>
      <c r="W88" s="8">
        <f t="shared" si="68"/>
        <v>72781.5</v>
      </c>
      <c r="X88" s="8"/>
      <c r="Y88" s="8">
        <f t="shared" si="69"/>
        <v>0</v>
      </c>
      <c r="Z88" s="18" t="s">
        <v>85</v>
      </c>
    </row>
    <row r="89" spans="1:27" ht="54" x14ac:dyDescent="0.35">
      <c r="A89" s="5" t="s">
        <v>111</v>
      </c>
      <c r="B89" s="23" t="s">
        <v>62</v>
      </c>
      <c r="C89" s="17" t="s">
        <v>42</v>
      </c>
      <c r="D89" s="11">
        <v>30000</v>
      </c>
      <c r="E89" s="11">
        <v>0</v>
      </c>
      <c r="F89" s="11"/>
      <c r="G89" s="8">
        <f t="shared" si="0"/>
        <v>30000</v>
      </c>
      <c r="H89" s="11"/>
      <c r="I89" s="8">
        <f t="shared" si="1"/>
        <v>0</v>
      </c>
      <c r="J89" s="8"/>
      <c r="K89" s="8">
        <f t="shared" si="2"/>
        <v>30000</v>
      </c>
      <c r="L89" s="8"/>
      <c r="M89" s="8">
        <f t="shared" si="3"/>
        <v>0</v>
      </c>
      <c r="N89" s="8"/>
      <c r="O89" s="8">
        <f t="shared" si="62"/>
        <v>30000</v>
      </c>
      <c r="P89" s="8"/>
      <c r="Q89" s="8">
        <f t="shared" si="63"/>
        <v>0</v>
      </c>
      <c r="R89" s="8"/>
      <c r="S89" s="8">
        <f t="shared" si="64"/>
        <v>30000</v>
      </c>
      <c r="T89" s="8"/>
      <c r="U89" s="8">
        <f t="shared" si="65"/>
        <v>0</v>
      </c>
      <c r="V89" s="8"/>
      <c r="W89" s="8">
        <f t="shared" si="68"/>
        <v>30000</v>
      </c>
      <c r="X89" s="27">
        <f>74295.173-38884.531</f>
        <v>35410.641999999993</v>
      </c>
      <c r="Y89" s="8">
        <f t="shared" si="69"/>
        <v>35410.641999999993</v>
      </c>
      <c r="Z89" s="18" t="s">
        <v>86</v>
      </c>
    </row>
    <row r="90" spans="1:27" ht="72" x14ac:dyDescent="0.35">
      <c r="A90" s="5" t="s">
        <v>123</v>
      </c>
      <c r="B90" s="23" t="s">
        <v>104</v>
      </c>
      <c r="C90" s="17" t="s">
        <v>103</v>
      </c>
      <c r="D90" s="11"/>
      <c r="E90" s="11"/>
      <c r="F90" s="11"/>
      <c r="G90" s="8"/>
      <c r="H90" s="11"/>
      <c r="I90" s="8"/>
      <c r="J90" s="8">
        <v>18797.701000000001</v>
      </c>
      <c r="K90" s="8">
        <f t="shared" si="2"/>
        <v>18797.701000000001</v>
      </c>
      <c r="L90" s="8"/>
      <c r="M90" s="8">
        <f t="shared" si="3"/>
        <v>0</v>
      </c>
      <c r="N90" s="8"/>
      <c r="O90" s="8">
        <f t="shared" si="62"/>
        <v>18797.701000000001</v>
      </c>
      <c r="P90" s="8"/>
      <c r="Q90" s="8">
        <f t="shared" si="63"/>
        <v>0</v>
      </c>
      <c r="R90" s="8"/>
      <c r="S90" s="8">
        <f t="shared" si="64"/>
        <v>18797.701000000001</v>
      </c>
      <c r="T90" s="8"/>
      <c r="U90" s="8">
        <f t="shared" si="65"/>
        <v>0</v>
      </c>
      <c r="V90" s="8"/>
      <c r="W90" s="8">
        <f t="shared" si="68"/>
        <v>18797.701000000001</v>
      </c>
      <c r="X90" s="8"/>
      <c r="Y90" s="8">
        <f t="shared" si="69"/>
        <v>0</v>
      </c>
      <c r="Z90" s="18" t="s">
        <v>121</v>
      </c>
    </row>
    <row r="91" spans="1:27" x14ac:dyDescent="0.35">
      <c r="A91" s="5"/>
      <c r="B91" s="23" t="s">
        <v>23</v>
      </c>
      <c r="C91" s="13"/>
      <c r="D91" s="11">
        <f>D92</f>
        <v>127415.3</v>
      </c>
      <c r="E91" s="11">
        <f>E92</f>
        <v>0</v>
      </c>
      <c r="F91" s="11">
        <f>F92</f>
        <v>0</v>
      </c>
      <c r="G91" s="8">
        <f t="shared" si="0"/>
        <v>127415.3</v>
      </c>
      <c r="H91" s="11">
        <f>H92</f>
        <v>0</v>
      </c>
      <c r="I91" s="8">
        <f t="shared" si="1"/>
        <v>0</v>
      </c>
      <c r="J91" s="8">
        <f>J92</f>
        <v>0</v>
      </c>
      <c r="K91" s="8">
        <f t="shared" si="2"/>
        <v>127415.3</v>
      </c>
      <c r="L91" s="8">
        <f>L92</f>
        <v>0</v>
      </c>
      <c r="M91" s="8">
        <f t="shared" si="3"/>
        <v>0</v>
      </c>
      <c r="N91" s="8">
        <f>N92</f>
        <v>0</v>
      </c>
      <c r="O91" s="8">
        <f t="shared" si="62"/>
        <v>127415.3</v>
      </c>
      <c r="P91" s="8">
        <f>P92</f>
        <v>0</v>
      </c>
      <c r="Q91" s="8">
        <f t="shared" si="63"/>
        <v>0</v>
      </c>
      <c r="R91" s="8">
        <f>R92</f>
        <v>0</v>
      </c>
      <c r="S91" s="8">
        <f t="shared" si="64"/>
        <v>127415.3</v>
      </c>
      <c r="T91" s="8">
        <f>T92</f>
        <v>0</v>
      </c>
      <c r="U91" s="8">
        <f t="shared" si="65"/>
        <v>0</v>
      </c>
      <c r="V91" s="8">
        <f>V92</f>
        <v>0</v>
      </c>
      <c r="W91" s="8">
        <f t="shared" si="68"/>
        <v>127415.3</v>
      </c>
      <c r="X91" s="8">
        <f>X92</f>
        <v>22584.7</v>
      </c>
      <c r="Y91" s="8">
        <f t="shared" si="69"/>
        <v>22584.7</v>
      </c>
    </row>
    <row r="92" spans="1:27" ht="72" x14ac:dyDescent="0.35">
      <c r="A92" s="5" t="s">
        <v>124</v>
      </c>
      <c r="B92" s="23" t="s">
        <v>24</v>
      </c>
      <c r="C92" s="13" t="s">
        <v>25</v>
      </c>
      <c r="D92" s="11">
        <v>127415.3</v>
      </c>
      <c r="E92" s="11">
        <v>0</v>
      </c>
      <c r="F92" s="11"/>
      <c r="G92" s="8">
        <f t="shared" si="0"/>
        <v>127415.3</v>
      </c>
      <c r="H92" s="11"/>
      <c r="I92" s="8">
        <f t="shared" si="1"/>
        <v>0</v>
      </c>
      <c r="J92" s="8"/>
      <c r="K92" s="8">
        <f t="shared" si="2"/>
        <v>127415.3</v>
      </c>
      <c r="L92" s="8"/>
      <c r="M92" s="8">
        <f t="shared" si="3"/>
        <v>0</v>
      </c>
      <c r="N92" s="8"/>
      <c r="O92" s="8">
        <f t="shared" si="62"/>
        <v>127415.3</v>
      </c>
      <c r="P92" s="8"/>
      <c r="Q92" s="8">
        <f t="shared" si="63"/>
        <v>0</v>
      </c>
      <c r="R92" s="8"/>
      <c r="S92" s="8">
        <f t="shared" si="64"/>
        <v>127415.3</v>
      </c>
      <c r="T92" s="8"/>
      <c r="U92" s="8">
        <f t="shared" si="65"/>
        <v>0</v>
      </c>
      <c r="V92" s="8"/>
      <c r="W92" s="8">
        <f t="shared" si="68"/>
        <v>127415.3</v>
      </c>
      <c r="X92" s="8">
        <v>22584.7</v>
      </c>
      <c r="Y92" s="8">
        <f t="shared" si="69"/>
        <v>22584.7</v>
      </c>
      <c r="Z92" s="18" t="s">
        <v>122</v>
      </c>
    </row>
    <row r="93" spans="1:27" x14ac:dyDescent="0.35">
      <c r="A93" s="5"/>
      <c r="B93" s="23" t="s">
        <v>39</v>
      </c>
      <c r="C93" s="13"/>
      <c r="D93" s="11">
        <f>D94</f>
        <v>10085.700000000001</v>
      </c>
      <c r="E93" s="11">
        <f>E94</f>
        <v>7085.7</v>
      </c>
      <c r="F93" s="11">
        <f>F94+F95</f>
        <v>84384.7</v>
      </c>
      <c r="G93" s="8">
        <f t="shared" si="0"/>
        <v>94470.399999999994</v>
      </c>
      <c r="H93" s="11">
        <f>H94+H95</f>
        <v>-162.30000000000001</v>
      </c>
      <c r="I93" s="8">
        <f t="shared" si="1"/>
        <v>6923.4</v>
      </c>
      <c r="J93" s="8">
        <f>J94+J95</f>
        <v>0</v>
      </c>
      <c r="K93" s="8">
        <f t="shared" si="2"/>
        <v>94470.399999999994</v>
      </c>
      <c r="L93" s="8">
        <f>L94+L95</f>
        <v>0</v>
      </c>
      <c r="M93" s="8">
        <f t="shared" si="3"/>
        <v>6923.4</v>
      </c>
      <c r="N93" s="8">
        <f>N94+N95</f>
        <v>0</v>
      </c>
      <c r="O93" s="8">
        <f t="shared" si="62"/>
        <v>94470.399999999994</v>
      </c>
      <c r="P93" s="8">
        <f>P94+P95</f>
        <v>0</v>
      </c>
      <c r="Q93" s="8">
        <f t="shared" si="63"/>
        <v>6923.4</v>
      </c>
      <c r="R93" s="8">
        <f>R94+R95+R96</f>
        <v>-3535.6200000000008</v>
      </c>
      <c r="S93" s="8">
        <f t="shared" si="64"/>
        <v>90934.78</v>
      </c>
      <c r="T93" s="8">
        <f>T94+T95+T96</f>
        <v>-523.29999999999927</v>
      </c>
      <c r="U93" s="8">
        <f t="shared" si="65"/>
        <v>6400.1</v>
      </c>
      <c r="V93" s="8">
        <f>V94+V95+V96</f>
        <v>0</v>
      </c>
      <c r="W93" s="8">
        <f t="shared" si="68"/>
        <v>90934.78</v>
      </c>
      <c r="X93" s="8">
        <f>X94+X95+X96</f>
        <v>0</v>
      </c>
      <c r="Y93" s="8">
        <f t="shared" si="69"/>
        <v>6400.1</v>
      </c>
    </row>
    <row r="94" spans="1:27" ht="54" hidden="1" x14ac:dyDescent="0.35">
      <c r="A94" s="5" t="s">
        <v>99</v>
      </c>
      <c r="B94" s="13" t="s">
        <v>6</v>
      </c>
      <c r="C94" s="9" t="s">
        <v>35</v>
      </c>
      <c r="D94" s="11">
        <v>10085.700000000001</v>
      </c>
      <c r="E94" s="11">
        <v>7085.7</v>
      </c>
      <c r="F94" s="11">
        <v>-233.5</v>
      </c>
      <c r="G94" s="8">
        <f t="shared" si="0"/>
        <v>9852.2000000000007</v>
      </c>
      <c r="H94" s="11">
        <v>-162.30000000000001</v>
      </c>
      <c r="I94" s="8">
        <f t="shared" si="1"/>
        <v>6923.4</v>
      </c>
      <c r="J94" s="8"/>
      <c r="K94" s="8">
        <f t="shared" si="2"/>
        <v>9852.2000000000007</v>
      </c>
      <c r="L94" s="8"/>
      <c r="M94" s="8">
        <f t="shared" si="3"/>
        <v>6923.4</v>
      </c>
      <c r="N94" s="8"/>
      <c r="O94" s="8">
        <f t="shared" si="62"/>
        <v>9852.2000000000007</v>
      </c>
      <c r="P94" s="8"/>
      <c r="Q94" s="8">
        <f t="shared" si="63"/>
        <v>6923.4</v>
      </c>
      <c r="R94" s="8">
        <v>-9852.2000000000007</v>
      </c>
      <c r="S94" s="8">
        <f t="shared" si="64"/>
        <v>0</v>
      </c>
      <c r="T94" s="8">
        <v>-6923.4</v>
      </c>
      <c r="U94" s="8">
        <f t="shared" si="65"/>
        <v>0</v>
      </c>
      <c r="V94" s="8"/>
      <c r="W94" s="8">
        <f t="shared" si="68"/>
        <v>0</v>
      </c>
      <c r="X94" s="8"/>
      <c r="Y94" s="8">
        <f t="shared" si="69"/>
        <v>0</v>
      </c>
      <c r="Z94" s="2">
        <v>1420341020</v>
      </c>
      <c r="AA94" s="1">
        <v>0</v>
      </c>
    </row>
    <row r="95" spans="1:27" ht="54" x14ac:dyDescent="0.35">
      <c r="A95" s="5" t="s">
        <v>125</v>
      </c>
      <c r="B95" s="13" t="s">
        <v>101</v>
      </c>
      <c r="C95" s="23" t="s">
        <v>35</v>
      </c>
      <c r="D95" s="11"/>
      <c r="E95" s="11"/>
      <c r="F95" s="11">
        <v>84618.2</v>
      </c>
      <c r="G95" s="8">
        <f t="shared" si="0"/>
        <v>84618.2</v>
      </c>
      <c r="H95" s="11"/>
      <c r="I95" s="8">
        <f t="shared" si="1"/>
        <v>0</v>
      </c>
      <c r="J95" s="8"/>
      <c r="K95" s="8">
        <f t="shared" si="2"/>
        <v>84618.2</v>
      </c>
      <c r="L95" s="8"/>
      <c r="M95" s="8">
        <f t="shared" si="3"/>
        <v>0</v>
      </c>
      <c r="N95" s="8"/>
      <c r="O95" s="8">
        <f t="shared" si="62"/>
        <v>84618.2</v>
      </c>
      <c r="P95" s="8"/>
      <c r="Q95" s="8">
        <f t="shared" si="63"/>
        <v>0</v>
      </c>
      <c r="R95" s="8"/>
      <c r="S95" s="8">
        <f t="shared" si="64"/>
        <v>84618.2</v>
      </c>
      <c r="T95" s="8"/>
      <c r="U95" s="8">
        <f t="shared" si="65"/>
        <v>0</v>
      </c>
      <c r="V95" s="8"/>
      <c r="W95" s="8">
        <f t="shared" si="68"/>
        <v>84618.2</v>
      </c>
      <c r="X95" s="8"/>
      <c r="Y95" s="8">
        <f t="shared" si="69"/>
        <v>0</v>
      </c>
      <c r="Z95" s="2">
        <v>1410241030</v>
      </c>
    </row>
    <row r="96" spans="1:27" ht="54" x14ac:dyDescent="0.35">
      <c r="A96" s="5" t="s">
        <v>126</v>
      </c>
      <c r="B96" s="13" t="s">
        <v>6</v>
      </c>
      <c r="C96" s="23" t="s">
        <v>42</v>
      </c>
      <c r="D96" s="11"/>
      <c r="E96" s="11"/>
      <c r="F96" s="11"/>
      <c r="G96" s="8"/>
      <c r="H96" s="11"/>
      <c r="I96" s="8"/>
      <c r="J96" s="8"/>
      <c r="K96" s="8"/>
      <c r="L96" s="8"/>
      <c r="M96" s="8"/>
      <c r="N96" s="8"/>
      <c r="O96" s="8"/>
      <c r="P96" s="8"/>
      <c r="Q96" s="8"/>
      <c r="R96" s="8">
        <v>6316.58</v>
      </c>
      <c r="S96" s="8">
        <f t="shared" si="64"/>
        <v>6316.58</v>
      </c>
      <c r="T96" s="8">
        <v>6400.1</v>
      </c>
      <c r="U96" s="8">
        <f t="shared" si="65"/>
        <v>6400.1</v>
      </c>
      <c r="V96" s="8"/>
      <c r="W96" s="8">
        <f t="shared" si="68"/>
        <v>6316.58</v>
      </c>
      <c r="X96" s="8"/>
      <c r="Y96" s="8">
        <f t="shared" si="69"/>
        <v>6400.1</v>
      </c>
      <c r="Z96" s="2">
        <v>1420341020</v>
      </c>
    </row>
    <row r="97" spans="1:27" hidden="1" x14ac:dyDescent="0.35">
      <c r="A97" s="5"/>
      <c r="B97" s="9" t="s">
        <v>21</v>
      </c>
      <c r="C97" s="13"/>
      <c r="D97" s="11">
        <f>D98</f>
        <v>0</v>
      </c>
      <c r="E97" s="11">
        <f>E98</f>
        <v>0</v>
      </c>
      <c r="F97" s="11"/>
      <c r="G97" s="8">
        <f t="shared" si="0"/>
        <v>0</v>
      </c>
      <c r="H97" s="11"/>
      <c r="I97" s="8">
        <f t="shared" si="1"/>
        <v>0</v>
      </c>
      <c r="J97" s="8"/>
      <c r="K97" s="8">
        <f t="shared" si="2"/>
        <v>0</v>
      </c>
      <c r="L97" s="8"/>
      <c r="M97" s="8">
        <f t="shared" si="3"/>
        <v>0</v>
      </c>
      <c r="N97" s="8"/>
      <c r="O97" s="8">
        <f t="shared" si="62"/>
        <v>0</v>
      </c>
      <c r="P97" s="8"/>
      <c r="Q97" s="8">
        <f t="shared" si="63"/>
        <v>0</v>
      </c>
      <c r="R97" s="8"/>
      <c r="S97" s="8">
        <f t="shared" si="64"/>
        <v>0</v>
      </c>
      <c r="T97" s="8"/>
      <c r="U97" s="8">
        <f t="shared" si="65"/>
        <v>0</v>
      </c>
      <c r="V97" s="8"/>
      <c r="W97" s="8">
        <f t="shared" si="68"/>
        <v>0</v>
      </c>
      <c r="X97" s="8"/>
      <c r="Y97" s="8">
        <f t="shared" si="69"/>
        <v>0</v>
      </c>
      <c r="AA97" s="1">
        <v>0</v>
      </c>
    </row>
    <row r="98" spans="1:27" x14ac:dyDescent="0.35">
      <c r="A98" s="5"/>
      <c r="B98" s="23"/>
      <c r="C98" s="23"/>
      <c r="D98" s="11"/>
      <c r="E98" s="11"/>
      <c r="F98" s="11"/>
      <c r="G98" s="8">
        <f t="shared" si="0"/>
        <v>0</v>
      </c>
      <c r="H98" s="11"/>
      <c r="I98" s="8">
        <f t="shared" si="1"/>
        <v>0</v>
      </c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7" x14ac:dyDescent="0.35">
      <c r="A99" s="19"/>
      <c r="B99" s="34" t="s">
        <v>17</v>
      </c>
      <c r="C99" s="34"/>
      <c r="D99" s="11">
        <f>D18+D37+D52+D59+D87+D97+D91+D93</f>
        <v>2708792.1</v>
      </c>
      <c r="E99" s="11">
        <f>E18+E37+E52+E59+E87+E97+E91+E93</f>
        <v>2113811.4000000004</v>
      </c>
      <c r="F99" s="11">
        <f>F18+F37+F52+F59+F87+F91+F93</f>
        <v>74327.099999999991</v>
      </c>
      <c r="G99" s="8">
        <f t="shared" si="0"/>
        <v>2783119.2</v>
      </c>
      <c r="H99" s="11">
        <f>H18+H37+H52+H59+H87+H91+H93</f>
        <v>-515.29999999999995</v>
      </c>
      <c r="I99" s="8">
        <f t="shared" si="1"/>
        <v>2113296.1000000006</v>
      </c>
      <c r="J99" s="8">
        <f>J18+J52+J59+J87+J91+J93</f>
        <v>55501.798999999999</v>
      </c>
      <c r="K99" s="8">
        <f t="shared" si="2"/>
        <v>2838620.9990000003</v>
      </c>
      <c r="L99" s="8">
        <f>L18+L37+L52+L59+L87+L91+L93</f>
        <v>61703.100000000006</v>
      </c>
      <c r="M99" s="8">
        <f t="shared" si="3"/>
        <v>2174999.2000000007</v>
      </c>
      <c r="N99" s="8">
        <f>N18+N52+N59+N87+N91+N93</f>
        <v>0</v>
      </c>
      <c r="O99" s="8">
        <f t="shared" ref="O99" si="70">K99+N99</f>
        <v>2838620.9990000003</v>
      </c>
      <c r="P99" s="8">
        <f>P18+P37+P52+P59+P87+P91+P93</f>
        <v>65000</v>
      </c>
      <c r="Q99" s="8">
        <f t="shared" ref="Q99" si="71">M99+P99</f>
        <v>2239999.2000000007</v>
      </c>
      <c r="R99" s="8">
        <f>R18+R52+R59+R87+R91+R93</f>
        <v>9037.14</v>
      </c>
      <c r="S99" s="8">
        <f t="shared" ref="S99" si="72">O99+R99</f>
        <v>2847658.1390000004</v>
      </c>
      <c r="T99" s="8">
        <f>T18+T37+T52+T59+T87+T91+T93</f>
        <v>47085.850000000006</v>
      </c>
      <c r="U99" s="8">
        <f t="shared" ref="U99" si="73">Q99+T99</f>
        <v>2287085.0500000007</v>
      </c>
      <c r="V99" s="8">
        <f>V18+V52+V59+V87+V91+V93+V37</f>
        <v>316771.13699999999</v>
      </c>
      <c r="W99" s="8">
        <f t="shared" ref="W99" si="74">S99+V99</f>
        <v>3164429.2760000005</v>
      </c>
      <c r="X99" s="8">
        <f>X18+X52+X59+X87+X91+X93+X37</f>
        <v>126034.56199999999</v>
      </c>
      <c r="Y99" s="8">
        <f t="shared" ref="Y99" si="75">U99+X99</f>
        <v>2413119.6120000007</v>
      </c>
    </row>
    <row r="100" spans="1:27" x14ac:dyDescent="0.35">
      <c r="A100" s="19"/>
      <c r="B100" s="35" t="s">
        <v>18</v>
      </c>
      <c r="C100" s="36"/>
      <c r="D100" s="11"/>
      <c r="E100" s="11"/>
      <c r="F100" s="11"/>
      <c r="G100" s="8"/>
      <c r="H100" s="11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7" x14ac:dyDescent="0.35">
      <c r="A101" s="19"/>
      <c r="B101" s="37" t="s">
        <v>112</v>
      </c>
      <c r="C101" s="38"/>
      <c r="D101" s="11">
        <f>D63</f>
        <v>350505</v>
      </c>
      <c r="E101" s="11">
        <f>E63</f>
        <v>350505</v>
      </c>
      <c r="F101" s="11">
        <f>F63</f>
        <v>0</v>
      </c>
      <c r="G101" s="8">
        <f t="shared" si="0"/>
        <v>350505</v>
      </c>
      <c r="H101" s="11">
        <f>H63</f>
        <v>0</v>
      </c>
      <c r="I101" s="8">
        <f t="shared" si="1"/>
        <v>350505</v>
      </c>
      <c r="J101" s="8">
        <f>J63</f>
        <v>16100.6</v>
      </c>
      <c r="K101" s="8">
        <f t="shared" si="2"/>
        <v>366605.6</v>
      </c>
      <c r="L101" s="8">
        <f>L63</f>
        <v>46277.3</v>
      </c>
      <c r="M101" s="8">
        <f t="shared" si="3"/>
        <v>396782.3</v>
      </c>
      <c r="N101" s="8">
        <f>N63</f>
        <v>0</v>
      </c>
      <c r="O101" s="8">
        <f t="shared" ref="O101:O102" si="76">K101+N101</f>
        <v>366605.6</v>
      </c>
      <c r="P101" s="8">
        <f>P63</f>
        <v>0</v>
      </c>
      <c r="Q101" s="8">
        <f t="shared" ref="Q101:Q102" si="77">M101+P101</f>
        <v>396782.3</v>
      </c>
      <c r="R101" s="8">
        <f>R63</f>
        <v>0</v>
      </c>
      <c r="S101" s="8">
        <f t="shared" ref="S101:S102" si="78">O101+R101</f>
        <v>366605.6</v>
      </c>
      <c r="T101" s="8">
        <f>T63</f>
        <v>0</v>
      </c>
      <c r="U101" s="8">
        <f t="shared" ref="U101:U102" si="79">Q101+T101</f>
        <v>396782.3</v>
      </c>
      <c r="V101" s="8">
        <f>V63</f>
        <v>0</v>
      </c>
      <c r="W101" s="8">
        <f t="shared" ref="W101:W102" si="80">S101+V101</f>
        <v>366605.6</v>
      </c>
      <c r="X101" s="8">
        <f>X63</f>
        <v>0</v>
      </c>
      <c r="Y101" s="8">
        <f t="shared" ref="Y101:Y102" si="81">U101+X101</f>
        <v>396782.3</v>
      </c>
    </row>
    <row r="102" spans="1:27" x14ac:dyDescent="0.35">
      <c r="A102" s="19"/>
      <c r="B102" s="24" t="s">
        <v>26</v>
      </c>
      <c r="C102" s="25"/>
      <c r="D102" s="11">
        <f>D21+D40+D55+D62</f>
        <v>259745.3</v>
      </c>
      <c r="E102" s="11">
        <f>E21+E40+E55+E62</f>
        <v>259199.6</v>
      </c>
      <c r="F102" s="11">
        <f>F21+F40+F55+F62</f>
        <v>0</v>
      </c>
      <c r="G102" s="8">
        <f t="shared" si="0"/>
        <v>259745.3</v>
      </c>
      <c r="H102" s="11">
        <f>H21+H40+H55+H62</f>
        <v>0</v>
      </c>
      <c r="I102" s="8">
        <f t="shared" si="1"/>
        <v>259199.6</v>
      </c>
      <c r="J102" s="8">
        <f>J21+J40+J55+J62</f>
        <v>0</v>
      </c>
      <c r="K102" s="8">
        <f t="shared" ref="K102:K113" si="82">G102+J102</f>
        <v>259745.3</v>
      </c>
      <c r="L102" s="8">
        <f>L21+L40+L55+L62</f>
        <v>0</v>
      </c>
      <c r="M102" s="8">
        <f t="shared" ref="M102:M113" si="83">I102+L102</f>
        <v>259199.6</v>
      </c>
      <c r="N102" s="8">
        <f>N21+N40+N55+N62</f>
        <v>0</v>
      </c>
      <c r="O102" s="8">
        <f t="shared" si="76"/>
        <v>259745.3</v>
      </c>
      <c r="P102" s="8">
        <f>P21+P40+P55+P62</f>
        <v>0</v>
      </c>
      <c r="Q102" s="8">
        <f t="shared" si="77"/>
        <v>259199.6</v>
      </c>
      <c r="R102" s="8">
        <f>R21+R40+R55+R62</f>
        <v>0</v>
      </c>
      <c r="S102" s="8">
        <f t="shared" si="78"/>
        <v>259745.3</v>
      </c>
      <c r="T102" s="8">
        <f>T21+T40+T55+T62</f>
        <v>0</v>
      </c>
      <c r="U102" s="8">
        <f t="shared" si="79"/>
        <v>259199.6</v>
      </c>
      <c r="V102" s="8">
        <f>V21+V40+V55+V62</f>
        <v>0</v>
      </c>
      <c r="W102" s="8">
        <f t="shared" si="80"/>
        <v>259745.3</v>
      </c>
      <c r="X102" s="8">
        <f>X21+X40+X55+X62</f>
        <v>0</v>
      </c>
      <c r="Y102" s="8">
        <f t="shared" si="81"/>
        <v>259199.6</v>
      </c>
    </row>
    <row r="103" spans="1:27" x14ac:dyDescent="0.35">
      <c r="A103" s="19"/>
      <c r="B103" s="34" t="s">
        <v>19</v>
      </c>
      <c r="C103" s="34"/>
      <c r="D103" s="11"/>
      <c r="E103" s="11"/>
      <c r="F103" s="11"/>
      <c r="G103" s="8"/>
      <c r="H103" s="11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7" x14ac:dyDescent="0.35">
      <c r="A104" s="19"/>
      <c r="B104" s="34" t="s">
        <v>7</v>
      </c>
      <c r="C104" s="40"/>
      <c r="D104" s="11">
        <f>D41+D42+D43+D44+D49</f>
        <v>293345.8</v>
      </c>
      <c r="E104" s="11">
        <f>E41+E42+E43+E44+E49</f>
        <v>62723.199999999997</v>
      </c>
      <c r="F104" s="11">
        <f>F41+F42+F43+F44+F49</f>
        <v>0</v>
      </c>
      <c r="G104" s="8">
        <f t="shared" ref="G104:G113" si="84">D104+F104</f>
        <v>293345.8</v>
      </c>
      <c r="H104" s="11">
        <f>H41+H42+H43+H44+H49</f>
        <v>0</v>
      </c>
      <c r="I104" s="8">
        <f t="shared" ref="I104:I113" si="85">E104+H104</f>
        <v>62723.199999999997</v>
      </c>
      <c r="J104" s="8">
        <f>J41+J42+J43+J44+J49</f>
        <v>0</v>
      </c>
      <c r="K104" s="8">
        <f t="shared" si="82"/>
        <v>293345.8</v>
      </c>
      <c r="L104" s="8">
        <f>L41+L42+L43+L44+L49</f>
        <v>0</v>
      </c>
      <c r="M104" s="8">
        <f t="shared" si="83"/>
        <v>62723.199999999997</v>
      </c>
      <c r="N104" s="8">
        <f>N41+N42+N43+N44+N49</f>
        <v>0</v>
      </c>
      <c r="O104" s="8">
        <f t="shared" ref="O104:O113" si="86">K104+N104</f>
        <v>293345.8</v>
      </c>
      <c r="P104" s="8">
        <f>P41+P42+P43+P44+P49</f>
        <v>65000</v>
      </c>
      <c r="Q104" s="8">
        <f t="shared" ref="Q104:Q113" si="87">M104+P104</f>
        <v>127723.2</v>
      </c>
      <c r="R104" s="8">
        <f>R41+R42+R43+R44+R49</f>
        <v>0</v>
      </c>
      <c r="S104" s="8">
        <f t="shared" ref="S104:S113" si="88">O104+R104</f>
        <v>293345.8</v>
      </c>
      <c r="T104" s="8">
        <f>T41+T42+T43+T44+T49</f>
        <v>0</v>
      </c>
      <c r="U104" s="8">
        <f t="shared" ref="U104:U113" si="89">Q104+T104</f>
        <v>127723.2</v>
      </c>
      <c r="V104" s="8">
        <f>V41+V42+V43+V44+V49+V51+V50</f>
        <v>48875.1</v>
      </c>
      <c r="W104" s="8">
        <f t="shared" ref="W104:W113" si="90">S104+V104</f>
        <v>342220.89999999997</v>
      </c>
      <c r="X104" s="8">
        <f>X41+X42+X43+X44+X49+X51+X50</f>
        <v>57500</v>
      </c>
      <c r="Y104" s="8">
        <f t="shared" ref="Y104:Y113" si="91">U104+X104</f>
        <v>185223.2</v>
      </c>
    </row>
    <row r="105" spans="1:27" x14ac:dyDescent="0.35">
      <c r="A105" s="19"/>
      <c r="B105" s="34" t="s">
        <v>10</v>
      </c>
      <c r="C105" s="40"/>
      <c r="D105" s="11">
        <f>D64+D68+D69+D74+D73+D75+D56</f>
        <v>700694.50000000012</v>
      </c>
      <c r="E105" s="11">
        <f>E64+E68+E69+E74+E73+E75+E56</f>
        <v>602840</v>
      </c>
      <c r="F105" s="11">
        <f>F56+F64+F68+F69+F73+F74+F75</f>
        <v>0</v>
      </c>
      <c r="G105" s="8">
        <f t="shared" si="84"/>
        <v>700694.50000000012</v>
      </c>
      <c r="H105" s="11">
        <f>H56+H64+H68+H69+H73+H74+H75</f>
        <v>0</v>
      </c>
      <c r="I105" s="8">
        <f t="shared" si="85"/>
        <v>602840</v>
      </c>
      <c r="J105" s="8">
        <f>J56+J64+J68+J69+J73+J74+J75+J77+J81+J57</f>
        <v>36704.097999999998</v>
      </c>
      <c r="K105" s="8">
        <f t="shared" si="82"/>
        <v>737398.59800000011</v>
      </c>
      <c r="L105" s="8">
        <f>L56+L64+L68+L69+L73+L74+L75</f>
        <v>61703.100000000006</v>
      </c>
      <c r="M105" s="8">
        <f t="shared" si="83"/>
        <v>664543.1</v>
      </c>
      <c r="N105" s="8">
        <f>N56+N64+N68+N69+N73+N74+N75+N77+N81+N57</f>
        <v>0</v>
      </c>
      <c r="O105" s="8">
        <f t="shared" si="86"/>
        <v>737398.59800000011</v>
      </c>
      <c r="P105" s="8">
        <f>P56+P64+P68+P69+P73+P74+P75</f>
        <v>0</v>
      </c>
      <c r="Q105" s="8">
        <f t="shared" si="87"/>
        <v>664543.1</v>
      </c>
      <c r="R105" s="8">
        <f>R56+R64+R68+R69+R73+R74+R75+R77+R81+R57+R58+R82</f>
        <v>5072.7600000000075</v>
      </c>
      <c r="S105" s="8">
        <f t="shared" si="88"/>
        <v>742471.35800000012</v>
      </c>
      <c r="T105" s="8">
        <f t="shared" ref="T105" si="92">T56+T64+T68+T69+T73+T74+T75+T77+T81+T57+T58+T82</f>
        <v>7609.1500000000015</v>
      </c>
      <c r="U105" s="8">
        <f t="shared" si="89"/>
        <v>672152.25</v>
      </c>
      <c r="V105" s="8">
        <f>V56+V64+V68+V69+V73+V74+V75+V77+V81+V57+V58+V82+V86</f>
        <v>6397.1170000000002</v>
      </c>
      <c r="W105" s="8">
        <f t="shared" si="90"/>
        <v>748868.47500000009</v>
      </c>
      <c r="X105" s="8">
        <f>X56+X64+X68+X69+X73+X74+X75+X77+X81+X57+X58+X82+X86</f>
        <v>0</v>
      </c>
      <c r="Y105" s="8">
        <f t="shared" si="91"/>
        <v>672152.25</v>
      </c>
    </row>
    <row r="106" spans="1:27" x14ac:dyDescent="0.35">
      <c r="A106" s="19"/>
      <c r="B106" s="34" t="s">
        <v>20</v>
      </c>
      <c r="C106" s="40"/>
      <c r="D106" s="11">
        <f>D33</f>
        <v>5623.9</v>
      </c>
      <c r="E106" s="11">
        <f>E33</f>
        <v>2303.5</v>
      </c>
      <c r="F106" s="11">
        <f>F33</f>
        <v>0</v>
      </c>
      <c r="G106" s="8">
        <f t="shared" si="84"/>
        <v>5623.9</v>
      </c>
      <c r="H106" s="11">
        <f>H33</f>
        <v>0</v>
      </c>
      <c r="I106" s="8">
        <f t="shared" si="85"/>
        <v>2303.5</v>
      </c>
      <c r="J106" s="8">
        <f>J33</f>
        <v>0</v>
      </c>
      <c r="K106" s="8">
        <f t="shared" si="82"/>
        <v>5623.9</v>
      </c>
      <c r="L106" s="8">
        <f>L33</f>
        <v>0</v>
      </c>
      <c r="M106" s="8">
        <f t="shared" si="83"/>
        <v>2303.5</v>
      </c>
      <c r="N106" s="8">
        <f>N33</f>
        <v>0</v>
      </c>
      <c r="O106" s="8">
        <f t="shared" si="86"/>
        <v>5623.9</v>
      </c>
      <c r="P106" s="8">
        <f>P33</f>
        <v>0</v>
      </c>
      <c r="Q106" s="8">
        <f t="shared" si="87"/>
        <v>2303.5</v>
      </c>
      <c r="R106" s="8">
        <f>R33</f>
        <v>0</v>
      </c>
      <c r="S106" s="8">
        <f t="shared" si="88"/>
        <v>5623.9</v>
      </c>
      <c r="T106" s="8">
        <f>T33</f>
        <v>0</v>
      </c>
      <c r="U106" s="8">
        <f t="shared" si="89"/>
        <v>2303.5</v>
      </c>
      <c r="V106" s="8">
        <f>V33</f>
        <v>0</v>
      </c>
      <c r="W106" s="8">
        <f t="shared" si="90"/>
        <v>5623.9</v>
      </c>
      <c r="X106" s="8">
        <f>X33</f>
        <v>0</v>
      </c>
      <c r="Y106" s="8">
        <f t="shared" si="91"/>
        <v>2303.5</v>
      </c>
    </row>
    <row r="107" spans="1:27" x14ac:dyDescent="0.35">
      <c r="A107" s="5"/>
      <c r="B107" s="44" t="s">
        <v>16</v>
      </c>
      <c r="C107" s="40"/>
      <c r="D107" s="11"/>
      <c r="E107" s="11"/>
      <c r="F107" s="11"/>
      <c r="G107" s="8">
        <f t="shared" si="84"/>
        <v>0</v>
      </c>
      <c r="H107" s="11"/>
      <c r="I107" s="8">
        <f t="shared" si="85"/>
        <v>0</v>
      </c>
      <c r="J107" s="8">
        <f>J90</f>
        <v>18797.701000000001</v>
      </c>
      <c r="K107" s="8">
        <f t="shared" si="82"/>
        <v>18797.701000000001</v>
      </c>
      <c r="L107" s="8"/>
      <c r="M107" s="8">
        <f t="shared" si="83"/>
        <v>0</v>
      </c>
      <c r="N107" s="8">
        <f>N90</f>
        <v>0</v>
      </c>
      <c r="O107" s="8">
        <f t="shared" si="86"/>
        <v>18797.701000000001</v>
      </c>
      <c r="P107" s="8"/>
      <c r="Q107" s="8">
        <f t="shared" si="87"/>
        <v>0</v>
      </c>
      <c r="R107" s="8">
        <f>R90</f>
        <v>0</v>
      </c>
      <c r="S107" s="8">
        <f t="shared" si="88"/>
        <v>18797.701000000001</v>
      </c>
      <c r="T107" s="8"/>
      <c r="U107" s="8">
        <f t="shared" si="89"/>
        <v>0</v>
      </c>
      <c r="V107" s="8">
        <f>V90</f>
        <v>0</v>
      </c>
      <c r="W107" s="8">
        <f t="shared" si="90"/>
        <v>18797.701000000001</v>
      </c>
      <c r="X107" s="8">
        <f>X90</f>
        <v>0</v>
      </c>
      <c r="Y107" s="8">
        <f t="shared" si="91"/>
        <v>0</v>
      </c>
    </row>
    <row r="108" spans="1:27" hidden="1" x14ac:dyDescent="0.35">
      <c r="A108" s="5"/>
      <c r="B108" s="45" t="s">
        <v>13</v>
      </c>
      <c r="C108" s="45"/>
      <c r="D108" s="11">
        <f>D76</f>
        <v>3000</v>
      </c>
      <c r="E108" s="11">
        <f>E76</f>
        <v>3000</v>
      </c>
      <c r="F108" s="11">
        <f>F76</f>
        <v>0</v>
      </c>
      <c r="G108" s="8">
        <f t="shared" si="84"/>
        <v>3000</v>
      </c>
      <c r="H108" s="11">
        <f>H76</f>
        <v>0</v>
      </c>
      <c r="I108" s="8">
        <f t="shared" si="85"/>
        <v>3000</v>
      </c>
      <c r="J108" s="8">
        <f>J76</f>
        <v>0</v>
      </c>
      <c r="K108" s="8">
        <f t="shared" si="82"/>
        <v>3000</v>
      </c>
      <c r="L108" s="8">
        <f>L76</f>
        <v>0</v>
      </c>
      <c r="M108" s="8">
        <f t="shared" si="83"/>
        <v>3000</v>
      </c>
      <c r="N108" s="8">
        <f>N76</f>
        <v>0</v>
      </c>
      <c r="O108" s="8">
        <f t="shared" si="86"/>
        <v>3000</v>
      </c>
      <c r="P108" s="8">
        <f>P76</f>
        <v>0</v>
      </c>
      <c r="Q108" s="8">
        <f t="shared" si="87"/>
        <v>3000</v>
      </c>
      <c r="R108" s="8">
        <f>R76</f>
        <v>0</v>
      </c>
      <c r="S108" s="8">
        <f t="shared" si="88"/>
        <v>3000</v>
      </c>
      <c r="T108" s="8">
        <f>T76</f>
        <v>0</v>
      </c>
      <c r="U108" s="8">
        <f t="shared" si="89"/>
        <v>3000</v>
      </c>
      <c r="V108" s="8">
        <f>V76</f>
        <v>-3000</v>
      </c>
      <c r="W108" s="8">
        <f t="shared" si="90"/>
        <v>0</v>
      </c>
      <c r="X108" s="8">
        <f>X76</f>
        <v>-3000</v>
      </c>
      <c r="Y108" s="8">
        <f t="shared" si="91"/>
        <v>0</v>
      </c>
      <c r="AA108" s="1">
        <v>0</v>
      </c>
    </row>
    <row r="109" spans="1:27" x14ac:dyDescent="0.35">
      <c r="A109" s="20"/>
      <c r="B109" s="44" t="s">
        <v>3</v>
      </c>
      <c r="C109" s="40"/>
      <c r="D109" s="11">
        <f>D98</f>
        <v>0</v>
      </c>
      <c r="E109" s="11">
        <f>E98</f>
        <v>0</v>
      </c>
      <c r="F109" s="11"/>
      <c r="G109" s="8">
        <f t="shared" si="84"/>
        <v>0</v>
      </c>
      <c r="H109" s="11"/>
      <c r="I109" s="8">
        <f t="shared" si="85"/>
        <v>0</v>
      </c>
      <c r="J109" s="8"/>
      <c r="K109" s="8">
        <f t="shared" si="82"/>
        <v>0</v>
      </c>
      <c r="L109" s="8"/>
      <c r="M109" s="8">
        <f t="shared" si="83"/>
        <v>0</v>
      </c>
      <c r="N109" s="8"/>
      <c r="O109" s="8">
        <f t="shared" si="86"/>
        <v>0</v>
      </c>
      <c r="P109" s="8"/>
      <c r="Q109" s="8">
        <f t="shared" si="87"/>
        <v>0</v>
      </c>
      <c r="R109" s="8"/>
      <c r="S109" s="8">
        <f t="shared" si="88"/>
        <v>0</v>
      </c>
      <c r="T109" s="8"/>
      <c r="U109" s="8">
        <f t="shared" si="89"/>
        <v>0</v>
      </c>
      <c r="V109" s="8">
        <f>V36</f>
        <v>264498.92</v>
      </c>
      <c r="W109" s="8">
        <f t="shared" si="90"/>
        <v>264498.92</v>
      </c>
      <c r="X109" s="8">
        <f>X36</f>
        <v>0</v>
      </c>
      <c r="Y109" s="8">
        <f t="shared" si="91"/>
        <v>0</v>
      </c>
    </row>
    <row r="110" spans="1:27" x14ac:dyDescent="0.35">
      <c r="A110" s="5"/>
      <c r="B110" s="44" t="s">
        <v>8</v>
      </c>
      <c r="C110" s="40"/>
      <c r="D110" s="11">
        <f>D45</f>
        <v>848298.6</v>
      </c>
      <c r="E110" s="11">
        <f>E45</f>
        <v>723280.4</v>
      </c>
      <c r="F110" s="11">
        <f>F45</f>
        <v>0</v>
      </c>
      <c r="G110" s="8">
        <f t="shared" si="84"/>
        <v>848298.6</v>
      </c>
      <c r="H110" s="11">
        <f>H45</f>
        <v>0</v>
      </c>
      <c r="I110" s="8">
        <f t="shared" si="85"/>
        <v>723280.4</v>
      </c>
      <c r="J110" s="8">
        <f>J45</f>
        <v>0</v>
      </c>
      <c r="K110" s="8">
        <f t="shared" si="82"/>
        <v>848298.6</v>
      </c>
      <c r="L110" s="8">
        <f>L45</f>
        <v>0</v>
      </c>
      <c r="M110" s="8">
        <f t="shared" si="83"/>
        <v>723280.4</v>
      </c>
      <c r="N110" s="8">
        <f>N45</f>
        <v>0</v>
      </c>
      <c r="O110" s="8">
        <f t="shared" si="86"/>
        <v>848298.6</v>
      </c>
      <c r="P110" s="8">
        <f>P45</f>
        <v>0</v>
      </c>
      <c r="Q110" s="8">
        <f t="shared" si="87"/>
        <v>723280.4</v>
      </c>
      <c r="R110" s="8">
        <f>R45</f>
        <v>0</v>
      </c>
      <c r="S110" s="8">
        <f t="shared" si="88"/>
        <v>848298.6</v>
      </c>
      <c r="T110" s="8">
        <f>T45</f>
        <v>0</v>
      </c>
      <c r="U110" s="8">
        <f t="shared" si="89"/>
        <v>723280.4</v>
      </c>
      <c r="V110" s="8">
        <f>V45</f>
        <v>0</v>
      </c>
      <c r="W110" s="8">
        <f t="shared" si="90"/>
        <v>848298.6</v>
      </c>
      <c r="X110" s="8">
        <f>X45</f>
        <v>0</v>
      </c>
      <c r="Y110" s="8">
        <f t="shared" si="91"/>
        <v>723280.4</v>
      </c>
    </row>
    <row r="111" spans="1:27" x14ac:dyDescent="0.35">
      <c r="A111" s="20"/>
      <c r="B111" s="42" t="s">
        <v>25</v>
      </c>
      <c r="C111" s="43"/>
      <c r="D111" s="11">
        <f>D92</f>
        <v>127415.3</v>
      </c>
      <c r="E111" s="11">
        <f>E92</f>
        <v>0</v>
      </c>
      <c r="F111" s="11">
        <f>F92</f>
        <v>0</v>
      </c>
      <c r="G111" s="8">
        <f t="shared" si="84"/>
        <v>127415.3</v>
      </c>
      <c r="H111" s="11">
        <f>H92</f>
        <v>0</v>
      </c>
      <c r="I111" s="8">
        <f t="shared" si="85"/>
        <v>0</v>
      </c>
      <c r="J111" s="8">
        <f>J92</f>
        <v>0</v>
      </c>
      <c r="K111" s="8">
        <f t="shared" si="82"/>
        <v>127415.3</v>
      </c>
      <c r="L111" s="8">
        <f>L92</f>
        <v>0</v>
      </c>
      <c r="M111" s="8">
        <f t="shared" si="83"/>
        <v>0</v>
      </c>
      <c r="N111" s="8">
        <f>N92</f>
        <v>0</v>
      </c>
      <c r="O111" s="8">
        <f t="shared" si="86"/>
        <v>127415.3</v>
      </c>
      <c r="P111" s="8">
        <f>P92</f>
        <v>0</v>
      </c>
      <c r="Q111" s="8">
        <f t="shared" si="87"/>
        <v>0</v>
      </c>
      <c r="R111" s="8">
        <f>R92</f>
        <v>0</v>
      </c>
      <c r="S111" s="8">
        <f t="shared" si="88"/>
        <v>127415.3</v>
      </c>
      <c r="T111" s="8">
        <f>T92</f>
        <v>0</v>
      </c>
      <c r="U111" s="8">
        <f t="shared" si="89"/>
        <v>0</v>
      </c>
      <c r="V111" s="8">
        <f>V92</f>
        <v>0</v>
      </c>
      <c r="W111" s="8">
        <f t="shared" si="90"/>
        <v>127415.3</v>
      </c>
      <c r="X111" s="8">
        <f>X92</f>
        <v>22584.7</v>
      </c>
      <c r="Y111" s="8">
        <f t="shared" si="91"/>
        <v>22584.7</v>
      </c>
    </row>
    <row r="112" spans="1:27" x14ac:dyDescent="0.35">
      <c r="A112" s="20"/>
      <c r="B112" s="41" t="s">
        <v>35</v>
      </c>
      <c r="C112" s="41"/>
      <c r="D112" s="11">
        <f>D94</f>
        <v>10085.700000000001</v>
      </c>
      <c r="E112" s="11">
        <f>E94</f>
        <v>7085.7</v>
      </c>
      <c r="F112" s="11">
        <f>F94+F95</f>
        <v>84384.7</v>
      </c>
      <c r="G112" s="8">
        <f t="shared" si="84"/>
        <v>94470.399999999994</v>
      </c>
      <c r="H112" s="11">
        <f>H94+H95</f>
        <v>-162.30000000000001</v>
      </c>
      <c r="I112" s="8">
        <f t="shared" si="85"/>
        <v>6923.4</v>
      </c>
      <c r="J112" s="8">
        <f>J94+J95</f>
        <v>0</v>
      </c>
      <c r="K112" s="8">
        <f t="shared" si="82"/>
        <v>94470.399999999994</v>
      </c>
      <c r="L112" s="8">
        <f>L94+L95</f>
        <v>0</v>
      </c>
      <c r="M112" s="8">
        <f t="shared" si="83"/>
        <v>6923.4</v>
      </c>
      <c r="N112" s="8">
        <f>N94+N95</f>
        <v>0</v>
      </c>
      <c r="O112" s="8">
        <f t="shared" si="86"/>
        <v>94470.399999999994</v>
      </c>
      <c r="P112" s="8">
        <f>P94+P95</f>
        <v>0</v>
      </c>
      <c r="Q112" s="8">
        <f t="shared" si="87"/>
        <v>6923.4</v>
      </c>
      <c r="R112" s="8">
        <f>R94+R95</f>
        <v>-9852.2000000000007</v>
      </c>
      <c r="S112" s="8">
        <f t="shared" si="88"/>
        <v>84618.2</v>
      </c>
      <c r="T112" s="8">
        <f t="shared" ref="T112" si="93">T94+T95</f>
        <v>-6923.4</v>
      </c>
      <c r="U112" s="8">
        <f t="shared" si="89"/>
        <v>0</v>
      </c>
      <c r="V112" s="8">
        <f>V94+V95</f>
        <v>0</v>
      </c>
      <c r="W112" s="8">
        <f t="shared" si="90"/>
        <v>84618.2</v>
      </c>
      <c r="X112" s="8">
        <f t="shared" ref="X112" si="94">X94+X95</f>
        <v>0</v>
      </c>
      <c r="Y112" s="8">
        <f t="shared" si="91"/>
        <v>0</v>
      </c>
    </row>
    <row r="113" spans="1:25" x14ac:dyDescent="0.35">
      <c r="A113" s="20"/>
      <c r="B113" s="41" t="s">
        <v>36</v>
      </c>
      <c r="C113" s="41"/>
      <c r="D113" s="11">
        <f>D22+D26+D29+D27+D28+D88+D89</f>
        <v>720328.29999999993</v>
      </c>
      <c r="E113" s="11">
        <f>E22+E26+E29+E27+E28+E88+E89</f>
        <v>712578.6</v>
      </c>
      <c r="F113" s="11">
        <f>F22+F26+F27+F28+F29+F88+F89</f>
        <v>-10057.6</v>
      </c>
      <c r="G113" s="8">
        <f t="shared" si="84"/>
        <v>710270.7</v>
      </c>
      <c r="H113" s="11">
        <f>H22+H26+H27+H28+H29+H88+H89</f>
        <v>-353</v>
      </c>
      <c r="I113" s="8">
        <f t="shared" si="85"/>
        <v>712225.6</v>
      </c>
      <c r="J113" s="8">
        <f>J22+J26+J27+J28+J29+J88+J89</f>
        <v>0</v>
      </c>
      <c r="K113" s="8">
        <f t="shared" si="82"/>
        <v>710270.7</v>
      </c>
      <c r="L113" s="8">
        <f>L22+L26+L27+L28+L29+L88+L89</f>
        <v>0</v>
      </c>
      <c r="M113" s="8">
        <f t="shared" si="83"/>
        <v>712225.6</v>
      </c>
      <c r="N113" s="8">
        <f>N22+N26+N27+N28+N29+N88+N89</f>
        <v>0</v>
      </c>
      <c r="O113" s="8">
        <f t="shared" si="86"/>
        <v>710270.7</v>
      </c>
      <c r="P113" s="8">
        <f>P22+P26+P27+P28+P29+P88+P89</f>
        <v>0</v>
      </c>
      <c r="Q113" s="8">
        <f t="shared" si="87"/>
        <v>712225.6</v>
      </c>
      <c r="R113" s="8">
        <f>R22+R26+R27+R28+R29+R88+R89+R34+R96</f>
        <v>13816.58</v>
      </c>
      <c r="S113" s="8">
        <f t="shared" si="88"/>
        <v>724087.27999999991</v>
      </c>
      <c r="T113" s="8">
        <f>T22+T26+T27+T28+T29+T88+T89+T34+T96</f>
        <v>46400.1</v>
      </c>
      <c r="U113" s="8">
        <f t="shared" si="89"/>
        <v>758625.7</v>
      </c>
      <c r="V113" s="8">
        <f>V22+V26+V27+V28+V29+V88+V89+V34+V96+V35</f>
        <v>0</v>
      </c>
      <c r="W113" s="8">
        <f t="shared" si="90"/>
        <v>724087.27999999991</v>
      </c>
      <c r="X113" s="8">
        <f>X22+X26+X27+X28+X29+X88+X89+X34+X96+X35</f>
        <v>48949.861999999994</v>
      </c>
      <c r="Y113" s="8">
        <f t="shared" si="91"/>
        <v>807575.56199999992</v>
      </c>
    </row>
  </sheetData>
  <sheetProtection password="CF5C" sheet="1" objects="1" scenarios="1"/>
  <autoFilter ref="A17:AA113">
    <filterColumn colId="26">
      <filters blank="1"/>
    </filterColumn>
  </autoFilter>
  <mergeCells count="42">
    <mergeCell ref="W4:Y4"/>
    <mergeCell ref="W5:Y5"/>
    <mergeCell ref="V16:V17"/>
    <mergeCell ref="W16:W17"/>
    <mergeCell ref="X16:X17"/>
    <mergeCell ref="Y16:Y17"/>
    <mergeCell ref="A11:Y13"/>
    <mergeCell ref="T16:T17"/>
    <mergeCell ref="U16:U17"/>
    <mergeCell ref="L16:L17"/>
    <mergeCell ref="M16:M17"/>
    <mergeCell ref="F16:F17"/>
    <mergeCell ref="G16:G17"/>
    <mergeCell ref="H16:H17"/>
    <mergeCell ref="A16:A17"/>
    <mergeCell ref="C16:C17"/>
    <mergeCell ref="B113:C113"/>
    <mergeCell ref="B112:C112"/>
    <mergeCell ref="B111:C111"/>
    <mergeCell ref="B109:C109"/>
    <mergeCell ref="B104:C104"/>
    <mergeCell ref="B105:C105"/>
    <mergeCell ref="B106:C106"/>
    <mergeCell ref="B107:C107"/>
    <mergeCell ref="B108:C108"/>
    <mergeCell ref="B110:C110"/>
    <mergeCell ref="D16:D17"/>
    <mergeCell ref="R16:R17"/>
    <mergeCell ref="I16:I17"/>
    <mergeCell ref="S16:S17"/>
    <mergeCell ref="B103:C103"/>
    <mergeCell ref="E16:E17"/>
    <mergeCell ref="B99:C99"/>
    <mergeCell ref="B100:C100"/>
    <mergeCell ref="B101:C101"/>
    <mergeCell ref="B16:B17"/>
    <mergeCell ref="N16:N17"/>
    <mergeCell ref="O16:O17"/>
    <mergeCell ref="P16:P17"/>
    <mergeCell ref="Q16:Q17"/>
    <mergeCell ref="J16:J17"/>
    <mergeCell ref="K16:K17"/>
  </mergeCells>
  <pageMargins left="0.98425196850393704" right="0.39370078740157483" top="0.54" bottom="0.78740157480314965" header="0.51181102362204722" footer="0.51181102362204722"/>
  <pageSetup paperSize="9" scale="62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10</vt:lpstr>
      <vt:lpstr>'приложение 10'!Заголовки_для_печати</vt:lpstr>
      <vt:lpstr>'приложение 10'!Область_печати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2017-06-27T06:16:48Z</cp:lastPrinted>
  <dcterms:created xsi:type="dcterms:W3CDTF">2014-02-04T08:37:28Z</dcterms:created>
  <dcterms:modified xsi:type="dcterms:W3CDTF">2017-06-28T04:58:26Z</dcterms:modified>
</cp:coreProperties>
</file>