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8-2019" sheetId="1" r:id="rId1"/>
  </sheets>
  <definedNames>
    <definedName name="_xlnm._FilterDatabase" localSheetId="0" hidden="1">'2018-2019'!$A$15:$AK$114</definedName>
    <definedName name="_xlnm.Print_Titles" localSheetId="0">'2018-2019'!$14:$15</definedName>
    <definedName name="_xlnm.Print_Area" localSheetId="0">'2018-2019'!$A$1:$AI$114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97" i="1" l="1"/>
  <c r="AH113" i="1" l="1"/>
  <c r="AF113" i="1"/>
  <c r="AF43" i="1" l="1"/>
  <c r="AH93" i="1" l="1"/>
  <c r="AF93" i="1"/>
  <c r="AI97" i="1"/>
  <c r="AG97" i="1"/>
  <c r="AG57" i="1" l="1"/>
  <c r="AH52" i="1"/>
  <c r="AF52" i="1"/>
  <c r="AI57" i="1"/>
  <c r="AH112" i="1" l="1"/>
  <c r="AF112" i="1"/>
  <c r="AH111" i="1"/>
  <c r="AF111" i="1"/>
  <c r="AH110" i="1"/>
  <c r="AF110" i="1"/>
  <c r="AH109" i="1"/>
  <c r="AF109" i="1"/>
  <c r="AH108" i="1"/>
  <c r="AF108" i="1"/>
  <c r="AH107" i="1"/>
  <c r="AF107" i="1"/>
  <c r="AH105" i="1"/>
  <c r="AF105" i="1"/>
  <c r="AH91" i="1"/>
  <c r="AF91" i="1"/>
  <c r="AH87" i="1"/>
  <c r="AF87" i="1"/>
  <c r="AH81" i="1"/>
  <c r="AF81" i="1"/>
  <c r="AH76" i="1"/>
  <c r="AF76" i="1"/>
  <c r="AH68" i="1"/>
  <c r="AH106" i="1" s="1"/>
  <c r="AF68" i="1"/>
  <c r="AF63" i="1"/>
  <c r="AH62" i="1"/>
  <c r="AH102" i="1" s="1"/>
  <c r="AF62" i="1"/>
  <c r="AF102" i="1" s="1"/>
  <c r="AH60" i="1"/>
  <c r="AF60" i="1"/>
  <c r="AH50" i="1"/>
  <c r="AF50" i="1"/>
  <c r="AH38" i="1"/>
  <c r="AF38" i="1"/>
  <c r="AH37" i="1"/>
  <c r="AF37" i="1"/>
  <c r="AH27" i="1"/>
  <c r="AF27" i="1"/>
  <c r="AH20" i="1"/>
  <c r="AF20" i="1"/>
  <c r="AF114" i="1" s="1"/>
  <c r="AH19" i="1"/>
  <c r="AF19" i="1"/>
  <c r="AF103" i="1" s="1"/>
  <c r="AH18" i="1"/>
  <c r="AF18" i="1"/>
  <c r="AH35" i="1" l="1"/>
  <c r="AH114" i="1"/>
  <c r="AF106" i="1"/>
  <c r="AH103" i="1"/>
  <c r="AF35" i="1"/>
  <c r="AH58" i="1"/>
  <c r="AH16" i="1"/>
  <c r="AF58" i="1"/>
  <c r="AF16" i="1"/>
  <c r="AD60" i="1"/>
  <c r="AB60" i="1"/>
  <c r="AE86" i="1"/>
  <c r="AI86" i="1" s="1"/>
  <c r="AC86" i="1"/>
  <c r="AG86" i="1" s="1"/>
  <c r="AD113" i="1"/>
  <c r="AD112" i="1"/>
  <c r="AD111" i="1"/>
  <c r="AD110" i="1"/>
  <c r="AD109" i="1"/>
  <c r="AD108" i="1"/>
  <c r="AD107" i="1"/>
  <c r="AD105" i="1"/>
  <c r="AD93" i="1"/>
  <c r="AD91" i="1"/>
  <c r="AD87" i="1"/>
  <c r="AD81" i="1"/>
  <c r="AD76" i="1"/>
  <c r="AD68" i="1"/>
  <c r="AD62" i="1"/>
  <c r="AD102" i="1" s="1"/>
  <c r="AD52" i="1"/>
  <c r="AD38" i="1"/>
  <c r="AD37" i="1"/>
  <c r="AD27" i="1"/>
  <c r="AD20" i="1"/>
  <c r="AD19" i="1"/>
  <c r="AD18" i="1"/>
  <c r="AB113" i="1"/>
  <c r="AB112" i="1"/>
  <c r="AB111" i="1"/>
  <c r="AB110" i="1"/>
  <c r="AB109" i="1"/>
  <c r="AB108" i="1"/>
  <c r="AB107" i="1"/>
  <c r="AB105" i="1"/>
  <c r="AB93" i="1"/>
  <c r="AB91" i="1"/>
  <c r="AB87" i="1"/>
  <c r="AB81" i="1"/>
  <c r="AB76" i="1"/>
  <c r="AB68" i="1"/>
  <c r="AB63" i="1"/>
  <c r="AB62" i="1"/>
  <c r="AB52" i="1"/>
  <c r="AB50" i="1" s="1"/>
  <c r="AB38" i="1"/>
  <c r="AB37" i="1"/>
  <c r="AB27" i="1"/>
  <c r="AB20" i="1"/>
  <c r="AB19" i="1"/>
  <c r="AB18" i="1"/>
  <c r="AH100" i="1" l="1"/>
  <c r="AF100" i="1"/>
  <c r="AD35" i="1"/>
  <c r="AB35" i="1"/>
  <c r="AB16" i="1"/>
  <c r="AB106" i="1"/>
  <c r="AD106" i="1"/>
  <c r="AB114" i="1"/>
  <c r="AB58" i="1"/>
  <c r="AB103" i="1"/>
  <c r="AD16" i="1"/>
  <c r="AD58" i="1"/>
  <c r="AD50" i="1"/>
  <c r="AD103" i="1"/>
  <c r="AD114" i="1"/>
  <c r="AB102" i="1"/>
  <c r="AA85" i="1"/>
  <c r="AA99" i="1"/>
  <c r="AE85" i="1" l="1"/>
  <c r="AI85" i="1" s="1"/>
  <c r="AB100" i="1"/>
  <c r="AD100" i="1"/>
  <c r="X29" i="1"/>
  <c r="Z113" i="1" l="1"/>
  <c r="Z112" i="1"/>
  <c r="Z111" i="1"/>
  <c r="Z110" i="1"/>
  <c r="Z109" i="1"/>
  <c r="Z108" i="1"/>
  <c r="Z107" i="1"/>
  <c r="Z105" i="1"/>
  <c r="Z93" i="1"/>
  <c r="Z91" i="1"/>
  <c r="Z87" i="1"/>
  <c r="Z81" i="1"/>
  <c r="Z76" i="1"/>
  <c r="Z68" i="1"/>
  <c r="Z62" i="1"/>
  <c r="Z60" i="1"/>
  <c r="Z52" i="1"/>
  <c r="Z50" i="1" s="1"/>
  <c r="Z38" i="1"/>
  <c r="Z37" i="1"/>
  <c r="Z27" i="1"/>
  <c r="Z18" i="1"/>
  <c r="Z19" i="1"/>
  <c r="Z103" i="1" s="1"/>
  <c r="Z35" i="1" l="1"/>
  <c r="Z106" i="1"/>
  <c r="Z58" i="1"/>
  <c r="Z16" i="1"/>
  <c r="Z20" i="1"/>
  <c r="Z114" i="1" s="1"/>
  <c r="Z102" i="1"/>
  <c r="X110" i="1"/>
  <c r="V110" i="1"/>
  <c r="X108" i="1"/>
  <c r="X105" i="1"/>
  <c r="V105" i="1"/>
  <c r="X37" i="1"/>
  <c r="V37" i="1"/>
  <c r="Y49" i="1"/>
  <c r="AA49" i="1" s="1"/>
  <c r="W49" i="1"/>
  <c r="AC49" i="1" s="1"/>
  <c r="AG49" i="1" s="1"/>
  <c r="Y48" i="1"/>
  <c r="AA48" i="1" s="1"/>
  <c r="W48" i="1"/>
  <c r="AC48" i="1" s="1"/>
  <c r="AG48" i="1" s="1"/>
  <c r="AE48" i="1" l="1"/>
  <c r="AI48" i="1" s="1"/>
  <c r="AE49" i="1"/>
  <c r="AI49" i="1" s="1"/>
  <c r="Z100" i="1"/>
  <c r="V18" i="1"/>
  <c r="Y34" i="1"/>
  <c r="AA34" i="1" s="1"/>
  <c r="W34" i="1"/>
  <c r="AC34" i="1" s="1"/>
  <c r="AG34" i="1" s="1"/>
  <c r="AE34" i="1" l="1"/>
  <c r="AI34" i="1" s="1"/>
  <c r="Y33" i="1"/>
  <c r="AA33" i="1" s="1"/>
  <c r="W33" i="1"/>
  <c r="AC33" i="1" s="1"/>
  <c r="AG33" i="1" s="1"/>
  <c r="X27" i="1"/>
  <c r="V27" i="1"/>
  <c r="X22" i="1"/>
  <c r="V20" i="1"/>
  <c r="AE33" i="1" l="1"/>
  <c r="AI33" i="1" s="1"/>
  <c r="V114" i="1"/>
  <c r="X20" i="1"/>
  <c r="X114" i="1" s="1"/>
  <c r="X18" i="1"/>
  <c r="X60" i="1"/>
  <c r="V60" i="1"/>
  <c r="W85" i="1"/>
  <c r="AC85" i="1" s="1"/>
  <c r="AG85" i="1" s="1"/>
  <c r="X113" i="1" l="1"/>
  <c r="V113" i="1"/>
  <c r="X112" i="1"/>
  <c r="V112" i="1"/>
  <c r="X111" i="1"/>
  <c r="V111" i="1"/>
  <c r="X109" i="1"/>
  <c r="V109" i="1"/>
  <c r="V108" i="1"/>
  <c r="X107" i="1"/>
  <c r="V107" i="1"/>
  <c r="X93" i="1"/>
  <c r="V93" i="1"/>
  <c r="X91" i="1"/>
  <c r="V91" i="1"/>
  <c r="X87" i="1"/>
  <c r="V87" i="1"/>
  <c r="X81" i="1"/>
  <c r="V81" i="1"/>
  <c r="X76" i="1"/>
  <c r="V76" i="1"/>
  <c r="X68" i="1"/>
  <c r="V68" i="1"/>
  <c r="V63" i="1"/>
  <c r="X62" i="1"/>
  <c r="V62" i="1"/>
  <c r="V102" i="1" s="1"/>
  <c r="X52" i="1"/>
  <c r="V52" i="1"/>
  <c r="X38" i="1"/>
  <c r="V38" i="1"/>
  <c r="X19" i="1"/>
  <c r="V19" i="1"/>
  <c r="V106" i="1" l="1"/>
  <c r="V103" i="1"/>
  <c r="X106" i="1"/>
  <c r="X35" i="1"/>
  <c r="V16" i="1"/>
  <c r="X50" i="1"/>
  <c r="X58" i="1"/>
  <c r="X102" i="1"/>
  <c r="X103" i="1"/>
  <c r="V35" i="1"/>
  <c r="V50" i="1"/>
  <c r="V58" i="1"/>
  <c r="X16" i="1"/>
  <c r="T114" i="1"/>
  <c r="T93" i="1"/>
  <c r="U96" i="1"/>
  <c r="Y96" i="1" s="1"/>
  <c r="AA96" i="1" s="1"/>
  <c r="R114" i="1"/>
  <c r="R93" i="1"/>
  <c r="S96" i="1"/>
  <c r="W96" i="1" s="1"/>
  <c r="AC96" i="1" s="1"/>
  <c r="AG96" i="1" s="1"/>
  <c r="AE96" i="1" l="1"/>
  <c r="AI96" i="1" s="1"/>
  <c r="V100" i="1"/>
  <c r="X100" i="1"/>
  <c r="T18" i="1"/>
  <c r="R18" i="1"/>
  <c r="U32" i="1"/>
  <c r="Y32" i="1" s="1"/>
  <c r="AA32" i="1" s="1"/>
  <c r="S32" i="1"/>
  <c r="W32" i="1" s="1"/>
  <c r="AC32" i="1" s="1"/>
  <c r="AG32" i="1" s="1"/>
  <c r="AE32" i="1" l="1"/>
  <c r="AI32" i="1" s="1"/>
  <c r="T62" i="1"/>
  <c r="T60" i="1"/>
  <c r="R62" i="1"/>
  <c r="R60" i="1"/>
  <c r="T113" i="1"/>
  <c r="U83" i="1"/>
  <c r="Y83" i="1" s="1"/>
  <c r="AA83" i="1" s="1"/>
  <c r="U84" i="1"/>
  <c r="Y84" i="1" s="1"/>
  <c r="AA84" i="1" s="1"/>
  <c r="T81" i="1"/>
  <c r="U81" i="1" s="1"/>
  <c r="Y81" i="1" s="1"/>
  <c r="AA81" i="1" s="1"/>
  <c r="S83" i="1"/>
  <c r="W83" i="1" s="1"/>
  <c r="AC83" i="1" s="1"/>
  <c r="AG83" i="1" s="1"/>
  <c r="S84" i="1"/>
  <c r="W84" i="1" s="1"/>
  <c r="AC84" i="1" s="1"/>
  <c r="AG84" i="1" s="1"/>
  <c r="R81" i="1"/>
  <c r="S81" i="1" s="1"/>
  <c r="W81" i="1" s="1"/>
  <c r="AC81" i="1" s="1"/>
  <c r="AG81" i="1" s="1"/>
  <c r="AE81" i="1" l="1"/>
  <c r="AI81" i="1" s="1"/>
  <c r="AE83" i="1"/>
  <c r="AI83" i="1" s="1"/>
  <c r="AE84" i="1"/>
  <c r="AI84" i="1" s="1"/>
  <c r="T52" i="1"/>
  <c r="T50" i="1" s="1"/>
  <c r="R52" i="1"/>
  <c r="R50" i="1" s="1"/>
  <c r="U56" i="1"/>
  <c r="Y56" i="1" s="1"/>
  <c r="AA56" i="1" s="1"/>
  <c r="S56" i="1"/>
  <c r="W56" i="1" s="1"/>
  <c r="AC56" i="1" s="1"/>
  <c r="AG56" i="1" s="1"/>
  <c r="R113" i="1"/>
  <c r="T112" i="1"/>
  <c r="R112" i="1"/>
  <c r="T111" i="1"/>
  <c r="R111" i="1"/>
  <c r="T109" i="1"/>
  <c r="R109" i="1"/>
  <c r="R108" i="1"/>
  <c r="T107" i="1"/>
  <c r="R107" i="1"/>
  <c r="T105" i="1"/>
  <c r="R105" i="1"/>
  <c r="T91" i="1"/>
  <c r="R91" i="1"/>
  <c r="T87" i="1"/>
  <c r="R87" i="1"/>
  <c r="T76" i="1"/>
  <c r="R76" i="1"/>
  <c r="T68" i="1"/>
  <c r="R68" i="1"/>
  <c r="R63" i="1"/>
  <c r="R102" i="1"/>
  <c r="T38" i="1"/>
  <c r="R38" i="1"/>
  <c r="T37" i="1"/>
  <c r="R37" i="1"/>
  <c r="T19" i="1"/>
  <c r="R19" i="1"/>
  <c r="R16" i="1" s="1"/>
  <c r="AE56" i="1" l="1"/>
  <c r="AI56" i="1" s="1"/>
  <c r="T103" i="1"/>
  <c r="R35" i="1"/>
  <c r="T35" i="1"/>
  <c r="R106" i="1"/>
  <c r="T16" i="1"/>
  <c r="R103" i="1"/>
  <c r="T106" i="1"/>
  <c r="T58" i="1"/>
  <c r="T102" i="1"/>
  <c r="R58" i="1"/>
  <c r="P114" i="1"/>
  <c r="N114" i="1"/>
  <c r="P113" i="1"/>
  <c r="N113" i="1"/>
  <c r="P112" i="1"/>
  <c r="N112" i="1"/>
  <c r="P111" i="1"/>
  <c r="N111" i="1"/>
  <c r="P109" i="1"/>
  <c r="N109" i="1"/>
  <c r="N108" i="1"/>
  <c r="P107" i="1"/>
  <c r="N107" i="1"/>
  <c r="P105" i="1"/>
  <c r="N105" i="1"/>
  <c r="P93" i="1"/>
  <c r="N93" i="1"/>
  <c r="P91" i="1"/>
  <c r="N91" i="1"/>
  <c r="P87" i="1"/>
  <c r="N87" i="1"/>
  <c r="P76" i="1"/>
  <c r="N76" i="1"/>
  <c r="P68" i="1"/>
  <c r="P106" i="1" s="1"/>
  <c r="N68" i="1"/>
  <c r="N63" i="1"/>
  <c r="P62" i="1"/>
  <c r="N62" i="1"/>
  <c r="N102" i="1" s="1"/>
  <c r="P60" i="1"/>
  <c r="N60" i="1"/>
  <c r="P52" i="1"/>
  <c r="P50" i="1" s="1"/>
  <c r="N52" i="1"/>
  <c r="P38" i="1"/>
  <c r="N38" i="1"/>
  <c r="P37" i="1"/>
  <c r="N37" i="1"/>
  <c r="P19" i="1"/>
  <c r="N19" i="1"/>
  <c r="N103" i="1" s="1"/>
  <c r="P18" i="1"/>
  <c r="N18" i="1"/>
  <c r="P103" i="1" l="1"/>
  <c r="N16" i="1"/>
  <c r="T100" i="1"/>
  <c r="P16" i="1"/>
  <c r="R100" i="1"/>
  <c r="N35" i="1"/>
  <c r="P58" i="1"/>
  <c r="N106" i="1"/>
  <c r="N50" i="1"/>
  <c r="P35" i="1"/>
  <c r="N58" i="1"/>
  <c r="P102" i="1"/>
  <c r="M55" i="1"/>
  <c r="Q55" i="1" s="1"/>
  <c r="U55" i="1" s="1"/>
  <c r="Y55" i="1" s="1"/>
  <c r="AA55" i="1" s="1"/>
  <c r="M90" i="1"/>
  <c r="Q90" i="1" s="1"/>
  <c r="U90" i="1" s="1"/>
  <c r="Y90" i="1" s="1"/>
  <c r="AA90" i="1" s="1"/>
  <c r="M80" i="1"/>
  <c r="Q80" i="1" s="1"/>
  <c r="U80" i="1" s="1"/>
  <c r="Y80" i="1" s="1"/>
  <c r="AA80" i="1" s="1"/>
  <c r="AE55" i="1" l="1"/>
  <c r="AI55" i="1" s="1"/>
  <c r="AE80" i="1"/>
  <c r="AI80" i="1" s="1"/>
  <c r="AE90" i="1"/>
  <c r="AI90" i="1" s="1"/>
  <c r="N100" i="1"/>
  <c r="P100" i="1"/>
  <c r="J108" i="1"/>
  <c r="J87" i="1"/>
  <c r="K90" i="1"/>
  <c r="O90" i="1" s="1"/>
  <c r="S90" i="1" s="1"/>
  <c r="W90" i="1" s="1"/>
  <c r="AC90" i="1" s="1"/>
  <c r="AG90" i="1" s="1"/>
  <c r="J62" i="1" l="1"/>
  <c r="J60" i="1"/>
  <c r="J63" i="1" l="1"/>
  <c r="K80" i="1" l="1"/>
  <c r="O80" i="1" s="1"/>
  <c r="S80" i="1" s="1"/>
  <c r="W80" i="1" s="1"/>
  <c r="AC80" i="1" s="1"/>
  <c r="AG80" i="1" s="1"/>
  <c r="J52" i="1"/>
  <c r="K55" i="1"/>
  <c r="O55" i="1" s="1"/>
  <c r="S55" i="1" s="1"/>
  <c r="W55" i="1" s="1"/>
  <c r="AC55" i="1" s="1"/>
  <c r="AG55" i="1" s="1"/>
  <c r="M78" i="1" l="1"/>
  <c r="Q78" i="1" s="1"/>
  <c r="U78" i="1" s="1"/>
  <c r="Y78" i="1" s="1"/>
  <c r="AA78" i="1" s="1"/>
  <c r="M79" i="1"/>
  <c r="Q79" i="1" s="1"/>
  <c r="U79" i="1" s="1"/>
  <c r="Y79" i="1" s="1"/>
  <c r="AA79" i="1" s="1"/>
  <c r="L76" i="1"/>
  <c r="M76" i="1" s="1"/>
  <c r="Q76" i="1" s="1"/>
  <c r="U76" i="1" s="1"/>
  <c r="Y76" i="1" s="1"/>
  <c r="AA76" i="1" s="1"/>
  <c r="K78" i="1"/>
  <c r="O78" i="1" s="1"/>
  <c r="S78" i="1" s="1"/>
  <c r="W78" i="1" s="1"/>
  <c r="AC78" i="1" s="1"/>
  <c r="AG78" i="1" s="1"/>
  <c r="K79" i="1"/>
  <c r="O79" i="1" s="1"/>
  <c r="S79" i="1" s="1"/>
  <c r="W79" i="1" s="1"/>
  <c r="AC79" i="1" s="1"/>
  <c r="AG79" i="1" s="1"/>
  <c r="J76" i="1"/>
  <c r="K76" i="1" s="1"/>
  <c r="O76" i="1" s="1"/>
  <c r="S76" i="1" s="1"/>
  <c r="W76" i="1" s="1"/>
  <c r="AC76" i="1" s="1"/>
  <c r="AG76" i="1" s="1"/>
  <c r="AE76" i="1" l="1"/>
  <c r="AI76" i="1" s="1"/>
  <c r="AE79" i="1"/>
  <c r="AI79" i="1" s="1"/>
  <c r="AE78" i="1"/>
  <c r="AI78" i="1" s="1"/>
  <c r="J68" i="1"/>
  <c r="J106" i="1" s="1"/>
  <c r="L68" i="1"/>
  <c r="L114" i="1" l="1"/>
  <c r="L113" i="1"/>
  <c r="L112" i="1"/>
  <c r="L111" i="1"/>
  <c r="L109" i="1"/>
  <c r="J109" i="1"/>
  <c r="L107" i="1"/>
  <c r="L106" i="1"/>
  <c r="L105" i="1"/>
  <c r="J114" i="1"/>
  <c r="J113" i="1"/>
  <c r="J112" i="1"/>
  <c r="J111" i="1"/>
  <c r="J107" i="1"/>
  <c r="J105" i="1"/>
  <c r="L93" i="1" l="1"/>
  <c r="J93" i="1"/>
  <c r="L91" i="1"/>
  <c r="J91" i="1"/>
  <c r="L87" i="1"/>
  <c r="L62" i="1"/>
  <c r="L102" i="1" s="1"/>
  <c r="L60" i="1"/>
  <c r="J102" i="1"/>
  <c r="L52" i="1"/>
  <c r="L50" i="1" s="1"/>
  <c r="J50" i="1"/>
  <c r="L38" i="1"/>
  <c r="L37" i="1"/>
  <c r="J38" i="1"/>
  <c r="J37" i="1"/>
  <c r="L19" i="1"/>
  <c r="L103" i="1" s="1"/>
  <c r="L18" i="1"/>
  <c r="J19" i="1"/>
  <c r="J18" i="1"/>
  <c r="J16" i="1" l="1"/>
  <c r="J35" i="1"/>
  <c r="L16" i="1"/>
  <c r="L58" i="1"/>
  <c r="L35" i="1"/>
  <c r="J58" i="1"/>
  <c r="J103" i="1"/>
  <c r="D20" i="1"/>
  <c r="L100" i="1" l="1"/>
  <c r="J100" i="1"/>
  <c r="H114" i="1"/>
  <c r="H113" i="1"/>
  <c r="H112" i="1"/>
  <c r="H111" i="1"/>
  <c r="H109" i="1"/>
  <c r="H107" i="1"/>
  <c r="H106" i="1"/>
  <c r="H105" i="1"/>
  <c r="F114" i="1"/>
  <c r="F113" i="1"/>
  <c r="F112" i="1"/>
  <c r="F111" i="1"/>
  <c r="F109" i="1"/>
  <c r="F107" i="1"/>
  <c r="F106" i="1"/>
  <c r="F105" i="1"/>
  <c r="H93" i="1"/>
  <c r="F93" i="1"/>
  <c r="H91" i="1"/>
  <c r="F91" i="1"/>
  <c r="H87" i="1"/>
  <c r="F87" i="1"/>
  <c r="H62" i="1"/>
  <c r="H102" i="1" s="1"/>
  <c r="H60" i="1"/>
  <c r="F62" i="1"/>
  <c r="F102" i="1" s="1"/>
  <c r="F60" i="1"/>
  <c r="H52" i="1"/>
  <c r="H50" i="1" s="1"/>
  <c r="F52" i="1"/>
  <c r="F50" i="1" s="1"/>
  <c r="H38" i="1"/>
  <c r="H37" i="1"/>
  <c r="F38" i="1"/>
  <c r="F37" i="1"/>
  <c r="H19" i="1"/>
  <c r="H18" i="1"/>
  <c r="F19" i="1"/>
  <c r="F103" i="1" s="1"/>
  <c r="F18" i="1"/>
  <c r="I95" i="1"/>
  <c r="M95" i="1" s="1"/>
  <c r="Q95" i="1" s="1"/>
  <c r="U95" i="1" s="1"/>
  <c r="Y95" i="1" s="1"/>
  <c r="AA95" i="1" s="1"/>
  <c r="G95" i="1"/>
  <c r="K95" i="1" s="1"/>
  <c r="O95" i="1" s="1"/>
  <c r="S95" i="1" s="1"/>
  <c r="W95" i="1" s="1"/>
  <c r="AC95" i="1" s="1"/>
  <c r="AG95" i="1" s="1"/>
  <c r="H103" i="1" l="1"/>
  <c r="AE95" i="1"/>
  <c r="AI95" i="1" s="1"/>
  <c r="F35" i="1"/>
  <c r="H16" i="1"/>
  <c r="H58" i="1"/>
  <c r="F58" i="1"/>
  <c r="H35" i="1"/>
  <c r="F16" i="1"/>
  <c r="I22" i="1"/>
  <c r="M22" i="1" s="1"/>
  <c r="Q22" i="1" s="1"/>
  <c r="U22" i="1" s="1"/>
  <c r="Y22" i="1" s="1"/>
  <c r="AA22" i="1" s="1"/>
  <c r="I23" i="1"/>
  <c r="M23" i="1" s="1"/>
  <c r="Q23" i="1" s="1"/>
  <c r="U23" i="1" s="1"/>
  <c r="Y23" i="1" s="1"/>
  <c r="AA23" i="1" s="1"/>
  <c r="I24" i="1"/>
  <c r="M24" i="1" s="1"/>
  <c r="Q24" i="1" s="1"/>
  <c r="U24" i="1" s="1"/>
  <c r="Y24" i="1" s="1"/>
  <c r="AA24" i="1" s="1"/>
  <c r="I25" i="1"/>
  <c r="M25" i="1" s="1"/>
  <c r="Q25" i="1" s="1"/>
  <c r="U25" i="1" s="1"/>
  <c r="Y25" i="1" s="1"/>
  <c r="AA25" i="1" s="1"/>
  <c r="I26" i="1"/>
  <c r="M26" i="1" s="1"/>
  <c r="Q26" i="1" s="1"/>
  <c r="U26" i="1" s="1"/>
  <c r="Y26" i="1" s="1"/>
  <c r="AA26" i="1" s="1"/>
  <c r="I29" i="1"/>
  <c r="M29" i="1" s="1"/>
  <c r="Q29" i="1" s="1"/>
  <c r="U29" i="1" s="1"/>
  <c r="Y29" i="1" s="1"/>
  <c r="AA29" i="1" s="1"/>
  <c r="I30" i="1"/>
  <c r="M30" i="1" s="1"/>
  <c r="Q30" i="1" s="1"/>
  <c r="U30" i="1" s="1"/>
  <c r="Y30" i="1" s="1"/>
  <c r="AA30" i="1" s="1"/>
  <c r="I31" i="1"/>
  <c r="M31" i="1" s="1"/>
  <c r="Q31" i="1" s="1"/>
  <c r="U31" i="1" s="1"/>
  <c r="Y31" i="1" s="1"/>
  <c r="AA31" i="1" s="1"/>
  <c r="I36" i="1"/>
  <c r="I39" i="1"/>
  <c r="M39" i="1" s="1"/>
  <c r="Q39" i="1" s="1"/>
  <c r="U39" i="1" s="1"/>
  <c r="Y39" i="1" s="1"/>
  <c r="AA39" i="1" s="1"/>
  <c r="I40" i="1"/>
  <c r="M40" i="1" s="1"/>
  <c r="Q40" i="1" s="1"/>
  <c r="U40" i="1" s="1"/>
  <c r="Y40" i="1" s="1"/>
  <c r="AA40" i="1" s="1"/>
  <c r="I41" i="1"/>
  <c r="M41" i="1" s="1"/>
  <c r="Q41" i="1" s="1"/>
  <c r="U41" i="1" s="1"/>
  <c r="Y41" i="1" s="1"/>
  <c r="AA41" i="1" s="1"/>
  <c r="I42" i="1"/>
  <c r="M42" i="1" s="1"/>
  <c r="Q42" i="1" s="1"/>
  <c r="U42" i="1" s="1"/>
  <c r="Y42" i="1" s="1"/>
  <c r="AA42" i="1" s="1"/>
  <c r="I44" i="1"/>
  <c r="I45" i="1"/>
  <c r="M45" i="1" s="1"/>
  <c r="Q45" i="1" s="1"/>
  <c r="U45" i="1" s="1"/>
  <c r="Y45" i="1" s="1"/>
  <c r="AA45" i="1" s="1"/>
  <c r="I46" i="1"/>
  <c r="M46" i="1" s="1"/>
  <c r="Q46" i="1" s="1"/>
  <c r="U46" i="1" s="1"/>
  <c r="Y46" i="1" s="1"/>
  <c r="AA46" i="1" s="1"/>
  <c r="I47" i="1"/>
  <c r="M47" i="1" s="1"/>
  <c r="Q47" i="1" s="1"/>
  <c r="U47" i="1" s="1"/>
  <c r="Y47" i="1" s="1"/>
  <c r="AA47" i="1" s="1"/>
  <c r="I51" i="1"/>
  <c r="I53" i="1"/>
  <c r="M53" i="1" s="1"/>
  <c r="Q53" i="1" s="1"/>
  <c r="U53" i="1" s="1"/>
  <c r="Y53" i="1" s="1"/>
  <c r="AA53" i="1" s="1"/>
  <c r="I54" i="1"/>
  <c r="M54" i="1" s="1"/>
  <c r="Q54" i="1" s="1"/>
  <c r="U54" i="1" s="1"/>
  <c r="Y54" i="1" s="1"/>
  <c r="AA54" i="1" s="1"/>
  <c r="I61" i="1"/>
  <c r="M61" i="1" s="1"/>
  <c r="Q61" i="1" s="1"/>
  <c r="U61" i="1" s="1"/>
  <c r="Y61" i="1" s="1"/>
  <c r="AA61" i="1" s="1"/>
  <c r="I65" i="1"/>
  <c r="M65" i="1" s="1"/>
  <c r="Q65" i="1" s="1"/>
  <c r="U65" i="1" s="1"/>
  <c r="Y65" i="1" s="1"/>
  <c r="AA65" i="1" s="1"/>
  <c r="I66" i="1"/>
  <c r="M66" i="1" s="1"/>
  <c r="Q66" i="1" s="1"/>
  <c r="U66" i="1" s="1"/>
  <c r="Y66" i="1" s="1"/>
  <c r="AA66" i="1" s="1"/>
  <c r="I67" i="1"/>
  <c r="M67" i="1" s="1"/>
  <c r="Q67" i="1" s="1"/>
  <c r="U67" i="1" s="1"/>
  <c r="Y67" i="1" s="1"/>
  <c r="AA67" i="1" s="1"/>
  <c r="I70" i="1"/>
  <c r="M70" i="1" s="1"/>
  <c r="Q70" i="1" s="1"/>
  <c r="U70" i="1" s="1"/>
  <c r="Y70" i="1" s="1"/>
  <c r="AA70" i="1" s="1"/>
  <c r="I71" i="1"/>
  <c r="M71" i="1" s="1"/>
  <c r="Q71" i="1" s="1"/>
  <c r="U71" i="1" s="1"/>
  <c r="Y71" i="1" s="1"/>
  <c r="AA71" i="1" s="1"/>
  <c r="I72" i="1"/>
  <c r="M72" i="1" s="1"/>
  <c r="Q72" i="1" s="1"/>
  <c r="U72" i="1" s="1"/>
  <c r="Y72" i="1" s="1"/>
  <c r="AA72" i="1" s="1"/>
  <c r="I73" i="1"/>
  <c r="M73" i="1" s="1"/>
  <c r="Q73" i="1" s="1"/>
  <c r="U73" i="1" s="1"/>
  <c r="Y73" i="1" s="1"/>
  <c r="AA73" i="1" s="1"/>
  <c r="I74" i="1"/>
  <c r="M74" i="1" s="1"/>
  <c r="Q74" i="1" s="1"/>
  <c r="U74" i="1" s="1"/>
  <c r="Y74" i="1" s="1"/>
  <c r="AA74" i="1" s="1"/>
  <c r="I75" i="1"/>
  <c r="M75" i="1" s="1"/>
  <c r="Q75" i="1" s="1"/>
  <c r="U75" i="1" s="1"/>
  <c r="Y75" i="1" s="1"/>
  <c r="AA75" i="1" s="1"/>
  <c r="I88" i="1"/>
  <c r="M88" i="1" s="1"/>
  <c r="Q88" i="1" s="1"/>
  <c r="U88" i="1" s="1"/>
  <c r="Y88" i="1" s="1"/>
  <c r="AA88" i="1" s="1"/>
  <c r="I89" i="1"/>
  <c r="M89" i="1" s="1"/>
  <c r="Q89" i="1" s="1"/>
  <c r="U89" i="1" s="1"/>
  <c r="Y89" i="1" s="1"/>
  <c r="AA89" i="1" s="1"/>
  <c r="I92" i="1"/>
  <c r="M92" i="1" s="1"/>
  <c r="Q92" i="1" s="1"/>
  <c r="U92" i="1" s="1"/>
  <c r="Y92" i="1" s="1"/>
  <c r="AA92" i="1" s="1"/>
  <c r="I94" i="1"/>
  <c r="M94" i="1" s="1"/>
  <c r="Q94" i="1" s="1"/>
  <c r="U94" i="1" s="1"/>
  <c r="Y94" i="1" s="1"/>
  <c r="AA94" i="1" s="1"/>
  <c r="I99" i="1"/>
  <c r="I108" i="1"/>
  <c r="M108" i="1" s="1"/>
  <c r="Q108" i="1" s="1"/>
  <c r="U108" i="1" s="1"/>
  <c r="Y108" i="1" s="1"/>
  <c r="AA108" i="1" s="1"/>
  <c r="G22" i="1"/>
  <c r="K22" i="1" s="1"/>
  <c r="O22" i="1" s="1"/>
  <c r="S22" i="1" s="1"/>
  <c r="W22" i="1" s="1"/>
  <c r="AC22" i="1" s="1"/>
  <c r="AG22" i="1" s="1"/>
  <c r="G23" i="1"/>
  <c r="K23" i="1" s="1"/>
  <c r="O23" i="1" s="1"/>
  <c r="S23" i="1" s="1"/>
  <c r="W23" i="1" s="1"/>
  <c r="AC23" i="1" s="1"/>
  <c r="AG23" i="1" s="1"/>
  <c r="G24" i="1"/>
  <c r="K24" i="1" s="1"/>
  <c r="O24" i="1" s="1"/>
  <c r="S24" i="1" s="1"/>
  <c r="W24" i="1" s="1"/>
  <c r="AC24" i="1" s="1"/>
  <c r="AG24" i="1" s="1"/>
  <c r="G25" i="1"/>
  <c r="K25" i="1" s="1"/>
  <c r="O25" i="1" s="1"/>
  <c r="S25" i="1" s="1"/>
  <c r="W25" i="1" s="1"/>
  <c r="AC25" i="1" s="1"/>
  <c r="AG25" i="1" s="1"/>
  <c r="G26" i="1"/>
  <c r="K26" i="1" s="1"/>
  <c r="O26" i="1" s="1"/>
  <c r="S26" i="1" s="1"/>
  <c r="W26" i="1" s="1"/>
  <c r="AC26" i="1" s="1"/>
  <c r="AG26" i="1" s="1"/>
  <c r="G29" i="1"/>
  <c r="K29" i="1" s="1"/>
  <c r="O29" i="1" s="1"/>
  <c r="S29" i="1" s="1"/>
  <c r="W29" i="1" s="1"/>
  <c r="AC29" i="1" s="1"/>
  <c r="AG29" i="1" s="1"/>
  <c r="G30" i="1"/>
  <c r="K30" i="1" s="1"/>
  <c r="O30" i="1" s="1"/>
  <c r="S30" i="1" s="1"/>
  <c r="W30" i="1" s="1"/>
  <c r="AC30" i="1" s="1"/>
  <c r="AG30" i="1" s="1"/>
  <c r="G31" i="1"/>
  <c r="K31" i="1" s="1"/>
  <c r="O31" i="1" s="1"/>
  <c r="S31" i="1" s="1"/>
  <c r="W31" i="1" s="1"/>
  <c r="AC31" i="1" s="1"/>
  <c r="AG31" i="1" s="1"/>
  <c r="G36" i="1"/>
  <c r="G39" i="1"/>
  <c r="K39" i="1" s="1"/>
  <c r="O39" i="1" s="1"/>
  <c r="S39" i="1" s="1"/>
  <c r="W39" i="1" s="1"/>
  <c r="AC39" i="1" s="1"/>
  <c r="AG39" i="1" s="1"/>
  <c r="G40" i="1"/>
  <c r="K40" i="1" s="1"/>
  <c r="O40" i="1" s="1"/>
  <c r="S40" i="1" s="1"/>
  <c r="W40" i="1" s="1"/>
  <c r="AC40" i="1" s="1"/>
  <c r="AG40" i="1" s="1"/>
  <c r="G41" i="1"/>
  <c r="K41" i="1" s="1"/>
  <c r="O41" i="1" s="1"/>
  <c r="S41" i="1" s="1"/>
  <c r="W41" i="1" s="1"/>
  <c r="AC41" i="1" s="1"/>
  <c r="AG41" i="1" s="1"/>
  <c r="G42" i="1"/>
  <c r="K42" i="1" s="1"/>
  <c r="O42" i="1" s="1"/>
  <c r="S42" i="1" s="1"/>
  <c r="W42" i="1" s="1"/>
  <c r="AC42" i="1" s="1"/>
  <c r="AG42" i="1" s="1"/>
  <c r="G44" i="1"/>
  <c r="G45" i="1"/>
  <c r="K45" i="1" s="1"/>
  <c r="O45" i="1" s="1"/>
  <c r="S45" i="1" s="1"/>
  <c r="W45" i="1" s="1"/>
  <c r="AC45" i="1" s="1"/>
  <c r="AG45" i="1" s="1"/>
  <c r="G46" i="1"/>
  <c r="K46" i="1" s="1"/>
  <c r="O46" i="1" s="1"/>
  <c r="S46" i="1" s="1"/>
  <c r="W46" i="1" s="1"/>
  <c r="AC46" i="1" s="1"/>
  <c r="AG46" i="1" s="1"/>
  <c r="G47" i="1"/>
  <c r="K47" i="1" s="1"/>
  <c r="O47" i="1" s="1"/>
  <c r="S47" i="1" s="1"/>
  <c r="W47" i="1" s="1"/>
  <c r="AC47" i="1" s="1"/>
  <c r="AG47" i="1" s="1"/>
  <c r="G51" i="1"/>
  <c r="G53" i="1"/>
  <c r="K53" i="1" s="1"/>
  <c r="O53" i="1" s="1"/>
  <c r="S53" i="1" s="1"/>
  <c r="W53" i="1" s="1"/>
  <c r="AC53" i="1" s="1"/>
  <c r="AG53" i="1" s="1"/>
  <c r="G54" i="1"/>
  <c r="K54" i="1" s="1"/>
  <c r="O54" i="1" s="1"/>
  <c r="S54" i="1" s="1"/>
  <c r="W54" i="1" s="1"/>
  <c r="AC54" i="1" s="1"/>
  <c r="AG54" i="1" s="1"/>
  <c r="G61" i="1"/>
  <c r="K61" i="1" s="1"/>
  <c r="O61" i="1" s="1"/>
  <c r="S61" i="1" s="1"/>
  <c r="W61" i="1" s="1"/>
  <c r="AC61" i="1" s="1"/>
  <c r="AG61" i="1" s="1"/>
  <c r="G65" i="1"/>
  <c r="K65" i="1" s="1"/>
  <c r="O65" i="1" s="1"/>
  <c r="S65" i="1" s="1"/>
  <c r="W65" i="1" s="1"/>
  <c r="AC65" i="1" s="1"/>
  <c r="AG65" i="1" s="1"/>
  <c r="G66" i="1"/>
  <c r="K66" i="1" s="1"/>
  <c r="O66" i="1" s="1"/>
  <c r="S66" i="1" s="1"/>
  <c r="W66" i="1" s="1"/>
  <c r="AC66" i="1" s="1"/>
  <c r="AG66" i="1" s="1"/>
  <c r="G67" i="1"/>
  <c r="K67" i="1" s="1"/>
  <c r="O67" i="1" s="1"/>
  <c r="S67" i="1" s="1"/>
  <c r="W67" i="1" s="1"/>
  <c r="AC67" i="1" s="1"/>
  <c r="AG67" i="1" s="1"/>
  <c r="G70" i="1"/>
  <c r="K70" i="1" s="1"/>
  <c r="O70" i="1" s="1"/>
  <c r="S70" i="1" s="1"/>
  <c r="W70" i="1" s="1"/>
  <c r="AC70" i="1" s="1"/>
  <c r="AG70" i="1" s="1"/>
  <c r="G71" i="1"/>
  <c r="K71" i="1" s="1"/>
  <c r="O71" i="1" s="1"/>
  <c r="S71" i="1" s="1"/>
  <c r="W71" i="1" s="1"/>
  <c r="AC71" i="1" s="1"/>
  <c r="AG71" i="1" s="1"/>
  <c r="G72" i="1"/>
  <c r="K72" i="1" s="1"/>
  <c r="O72" i="1" s="1"/>
  <c r="S72" i="1" s="1"/>
  <c r="W72" i="1" s="1"/>
  <c r="AC72" i="1" s="1"/>
  <c r="AG72" i="1" s="1"/>
  <c r="G73" i="1"/>
  <c r="K73" i="1" s="1"/>
  <c r="O73" i="1" s="1"/>
  <c r="S73" i="1" s="1"/>
  <c r="W73" i="1" s="1"/>
  <c r="AC73" i="1" s="1"/>
  <c r="AG73" i="1" s="1"/>
  <c r="G74" i="1"/>
  <c r="K74" i="1" s="1"/>
  <c r="O74" i="1" s="1"/>
  <c r="S74" i="1" s="1"/>
  <c r="W74" i="1" s="1"/>
  <c r="AC74" i="1" s="1"/>
  <c r="AG74" i="1" s="1"/>
  <c r="G75" i="1"/>
  <c r="K75" i="1" s="1"/>
  <c r="O75" i="1" s="1"/>
  <c r="S75" i="1" s="1"/>
  <c r="W75" i="1" s="1"/>
  <c r="AC75" i="1" s="1"/>
  <c r="AG75" i="1" s="1"/>
  <c r="G88" i="1"/>
  <c r="K88" i="1" s="1"/>
  <c r="O88" i="1" s="1"/>
  <c r="S88" i="1" s="1"/>
  <c r="W88" i="1" s="1"/>
  <c r="AC88" i="1" s="1"/>
  <c r="AG88" i="1" s="1"/>
  <c r="G89" i="1"/>
  <c r="K89" i="1" s="1"/>
  <c r="O89" i="1" s="1"/>
  <c r="S89" i="1" s="1"/>
  <c r="W89" i="1" s="1"/>
  <c r="AC89" i="1" s="1"/>
  <c r="AG89" i="1" s="1"/>
  <c r="G92" i="1"/>
  <c r="K92" i="1" s="1"/>
  <c r="O92" i="1" s="1"/>
  <c r="S92" i="1" s="1"/>
  <c r="W92" i="1" s="1"/>
  <c r="AC92" i="1" s="1"/>
  <c r="AG92" i="1" s="1"/>
  <c r="G94" i="1"/>
  <c r="K94" i="1" s="1"/>
  <c r="O94" i="1" s="1"/>
  <c r="S94" i="1" s="1"/>
  <c r="W94" i="1" s="1"/>
  <c r="AC94" i="1" s="1"/>
  <c r="AG94" i="1" s="1"/>
  <c r="G99" i="1"/>
  <c r="G108" i="1"/>
  <c r="K108" i="1" s="1"/>
  <c r="O108" i="1" s="1"/>
  <c r="S108" i="1" s="1"/>
  <c r="W108" i="1" s="1"/>
  <c r="AC108" i="1" s="1"/>
  <c r="AG108" i="1" s="1"/>
  <c r="AE108" i="1" l="1"/>
  <c r="AI108" i="1" s="1"/>
  <c r="AE89" i="1"/>
  <c r="AI89" i="1" s="1"/>
  <c r="AE73" i="1"/>
  <c r="AI73" i="1" s="1"/>
  <c r="AE67" i="1"/>
  <c r="AI67" i="1" s="1"/>
  <c r="AE54" i="1"/>
  <c r="AI54" i="1" s="1"/>
  <c r="AE46" i="1"/>
  <c r="AI46" i="1" s="1"/>
  <c r="AE41" i="1"/>
  <c r="AI41" i="1" s="1"/>
  <c r="AE31" i="1"/>
  <c r="AI31" i="1" s="1"/>
  <c r="AE25" i="1"/>
  <c r="AI25" i="1" s="1"/>
  <c r="AE88" i="1"/>
  <c r="AI88" i="1" s="1"/>
  <c r="AE72" i="1"/>
  <c r="AI72" i="1" s="1"/>
  <c r="AE66" i="1"/>
  <c r="AI66" i="1" s="1"/>
  <c r="AE53" i="1"/>
  <c r="AI53" i="1" s="1"/>
  <c r="AE45" i="1"/>
  <c r="AI45" i="1" s="1"/>
  <c r="AE40" i="1"/>
  <c r="AI40" i="1" s="1"/>
  <c r="AE30" i="1"/>
  <c r="AI30" i="1" s="1"/>
  <c r="AE24" i="1"/>
  <c r="AI24" i="1" s="1"/>
  <c r="AE94" i="1"/>
  <c r="AI94" i="1" s="1"/>
  <c r="AE75" i="1"/>
  <c r="AI75" i="1" s="1"/>
  <c r="AE71" i="1"/>
  <c r="AI71" i="1" s="1"/>
  <c r="AE65" i="1"/>
  <c r="AI65" i="1" s="1"/>
  <c r="AE39" i="1"/>
  <c r="AI39" i="1" s="1"/>
  <c r="AE29" i="1"/>
  <c r="AI29" i="1" s="1"/>
  <c r="AE23" i="1"/>
  <c r="AI23" i="1" s="1"/>
  <c r="AE92" i="1"/>
  <c r="AI92" i="1" s="1"/>
  <c r="AE74" i="1"/>
  <c r="AI74" i="1" s="1"/>
  <c r="AE70" i="1"/>
  <c r="AI70" i="1" s="1"/>
  <c r="AE61" i="1"/>
  <c r="AI61" i="1" s="1"/>
  <c r="AE47" i="1"/>
  <c r="AI47" i="1" s="1"/>
  <c r="AE42" i="1"/>
  <c r="AI42" i="1" s="1"/>
  <c r="AE26" i="1"/>
  <c r="AI26" i="1" s="1"/>
  <c r="AE22" i="1"/>
  <c r="AI22" i="1" s="1"/>
  <c r="W62" i="1"/>
  <c r="AC62" i="1" s="1"/>
  <c r="AG62" i="1" s="1"/>
  <c r="S62" i="1"/>
  <c r="F100" i="1"/>
  <c r="H100" i="1"/>
  <c r="E109" i="1"/>
  <c r="I109" i="1" s="1"/>
  <c r="M109" i="1" s="1"/>
  <c r="Q109" i="1" s="1"/>
  <c r="U109" i="1" s="1"/>
  <c r="Y109" i="1" s="1"/>
  <c r="AA109" i="1" s="1"/>
  <c r="D109" i="1"/>
  <c r="G109" i="1" s="1"/>
  <c r="K109" i="1" s="1"/>
  <c r="O109" i="1" s="1"/>
  <c r="S109" i="1" s="1"/>
  <c r="W109" i="1" s="1"/>
  <c r="AC109" i="1" s="1"/>
  <c r="AG109" i="1" s="1"/>
  <c r="E60" i="1"/>
  <c r="I60" i="1" s="1"/>
  <c r="M60" i="1" s="1"/>
  <c r="Q60" i="1" s="1"/>
  <c r="U60" i="1" s="1"/>
  <c r="Y60" i="1" s="1"/>
  <c r="AA60" i="1" s="1"/>
  <c r="D60" i="1"/>
  <c r="G60" i="1" s="1"/>
  <c r="K60" i="1" s="1"/>
  <c r="O60" i="1" s="1"/>
  <c r="S60" i="1" s="1"/>
  <c r="W60" i="1" s="1"/>
  <c r="AC60" i="1" s="1"/>
  <c r="AG60" i="1" s="1"/>
  <c r="AE109" i="1" l="1"/>
  <c r="AI109" i="1" s="1"/>
  <c r="AE60" i="1"/>
  <c r="AI60" i="1" s="1"/>
  <c r="E52" i="1"/>
  <c r="I52" i="1" s="1"/>
  <c r="M52" i="1" s="1"/>
  <c r="Q52" i="1" s="1"/>
  <c r="U52" i="1" s="1"/>
  <c r="Y52" i="1" s="1"/>
  <c r="AA52" i="1" s="1"/>
  <c r="D52" i="1"/>
  <c r="G52" i="1" s="1"/>
  <c r="K52" i="1" s="1"/>
  <c r="O52" i="1" s="1"/>
  <c r="S52" i="1" s="1"/>
  <c r="W52" i="1" s="1"/>
  <c r="AC52" i="1" s="1"/>
  <c r="AG52" i="1" s="1"/>
  <c r="AE52" i="1" l="1"/>
  <c r="AI52" i="1" s="1"/>
  <c r="E37" i="1"/>
  <c r="I37" i="1" s="1"/>
  <c r="M37" i="1" s="1"/>
  <c r="Q37" i="1" s="1"/>
  <c r="U37" i="1" s="1"/>
  <c r="Y37" i="1" s="1"/>
  <c r="AA37" i="1" s="1"/>
  <c r="D37" i="1"/>
  <c r="G37" i="1" s="1"/>
  <c r="K37" i="1" s="1"/>
  <c r="O37" i="1" s="1"/>
  <c r="S37" i="1" s="1"/>
  <c r="W37" i="1" s="1"/>
  <c r="AC37" i="1" s="1"/>
  <c r="AG37" i="1" s="1"/>
  <c r="E113" i="1"/>
  <c r="I113" i="1" s="1"/>
  <c r="M113" i="1" s="1"/>
  <c r="Q113" i="1" s="1"/>
  <c r="U113" i="1" s="1"/>
  <c r="Y113" i="1" s="1"/>
  <c r="AA113" i="1" s="1"/>
  <c r="D113" i="1"/>
  <c r="G113" i="1" s="1"/>
  <c r="K113" i="1" s="1"/>
  <c r="O113" i="1" s="1"/>
  <c r="S113" i="1" s="1"/>
  <c r="W113" i="1" s="1"/>
  <c r="AC113" i="1" s="1"/>
  <c r="AG113" i="1" s="1"/>
  <c r="E112" i="1"/>
  <c r="I112" i="1" s="1"/>
  <c r="M112" i="1" s="1"/>
  <c r="Q112" i="1" s="1"/>
  <c r="U112" i="1" s="1"/>
  <c r="Y112" i="1" s="1"/>
  <c r="AA112" i="1" s="1"/>
  <c r="E110" i="1"/>
  <c r="I110" i="1" s="1"/>
  <c r="M110" i="1" s="1"/>
  <c r="Q110" i="1" s="1"/>
  <c r="U110" i="1" s="1"/>
  <c r="Y110" i="1" s="1"/>
  <c r="AA110" i="1" s="1"/>
  <c r="D110" i="1"/>
  <c r="G110" i="1" s="1"/>
  <c r="K110" i="1" s="1"/>
  <c r="O110" i="1" s="1"/>
  <c r="S110" i="1" s="1"/>
  <c r="W110" i="1" s="1"/>
  <c r="AC110" i="1" s="1"/>
  <c r="AG110" i="1" s="1"/>
  <c r="E107" i="1"/>
  <c r="I107" i="1" s="1"/>
  <c r="M107" i="1" s="1"/>
  <c r="Q107" i="1" s="1"/>
  <c r="U107" i="1" s="1"/>
  <c r="Y107" i="1" s="1"/>
  <c r="AA107" i="1" s="1"/>
  <c r="D107" i="1"/>
  <c r="G107" i="1" s="1"/>
  <c r="K107" i="1" s="1"/>
  <c r="O107" i="1" s="1"/>
  <c r="S107" i="1" s="1"/>
  <c r="W107" i="1" s="1"/>
  <c r="AC107" i="1" s="1"/>
  <c r="AG107" i="1" s="1"/>
  <c r="E105" i="1"/>
  <c r="I105" i="1" s="1"/>
  <c r="M105" i="1" s="1"/>
  <c r="Q105" i="1" s="1"/>
  <c r="U105" i="1" s="1"/>
  <c r="Y105" i="1" s="1"/>
  <c r="AA105" i="1" s="1"/>
  <c r="D105" i="1"/>
  <c r="G105" i="1" s="1"/>
  <c r="K105" i="1" s="1"/>
  <c r="O105" i="1" s="1"/>
  <c r="S105" i="1" s="1"/>
  <c r="W105" i="1" s="1"/>
  <c r="AC105" i="1" s="1"/>
  <c r="AG105" i="1" s="1"/>
  <c r="E93" i="1"/>
  <c r="I93" i="1" s="1"/>
  <c r="M93" i="1" s="1"/>
  <c r="Q93" i="1" s="1"/>
  <c r="U93" i="1" s="1"/>
  <c r="Y93" i="1" s="1"/>
  <c r="AA93" i="1" s="1"/>
  <c r="D93" i="1"/>
  <c r="G93" i="1" s="1"/>
  <c r="K93" i="1" s="1"/>
  <c r="O93" i="1" s="1"/>
  <c r="S93" i="1" s="1"/>
  <c r="W93" i="1" s="1"/>
  <c r="AC93" i="1" s="1"/>
  <c r="AG93" i="1" s="1"/>
  <c r="D62" i="1"/>
  <c r="G62" i="1" s="1"/>
  <c r="K62" i="1" s="1"/>
  <c r="O62" i="1" s="1"/>
  <c r="E50" i="1"/>
  <c r="I50" i="1" s="1"/>
  <c r="M50" i="1" s="1"/>
  <c r="Q50" i="1" s="1"/>
  <c r="U50" i="1" s="1"/>
  <c r="Y50" i="1" s="1"/>
  <c r="AA50" i="1" s="1"/>
  <c r="D50" i="1"/>
  <c r="G50" i="1" s="1"/>
  <c r="K50" i="1" s="1"/>
  <c r="O50" i="1" s="1"/>
  <c r="S50" i="1" s="1"/>
  <c r="W50" i="1" s="1"/>
  <c r="AC50" i="1" s="1"/>
  <c r="AG50" i="1" s="1"/>
  <c r="E18" i="1"/>
  <c r="I18" i="1" s="1"/>
  <c r="M18" i="1" s="1"/>
  <c r="Q18" i="1" s="1"/>
  <c r="U18" i="1" s="1"/>
  <c r="Y18" i="1" s="1"/>
  <c r="AA18" i="1" s="1"/>
  <c r="E19" i="1"/>
  <c r="I19" i="1" s="1"/>
  <c r="M19" i="1" s="1"/>
  <c r="Q19" i="1" s="1"/>
  <c r="U19" i="1" s="1"/>
  <c r="Y19" i="1" s="1"/>
  <c r="AA19" i="1" s="1"/>
  <c r="D19" i="1"/>
  <c r="G19" i="1" s="1"/>
  <c r="K19" i="1" s="1"/>
  <c r="O19" i="1" s="1"/>
  <c r="S19" i="1" s="1"/>
  <c r="W19" i="1" s="1"/>
  <c r="AC19" i="1" s="1"/>
  <c r="AG19" i="1" s="1"/>
  <c r="AE19" i="1" l="1"/>
  <c r="AI19" i="1" s="1"/>
  <c r="AE105" i="1"/>
  <c r="AI105" i="1" s="1"/>
  <c r="AE110" i="1"/>
  <c r="AI110" i="1" s="1"/>
  <c r="AE112" i="1"/>
  <c r="AI112" i="1" s="1"/>
  <c r="AE37" i="1"/>
  <c r="AI37" i="1" s="1"/>
  <c r="AE18" i="1"/>
  <c r="AI18" i="1" s="1"/>
  <c r="AE93" i="1"/>
  <c r="AI93" i="1" s="1"/>
  <c r="AE107" i="1"/>
  <c r="AI107" i="1" s="1"/>
  <c r="AE50" i="1"/>
  <c r="AI50" i="1" s="1"/>
  <c r="AE113" i="1"/>
  <c r="AI113" i="1" s="1"/>
  <c r="E16" i="1"/>
  <c r="I16" i="1" s="1"/>
  <c r="M16" i="1" s="1"/>
  <c r="Q16" i="1" s="1"/>
  <c r="U16" i="1" s="1"/>
  <c r="Y16" i="1" s="1"/>
  <c r="AA16" i="1" s="1"/>
  <c r="E87" i="1"/>
  <c r="I87" i="1" s="1"/>
  <c r="M87" i="1" s="1"/>
  <c r="Q87" i="1" s="1"/>
  <c r="U87" i="1" s="1"/>
  <c r="Y87" i="1" s="1"/>
  <c r="AA87" i="1" s="1"/>
  <c r="D87" i="1"/>
  <c r="G87" i="1" s="1"/>
  <c r="K87" i="1" s="1"/>
  <c r="O87" i="1" s="1"/>
  <c r="S87" i="1" s="1"/>
  <c r="W87" i="1" s="1"/>
  <c r="AC87" i="1" s="1"/>
  <c r="AG87" i="1" s="1"/>
  <c r="AE87" i="1" l="1"/>
  <c r="AI87" i="1" s="1"/>
  <c r="AE16" i="1"/>
  <c r="AI16" i="1" s="1"/>
  <c r="E62" i="1"/>
  <c r="I62" i="1" s="1"/>
  <c r="M62" i="1" s="1"/>
  <c r="Q62" i="1" s="1"/>
  <c r="U62" i="1" s="1"/>
  <c r="Y62" i="1" s="1"/>
  <c r="AA62" i="1" s="1"/>
  <c r="E68" i="1"/>
  <c r="I68" i="1" s="1"/>
  <c r="M68" i="1" s="1"/>
  <c r="Q68" i="1" s="1"/>
  <c r="U68" i="1" s="1"/>
  <c r="Y68" i="1" s="1"/>
  <c r="AA68" i="1" s="1"/>
  <c r="D68" i="1"/>
  <c r="G68" i="1" s="1"/>
  <c r="K68" i="1" s="1"/>
  <c r="O68" i="1" s="1"/>
  <c r="S68" i="1" s="1"/>
  <c r="W68" i="1" s="1"/>
  <c r="AC68" i="1" s="1"/>
  <c r="AG68" i="1" s="1"/>
  <c r="AE68" i="1" l="1"/>
  <c r="AI68" i="1" s="1"/>
  <c r="AE62" i="1"/>
  <c r="AI62" i="1" s="1"/>
  <c r="E27" i="1"/>
  <c r="I27" i="1" s="1"/>
  <c r="M27" i="1" s="1"/>
  <c r="Q27" i="1" s="1"/>
  <c r="U27" i="1" s="1"/>
  <c r="Y27" i="1" s="1"/>
  <c r="AA27" i="1" s="1"/>
  <c r="D27" i="1"/>
  <c r="E20" i="1"/>
  <c r="I20" i="1" s="1"/>
  <c r="M20" i="1" s="1"/>
  <c r="Q20" i="1" s="1"/>
  <c r="U20" i="1" s="1"/>
  <c r="Y20" i="1" s="1"/>
  <c r="AA20" i="1" s="1"/>
  <c r="G20" i="1"/>
  <c r="K20" i="1" s="1"/>
  <c r="O20" i="1" s="1"/>
  <c r="S20" i="1" s="1"/>
  <c r="W20" i="1" s="1"/>
  <c r="AC20" i="1" s="1"/>
  <c r="AG20" i="1" s="1"/>
  <c r="AE20" i="1" l="1"/>
  <c r="AI20" i="1" s="1"/>
  <c r="AE27" i="1"/>
  <c r="AI27" i="1" s="1"/>
  <c r="D18" i="1"/>
  <c r="G27" i="1"/>
  <c r="K27" i="1" s="1"/>
  <c r="O27" i="1" s="1"/>
  <c r="S27" i="1" s="1"/>
  <c r="W27" i="1" s="1"/>
  <c r="AC27" i="1" s="1"/>
  <c r="AG27" i="1" s="1"/>
  <c r="D114" i="1"/>
  <c r="G114" i="1" s="1"/>
  <c r="K114" i="1" s="1"/>
  <c r="O114" i="1" s="1"/>
  <c r="S114" i="1" s="1"/>
  <c r="W114" i="1" s="1"/>
  <c r="AC114" i="1" s="1"/>
  <c r="AG114" i="1" s="1"/>
  <c r="E114" i="1"/>
  <c r="I114" i="1" s="1"/>
  <c r="M114" i="1" s="1"/>
  <c r="Q114" i="1" s="1"/>
  <c r="U114" i="1" s="1"/>
  <c r="Y114" i="1" s="1"/>
  <c r="AA114" i="1" s="1"/>
  <c r="E58" i="1"/>
  <c r="I58" i="1" s="1"/>
  <c r="M58" i="1" s="1"/>
  <c r="Q58" i="1" s="1"/>
  <c r="U58" i="1" s="1"/>
  <c r="Y58" i="1" s="1"/>
  <c r="AA58" i="1" s="1"/>
  <c r="D58" i="1"/>
  <c r="G58" i="1" s="1"/>
  <c r="K58" i="1" s="1"/>
  <c r="O58" i="1" s="1"/>
  <c r="S58" i="1" s="1"/>
  <c r="W58" i="1" s="1"/>
  <c r="AC58" i="1" s="1"/>
  <c r="AG58" i="1" s="1"/>
  <c r="AE114" i="1" l="1"/>
  <c r="AI114" i="1" s="1"/>
  <c r="AE58" i="1"/>
  <c r="AI58" i="1" s="1"/>
  <c r="D16" i="1"/>
  <c r="G16" i="1" s="1"/>
  <c r="K16" i="1" s="1"/>
  <c r="O16" i="1" s="1"/>
  <c r="S16" i="1" s="1"/>
  <c r="W16" i="1" s="1"/>
  <c r="AC16" i="1" s="1"/>
  <c r="AG16" i="1" s="1"/>
  <c r="G18" i="1"/>
  <c r="K18" i="1" s="1"/>
  <c r="O18" i="1" s="1"/>
  <c r="S18" i="1" s="1"/>
  <c r="W18" i="1" s="1"/>
  <c r="AC18" i="1" s="1"/>
  <c r="AG18" i="1" s="1"/>
  <c r="D112" i="1"/>
  <c r="G112" i="1" s="1"/>
  <c r="K112" i="1" s="1"/>
  <c r="O112" i="1" s="1"/>
  <c r="S112" i="1" s="1"/>
  <c r="W112" i="1" s="1"/>
  <c r="AC112" i="1" s="1"/>
  <c r="AG112" i="1" s="1"/>
  <c r="D102" i="1" l="1"/>
  <c r="G102" i="1" s="1"/>
  <c r="K102" i="1" s="1"/>
  <c r="O102" i="1" s="1"/>
  <c r="S102" i="1" s="1"/>
  <c r="W102" i="1" s="1"/>
  <c r="AC102" i="1" s="1"/>
  <c r="AG102" i="1" s="1"/>
  <c r="E63" i="1" l="1"/>
  <c r="D63" i="1"/>
  <c r="D106" i="1" l="1"/>
  <c r="G106" i="1" s="1"/>
  <c r="K106" i="1" s="1"/>
  <c r="O106" i="1" s="1"/>
  <c r="S106" i="1" s="1"/>
  <c r="W106" i="1" s="1"/>
  <c r="AC106" i="1" s="1"/>
  <c r="AG106" i="1" s="1"/>
  <c r="G63" i="1"/>
  <c r="K63" i="1" s="1"/>
  <c r="O63" i="1" s="1"/>
  <c r="S63" i="1" s="1"/>
  <c r="W63" i="1" s="1"/>
  <c r="AC63" i="1" s="1"/>
  <c r="AG63" i="1" s="1"/>
  <c r="E106" i="1"/>
  <c r="I106" i="1" s="1"/>
  <c r="M106" i="1" s="1"/>
  <c r="Q106" i="1" s="1"/>
  <c r="U106" i="1" s="1"/>
  <c r="Y106" i="1" s="1"/>
  <c r="AA106" i="1" s="1"/>
  <c r="I63" i="1"/>
  <c r="M63" i="1" s="1"/>
  <c r="Q63" i="1" s="1"/>
  <c r="U63" i="1" s="1"/>
  <c r="Y63" i="1" s="1"/>
  <c r="AA63" i="1" s="1"/>
  <c r="E38" i="1"/>
  <c r="D38" i="1"/>
  <c r="AE63" i="1" l="1"/>
  <c r="AI63" i="1" s="1"/>
  <c r="AE106" i="1"/>
  <c r="AI106" i="1" s="1"/>
  <c r="D35" i="1"/>
  <c r="G35" i="1" s="1"/>
  <c r="K35" i="1" s="1"/>
  <c r="O35" i="1" s="1"/>
  <c r="S35" i="1" s="1"/>
  <c r="W35" i="1" s="1"/>
  <c r="AC35" i="1" s="1"/>
  <c r="AG35" i="1" s="1"/>
  <c r="G38" i="1"/>
  <c r="K38" i="1" s="1"/>
  <c r="O38" i="1" s="1"/>
  <c r="S38" i="1" s="1"/>
  <c r="W38" i="1" s="1"/>
  <c r="AC38" i="1" s="1"/>
  <c r="AG38" i="1" s="1"/>
  <c r="E35" i="1"/>
  <c r="I35" i="1" s="1"/>
  <c r="M35" i="1" s="1"/>
  <c r="Q35" i="1" s="1"/>
  <c r="U35" i="1" s="1"/>
  <c r="Y35" i="1" s="1"/>
  <c r="AA35" i="1" s="1"/>
  <c r="I38" i="1"/>
  <c r="M38" i="1" s="1"/>
  <c r="Q38" i="1" s="1"/>
  <c r="U38" i="1" s="1"/>
  <c r="Y38" i="1" s="1"/>
  <c r="AA38" i="1" s="1"/>
  <c r="E103" i="1"/>
  <c r="I103" i="1" s="1"/>
  <c r="M103" i="1" s="1"/>
  <c r="Q103" i="1" s="1"/>
  <c r="U103" i="1" s="1"/>
  <c r="Y103" i="1" s="1"/>
  <c r="AA103" i="1" s="1"/>
  <c r="D103" i="1"/>
  <c r="G103" i="1" s="1"/>
  <c r="K103" i="1" s="1"/>
  <c r="O103" i="1" s="1"/>
  <c r="S103" i="1" s="1"/>
  <c r="W103" i="1" s="1"/>
  <c r="AC103" i="1" s="1"/>
  <c r="AG103" i="1" s="1"/>
  <c r="E43" i="1"/>
  <c r="AE38" i="1" l="1"/>
  <c r="AI38" i="1" s="1"/>
  <c r="AE35" i="1"/>
  <c r="AI35" i="1" s="1"/>
  <c r="AE103" i="1"/>
  <c r="AI103" i="1" s="1"/>
  <c r="E111" i="1"/>
  <c r="I111" i="1" s="1"/>
  <c r="M111" i="1" s="1"/>
  <c r="Q111" i="1" s="1"/>
  <c r="U111" i="1" s="1"/>
  <c r="Y111" i="1" s="1"/>
  <c r="AA111" i="1" s="1"/>
  <c r="I43" i="1"/>
  <c r="M43" i="1" s="1"/>
  <c r="Q43" i="1" s="1"/>
  <c r="U43" i="1" s="1"/>
  <c r="Y43" i="1" s="1"/>
  <c r="AA43" i="1" s="1"/>
  <c r="E98" i="1"/>
  <c r="I98" i="1" s="1"/>
  <c r="M98" i="1" s="1"/>
  <c r="Q98" i="1" s="1"/>
  <c r="U98" i="1" s="1"/>
  <c r="Y98" i="1" s="1"/>
  <c r="AA98" i="1" s="1"/>
  <c r="D98" i="1"/>
  <c r="G98" i="1" s="1"/>
  <c r="K98" i="1" s="1"/>
  <c r="O98" i="1" s="1"/>
  <c r="S98" i="1" s="1"/>
  <c r="W98" i="1" s="1"/>
  <c r="AC98" i="1" s="1"/>
  <c r="AG98" i="1" s="1"/>
  <c r="AE43" i="1" l="1"/>
  <c r="AI43" i="1" s="1"/>
  <c r="AE111" i="1"/>
  <c r="AI111" i="1" s="1"/>
  <c r="AE98" i="1"/>
  <c r="AI98" i="1" s="1"/>
  <c r="D43" i="1"/>
  <c r="E91" i="1"/>
  <c r="I91" i="1" s="1"/>
  <c r="M91" i="1" s="1"/>
  <c r="Q91" i="1" s="1"/>
  <c r="U91" i="1" s="1"/>
  <c r="Y91" i="1" s="1"/>
  <c r="AA91" i="1" s="1"/>
  <c r="D91" i="1"/>
  <c r="AE91" i="1" l="1"/>
  <c r="AI91" i="1" s="1"/>
  <c r="D100" i="1"/>
  <c r="G100" i="1" s="1"/>
  <c r="K100" i="1" s="1"/>
  <c r="O100" i="1" s="1"/>
  <c r="S100" i="1" s="1"/>
  <c r="W100" i="1" s="1"/>
  <c r="AC100" i="1" s="1"/>
  <c r="AG100" i="1" s="1"/>
  <c r="G91" i="1"/>
  <c r="K91" i="1" s="1"/>
  <c r="O91" i="1" s="1"/>
  <c r="S91" i="1" s="1"/>
  <c r="W91" i="1" s="1"/>
  <c r="AC91" i="1" s="1"/>
  <c r="AG91" i="1" s="1"/>
  <c r="D111" i="1"/>
  <c r="G111" i="1" s="1"/>
  <c r="K111" i="1" s="1"/>
  <c r="O111" i="1" s="1"/>
  <c r="S111" i="1" s="1"/>
  <c r="W111" i="1" s="1"/>
  <c r="AC111" i="1" s="1"/>
  <c r="AG111" i="1" s="1"/>
  <c r="G43" i="1"/>
  <c r="K43" i="1" s="1"/>
  <c r="O43" i="1" s="1"/>
  <c r="S43" i="1" s="1"/>
  <c r="W43" i="1" s="1"/>
  <c r="AC43" i="1" s="1"/>
  <c r="AG43" i="1" s="1"/>
  <c r="E100" i="1"/>
  <c r="I100" i="1" s="1"/>
  <c r="M100" i="1" s="1"/>
  <c r="Q100" i="1" s="1"/>
  <c r="U100" i="1" s="1"/>
  <c r="Y100" i="1" s="1"/>
  <c r="AA100" i="1" s="1"/>
  <c r="E102" i="1"/>
  <c r="I102" i="1" s="1"/>
  <c r="M102" i="1" s="1"/>
  <c r="Q102" i="1" s="1"/>
  <c r="U102" i="1" s="1"/>
  <c r="Y102" i="1" s="1"/>
  <c r="AA102" i="1" s="1"/>
  <c r="AE102" i="1" l="1"/>
  <c r="AI102" i="1" s="1"/>
  <c r="AE100" i="1"/>
  <c r="AI100" i="1" s="1"/>
</calcChain>
</file>

<file path=xl/sharedStrings.xml><?xml version="1.0" encoding="utf-8"?>
<sst xmlns="http://schemas.openxmlformats.org/spreadsheetml/2006/main" count="231" uniqueCount="137">
  <si>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</si>
  <si>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</si>
  <si>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</si>
  <si>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</si>
  <si>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</si>
  <si>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</si>
  <si>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</si>
  <si>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</si>
  <si>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</si>
  <si>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</si>
  <si>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</si>
  <si>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</si>
  <si>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</si>
  <si>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Департамент дорог и транспорта</t>
  </si>
  <si>
    <t>местный бюджет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</si>
  <si>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</si>
  <si>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</si>
  <si>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</si>
  <si>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</si>
  <si>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в разрезе исполнителей</t>
  </si>
  <si>
    <t>Департамент образования</t>
  </si>
  <si>
    <t>Прочие объекты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</si>
  <si>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</si>
  <si>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</si>
  <si>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</si>
  <si>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</si>
  <si>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краевой бюджет</t>
  </si>
  <si>
    <t>Реконструкция пересечения ул. Героев Хасана и Транссибирской магистрали (включая тоннель)</t>
  </si>
  <si>
    <t>Объект</t>
  </si>
  <si>
    <t>1.</t>
  </si>
  <si>
    <t>2.</t>
  </si>
  <si>
    <t>8.</t>
  </si>
  <si>
    <t>23.</t>
  </si>
  <si>
    <t>24.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</si>
  <si>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</si>
  <si>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</si>
  <si>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</si>
  <si>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</si>
  <si>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</si>
  <si>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Общественная безопасность</t>
  </si>
  <si>
    <t>Реконструкция системы очистки сточных вод в микрорайоне Крым Кировского района города Перми</t>
  </si>
  <si>
    <t>2018 год</t>
  </si>
  <si>
    <t>Управление капитального строительства</t>
  </si>
  <si>
    <t>Строительство (реконструкция) сетей наружного освещения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</si>
  <si>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</si>
  <si>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</si>
  <si>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7.</t>
  </si>
  <si>
    <t>9.</t>
  </si>
  <si>
    <t>13.</t>
  </si>
  <si>
    <t>20.</t>
  </si>
  <si>
    <t>тыс. руб.</t>
  </si>
  <si>
    <t>к решению</t>
  </si>
  <si>
    <t>Пермской городской Думы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</si>
  <si>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2018 и 2019 годов</t>
  </si>
  <si>
    <t>Строительство здания общеобразовательного учреждения по ул.Юнг Прикамья,3</t>
  </si>
  <si>
    <t>Строительство нового корпуса МАОУ «СОШ № 129» г.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</si>
  <si>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</si>
  <si>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</si>
  <si>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</si>
  <si>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</si>
  <si>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</si>
  <si>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плавательного бассейна по адресу: ул. Сысольская, 10/5</t>
  </si>
  <si>
    <t>Строительство спортивной  базы «Летающий лыжник» г. Перми, ул. Тихая, 22</t>
  </si>
  <si>
    <t>2019 год</t>
  </si>
  <si>
    <t>3.</t>
  </si>
  <si>
    <t>5.</t>
  </si>
  <si>
    <t>6.</t>
  </si>
  <si>
    <t>10.</t>
  </si>
  <si>
    <t>11.</t>
  </si>
  <si>
    <t>12.</t>
  </si>
  <si>
    <t>14.</t>
  </si>
  <si>
    <t>15.</t>
  </si>
  <si>
    <t>16.</t>
  </si>
  <si>
    <t>17.</t>
  </si>
  <si>
    <t>18.</t>
  </si>
  <si>
    <t>21.</t>
  </si>
  <si>
    <t>22.</t>
  </si>
  <si>
    <t>Строительство нового корпуса МАОУ «СОШ № 59» г. Перми</t>
  </si>
  <si>
    <t>Реконструкция здания МАОУ «СОШ № 93» г. Перми (пристройка нового корпуса)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</si>
  <si>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</si>
  <si>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</si>
  <si>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Изменение ко 2 чтению</t>
  </si>
  <si>
    <t>24201SP053</t>
  </si>
  <si>
    <t>25.</t>
  </si>
  <si>
    <t>0510141420</t>
  </si>
  <si>
    <t>0510141440</t>
  </si>
  <si>
    <t>24201SP052, 24201SP053</t>
  </si>
  <si>
    <t>от 20.12.2016 № 265</t>
  </si>
  <si>
    <t>ПРИЛОЖЕНИЕ  14</t>
  </si>
  <si>
    <t>Строительство нового корпуса МАОУ «СОШ № 42» г. Перми</t>
  </si>
  <si>
    <t>Изменение</t>
  </si>
  <si>
    <t>102012Т070</t>
  </si>
  <si>
    <t>Реконструкция ул. Героев Хасана от ул. Хлебозаводская до ул. Василия Васильева</t>
  </si>
  <si>
    <t>10201ST076</t>
  </si>
  <si>
    <t>Строительство сквера по ул. Гашкова, 20</t>
  </si>
  <si>
    <t>Строительство пешеходного перехода из микрорайона Владимирский в микрорайон Юбилейный</t>
  </si>
  <si>
    <t>26.</t>
  </si>
  <si>
    <t>27.</t>
  </si>
  <si>
    <t>28.</t>
  </si>
  <si>
    <t>10201ST071</t>
  </si>
  <si>
    <t>Строительство противооползневого сооружения в районе жилых домов по ул. КИМ, 5, 7, ул. Ивановской, 19 и ул. Чехова, 2, 4, 6, 8, 10</t>
  </si>
  <si>
    <t>29.</t>
  </si>
  <si>
    <t>Комитет по физической культуре и спорту</t>
  </si>
  <si>
    <t>Строительство объектов недвижимого имущества и инженерной инфраструктуры на территории Экстрим-парка</t>
  </si>
  <si>
    <t>Строительство сквера на ул. Краснополянской, 12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</si>
  <si>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</si>
  <si>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10201ST077</t>
  </si>
  <si>
    <t>Реконструкция здания под размещение общеобразовательной организации по ул. Целинная, 15/Ив. Франко, 49</t>
  </si>
  <si>
    <t>30.</t>
  </si>
  <si>
    <t>31.</t>
  </si>
  <si>
    <t>32.</t>
  </si>
  <si>
    <t>краевой дорожный фонд</t>
  </si>
  <si>
    <t>Реконструкция автомобильной дороги от ул.Героев Хасана до дома № 151а по ул.Героев Хасана с обустройством площадки для разворота общественного транспорта</t>
  </si>
  <si>
    <t>Реконструкция здания МАУ ДО «ДЮЦ им. В. Соломина»  г. Перми</t>
  </si>
  <si>
    <t>Приобретение в собственность муниципального образования здания для размещения дошкольного образовательного учреждения по ул. Грибоедова, 68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</si>
  <si>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</si>
  <si>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</si>
  <si>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242012P050</t>
  </si>
  <si>
    <t>1510121480, 1530100000</t>
  </si>
  <si>
    <t>10201ST072</t>
  </si>
  <si>
    <t>0510141430</t>
  </si>
  <si>
    <t>0320442140</t>
  </si>
  <si>
    <t>33.</t>
  </si>
  <si>
    <t>34.</t>
  </si>
  <si>
    <t>35.</t>
  </si>
  <si>
    <t>36.</t>
  </si>
  <si>
    <t>2019 год (Решение комитета от 22.06.2017 № 44)</t>
  </si>
  <si>
    <t>Изменение август</t>
  </si>
  <si>
    <t>Строительство надземного пешеходного перехода по ул. Соликамской в районе остановки общественного транспорта "Промкомбинат"</t>
  </si>
  <si>
    <t>37.</t>
  </si>
  <si>
    <t>Строительство спортивной площадки МАОУ «Школа дизайна «Точка» г. Пермь</t>
  </si>
  <si>
    <t>Реконструкция центральной площадки города Перми - эспланада, 64-й квартал, участок 1 (от здания Пермского академического Театра-Театра ул.Борчанинова)</t>
  </si>
  <si>
    <t>38.</t>
  </si>
  <si>
    <t>39.</t>
  </si>
  <si>
    <t>Строительство берегоукрепительного сооружения в районе жилых домов по ул. Куфонина, 30, 32</t>
  </si>
  <si>
    <t>ПРИЛОЖЕНИЕ 14</t>
  </si>
  <si>
    <t>от 26.09.2017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</si>
</sst>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5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164" fontId="1" fillId="0" borderId="5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top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164" fontId="1" fillId="3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/>
    <xf numFmtId="0" fontId="1" fillId="3" borderId="1" xfId="0" applyFont="1" applyFill="1" applyBorder="1" applyAlignment="1">
      <alignment vertical="top" wrapText="1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1" fillId="4" borderId="0" xfId="0" applyNumberFormat="1" applyFont="1" applyFill="1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114"/>
  <sheetViews>
    <sheetView tabSelected="1" zoomScale="70" zoomScaleNormal="70" workbookViewId="0">
      <selection activeCell="A11" sqref="A11:AI11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0.88671875" style="1" customWidth="1"/>
    <col min="4" max="25" width="17.5546875" style="1" hidden="1" customWidth="1"/>
    <col min="26" max="26" width="26.77734375" style="1" hidden="1" customWidth="1"/>
    <col min="27" max="27" width="26" style="1" hidden="1" customWidth="1"/>
    <col min="28" max="28" width="26.21875" style="1" hidden="1" customWidth="1"/>
    <col min="29" max="29" width="23" style="1" hidden="1" customWidth="1"/>
    <col min="30" max="30" width="19" style="1" hidden="1" customWidth="1"/>
    <col min="31" max="31" width="16.21875" style="23" hidden="1" customWidth="1"/>
    <col min="32" max="32" width="18.21875" style="12" hidden="1" customWidth="1"/>
    <col min="33" max="33" width="17.5546875" style="1" customWidth="1"/>
    <col min="34" max="34" width="17.5546875" style="12" hidden="1" customWidth="1"/>
    <col min="35" max="35" width="17.5546875" style="1" customWidth="1"/>
    <col min="36" max="36" width="24.109375" style="24" hidden="1" customWidth="1"/>
    <col min="37" max="37" width="19.88671875" style="23" hidden="1" customWidth="1"/>
    <col min="38" max="16384" width="9.109375" style="1"/>
  </cols>
  <sheetData>
    <row r="1" spans="1:35" x14ac:dyDescent="0.35">
      <c r="M1" s="2"/>
      <c r="Q1" s="2"/>
      <c r="U1" s="2"/>
      <c r="Y1" s="2"/>
      <c r="AA1" s="2"/>
      <c r="AE1" s="1"/>
      <c r="AF1" s="1"/>
      <c r="AI1" s="2" t="s">
        <v>135</v>
      </c>
    </row>
    <row r="2" spans="1:35" x14ac:dyDescent="0.35">
      <c r="M2" s="2"/>
      <c r="Q2" s="2"/>
      <c r="U2" s="2"/>
      <c r="Y2" s="2"/>
      <c r="AA2" s="2"/>
      <c r="AE2" s="1"/>
      <c r="AF2" s="1"/>
      <c r="AI2" s="2" t="s">
        <v>51</v>
      </c>
    </row>
    <row r="3" spans="1:35" x14ac:dyDescent="0.35">
      <c r="M3" s="2"/>
      <c r="Q3" s="2"/>
      <c r="U3" s="2"/>
      <c r="Y3" s="2"/>
      <c r="AA3" s="2"/>
      <c r="AE3" s="1"/>
      <c r="AF3" s="1"/>
      <c r="AI3" s="2" t="s">
        <v>52</v>
      </c>
    </row>
    <row r="4" spans="1:35" x14ac:dyDescent="0.35">
      <c r="M4" s="2"/>
      <c r="Q4" s="2"/>
      <c r="U4" s="2"/>
      <c r="Y4" s="2"/>
      <c r="AA4" s="2"/>
      <c r="AE4" s="1"/>
      <c r="AF4" s="1"/>
      <c r="AG4" s="36" t="s">
        <v>136</v>
      </c>
      <c r="AH4" s="37"/>
      <c r="AI4" s="36"/>
    </row>
    <row r="5" spans="1:35" x14ac:dyDescent="0.35">
      <c r="AE5" s="1"/>
      <c r="AF5" s="1"/>
    </row>
    <row r="6" spans="1:35" x14ac:dyDescent="0.35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"/>
      <c r="AF6" s="1"/>
      <c r="AH6" s="13"/>
      <c r="AI6" s="2" t="s">
        <v>88</v>
      </c>
    </row>
    <row r="7" spans="1:35" x14ac:dyDescent="0.35"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"/>
      <c r="AF7" s="1"/>
      <c r="AH7" s="13"/>
      <c r="AI7" s="2" t="s">
        <v>51</v>
      </c>
    </row>
    <row r="8" spans="1:35" x14ac:dyDescent="0.35"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1"/>
      <c r="AF8" s="1"/>
      <c r="AH8" s="13"/>
      <c r="AI8" s="2" t="s">
        <v>52</v>
      </c>
    </row>
    <row r="9" spans="1:35" x14ac:dyDescent="0.35"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1"/>
      <c r="AF9" s="1"/>
      <c r="AH9" s="13"/>
      <c r="AI9" s="2" t="s">
        <v>87</v>
      </c>
    </row>
    <row r="10" spans="1:35" x14ac:dyDescent="0.3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1"/>
      <c r="AF10" s="1"/>
      <c r="AH10" s="13"/>
      <c r="AI10" s="2"/>
    </row>
    <row r="11" spans="1:35" ht="42.75" customHeight="1" x14ac:dyDescent="0.35">
      <c r="A11" s="55" t="s">
        <v>53</v>
      </c>
      <c r="B11" s="56"/>
      <c r="C11" s="56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6"/>
      <c r="AH11" s="57"/>
      <c r="AI11" s="58"/>
    </row>
    <row r="12" spans="1:35" ht="19.5" customHeight="1" x14ac:dyDescent="0.3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7"/>
      <c r="AI12" s="30"/>
    </row>
    <row r="13" spans="1:35" x14ac:dyDescent="0.35"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4"/>
      <c r="AF13" s="13"/>
      <c r="AG13" s="2"/>
      <c r="AH13" s="13"/>
      <c r="AI13" s="2" t="s">
        <v>50</v>
      </c>
    </row>
    <row r="14" spans="1:35" ht="45.6" customHeight="1" x14ac:dyDescent="0.35">
      <c r="A14" s="38" t="s">
        <v>0</v>
      </c>
      <c r="B14" s="38" t="s">
        <v>28</v>
      </c>
      <c r="C14" s="38" t="s">
        <v>1</v>
      </c>
      <c r="D14" s="44" t="s">
        <v>41</v>
      </c>
      <c r="E14" s="40" t="s">
        <v>63</v>
      </c>
      <c r="F14" s="40" t="s">
        <v>81</v>
      </c>
      <c r="G14" s="40" t="s">
        <v>41</v>
      </c>
      <c r="H14" s="40" t="s">
        <v>81</v>
      </c>
      <c r="I14" s="40" t="s">
        <v>63</v>
      </c>
      <c r="J14" s="40" t="s">
        <v>90</v>
      </c>
      <c r="K14" s="42">
        <v>2018</v>
      </c>
      <c r="L14" s="40" t="s">
        <v>90</v>
      </c>
      <c r="M14" s="42">
        <v>2019</v>
      </c>
      <c r="N14" s="40" t="s">
        <v>90</v>
      </c>
      <c r="O14" s="42">
        <v>2018</v>
      </c>
      <c r="P14" s="40" t="s">
        <v>90</v>
      </c>
      <c r="Q14" s="42">
        <v>2019</v>
      </c>
      <c r="R14" s="40" t="s">
        <v>90</v>
      </c>
      <c r="S14" s="42">
        <v>2018</v>
      </c>
      <c r="T14" s="40" t="s">
        <v>90</v>
      </c>
      <c r="U14" s="42">
        <v>2019</v>
      </c>
      <c r="V14" s="40" t="s">
        <v>90</v>
      </c>
      <c r="W14" s="42">
        <v>2018</v>
      </c>
      <c r="X14" s="40" t="s">
        <v>90</v>
      </c>
      <c r="Y14" s="42">
        <v>2019</v>
      </c>
      <c r="Z14" s="40" t="s">
        <v>126</v>
      </c>
      <c r="AA14" s="64">
        <v>2019</v>
      </c>
      <c r="AB14" s="40" t="s">
        <v>127</v>
      </c>
      <c r="AC14" s="42">
        <v>2018</v>
      </c>
      <c r="AD14" s="40" t="s">
        <v>127</v>
      </c>
      <c r="AE14" s="62">
        <v>2019</v>
      </c>
      <c r="AF14" s="59" t="s">
        <v>127</v>
      </c>
      <c r="AG14" s="42" t="s">
        <v>41</v>
      </c>
      <c r="AH14" s="59" t="s">
        <v>127</v>
      </c>
      <c r="AI14" s="42" t="s">
        <v>63</v>
      </c>
    </row>
    <row r="15" spans="1:35" ht="51.6" hidden="1" customHeight="1" x14ac:dyDescent="0.35">
      <c r="A15" s="39"/>
      <c r="B15" s="48"/>
      <c r="C15" s="48"/>
      <c r="D15" s="45"/>
      <c r="E15" s="41"/>
      <c r="F15" s="41"/>
      <c r="G15" s="41"/>
      <c r="H15" s="41"/>
      <c r="I15" s="41"/>
      <c r="J15" s="41"/>
      <c r="K15" s="43"/>
      <c r="L15" s="41"/>
      <c r="M15" s="43"/>
      <c r="N15" s="41"/>
      <c r="O15" s="43"/>
      <c r="P15" s="41"/>
      <c r="Q15" s="43"/>
      <c r="R15" s="41"/>
      <c r="S15" s="43"/>
      <c r="T15" s="41"/>
      <c r="U15" s="43"/>
      <c r="V15" s="41"/>
      <c r="W15" s="43"/>
      <c r="X15" s="41"/>
      <c r="Y15" s="43"/>
      <c r="Z15" s="41"/>
      <c r="AA15" s="65"/>
      <c r="AB15" s="41"/>
      <c r="AC15" s="43"/>
      <c r="AD15" s="41"/>
      <c r="AE15" s="63"/>
      <c r="AF15" s="60"/>
      <c r="AG15" s="43"/>
      <c r="AH15" s="60"/>
      <c r="AI15" s="61"/>
    </row>
    <row r="16" spans="1:35" x14ac:dyDescent="0.35">
      <c r="A16" s="3"/>
      <c r="B16" s="4" t="s">
        <v>2</v>
      </c>
      <c r="C16" s="4"/>
      <c r="D16" s="16">
        <f>D18+D19</f>
        <v>613113.10000000009</v>
      </c>
      <c r="E16" s="16">
        <f>E18+E19</f>
        <v>714882.1</v>
      </c>
      <c r="F16" s="17">
        <f>F18+F19</f>
        <v>0</v>
      </c>
      <c r="G16" s="17">
        <f>D16+F16</f>
        <v>613113.10000000009</v>
      </c>
      <c r="H16" s="17">
        <f>H18+H19</f>
        <v>-353</v>
      </c>
      <c r="I16" s="17">
        <f>E16+H16</f>
        <v>714529.1</v>
      </c>
      <c r="J16" s="17">
        <f>J18+J19</f>
        <v>0</v>
      </c>
      <c r="K16" s="17">
        <f>G16+J16</f>
        <v>613113.10000000009</v>
      </c>
      <c r="L16" s="17">
        <f>L18+L19</f>
        <v>0</v>
      </c>
      <c r="M16" s="17">
        <f>I16+L16</f>
        <v>714529.1</v>
      </c>
      <c r="N16" s="17">
        <f>N18+N19</f>
        <v>0</v>
      </c>
      <c r="O16" s="17">
        <f>K16+N16</f>
        <v>613113.10000000009</v>
      </c>
      <c r="P16" s="17">
        <f>P18+P19</f>
        <v>0</v>
      </c>
      <c r="Q16" s="17">
        <f>M16+P16</f>
        <v>714529.1</v>
      </c>
      <c r="R16" s="17">
        <f>R18+R19</f>
        <v>7500</v>
      </c>
      <c r="S16" s="17">
        <f>O16+R16</f>
        <v>620613.10000000009</v>
      </c>
      <c r="T16" s="17">
        <f>T18+T19</f>
        <v>40000</v>
      </c>
      <c r="U16" s="17">
        <f>Q16+T16</f>
        <v>754529.1</v>
      </c>
      <c r="V16" s="17">
        <f>V18+V19</f>
        <v>264498.92</v>
      </c>
      <c r="W16" s="17">
        <f>S16+V16</f>
        <v>885112.02</v>
      </c>
      <c r="X16" s="17">
        <f>X18+X19</f>
        <v>13539.220000000001</v>
      </c>
      <c r="Y16" s="17">
        <f>U16+X16</f>
        <v>768068.32</v>
      </c>
      <c r="Z16" s="17">
        <f>Z18+Z19</f>
        <v>0</v>
      </c>
      <c r="AA16" s="17">
        <f>Y16+Z16</f>
        <v>768068.32</v>
      </c>
      <c r="AB16" s="17">
        <f>AB18+AB19</f>
        <v>0</v>
      </c>
      <c r="AC16" s="17">
        <f>W16+AB16</f>
        <v>885112.02</v>
      </c>
      <c r="AD16" s="17">
        <f>AD18+AD19</f>
        <v>0</v>
      </c>
      <c r="AE16" s="17">
        <f>AA16+AD16</f>
        <v>768068.32</v>
      </c>
      <c r="AF16" s="17">
        <f>AF18+AF19</f>
        <v>-4978.7279999999992</v>
      </c>
      <c r="AG16" s="6">
        <f>AC16+AF16</f>
        <v>880133.29200000002</v>
      </c>
      <c r="AH16" s="17">
        <f>AH18+AH19</f>
        <v>0</v>
      </c>
      <c r="AI16" s="6">
        <f>AE16+AH16</f>
        <v>768068.32</v>
      </c>
    </row>
    <row r="17" spans="1:37" x14ac:dyDescent="0.35">
      <c r="A17" s="3"/>
      <c r="B17" s="4" t="s">
        <v>12</v>
      </c>
      <c r="C17" s="4"/>
      <c r="D17" s="5"/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25"/>
      <c r="AF17" s="14"/>
      <c r="AG17" s="6"/>
      <c r="AH17" s="14"/>
      <c r="AI17" s="6"/>
    </row>
    <row r="18" spans="1:37" hidden="1" x14ac:dyDescent="0.35">
      <c r="A18" s="3"/>
      <c r="B18" s="7" t="s">
        <v>14</v>
      </c>
      <c r="C18" s="4"/>
      <c r="D18" s="5">
        <f>D25+D22+D24+D27+D31</f>
        <v>353367.80000000005</v>
      </c>
      <c r="E18" s="5">
        <f>E25+E22+E24+E31+E29+E26</f>
        <v>455682.5</v>
      </c>
      <c r="F18" s="6">
        <f>F22+F24+F25+F26+F29+F31</f>
        <v>0</v>
      </c>
      <c r="G18" s="6">
        <f t="shared" ref="G18:G103" si="0">D18+F18</f>
        <v>353367.80000000005</v>
      </c>
      <c r="H18" s="6">
        <f>H22+H24+H25+H26+H29+H31</f>
        <v>-353</v>
      </c>
      <c r="I18" s="6">
        <f t="shared" ref="I18:I103" si="1">E18+H18</f>
        <v>455329.5</v>
      </c>
      <c r="J18" s="6">
        <f>J22+J24+J25+J26+J29+J31</f>
        <v>0</v>
      </c>
      <c r="K18" s="6">
        <f t="shared" ref="K18:K102" si="2">G18+J18</f>
        <v>353367.80000000005</v>
      </c>
      <c r="L18" s="6">
        <f>L22+L24+L25+L26+L29+L31</f>
        <v>0</v>
      </c>
      <c r="M18" s="6">
        <f t="shared" ref="M18:M102" si="3">I18+L18</f>
        <v>455329.5</v>
      </c>
      <c r="N18" s="6">
        <f>N22+N24+N25+N26+N29+N31</f>
        <v>0</v>
      </c>
      <c r="O18" s="6">
        <f t="shared" ref="O18:O20" si="4">K18+N18</f>
        <v>353367.80000000005</v>
      </c>
      <c r="P18" s="6">
        <f>P22+P24+P25+P26+P29+P31</f>
        <v>0</v>
      </c>
      <c r="Q18" s="6">
        <f t="shared" ref="Q18:Q20" si="5">M18+P18</f>
        <v>455329.5</v>
      </c>
      <c r="R18" s="6">
        <f>R22+R24+R25+R26+R29+R31+R32</f>
        <v>7500</v>
      </c>
      <c r="S18" s="6">
        <f t="shared" ref="S18:S20" si="6">O18+R18</f>
        <v>360867.80000000005</v>
      </c>
      <c r="T18" s="6">
        <f>T22+T24+T25+T26+T29+T31+T32</f>
        <v>40000</v>
      </c>
      <c r="U18" s="6">
        <f t="shared" ref="U18:U20" si="7">Q18+T18</f>
        <v>495329.5</v>
      </c>
      <c r="V18" s="14">
        <f>V22+V24+V25+V26+V29+V31+V32+V33+V34</f>
        <v>264498.92</v>
      </c>
      <c r="W18" s="6">
        <f t="shared" ref="W18:W20" si="8">S18+V18</f>
        <v>625366.72</v>
      </c>
      <c r="X18" s="14">
        <f>X22+X24+X25+X26+X29+X31+X32+X33+X34</f>
        <v>13539.220000000001</v>
      </c>
      <c r="Y18" s="6">
        <f t="shared" ref="Y18:Y20" si="9">U18+X18</f>
        <v>508868.72</v>
      </c>
      <c r="Z18" s="14">
        <f>Z22+Z24+Z25+Z26+Z29+Z31+Z32+Z33+Z34</f>
        <v>0</v>
      </c>
      <c r="AA18" s="6">
        <f t="shared" ref="AA18:AA81" si="10">Y18+Z18</f>
        <v>508868.72</v>
      </c>
      <c r="AB18" s="6">
        <f>AB22+AB24+AB25+AB26+AB29+AB31+AB32+AB33+AB34</f>
        <v>0</v>
      </c>
      <c r="AC18" s="6">
        <f t="shared" ref="AC18:AC81" si="11">W18+AB18</f>
        <v>625366.72</v>
      </c>
      <c r="AD18" s="6">
        <f>AD22+AD24+AD25+AD26+AD29+AD31+AD32+AD33+AD34</f>
        <v>0</v>
      </c>
      <c r="AE18" s="6">
        <f t="shared" ref="AE18:AE81" si="12">AA18+AD18</f>
        <v>508868.72</v>
      </c>
      <c r="AF18" s="14">
        <f>AF22+AF24+AF25+AF26+AF29+AF31+AF32+AF33+AF34</f>
        <v>-4978.7279999999992</v>
      </c>
      <c r="AG18" s="25">
        <f t="shared" ref="AG18:AG81" si="13">AC18+AF18</f>
        <v>620387.99199999997</v>
      </c>
      <c r="AH18" s="14">
        <f>AH22+AH24+AH25+AH26+AH29+AH31+AH32+AH33+AH34</f>
        <v>0</v>
      </c>
      <c r="AI18" s="6">
        <f t="shared" ref="AI18:AI20" si="14">AE18+AH18</f>
        <v>508868.72</v>
      </c>
      <c r="AJ18" s="2"/>
      <c r="AK18" s="1">
        <v>0</v>
      </c>
    </row>
    <row r="19" spans="1:37" x14ac:dyDescent="0.35">
      <c r="A19" s="3"/>
      <c r="B19" s="7" t="s">
        <v>26</v>
      </c>
      <c r="C19" s="4"/>
      <c r="D19" s="5">
        <f>D23</f>
        <v>259745.3</v>
      </c>
      <c r="E19" s="5">
        <f>E23+E30</f>
        <v>259199.6</v>
      </c>
      <c r="F19" s="6">
        <f>F23+F30</f>
        <v>0</v>
      </c>
      <c r="G19" s="6">
        <f t="shared" si="0"/>
        <v>259745.3</v>
      </c>
      <c r="H19" s="6">
        <f>H23+H30</f>
        <v>0</v>
      </c>
      <c r="I19" s="6">
        <f t="shared" si="1"/>
        <v>259199.6</v>
      </c>
      <c r="J19" s="6">
        <f>J23+J30</f>
        <v>0</v>
      </c>
      <c r="K19" s="6">
        <f t="shared" si="2"/>
        <v>259745.3</v>
      </c>
      <c r="L19" s="6">
        <f>L23+L30</f>
        <v>0</v>
      </c>
      <c r="M19" s="6">
        <f t="shared" si="3"/>
        <v>259199.6</v>
      </c>
      <c r="N19" s="6">
        <f>N23+N30</f>
        <v>0</v>
      </c>
      <c r="O19" s="6">
        <f t="shared" si="4"/>
        <v>259745.3</v>
      </c>
      <c r="P19" s="6">
        <f>P23+P30</f>
        <v>0</v>
      </c>
      <c r="Q19" s="6">
        <f t="shared" si="5"/>
        <v>259199.6</v>
      </c>
      <c r="R19" s="6">
        <f>R23+R30</f>
        <v>0</v>
      </c>
      <c r="S19" s="6">
        <f t="shared" si="6"/>
        <v>259745.3</v>
      </c>
      <c r="T19" s="6">
        <f>T23+T30</f>
        <v>0</v>
      </c>
      <c r="U19" s="6">
        <f t="shared" si="7"/>
        <v>259199.6</v>
      </c>
      <c r="V19" s="6">
        <f>V23+V30</f>
        <v>0</v>
      </c>
      <c r="W19" s="6">
        <f t="shared" si="8"/>
        <v>259745.3</v>
      </c>
      <c r="X19" s="6">
        <f>X23+X30</f>
        <v>0</v>
      </c>
      <c r="Y19" s="6">
        <f t="shared" si="9"/>
        <v>259199.6</v>
      </c>
      <c r="Z19" s="6">
        <f>Z23+Z30</f>
        <v>0</v>
      </c>
      <c r="AA19" s="6">
        <f t="shared" si="10"/>
        <v>259199.6</v>
      </c>
      <c r="AB19" s="6">
        <f>AB23+AB30</f>
        <v>0</v>
      </c>
      <c r="AC19" s="6">
        <f t="shared" si="11"/>
        <v>259745.3</v>
      </c>
      <c r="AD19" s="6">
        <f>AD23+AD30</f>
        <v>0</v>
      </c>
      <c r="AE19" s="25">
        <f t="shared" si="12"/>
        <v>259199.6</v>
      </c>
      <c r="AF19" s="14">
        <f>AF23+AF30</f>
        <v>0</v>
      </c>
      <c r="AG19" s="6">
        <f t="shared" si="13"/>
        <v>259745.3</v>
      </c>
      <c r="AH19" s="14">
        <f>AH23+AH30</f>
        <v>0</v>
      </c>
      <c r="AI19" s="6">
        <f t="shared" si="14"/>
        <v>259199.6</v>
      </c>
    </row>
    <row r="20" spans="1:37" ht="54" x14ac:dyDescent="0.35">
      <c r="A20" s="3" t="s">
        <v>29</v>
      </c>
      <c r="B20" s="7" t="s">
        <v>77</v>
      </c>
      <c r="C20" s="7" t="s">
        <v>36</v>
      </c>
      <c r="D20" s="5">
        <f>D22+D23</f>
        <v>381882.9</v>
      </c>
      <c r="E20" s="5">
        <f>E22+E23</f>
        <v>90000</v>
      </c>
      <c r="F20" s="6"/>
      <c r="G20" s="6">
        <f t="shared" si="0"/>
        <v>381882.9</v>
      </c>
      <c r="H20" s="6"/>
      <c r="I20" s="6">
        <f t="shared" si="1"/>
        <v>90000</v>
      </c>
      <c r="J20" s="6"/>
      <c r="K20" s="6">
        <f t="shared" si="2"/>
        <v>381882.9</v>
      </c>
      <c r="L20" s="6"/>
      <c r="M20" s="6">
        <f t="shared" si="3"/>
        <v>90000</v>
      </c>
      <c r="N20" s="6"/>
      <c r="O20" s="6">
        <f t="shared" si="4"/>
        <v>381882.9</v>
      </c>
      <c r="P20" s="6"/>
      <c r="Q20" s="6">
        <f t="shared" si="5"/>
        <v>90000</v>
      </c>
      <c r="R20" s="6"/>
      <c r="S20" s="6">
        <f t="shared" si="6"/>
        <v>381882.9</v>
      </c>
      <c r="T20" s="6"/>
      <c r="U20" s="6">
        <f t="shared" si="7"/>
        <v>90000</v>
      </c>
      <c r="V20" s="6">
        <f>V22+V23</f>
        <v>-15061.91</v>
      </c>
      <c r="W20" s="6">
        <f t="shared" si="8"/>
        <v>366820.99000000005</v>
      </c>
      <c r="X20" s="6">
        <f>X22+X23</f>
        <v>-90000</v>
      </c>
      <c r="Y20" s="6">
        <f t="shared" si="9"/>
        <v>0</v>
      </c>
      <c r="Z20" s="6">
        <f>Z22+Z23</f>
        <v>0</v>
      </c>
      <c r="AA20" s="6">
        <f t="shared" si="10"/>
        <v>0</v>
      </c>
      <c r="AB20" s="6">
        <f>AB22+AB23</f>
        <v>0</v>
      </c>
      <c r="AC20" s="6">
        <f>W20+AB20</f>
        <v>366820.99000000005</v>
      </c>
      <c r="AD20" s="6">
        <f>AD22+AD23</f>
        <v>0</v>
      </c>
      <c r="AE20" s="25">
        <f t="shared" si="12"/>
        <v>0</v>
      </c>
      <c r="AF20" s="14">
        <f>AF22+AF23</f>
        <v>0</v>
      </c>
      <c r="AG20" s="6">
        <f t="shared" si="13"/>
        <v>366820.99000000005</v>
      </c>
      <c r="AH20" s="14">
        <f>AH22+AH23</f>
        <v>0</v>
      </c>
      <c r="AI20" s="6">
        <f t="shared" si="14"/>
        <v>0</v>
      </c>
      <c r="AJ20" s="24">
        <v>2420141170</v>
      </c>
    </row>
    <row r="21" spans="1:37" x14ac:dyDescent="0.35">
      <c r="A21" s="3"/>
      <c r="B21" s="4" t="s">
        <v>12</v>
      </c>
      <c r="C21" s="7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25"/>
      <c r="AF21" s="14"/>
      <c r="AG21" s="6"/>
      <c r="AH21" s="14"/>
      <c r="AI21" s="6"/>
    </row>
    <row r="22" spans="1:37" hidden="1" x14ac:dyDescent="0.35">
      <c r="A22" s="3"/>
      <c r="B22" s="7" t="s">
        <v>14</v>
      </c>
      <c r="C22" s="7"/>
      <c r="D22" s="5">
        <v>122137.60000000001</v>
      </c>
      <c r="E22" s="5">
        <v>27000</v>
      </c>
      <c r="F22" s="6"/>
      <c r="G22" s="6">
        <f t="shared" si="0"/>
        <v>122137.60000000001</v>
      </c>
      <c r="H22" s="6"/>
      <c r="I22" s="6">
        <f t="shared" si="1"/>
        <v>27000</v>
      </c>
      <c r="J22" s="6"/>
      <c r="K22" s="6">
        <f t="shared" si="2"/>
        <v>122137.60000000001</v>
      </c>
      <c r="L22" s="6"/>
      <c r="M22" s="6">
        <f t="shared" si="3"/>
        <v>27000</v>
      </c>
      <c r="N22" s="6"/>
      <c r="O22" s="6">
        <f t="shared" ref="O22:O27" si="15">K22+N22</f>
        <v>122137.60000000001</v>
      </c>
      <c r="P22" s="6"/>
      <c r="Q22" s="6">
        <f t="shared" ref="Q22:Q27" si="16">M22+P22</f>
        <v>27000</v>
      </c>
      <c r="R22" s="6"/>
      <c r="S22" s="6">
        <f t="shared" ref="S22:S27" si="17">O22+R22</f>
        <v>122137.60000000001</v>
      </c>
      <c r="T22" s="6"/>
      <c r="U22" s="6">
        <f t="shared" ref="U22:U27" si="18">Q22+T22</f>
        <v>27000</v>
      </c>
      <c r="V22" s="14">
        <v>-15061.91</v>
      </c>
      <c r="W22" s="6">
        <f t="shared" ref="W22:W27" si="19">S22+V22</f>
        <v>107075.69</v>
      </c>
      <c r="X22" s="14">
        <f>-6000-21000</f>
        <v>-27000</v>
      </c>
      <c r="Y22" s="6">
        <f t="shared" ref="Y22:Y27" si="20">U22+X22</f>
        <v>0</v>
      </c>
      <c r="Z22" s="14"/>
      <c r="AA22" s="6">
        <f t="shared" si="10"/>
        <v>0</v>
      </c>
      <c r="AB22" s="6"/>
      <c r="AC22" s="6">
        <f t="shared" si="11"/>
        <v>107075.69</v>
      </c>
      <c r="AD22" s="6"/>
      <c r="AE22" s="6">
        <f t="shared" si="12"/>
        <v>0</v>
      </c>
      <c r="AF22" s="14"/>
      <c r="AG22" s="25">
        <f t="shared" si="13"/>
        <v>107075.69</v>
      </c>
      <c r="AH22" s="14"/>
      <c r="AI22" s="6">
        <f t="shared" ref="AI22:AI27" si="21">AE22+AH22</f>
        <v>0</v>
      </c>
      <c r="AJ22" s="2" t="s">
        <v>86</v>
      </c>
      <c r="AK22" s="1">
        <v>0</v>
      </c>
    </row>
    <row r="23" spans="1:37" x14ac:dyDescent="0.35">
      <c r="A23" s="3"/>
      <c r="B23" s="7" t="s">
        <v>26</v>
      </c>
      <c r="C23" s="7"/>
      <c r="D23" s="5">
        <v>259745.3</v>
      </c>
      <c r="E23" s="5">
        <v>63000</v>
      </c>
      <c r="F23" s="6"/>
      <c r="G23" s="6">
        <f t="shared" si="0"/>
        <v>259745.3</v>
      </c>
      <c r="H23" s="6"/>
      <c r="I23" s="6">
        <f t="shared" si="1"/>
        <v>63000</v>
      </c>
      <c r="J23" s="6"/>
      <c r="K23" s="6">
        <f t="shared" si="2"/>
        <v>259745.3</v>
      </c>
      <c r="L23" s="6"/>
      <c r="M23" s="6">
        <f t="shared" si="3"/>
        <v>63000</v>
      </c>
      <c r="N23" s="6"/>
      <c r="O23" s="6">
        <f t="shared" si="15"/>
        <v>259745.3</v>
      </c>
      <c r="P23" s="6"/>
      <c r="Q23" s="6">
        <f t="shared" si="16"/>
        <v>63000</v>
      </c>
      <c r="R23" s="6"/>
      <c r="S23" s="6">
        <f t="shared" si="17"/>
        <v>259745.3</v>
      </c>
      <c r="T23" s="6"/>
      <c r="U23" s="6">
        <f t="shared" si="18"/>
        <v>63000</v>
      </c>
      <c r="V23" s="6"/>
      <c r="W23" s="6">
        <f t="shared" si="19"/>
        <v>259745.3</v>
      </c>
      <c r="X23" s="6">
        <v>-63000</v>
      </c>
      <c r="Y23" s="6">
        <f t="shared" si="20"/>
        <v>0</v>
      </c>
      <c r="Z23" s="6"/>
      <c r="AA23" s="6">
        <f t="shared" si="10"/>
        <v>0</v>
      </c>
      <c r="AB23" s="6"/>
      <c r="AC23" s="6">
        <f t="shared" si="11"/>
        <v>259745.3</v>
      </c>
      <c r="AD23" s="6"/>
      <c r="AE23" s="25">
        <f t="shared" si="12"/>
        <v>0</v>
      </c>
      <c r="AF23" s="14"/>
      <c r="AG23" s="6">
        <f t="shared" si="13"/>
        <v>259745.3</v>
      </c>
      <c r="AH23" s="14"/>
      <c r="AI23" s="6">
        <f t="shared" si="21"/>
        <v>0</v>
      </c>
      <c r="AJ23" s="24" t="s">
        <v>117</v>
      </c>
    </row>
    <row r="24" spans="1:37" ht="54" x14ac:dyDescent="0.35">
      <c r="A24" s="3" t="s">
        <v>30</v>
      </c>
      <c r="B24" s="7" t="s">
        <v>89</v>
      </c>
      <c r="C24" s="7" t="s">
        <v>36</v>
      </c>
      <c r="D24" s="5">
        <v>225606.3</v>
      </c>
      <c r="E24" s="5">
        <v>0</v>
      </c>
      <c r="F24" s="6"/>
      <c r="G24" s="6">
        <f t="shared" si="0"/>
        <v>225606.3</v>
      </c>
      <c r="H24" s="6"/>
      <c r="I24" s="6">
        <f t="shared" si="1"/>
        <v>0</v>
      </c>
      <c r="J24" s="6"/>
      <c r="K24" s="6">
        <f t="shared" si="2"/>
        <v>225606.3</v>
      </c>
      <c r="L24" s="6"/>
      <c r="M24" s="6">
        <f t="shared" si="3"/>
        <v>0</v>
      </c>
      <c r="N24" s="6"/>
      <c r="O24" s="6">
        <f t="shared" si="15"/>
        <v>225606.3</v>
      </c>
      <c r="P24" s="6"/>
      <c r="Q24" s="6">
        <f t="shared" si="16"/>
        <v>0</v>
      </c>
      <c r="R24" s="6"/>
      <c r="S24" s="6">
        <f t="shared" si="17"/>
        <v>225606.3</v>
      </c>
      <c r="T24" s="6"/>
      <c r="U24" s="6">
        <f t="shared" si="18"/>
        <v>0</v>
      </c>
      <c r="V24" s="6">
        <v>2816.45</v>
      </c>
      <c r="W24" s="6">
        <f t="shared" si="19"/>
        <v>228422.75</v>
      </c>
      <c r="X24" s="6"/>
      <c r="Y24" s="6">
        <f t="shared" si="20"/>
        <v>0</v>
      </c>
      <c r="Z24" s="6"/>
      <c r="AA24" s="6">
        <f t="shared" si="10"/>
        <v>0</v>
      </c>
      <c r="AB24" s="6"/>
      <c r="AC24" s="6">
        <f t="shared" si="11"/>
        <v>228422.75</v>
      </c>
      <c r="AD24" s="6"/>
      <c r="AE24" s="25">
        <f t="shared" si="12"/>
        <v>0</v>
      </c>
      <c r="AF24" s="14"/>
      <c r="AG24" s="6">
        <f t="shared" si="13"/>
        <v>228422.75</v>
      </c>
      <c r="AH24" s="14"/>
      <c r="AI24" s="6">
        <f t="shared" si="21"/>
        <v>0</v>
      </c>
      <c r="AJ24" s="24">
        <v>2420141180</v>
      </c>
    </row>
    <row r="25" spans="1:37" ht="54" x14ac:dyDescent="0.35">
      <c r="A25" s="3" t="s">
        <v>64</v>
      </c>
      <c r="B25" s="7" t="s">
        <v>54</v>
      </c>
      <c r="C25" s="7" t="s">
        <v>42</v>
      </c>
      <c r="D25" s="5">
        <v>0</v>
      </c>
      <c r="E25" s="5">
        <v>12578.6</v>
      </c>
      <c r="F25" s="6"/>
      <c r="G25" s="6">
        <f t="shared" si="0"/>
        <v>0</v>
      </c>
      <c r="H25" s="6">
        <v>-353</v>
      </c>
      <c r="I25" s="6">
        <f t="shared" si="1"/>
        <v>12225.6</v>
      </c>
      <c r="J25" s="6"/>
      <c r="K25" s="6">
        <f t="shared" si="2"/>
        <v>0</v>
      </c>
      <c r="L25" s="6"/>
      <c r="M25" s="6">
        <f t="shared" si="3"/>
        <v>12225.6</v>
      </c>
      <c r="N25" s="6"/>
      <c r="O25" s="6">
        <f t="shared" si="15"/>
        <v>0</v>
      </c>
      <c r="P25" s="6"/>
      <c r="Q25" s="6">
        <f t="shared" si="16"/>
        <v>12225.6</v>
      </c>
      <c r="R25" s="6"/>
      <c r="S25" s="6">
        <f t="shared" si="17"/>
        <v>0</v>
      </c>
      <c r="T25" s="6"/>
      <c r="U25" s="6">
        <f t="shared" si="18"/>
        <v>12225.6</v>
      </c>
      <c r="V25" s="6"/>
      <c r="W25" s="6">
        <f t="shared" si="19"/>
        <v>0</v>
      </c>
      <c r="X25" s="6"/>
      <c r="Y25" s="6">
        <f t="shared" si="20"/>
        <v>12225.6</v>
      </c>
      <c r="Z25" s="6"/>
      <c r="AA25" s="6">
        <f t="shared" si="10"/>
        <v>12225.6</v>
      </c>
      <c r="AB25" s="6"/>
      <c r="AC25" s="6">
        <f t="shared" si="11"/>
        <v>0</v>
      </c>
      <c r="AD25" s="6"/>
      <c r="AE25" s="25">
        <f t="shared" si="12"/>
        <v>12225.6</v>
      </c>
      <c r="AF25" s="14"/>
      <c r="AG25" s="6">
        <f t="shared" si="13"/>
        <v>0</v>
      </c>
      <c r="AH25" s="14"/>
      <c r="AI25" s="6">
        <f t="shared" si="21"/>
        <v>12225.6</v>
      </c>
      <c r="AJ25" s="24">
        <v>2420141400</v>
      </c>
    </row>
    <row r="26" spans="1:37" ht="54" x14ac:dyDescent="0.35">
      <c r="A26" s="3" t="s">
        <v>37</v>
      </c>
      <c r="B26" s="7" t="s">
        <v>78</v>
      </c>
      <c r="C26" s="7" t="s">
        <v>36</v>
      </c>
      <c r="D26" s="5">
        <v>0</v>
      </c>
      <c r="E26" s="5">
        <v>250000</v>
      </c>
      <c r="F26" s="6"/>
      <c r="G26" s="6">
        <f t="shared" si="0"/>
        <v>0</v>
      </c>
      <c r="H26" s="6"/>
      <c r="I26" s="6">
        <f t="shared" si="1"/>
        <v>250000</v>
      </c>
      <c r="J26" s="6"/>
      <c r="K26" s="6">
        <f t="shared" si="2"/>
        <v>0</v>
      </c>
      <c r="L26" s="6"/>
      <c r="M26" s="6">
        <f t="shared" si="3"/>
        <v>250000</v>
      </c>
      <c r="N26" s="6"/>
      <c r="O26" s="6">
        <f t="shared" si="15"/>
        <v>0</v>
      </c>
      <c r="P26" s="6"/>
      <c r="Q26" s="6">
        <f t="shared" si="16"/>
        <v>250000</v>
      </c>
      <c r="R26" s="6"/>
      <c r="S26" s="6">
        <f t="shared" si="17"/>
        <v>0</v>
      </c>
      <c r="T26" s="6"/>
      <c r="U26" s="6">
        <f t="shared" si="18"/>
        <v>250000</v>
      </c>
      <c r="V26" s="6"/>
      <c r="W26" s="6">
        <f t="shared" si="19"/>
        <v>0</v>
      </c>
      <c r="X26" s="6"/>
      <c r="Y26" s="6">
        <f t="shared" si="20"/>
        <v>250000</v>
      </c>
      <c r="Z26" s="6"/>
      <c r="AA26" s="6">
        <f t="shared" si="10"/>
        <v>250000</v>
      </c>
      <c r="AB26" s="6"/>
      <c r="AC26" s="6">
        <f t="shared" si="11"/>
        <v>0</v>
      </c>
      <c r="AD26" s="6"/>
      <c r="AE26" s="25">
        <f t="shared" si="12"/>
        <v>250000</v>
      </c>
      <c r="AF26" s="14">
        <v>645.17200000000003</v>
      </c>
      <c r="AG26" s="6">
        <f t="shared" si="13"/>
        <v>645.17200000000003</v>
      </c>
      <c r="AH26" s="14"/>
      <c r="AI26" s="6">
        <f t="shared" si="21"/>
        <v>250000</v>
      </c>
      <c r="AJ26" s="24">
        <v>2420141590</v>
      </c>
    </row>
    <row r="27" spans="1:37" ht="54" x14ac:dyDescent="0.35">
      <c r="A27" s="3" t="s">
        <v>65</v>
      </c>
      <c r="B27" s="7" t="s">
        <v>55</v>
      </c>
      <c r="C27" s="7" t="s">
        <v>36</v>
      </c>
      <c r="D27" s="8">
        <f>D29+D30</f>
        <v>0</v>
      </c>
      <c r="E27" s="8">
        <f>E29+E30</f>
        <v>360000</v>
      </c>
      <c r="F27" s="8"/>
      <c r="G27" s="6">
        <f t="shared" si="0"/>
        <v>0</v>
      </c>
      <c r="H27" s="8"/>
      <c r="I27" s="6">
        <f t="shared" si="1"/>
        <v>360000</v>
      </c>
      <c r="J27" s="6"/>
      <c r="K27" s="6">
        <f t="shared" si="2"/>
        <v>0</v>
      </c>
      <c r="L27" s="6"/>
      <c r="M27" s="6">
        <f t="shared" si="3"/>
        <v>360000</v>
      </c>
      <c r="N27" s="6"/>
      <c r="O27" s="6">
        <f t="shared" si="15"/>
        <v>0</v>
      </c>
      <c r="P27" s="6"/>
      <c r="Q27" s="6">
        <f t="shared" si="16"/>
        <v>360000</v>
      </c>
      <c r="R27" s="6"/>
      <c r="S27" s="6">
        <f t="shared" si="17"/>
        <v>0</v>
      </c>
      <c r="T27" s="6"/>
      <c r="U27" s="6">
        <f t="shared" si="18"/>
        <v>360000</v>
      </c>
      <c r="V27" s="6">
        <f>V29+V30</f>
        <v>0</v>
      </c>
      <c r="W27" s="6">
        <f t="shared" si="19"/>
        <v>0</v>
      </c>
      <c r="X27" s="6">
        <f>X29+X30</f>
        <v>5121.7559999999939</v>
      </c>
      <c r="Y27" s="6">
        <f t="shared" si="20"/>
        <v>365121.75599999999</v>
      </c>
      <c r="Z27" s="6">
        <f>Z29+Z30</f>
        <v>0</v>
      </c>
      <c r="AA27" s="6">
        <f t="shared" si="10"/>
        <v>365121.75599999999</v>
      </c>
      <c r="AB27" s="6">
        <f>AB29+AB30</f>
        <v>0</v>
      </c>
      <c r="AC27" s="6">
        <f t="shared" si="11"/>
        <v>0</v>
      </c>
      <c r="AD27" s="6">
        <f>AD29+AD30</f>
        <v>0</v>
      </c>
      <c r="AE27" s="25">
        <f t="shared" si="12"/>
        <v>365121.75599999999</v>
      </c>
      <c r="AF27" s="14">
        <f>AF29+AF30</f>
        <v>0</v>
      </c>
      <c r="AG27" s="6">
        <f t="shared" si="13"/>
        <v>0</v>
      </c>
      <c r="AH27" s="14">
        <f>AH29+AH30</f>
        <v>0</v>
      </c>
      <c r="AI27" s="6">
        <f t="shared" si="21"/>
        <v>365121.75599999999</v>
      </c>
      <c r="AJ27" s="24">
        <v>2420141580</v>
      </c>
    </row>
    <row r="28" spans="1:37" x14ac:dyDescent="0.35">
      <c r="A28" s="3"/>
      <c r="B28" s="7" t="s">
        <v>12</v>
      </c>
      <c r="C28" s="7"/>
      <c r="D28" s="5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25"/>
      <c r="AF28" s="14"/>
      <c r="AG28" s="6"/>
      <c r="AH28" s="14"/>
      <c r="AI28" s="6"/>
    </row>
    <row r="29" spans="1:37" hidden="1" x14ac:dyDescent="0.35">
      <c r="A29" s="3"/>
      <c r="B29" s="7" t="s">
        <v>14</v>
      </c>
      <c r="C29" s="7"/>
      <c r="D29" s="5"/>
      <c r="E29" s="5">
        <v>163800.4</v>
      </c>
      <c r="F29" s="6"/>
      <c r="G29" s="6">
        <f t="shared" si="0"/>
        <v>0</v>
      </c>
      <c r="H29" s="6"/>
      <c r="I29" s="6">
        <f t="shared" si="1"/>
        <v>163800.4</v>
      </c>
      <c r="J29" s="6"/>
      <c r="K29" s="6">
        <f t="shared" si="2"/>
        <v>0</v>
      </c>
      <c r="L29" s="6"/>
      <c r="M29" s="6">
        <f t="shared" si="3"/>
        <v>163800.4</v>
      </c>
      <c r="N29" s="6"/>
      <c r="O29" s="6">
        <f t="shared" ref="O29:O35" si="22">K29+N29</f>
        <v>0</v>
      </c>
      <c r="P29" s="6"/>
      <c r="Q29" s="6">
        <f t="shared" ref="Q29:Q35" si="23">M29+P29</f>
        <v>163800.4</v>
      </c>
      <c r="R29" s="6"/>
      <c r="S29" s="6">
        <f t="shared" ref="S29:S35" si="24">O29+R29</f>
        <v>0</v>
      </c>
      <c r="T29" s="6"/>
      <c r="U29" s="6">
        <f t="shared" ref="U29:U35" si="25">Q29+T29</f>
        <v>163800.4</v>
      </c>
      <c r="V29" s="14"/>
      <c r="W29" s="6">
        <f t="shared" ref="W29:W35" si="26">S29+V29</f>
        <v>0</v>
      </c>
      <c r="X29" s="14">
        <f>-78878.244+21000</f>
        <v>-57878.244000000006</v>
      </c>
      <c r="Y29" s="6">
        <f t="shared" ref="Y29:Y35" si="27">U29+X29</f>
        <v>105922.15599999999</v>
      </c>
      <c r="Z29" s="14"/>
      <c r="AA29" s="6">
        <f t="shared" si="10"/>
        <v>105922.15599999999</v>
      </c>
      <c r="AB29" s="6"/>
      <c r="AC29" s="6">
        <f t="shared" si="11"/>
        <v>0</v>
      </c>
      <c r="AD29" s="6"/>
      <c r="AE29" s="6">
        <f t="shared" si="12"/>
        <v>105922.15599999999</v>
      </c>
      <c r="AF29" s="14"/>
      <c r="AG29" s="25">
        <f t="shared" si="13"/>
        <v>0</v>
      </c>
      <c r="AH29" s="14"/>
      <c r="AI29" s="6">
        <f t="shared" ref="AI29:AI35" si="28">AE29+AH29</f>
        <v>105922.15599999999</v>
      </c>
      <c r="AJ29" s="2" t="s">
        <v>82</v>
      </c>
      <c r="AK29" s="1">
        <v>0</v>
      </c>
    </row>
    <row r="30" spans="1:37" x14ac:dyDescent="0.35">
      <c r="A30" s="3"/>
      <c r="B30" s="7" t="s">
        <v>26</v>
      </c>
      <c r="C30" s="7"/>
      <c r="D30" s="5"/>
      <c r="E30" s="5">
        <v>196199.6</v>
      </c>
      <c r="F30" s="6"/>
      <c r="G30" s="6">
        <f t="shared" si="0"/>
        <v>0</v>
      </c>
      <c r="H30" s="6"/>
      <c r="I30" s="6">
        <f t="shared" si="1"/>
        <v>196199.6</v>
      </c>
      <c r="J30" s="6"/>
      <c r="K30" s="6">
        <f t="shared" si="2"/>
        <v>0</v>
      </c>
      <c r="L30" s="6"/>
      <c r="M30" s="6">
        <f t="shared" si="3"/>
        <v>196199.6</v>
      </c>
      <c r="N30" s="6"/>
      <c r="O30" s="6">
        <f t="shared" si="22"/>
        <v>0</v>
      </c>
      <c r="P30" s="6"/>
      <c r="Q30" s="6">
        <f t="shared" si="23"/>
        <v>196199.6</v>
      </c>
      <c r="R30" s="6"/>
      <c r="S30" s="6">
        <f t="shared" si="24"/>
        <v>0</v>
      </c>
      <c r="T30" s="6"/>
      <c r="U30" s="6">
        <f t="shared" si="25"/>
        <v>196199.6</v>
      </c>
      <c r="V30" s="6"/>
      <c r="W30" s="6">
        <f t="shared" si="26"/>
        <v>0</v>
      </c>
      <c r="X30" s="6">
        <v>63000</v>
      </c>
      <c r="Y30" s="6">
        <f t="shared" si="27"/>
        <v>259199.6</v>
      </c>
      <c r="Z30" s="6"/>
      <c r="AA30" s="6">
        <f t="shared" si="10"/>
        <v>259199.6</v>
      </c>
      <c r="AB30" s="6"/>
      <c r="AC30" s="6">
        <f t="shared" si="11"/>
        <v>0</v>
      </c>
      <c r="AD30" s="6"/>
      <c r="AE30" s="25">
        <f t="shared" si="12"/>
        <v>259199.6</v>
      </c>
      <c r="AF30" s="14"/>
      <c r="AG30" s="6">
        <f t="shared" si="13"/>
        <v>0</v>
      </c>
      <c r="AH30" s="14"/>
      <c r="AI30" s="6">
        <f t="shared" si="28"/>
        <v>259199.6</v>
      </c>
      <c r="AJ30" s="24" t="s">
        <v>117</v>
      </c>
    </row>
    <row r="31" spans="1:37" ht="36" x14ac:dyDescent="0.35">
      <c r="A31" s="3" t="s">
        <v>66</v>
      </c>
      <c r="B31" s="7" t="s">
        <v>130</v>
      </c>
      <c r="C31" s="7" t="s">
        <v>4</v>
      </c>
      <c r="D31" s="5">
        <v>5623.9</v>
      </c>
      <c r="E31" s="5">
        <v>2303.5</v>
      </c>
      <c r="F31" s="6"/>
      <c r="G31" s="6">
        <f t="shared" si="0"/>
        <v>5623.9</v>
      </c>
      <c r="H31" s="6"/>
      <c r="I31" s="6">
        <f t="shared" si="1"/>
        <v>2303.5</v>
      </c>
      <c r="J31" s="6"/>
      <c r="K31" s="6">
        <f t="shared" si="2"/>
        <v>5623.9</v>
      </c>
      <c r="L31" s="6"/>
      <c r="M31" s="6">
        <f t="shared" si="3"/>
        <v>2303.5</v>
      </c>
      <c r="N31" s="6"/>
      <c r="O31" s="6">
        <f t="shared" si="22"/>
        <v>5623.9</v>
      </c>
      <c r="P31" s="6"/>
      <c r="Q31" s="6">
        <f t="shared" si="23"/>
        <v>2303.5</v>
      </c>
      <c r="R31" s="6"/>
      <c r="S31" s="6">
        <f t="shared" si="24"/>
        <v>5623.9</v>
      </c>
      <c r="T31" s="6"/>
      <c r="U31" s="6">
        <f t="shared" si="25"/>
        <v>2303.5</v>
      </c>
      <c r="V31" s="6"/>
      <c r="W31" s="6">
        <f t="shared" si="26"/>
        <v>5623.9</v>
      </c>
      <c r="X31" s="6"/>
      <c r="Y31" s="6">
        <f t="shared" si="27"/>
        <v>2303.5</v>
      </c>
      <c r="Z31" s="6"/>
      <c r="AA31" s="6">
        <f t="shared" si="10"/>
        <v>2303.5</v>
      </c>
      <c r="AB31" s="6"/>
      <c r="AC31" s="6">
        <f t="shared" si="11"/>
        <v>5623.9</v>
      </c>
      <c r="AD31" s="6"/>
      <c r="AE31" s="25">
        <f t="shared" si="12"/>
        <v>2303.5</v>
      </c>
      <c r="AF31" s="14">
        <v>-5623.9</v>
      </c>
      <c r="AG31" s="6">
        <f t="shared" si="13"/>
        <v>0</v>
      </c>
      <c r="AH31" s="14"/>
      <c r="AI31" s="6">
        <f t="shared" si="28"/>
        <v>2303.5</v>
      </c>
      <c r="AJ31" s="24">
        <v>2420141630</v>
      </c>
    </row>
    <row r="32" spans="1:37" ht="54" x14ac:dyDescent="0.35">
      <c r="A32" s="3" t="s">
        <v>46</v>
      </c>
      <c r="B32" s="7" t="s">
        <v>107</v>
      </c>
      <c r="C32" s="7" t="s">
        <v>36</v>
      </c>
      <c r="D32" s="5"/>
      <c r="E32" s="5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>
        <v>7500</v>
      </c>
      <c r="S32" s="6">
        <f t="shared" si="24"/>
        <v>7500</v>
      </c>
      <c r="T32" s="6">
        <v>40000</v>
      </c>
      <c r="U32" s="6">
        <f t="shared" si="25"/>
        <v>40000</v>
      </c>
      <c r="V32" s="6"/>
      <c r="W32" s="6">
        <f>S32+V32</f>
        <v>7500</v>
      </c>
      <c r="X32" s="6"/>
      <c r="Y32" s="6">
        <f t="shared" si="27"/>
        <v>40000</v>
      </c>
      <c r="Z32" s="6"/>
      <c r="AA32" s="6">
        <f t="shared" si="10"/>
        <v>40000</v>
      </c>
      <c r="AB32" s="6"/>
      <c r="AC32" s="6">
        <f t="shared" si="11"/>
        <v>7500</v>
      </c>
      <c r="AD32" s="6"/>
      <c r="AE32" s="25">
        <f t="shared" si="12"/>
        <v>40000</v>
      </c>
      <c r="AF32" s="14"/>
      <c r="AG32" s="6">
        <f t="shared" si="13"/>
        <v>7500</v>
      </c>
      <c r="AH32" s="14"/>
      <c r="AI32" s="6">
        <f t="shared" si="28"/>
        <v>40000</v>
      </c>
      <c r="AJ32" s="24">
        <v>2420141160</v>
      </c>
    </row>
    <row r="33" spans="1:37" ht="54" x14ac:dyDescent="0.35">
      <c r="A33" s="3" t="s">
        <v>31</v>
      </c>
      <c r="B33" s="7" t="s">
        <v>113</v>
      </c>
      <c r="C33" s="7" t="s">
        <v>36</v>
      </c>
      <c r="D33" s="5"/>
      <c r="E33" s="5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>
        <v>0</v>
      </c>
      <c r="T33" s="6"/>
      <c r="U33" s="6">
        <v>0</v>
      </c>
      <c r="V33" s="6">
        <v>12245.46</v>
      </c>
      <c r="W33" s="6">
        <f>S33+V33</f>
        <v>12245.46</v>
      </c>
      <c r="X33" s="6">
        <v>98417.464000000007</v>
      </c>
      <c r="Y33" s="6">
        <f t="shared" si="27"/>
        <v>98417.464000000007</v>
      </c>
      <c r="Z33" s="6"/>
      <c r="AA33" s="6">
        <f t="shared" si="10"/>
        <v>98417.464000000007</v>
      </c>
      <c r="AB33" s="6"/>
      <c r="AC33" s="6">
        <f t="shared" si="11"/>
        <v>12245.46</v>
      </c>
      <c r="AD33" s="6"/>
      <c r="AE33" s="25">
        <f t="shared" si="12"/>
        <v>98417.464000000007</v>
      </c>
      <c r="AF33" s="14"/>
      <c r="AG33" s="6">
        <f t="shared" si="13"/>
        <v>12245.46</v>
      </c>
      <c r="AH33" s="14"/>
      <c r="AI33" s="6">
        <f t="shared" si="28"/>
        <v>98417.464000000007</v>
      </c>
      <c r="AJ33" s="24">
        <v>2420141390</v>
      </c>
    </row>
    <row r="34" spans="1:37" ht="54" x14ac:dyDescent="0.35">
      <c r="A34" s="3" t="s">
        <v>47</v>
      </c>
      <c r="B34" s="28" t="s">
        <v>114</v>
      </c>
      <c r="C34" s="7" t="s">
        <v>3</v>
      </c>
      <c r="D34" s="5"/>
      <c r="E34" s="5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>
        <v>0</v>
      </c>
      <c r="T34" s="6"/>
      <c r="U34" s="6">
        <v>0</v>
      </c>
      <c r="V34" s="6">
        <v>264498.92</v>
      </c>
      <c r="W34" s="6">
        <f>S34+V34</f>
        <v>264498.92</v>
      </c>
      <c r="X34" s="6"/>
      <c r="Y34" s="6">
        <f t="shared" si="27"/>
        <v>0</v>
      </c>
      <c r="Z34" s="6"/>
      <c r="AA34" s="6">
        <f t="shared" si="10"/>
        <v>0</v>
      </c>
      <c r="AB34" s="6"/>
      <c r="AC34" s="6">
        <f t="shared" si="11"/>
        <v>264498.92</v>
      </c>
      <c r="AD34" s="6"/>
      <c r="AE34" s="25">
        <f t="shared" si="12"/>
        <v>0</v>
      </c>
      <c r="AF34" s="14"/>
      <c r="AG34" s="6">
        <f t="shared" si="13"/>
        <v>264498.92</v>
      </c>
      <c r="AH34" s="14"/>
      <c r="AI34" s="6">
        <f t="shared" si="28"/>
        <v>0</v>
      </c>
      <c r="AJ34" s="24">
        <v>2410141670</v>
      </c>
    </row>
    <row r="35" spans="1:37" x14ac:dyDescent="0.35">
      <c r="A35" s="3"/>
      <c r="B35" s="7" t="s">
        <v>5</v>
      </c>
      <c r="C35" s="7"/>
      <c r="D35" s="21">
        <f>D37+D38</f>
        <v>1141644.3999999999</v>
      </c>
      <c r="E35" s="21">
        <f>E37+E38</f>
        <v>786003.6</v>
      </c>
      <c r="F35" s="21">
        <f>F37+F38</f>
        <v>0</v>
      </c>
      <c r="G35" s="17">
        <f t="shared" si="0"/>
        <v>1141644.3999999999</v>
      </c>
      <c r="H35" s="21">
        <f>H37+H38</f>
        <v>0</v>
      </c>
      <c r="I35" s="17">
        <f t="shared" si="1"/>
        <v>786003.6</v>
      </c>
      <c r="J35" s="17">
        <f>J37+J38</f>
        <v>0</v>
      </c>
      <c r="K35" s="17">
        <f t="shared" si="2"/>
        <v>1141644.3999999999</v>
      </c>
      <c r="L35" s="17">
        <f>L37+L38</f>
        <v>0</v>
      </c>
      <c r="M35" s="17">
        <f t="shared" si="3"/>
        <v>786003.6</v>
      </c>
      <c r="N35" s="17">
        <f>N37+N38</f>
        <v>0</v>
      </c>
      <c r="O35" s="17">
        <f t="shared" si="22"/>
        <v>1141644.3999999999</v>
      </c>
      <c r="P35" s="17">
        <f>P37+P38</f>
        <v>65000</v>
      </c>
      <c r="Q35" s="17">
        <f t="shared" si="23"/>
        <v>851003.6</v>
      </c>
      <c r="R35" s="17">
        <f>R37+R38</f>
        <v>0</v>
      </c>
      <c r="S35" s="17">
        <f t="shared" si="24"/>
        <v>1141644.3999999999</v>
      </c>
      <c r="T35" s="17">
        <f>T37+T38</f>
        <v>0</v>
      </c>
      <c r="U35" s="17">
        <f t="shared" si="25"/>
        <v>851003.6</v>
      </c>
      <c r="V35" s="17">
        <f>V37+V38</f>
        <v>48875.1</v>
      </c>
      <c r="W35" s="17">
        <f t="shared" si="26"/>
        <v>1190519.5</v>
      </c>
      <c r="X35" s="17">
        <f>X37+X38</f>
        <v>57500</v>
      </c>
      <c r="Y35" s="17">
        <f t="shared" si="27"/>
        <v>908503.6</v>
      </c>
      <c r="Z35" s="17">
        <f>Z37+Z38</f>
        <v>0</v>
      </c>
      <c r="AA35" s="17">
        <f t="shared" si="10"/>
        <v>908503.6</v>
      </c>
      <c r="AB35" s="17">
        <f>AB37+AB38</f>
        <v>0</v>
      </c>
      <c r="AC35" s="17">
        <f t="shared" si="11"/>
        <v>1190519.5</v>
      </c>
      <c r="AD35" s="17">
        <f>AD37+AD38</f>
        <v>0</v>
      </c>
      <c r="AE35" s="17">
        <f t="shared" si="12"/>
        <v>908503.6</v>
      </c>
      <c r="AF35" s="17">
        <f>AF37+AF38</f>
        <v>-109414.5</v>
      </c>
      <c r="AG35" s="6">
        <f t="shared" si="13"/>
        <v>1081105</v>
      </c>
      <c r="AH35" s="17">
        <f>AH37+AH38</f>
        <v>0</v>
      </c>
      <c r="AI35" s="6">
        <f t="shared" si="28"/>
        <v>908503.6</v>
      </c>
    </row>
    <row r="36" spans="1:37" hidden="1" x14ac:dyDescent="0.35">
      <c r="A36" s="3"/>
      <c r="B36" s="4" t="s">
        <v>12</v>
      </c>
      <c r="C36" s="7"/>
      <c r="D36" s="8"/>
      <c r="E36" s="8"/>
      <c r="F36" s="8"/>
      <c r="G36" s="6">
        <f t="shared" si="0"/>
        <v>0</v>
      </c>
      <c r="H36" s="8"/>
      <c r="I36" s="6">
        <f t="shared" si="1"/>
        <v>0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14"/>
      <c r="W36" s="6"/>
      <c r="X36" s="14"/>
      <c r="Y36" s="6"/>
      <c r="Z36" s="14"/>
      <c r="AA36" s="6"/>
      <c r="AB36" s="6"/>
      <c r="AC36" s="6"/>
      <c r="AD36" s="6"/>
      <c r="AE36" s="6"/>
      <c r="AF36" s="14"/>
      <c r="AG36" s="25"/>
      <c r="AH36" s="14"/>
      <c r="AI36" s="6"/>
      <c r="AJ36" s="2"/>
      <c r="AK36" s="1">
        <v>0</v>
      </c>
    </row>
    <row r="37" spans="1:37" hidden="1" x14ac:dyDescent="0.35">
      <c r="A37" s="3"/>
      <c r="B37" s="7" t="s">
        <v>14</v>
      </c>
      <c r="C37" s="7"/>
      <c r="D37" s="8">
        <f>D39+D40+D41+D42+D45+D47</f>
        <v>1141644.3999999999</v>
      </c>
      <c r="E37" s="8">
        <f>E39+E40+E41+E42+E45+E47</f>
        <v>786003.6</v>
      </c>
      <c r="F37" s="8">
        <f>F39+F40+F41+F42+F45+F47</f>
        <v>0</v>
      </c>
      <c r="G37" s="6">
        <f t="shared" si="0"/>
        <v>1141644.3999999999</v>
      </c>
      <c r="H37" s="8">
        <f>H39+H40+H41+H42+H45+H47</f>
        <v>0</v>
      </c>
      <c r="I37" s="6">
        <f t="shared" si="1"/>
        <v>786003.6</v>
      </c>
      <c r="J37" s="6">
        <f>J39+J40+J41+J42+J45+J47</f>
        <v>0</v>
      </c>
      <c r="K37" s="6">
        <f t="shared" si="2"/>
        <v>1141644.3999999999</v>
      </c>
      <c r="L37" s="6">
        <f>L39+L40+L41+L42+L45+L47</f>
        <v>0</v>
      </c>
      <c r="M37" s="6">
        <f t="shared" si="3"/>
        <v>786003.6</v>
      </c>
      <c r="N37" s="6">
        <f>N39+N40+N41+N42+N45+N47</f>
        <v>0</v>
      </c>
      <c r="O37" s="6">
        <f t="shared" ref="O37:O43" si="29">K37+N37</f>
        <v>1141644.3999999999</v>
      </c>
      <c r="P37" s="6">
        <f>P39+P40+P41+P42+P45+P47</f>
        <v>65000</v>
      </c>
      <c r="Q37" s="6">
        <f t="shared" ref="Q37:Q43" si="30">M37+P37</f>
        <v>851003.6</v>
      </c>
      <c r="R37" s="6">
        <f>R39+R40+R41+R42+R45+R47</f>
        <v>0</v>
      </c>
      <c r="S37" s="6">
        <f t="shared" ref="S37:S43" si="31">O37+R37</f>
        <v>1141644.3999999999</v>
      </c>
      <c r="T37" s="6">
        <f>T39+T40+T41+T42+T45+T47</f>
        <v>0</v>
      </c>
      <c r="U37" s="6">
        <f t="shared" ref="U37:U43" si="32">Q37+T37</f>
        <v>851003.6</v>
      </c>
      <c r="V37" s="14">
        <f>V39+V40+V41+V42+V45+V47+V48+V49</f>
        <v>48875.1</v>
      </c>
      <c r="W37" s="6">
        <f t="shared" ref="W37:W43" si="33">S37+V37</f>
        <v>1190519.5</v>
      </c>
      <c r="X37" s="14">
        <f>X39+X40+X41+X42+X45+X47+X48+X49</f>
        <v>57500</v>
      </c>
      <c r="Y37" s="6">
        <f t="shared" ref="Y37:Y43" si="34">U37+X37</f>
        <v>908503.6</v>
      </c>
      <c r="Z37" s="14">
        <f>Z39+Z40+Z41+Z42+Z45+Z47+Z48+Z49</f>
        <v>0</v>
      </c>
      <c r="AA37" s="6">
        <f t="shared" si="10"/>
        <v>908503.6</v>
      </c>
      <c r="AB37" s="6">
        <f>AB39+AB40+AB41+AB42+AB45+AB47+AB48+AB49</f>
        <v>0</v>
      </c>
      <c r="AC37" s="6">
        <f t="shared" si="11"/>
        <v>1190519.5</v>
      </c>
      <c r="AD37" s="6">
        <f>AD39+AD40+AD41+AD42+AD45+AD47+AD48+AD49</f>
        <v>0</v>
      </c>
      <c r="AE37" s="6">
        <f t="shared" si="12"/>
        <v>908503.6</v>
      </c>
      <c r="AF37" s="14">
        <f>AF39+AF40+AF41+AF42+AF45+AF47+AF48+AF49</f>
        <v>-109414.5</v>
      </c>
      <c r="AG37" s="25">
        <f>AC37+AF37</f>
        <v>1081105</v>
      </c>
      <c r="AH37" s="14">
        <f>AH39+AH40+AH41+AH42+AH45+AH47+AH48+AH49</f>
        <v>0</v>
      </c>
      <c r="AI37" s="6">
        <f t="shared" ref="AI37:AI43" si="35">AE37+AH37</f>
        <v>908503.6</v>
      </c>
      <c r="AJ37" s="2"/>
      <c r="AK37" s="1">
        <v>0</v>
      </c>
    </row>
    <row r="38" spans="1:37" hidden="1" x14ac:dyDescent="0.35">
      <c r="A38" s="3"/>
      <c r="B38" s="7" t="s">
        <v>26</v>
      </c>
      <c r="C38" s="7"/>
      <c r="D38" s="8">
        <f>D46</f>
        <v>0</v>
      </c>
      <c r="E38" s="8">
        <f>E46</f>
        <v>0</v>
      </c>
      <c r="F38" s="8">
        <f>F46</f>
        <v>0</v>
      </c>
      <c r="G38" s="6">
        <f t="shared" si="0"/>
        <v>0</v>
      </c>
      <c r="H38" s="8">
        <f>H46</f>
        <v>0</v>
      </c>
      <c r="I38" s="6">
        <f t="shared" si="1"/>
        <v>0</v>
      </c>
      <c r="J38" s="6">
        <f>J46</f>
        <v>0</v>
      </c>
      <c r="K38" s="6">
        <f t="shared" si="2"/>
        <v>0</v>
      </c>
      <c r="L38" s="6">
        <f>L46</f>
        <v>0</v>
      </c>
      <c r="M38" s="6">
        <f t="shared" si="3"/>
        <v>0</v>
      </c>
      <c r="N38" s="6">
        <f>N46</f>
        <v>0</v>
      </c>
      <c r="O38" s="6">
        <f t="shared" si="29"/>
        <v>0</v>
      </c>
      <c r="P38" s="6">
        <f>P46</f>
        <v>0</v>
      </c>
      <c r="Q38" s="6">
        <f t="shared" si="30"/>
        <v>0</v>
      </c>
      <c r="R38" s="6">
        <f>R46</f>
        <v>0</v>
      </c>
      <c r="S38" s="6">
        <f t="shared" si="31"/>
        <v>0</v>
      </c>
      <c r="T38" s="6">
        <f>T46</f>
        <v>0</v>
      </c>
      <c r="U38" s="6">
        <f t="shared" si="32"/>
        <v>0</v>
      </c>
      <c r="V38" s="14">
        <f>V46</f>
        <v>0</v>
      </c>
      <c r="W38" s="6">
        <f t="shared" si="33"/>
        <v>0</v>
      </c>
      <c r="X38" s="14">
        <f>X46</f>
        <v>0</v>
      </c>
      <c r="Y38" s="6">
        <f t="shared" si="34"/>
        <v>0</v>
      </c>
      <c r="Z38" s="14">
        <f>Z46</f>
        <v>0</v>
      </c>
      <c r="AA38" s="6">
        <f t="shared" si="10"/>
        <v>0</v>
      </c>
      <c r="AB38" s="6">
        <f>AB46</f>
        <v>0</v>
      </c>
      <c r="AC38" s="6">
        <f t="shared" si="11"/>
        <v>0</v>
      </c>
      <c r="AD38" s="6">
        <f>AD46</f>
        <v>0</v>
      </c>
      <c r="AE38" s="6">
        <f t="shared" si="12"/>
        <v>0</v>
      </c>
      <c r="AF38" s="14">
        <f>AF46</f>
        <v>0</v>
      </c>
      <c r="AG38" s="25">
        <f t="shared" si="13"/>
        <v>0</v>
      </c>
      <c r="AH38" s="14">
        <f>AH46</f>
        <v>0</v>
      </c>
      <c r="AI38" s="6">
        <f t="shared" si="35"/>
        <v>0</v>
      </c>
      <c r="AJ38" s="2"/>
      <c r="AK38" s="1">
        <v>0</v>
      </c>
    </row>
    <row r="39" spans="1:37" ht="72" x14ac:dyDescent="0.35">
      <c r="A39" s="3" t="s">
        <v>67</v>
      </c>
      <c r="B39" s="7" t="s">
        <v>56</v>
      </c>
      <c r="C39" s="7" t="s">
        <v>7</v>
      </c>
      <c r="D39" s="8">
        <v>66482</v>
      </c>
      <c r="E39" s="8">
        <v>62723.199999999997</v>
      </c>
      <c r="F39" s="8"/>
      <c r="G39" s="6">
        <f t="shared" si="0"/>
        <v>66482</v>
      </c>
      <c r="H39" s="8"/>
      <c r="I39" s="6">
        <f t="shared" si="1"/>
        <v>62723.199999999997</v>
      </c>
      <c r="J39" s="6"/>
      <c r="K39" s="6">
        <f t="shared" si="2"/>
        <v>66482</v>
      </c>
      <c r="L39" s="6"/>
      <c r="M39" s="6">
        <f t="shared" si="3"/>
        <v>62723.199999999997</v>
      </c>
      <c r="N39" s="6"/>
      <c r="O39" s="6">
        <f t="shared" si="29"/>
        <v>66482</v>
      </c>
      <c r="P39" s="6"/>
      <c r="Q39" s="6">
        <f t="shared" si="30"/>
        <v>62723.199999999997</v>
      </c>
      <c r="R39" s="6"/>
      <c r="S39" s="6">
        <f t="shared" si="31"/>
        <v>66482</v>
      </c>
      <c r="T39" s="6"/>
      <c r="U39" s="6">
        <f t="shared" si="32"/>
        <v>62723.199999999997</v>
      </c>
      <c r="V39" s="6"/>
      <c r="W39" s="6">
        <f t="shared" si="33"/>
        <v>66482</v>
      </c>
      <c r="X39" s="6"/>
      <c r="Y39" s="6">
        <f t="shared" si="34"/>
        <v>62723.199999999997</v>
      </c>
      <c r="Z39" s="6"/>
      <c r="AA39" s="6">
        <f t="shared" si="10"/>
        <v>62723.199999999997</v>
      </c>
      <c r="AB39" s="6"/>
      <c r="AC39" s="6">
        <f t="shared" si="11"/>
        <v>66482</v>
      </c>
      <c r="AD39" s="6"/>
      <c r="AE39" s="25">
        <f t="shared" si="12"/>
        <v>62723.199999999997</v>
      </c>
      <c r="AF39" s="14"/>
      <c r="AG39" s="6">
        <f t="shared" si="13"/>
        <v>66482</v>
      </c>
      <c r="AH39" s="14"/>
      <c r="AI39" s="6">
        <f t="shared" si="35"/>
        <v>62723.199999999997</v>
      </c>
      <c r="AJ39" s="24">
        <v>1710241100</v>
      </c>
    </row>
    <row r="40" spans="1:37" ht="72" x14ac:dyDescent="0.35">
      <c r="A40" s="3" t="s">
        <v>68</v>
      </c>
      <c r="B40" s="9" t="s">
        <v>44</v>
      </c>
      <c r="C40" s="7" t="s">
        <v>7</v>
      </c>
      <c r="D40" s="8">
        <v>100502.5</v>
      </c>
      <c r="E40" s="8">
        <v>0</v>
      </c>
      <c r="F40" s="8"/>
      <c r="G40" s="6">
        <f t="shared" si="0"/>
        <v>100502.5</v>
      </c>
      <c r="H40" s="8"/>
      <c r="I40" s="6">
        <f t="shared" si="1"/>
        <v>0</v>
      </c>
      <c r="J40" s="6"/>
      <c r="K40" s="6">
        <f t="shared" si="2"/>
        <v>100502.5</v>
      </c>
      <c r="L40" s="6"/>
      <c r="M40" s="6">
        <f t="shared" si="3"/>
        <v>0</v>
      </c>
      <c r="N40" s="6"/>
      <c r="O40" s="6">
        <f t="shared" si="29"/>
        <v>100502.5</v>
      </c>
      <c r="P40" s="6">
        <v>65000</v>
      </c>
      <c r="Q40" s="6">
        <f t="shared" si="30"/>
        <v>65000</v>
      </c>
      <c r="R40" s="6"/>
      <c r="S40" s="6">
        <f t="shared" si="31"/>
        <v>100502.5</v>
      </c>
      <c r="T40" s="6"/>
      <c r="U40" s="6">
        <f t="shared" si="32"/>
        <v>65000</v>
      </c>
      <c r="V40" s="6"/>
      <c r="W40" s="6">
        <f t="shared" si="33"/>
        <v>100502.5</v>
      </c>
      <c r="X40" s="6">
        <v>57500</v>
      </c>
      <c r="Y40" s="6">
        <f t="shared" si="34"/>
        <v>122500</v>
      </c>
      <c r="Z40" s="6"/>
      <c r="AA40" s="6">
        <f t="shared" si="10"/>
        <v>122500</v>
      </c>
      <c r="AB40" s="6"/>
      <c r="AC40" s="6">
        <f t="shared" si="11"/>
        <v>100502.5</v>
      </c>
      <c r="AD40" s="6"/>
      <c r="AE40" s="25">
        <f t="shared" si="12"/>
        <v>122500</v>
      </c>
      <c r="AF40" s="14"/>
      <c r="AG40" s="6">
        <f t="shared" si="13"/>
        <v>100502.5</v>
      </c>
      <c r="AH40" s="14"/>
      <c r="AI40" s="6">
        <f t="shared" si="35"/>
        <v>122500</v>
      </c>
      <c r="AJ40" s="24">
        <v>1710141130</v>
      </c>
    </row>
    <row r="41" spans="1:37" ht="72" x14ac:dyDescent="0.35">
      <c r="A41" s="3" t="s">
        <v>69</v>
      </c>
      <c r="B41" s="7" t="s">
        <v>45</v>
      </c>
      <c r="C41" s="7" t="s">
        <v>7</v>
      </c>
      <c r="D41" s="8">
        <v>54913.3</v>
      </c>
      <c r="E41" s="8">
        <v>0</v>
      </c>
      <c r="F41" s="8"/>
      <c r="G41" s="6">
        <f t="shared" si="0"/>
        <v>54913.3</v>
      </c>
      <c r="H41" s="8"/>
      <c r="I41" s="6">
        <f t="shared" si="1"/>
        <v>0</v>
      </c>
      <c r="J41" s="6"/>
      <c r="K41" s="6">
        <f t="shared" si="2"/>
        <v>54913.3</v>
      </c>
      <c r="L41" s="6"/>
      <c r="M41" s="6">
        <f t="shared" si="3"/>
        <v>0</v>
      </c>
      <c r="N41" s="6"/>
      <c r="O41" s="6">
        <f t="shared" si="29"/>
        <v>54913.3</v>
      </c>
      <c r="P41" s="6"/>
      <c r="Q41" s="6">
        <f t="shared" si="30"/>
        <v>0</v>
      </c>
      <c r="R41" s="6"/>
      <c r="S41" s="6">
        <f t="shared" si="31"/>
        <v>54913.3</v>
      </c>
      <c r="T41" s="6"/>
      <c r="U41" s="6">
        <f t="shared" si="32"/>
        <v>0</v>
      </c>
      <c r="V41" s="6"/>
      <c r="W41" s="6">
        <f t="shared" si="33"/>
        <v>54913.3</v>
      </c>
      <c r="X41" s="6"/>
      <c r="Y41" s="6">
        <f t="shared" si="34"/>
        <v>0</v>
      </c>
      <c r="Z41" s="6"/>
      <c r="AA41" s="6">
        <f t="shared" si="10"/>
        <v>0</v>
      </c>
      <c r="AB41" s="6"/>
      <c r="AC41" s="6">
        <f t="shared" si="11"/>
        <v>54913.3</v>
      </c>
      <c r="AD41" s="6"/>
      <c r="AE41" s="25">
        <f t="shared" si="12"/>
        <v>0</v>
      </c>
      <c r="AF41" s="14"/>
      <c r="AG41" s="6">
        <f t="shared" si="13"/>
        <v>54913.3</v>
      </c>
      <c r="AH41" s="14"/>
      <c r="AI41" s="6">
        <f t="shared" si="35"/>
        <v>0</v>
      </c>
      <c r="AJ41" s="24">
        <v>1710141140</v>
      </c>
    </row>
    <row r="42" spans="1:37" ht="72" x14ac:dyDescent="0.35">
      <c r="A42" s="3" t="s">
        <v>48</v>
      </c>
      <c r="B42" s="7" t="s">
        <v>57</v>
      </c>
      <c r="C42" s="7" t="s">
        <v>7</v>
      </c>
      <c r="D42" s="5">
        <v>37000</v>
      </c>
      <c r="E42" s="5">
        <v>0</v>
      </c>
      <c r="F42" s="6"/>
      <c r="G42" s="6">
        <f t="shared" si="0"/>
        <v>37000</v>
      </c>
      <c r="H42" s="6"/>
      <c r="I42" s="6">
        <f t="shared" si="1"/>
        <v>0</v>
      </c>
      <c r="J42" s="6"/>
      <c r="K42" s="6">
        <f t="shared" si="2"/>
        <v>37000</v>
      </c>
      <c r="L42" s="6"/>
      <c r="M42" s="6">
        <f t="shared" si="3"/>
        <v>0</v>
      </c>
      <c r="N42" s="6"/>
      <c r="O42" s="6">
        <f t="shared" si="29"/>
        <v>37000</v>
      </c>
      <c r="P42" s="6"/>
      <c r="Q42" s="6">
        <f t="shared" si="30"/>
        <v>0</v>
      </c>
      <c r="R42" s="6"/>
      <c r="S42" s="6">
        <f t="shared" si="31"/>
        <v>37000</v>
      </c>
      <c r="T42" s="6"/>
      <c r="U42" s="6">
        <f t="shared" si="32"/>
        <v>0</v>
      </c>
      <c r="V42" s="6"/>
      <c r="W42" s="6">
        <f t="shared" si="33"/>
        <v>37000</v>
      </c>
      <c r="X42" s="6"/>
      <c r="Y42" s="6">
        <f t="shared" si="34"/>
        <v>0</v>
      </c>
      <c r="Z42" s="6"/>
      <c r="AA42" s="6">
        <f t="shared" si="10"/>
        <v>0</v>
      </c>
      <c r="AB42" s="6"/>
      <c r="AC42" s="6">
        <f t="shared" si="11"/>
        <v>37000</v>
      </c>
      <c r="AD42" s="6"/>
      <c r="AE42" s="25">
        <f t="shared" si="12"/>
        <v>0</v>
      </c>
      <c r="AF42" s="14"/>
      <c r="AG42" s="6">
        <f t="shared" si="13"/>
        <v>37000</v>
      </c>
      <c r="AH42" s="14"/>
      <c r="AI42" s="6">
        <f t="shared" si="35"/>
        <v>0</v>
      </c>
      <c r="AJ42" s="24">
        <v>1710641240</v>
      </c>
    </row>
    <row r="43" spans="1:37" ht="54" x14ac:dyDescent="0.35">
      <c r="A43" s="3" t="s">
        <v>70</v>
      </c>
      <c r="B43" s="7" t="s">
        <v>34</v>
      </c>
      <c r="C43" s="7" t="s">
        <v>8</v>
      </c>
      <c r="D43" s="5">
        <f>D45+D46</f>
        <v>848298.6</v>
      </c>
      <c r="E43" s="5">
        <f>E45+E46</f>
        <v>723280.4</v>
      </c>
      <c r="F43" s="6"/>
      <c r="G43" s="6">
        <f t="shared" si="0"/>
        <v>848298.6</v>
      </c>
      <c r="H43" s="6"/>
      <c r="I43" s="6">
        <f t="shared" si="1"/>
        <v>723280.4</v>
      </c>
      <c r="J43" s="6"/>
      <c r="K43" s="6">
        <f t="shared" si="2"/>
        <v>848298.6</v>
      </c>
      <c r="L43" s="6"/>
      <c r="M43" s="6">
        <f t="shared" si="3"/>
        <v>723280.4</v>
      </c>
      <c r="N43" s="6"/>
      <c r="O43" s="6">
        <f t="shared" si="29"/>
        <v>848298.6</v>
      </c>
      <c r="P43" s="6"/>
      <c r="Q43" s="6">
        <f t="shared" si="30"/>
        <v>723280.4</v>
      </c>
      <c r="R43" s="6"/>
      <c r="S43" s="6">
        <f t="shared" si="31"/>
        <v>848298.6</v>
      </c>
      <c r="T43" s="6"/>
      <c r="U43" s="6">
        <f t="shared" si="32"/>
        <v>723280.4</v>
      </c>
      <c r="V43" s="6"/>
      <c r="W43" s="6">
        <f t="shared" si="33"/>
        <v>848298.6</v>
      </c>
      <c r="X43" s="6"/>
      <c r="Y43" s="6">
        <f t="shared" si="34"/>
        <v>723280.4</v>
      </c>
      <c r="Z43" s="6"/>
      <c r="AA43" s="6">
        <f t="shared" si="10"/>
        <v>723280.4</v>
      </c>
      <c r="AB43" s="6"/>
      <c r="AC43" s="6">
        <f t="shared" si="11"/>
        <v>848298.6</v>
      </c>
      <c r="AD43" s="6"/>
      <c r="AE43" s="25">
        <f t="shared" si="12"/>
        <v>723280.4</v>
      </c>
      <c r="AF43" s="14">
        <f>AF45+AF46</f>
        <v>-109414.5</v>
      </c>
      <c r="AG43" s="6">
        <f>AC43+AF43</f>
        <v>738884.1</v>
      </c>
      <c r="AH43" s="14"/>
      <c r="AI43" s="6">
        <f t="shared" si="35"/>
        <v>723280.4</v>
      </c>
    </row>
    <row r="44" spans="1:37" hidden="1" x14ac:dyDescent="0.35">
      <c r="A44" s="3"/>
      <c r="B44" s="4" t="s">
        <v>12</v>
      </c>
      <c r="C44" s="7"/>
      <c r="D44" s="5"/>
      <c r="E44" s="5"/>
      <c r="F44" s="6"/>
      <c r="G44" s="6">
        <f t="shared" si="0"/>
        <v>0</v>
      </c>
      <c r="H44" s="6"/>
      <c r="I44" s="6">
        <f t="shared" si="1"/>
        <v>0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14"/>
      <c r="W44" s="6"/>
      <c r="X44" s="14"/>
      <c r="Y44" s="6"/>
      <c r="Z44" s="14"/>
      <c r="AA44" s="6"/>
      <c r="AB44" s="6"/>
      <c r="AC44" s="6"/>
      <c r="AD44" s="6"/>
      <c r="AE44" s="6"/>
      <c r="AF44" s="14"/>
      <c r="AG44" s="25"/>
      <c r="AH44" s="14"/>
      <c r="AI44" s="6"/>
      <c r="AJ44" s="2"/>
      <c r="AK44" s="1">
        <v>0</v>
      </c>
    </row>
    <row r="45" spans="1:37" hidden="1" x14ac:dyDescent="0.35">
      <c r="A45" s="3"/>
      <c r="B45" s="7" t="s">
        <v>14</v>
      </c>
      <c r="C45" s="7"/>
      <c r="D45" s="5">
        <v>848298.6</v>
      </c>
      <c r="E45" s="5">
        <v>723280.4</v>
      </c>
      <c r="F45" s="6"/>
      <c r="G45" s="6">
        <f t="shared" si="0"/>
        <v>848298.6</v>
      </c>
      <c r="H45" s="6"/>
      <c r="I45" s="6">
        <f t="shared" si="1"/>
        <v>723280.4</v>
      </c>
      <c r="J45" s="6"/>
      <c r="K45" s="6">
        <f t="shared" si="2"/>
        <v>848298.6</v>
      </c>
      <c r="L45" s="6"/>
      <c r="M45" s="6">
        <f t="shared" si="3"/>
        <v>723280.4</v>
      </c>
      <c r="N45" s="6"/>
      <c r="O45" s="6">
        <f t="shared" ref="O45:O50" si="36">K45+N45</f>
        <v>848298.6</v>
      </c>
      <c r="P45" s="6"/>
      <c r="Q45" s="6">
        <f t="shared" ref="Q45:Q50" si="37">M45+P45</f>
        <v>723280.4</v>
      </c>
      <c r="R45" s="6"/>
      <c r="S45" s="6">
        <f t="shared" ref="S45:S50" si="38">O45+R45</f>
        <v>848298.6</v>
      </c>
      <c r="T45" s="6"/>
      <c r="U45" s="6">
        <f t="shared" ref="U45:U50" si="39">Q45+T45</f>
        <v>723280.4</v>
      </c>
      <c r="V45" s="14"/>
      <c r="W45" s="6">
        <f t="shared" ref="W45:W50" si="40">S45+V45</f>
        <v>848298.6</v>
      </c>
      <c r="X45" s="14"/>
      <c r="Y45" s="6">
        <f t="shared" ref="Y45:Y50" si="41">U45+X45</f>
        <v>723280.4</v>
      </c>
      <c r="Z45" s="14"/>
      <c r="AA45" s="6">
        <f t="shared" si="10"/>
        <v>723280.4</v>
      </c>
      <c r="AB45" s="6"/>
      <c r="AC45" s="6">
        <f t="shared" si="11"/>
        <v>848298.6</v>
      </c>
      <c r="AD45" s="6"/>
      <c r="AE45" s="6">
        <f t="shared" si="12"/>
        <v>723280.4</v>
      </c>
      <c r="AF45" s="14">
        <v>-109414.5</v>
      </c>
      <c r="AG45" s="25">
        <f t="shared" si="13"/>
        <v>738884.1</v>
      </c>
      <c r="AH45" s="14"/>
      <c r="AI45" s="6">
        <f t="shared" ref="AI45:AI50" si="42">AE45+AH45</f>
        <v>723280.4</v>
      </c>
      <c r="AJ45" s="10" t="s">
        <v>118</v>
      </c>
      <c r="AK45" s="1">
        <v>0</v>
      </c>
    </row>
    <row r="46" spans="1:37" hidden="1" x14ac:dyDescent="0.35">
      <c r="A46" s="3"/>
      <c r="B46" s="7" t="s">
        <v>26</v>
      </c>
      <c r="C46" s="7"/>
      <c r="D46" s="5"/>
      <c r="E46" s="5"/>
      <c r="F46" s="6"/>
      <c r="G46" s="6">
        <f t="shared" si="0"/>
        <v>0</v>
      </c>
      <c r="H46" s="6"/>
      <c r="I46" s="6">
        <f t="shared" si="1"/>
        <v>0</v>
      </c>
      <c r="J46" s="6"/>
      <c r="K46" s="6">
        <f t="shared" si="2"/>
        <v>0</v>
      </c>
      <c r="L46" s="6"/>
      <c r="M46" s="6">
        <f t="shared" si="3"/>
        <v>0</v>
      </c>
      <c r="N46" s="6"/>
      <c r="O46" s="6">
        <f t="shared" si="36"/>
        <v>0</v>
      </c>
      <c r="P46" s="6"/>
      <c r="Q46" s="6">
        <f t="shared" si="37"/>
        <v>0</v>
      </c>
      <c r="R46" s="6"/>
      <c r="S46" s="6">
        <f t="shared" si="38"/>
        <v>0</v>
      </c>
      <c r="T46" s="6"/>
      <c r="U46" s="6">
        <f t="shared" si="39"/>
        <v>0</v>
      </c>
      <c r="V46" s="14"/>
      <c r="W46" s="6">
        <f t="shared" si="40"/>
        <v>0</v>
      </c>
      <c r="X46" s="14"/>
      <c r="Y46" s="6">
        <f t="shared" si="41"/>
        <v>0</v>
      </c>
      <c r="Z46" s="14"/>
      <c r="AA46" s="6">
        <f t="shared" si="10"/>
        <v>0</v>
      </c>
      <c r="AB46" s="6"/>
      <c r="AC46" s="6">
        <f t="shared" si="11"/>
        <v>0</v>
      </c>
      <c r="AD46" s="6"/>
      <c r="AE46" s="6">
        <f t="shared" si="12"/>
        <v>0</v>
      </c>
      <c r="AF46" s="14"/>
      <c r="AG46" s="25">
        <f t="shared" si="13"/>
        <v>0</v>
      </c>
      <c r="AH46" s="14"/>
      <c r="AI46" s="6">
        <f t="shared" si="42"/>
        <v>0</v>
      </c>
      <c r="AJ46" s="2"/>
      <c r="AK46" s="1">
        <v>0</v>
      </c>
    </row>
    <row r="47" spans="1:37" ht="72" x14ac:dyDescent="0.35">
      <c r="A47" s="3" t="s">
        <v>71</v>
      </c>
      <c r="B47" s="7" t="s">
        <v>40</v>
      </c>
      <c r="C47" s="7" t="s">
        <v>7</v>
      </c>
      <c r="D47" s="5">
        <v>34448</v>
      </c>
      <c r="E47" s="5">
        <v>0</v>
      </c>
      <c r="F47" s="6"/>
      <c r="G47" s="6">
        <f t="shared" si="0"/>
        <v>34448</v>
      </c>
      <c r="H47" s="6"/>
      <c r="I47" s="6">
        <f t="shared" si="1"/>
        <v>0</v>
      </c>
      <c r="J47" s="6"/>
      <c r="K47" s="6">
        <f t="shared" si="2"/>
        <v>34448</v>
      </c>
      <c r="L47" s="6"/>
      <c r="M47" s="6">
        <f t="shared" si="3"/>
        <v>0</v>
      </c>
      <c r="N47" s="6"/>
      <c r="O47" s="6">
        <f t="shared" si="36"/>
        <v>34448</v>
      </c>
      <c r="P47" s="6"/>
      <c r="Q47" s="6">
        <f t="shared" si="37"/>
        <v>0</v>
      </c>
      <c r="R47" s="6"/>
      <c r="S47" s="6">
        <f t="shared" si="38"/>
        <v>34448</v>
      </c>
      <c r="T47" s="6"/>
      <c r="U47" s="6">
        <f t="shared" si="39"/>
        <v>0</v>
      </c>
      <c r="V47" s="6"/>
      <c r="W47" s="6">
        <f t="shared" si="40"/>
        <v>34448</v>
      </c>
      <c r="X47" s="6"/>
      <c r="Y47" s="6">
        <f t="shared" si="41"/>
        <v>0</v>
      </c>
      <c r="Z47" s="6"/>
      <c r="AA47" s="6">
        <f t="shared" si="10"/>
        <v>0</v>
      </c>
      <c r="AB47" s="6"/>
      <c r="AC47" s="6">
        <f t="shared" si="11"/>
        <v>34448</v>
      </c>
      <c r="AD47" s="6"/>
      <c r="AE47" s="25">
        <f t="shared" si="12"/>
        <v>0</v>
      </c>
      <c r="AF47" s="14"/>
      <c r="AG47" s="6">
        <f t="shared" si="13"/>
        <v>34448</v>
      </c>
      <c r="AH47" s="14"/>
      <c r="AI47" s="6">
        <f t="shared" si="42"/>
        <v>0</v>
      </c>
      <c r="AJ47" s="24">
        <v>1710141090</v>
      </c>
    </row>
    <row r="48" spans="1:37" ht="72" x14ac:dyDescent="0.35">
      <c r="A48" s="3" t="s">
        <v>72</v>
      </c>
      <c r="B48" s="7" t="s">
        <v>115</v>
      </c>
      <c r="C48" s="31" t="s">
        <v>7</v>
      </c>
      <c r="D48" s="5"/>
      <c r="E48" s="5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>
        <v>0</v>
      </c>
      <c r="T48" s="6"/>
      <c r="U48" s="6">
        <v>0</v>
      </c>
      <c r="V48" s="6">
        <v>33374.199999999997</v>
      </c>
      <c r="W48" s="6">
        <f t="shared" si="40"/>
        <v>33374.199999999997</v>
      </c>
      <c r="X48" s="6"/>
      <c r="Y48" s="6">
        <f t="shared" si="41"/>
        <v>0</v>
      </c>
      <c r="Z48" s="6"/>
      <c r="AA48" s="6">
        <f t="shared" si="10"/>
        <v>0</v>
      </c>
      <c r="AB48" s="6"/>
      <c r="AC48" s="6">
        <f t="shared" si="11"/>
        <v>33374.199999999997</v>
      </c>
      <c r="AD48" s="6"/>
      <c r="AE48" s="25">
        <f t="shared" si="12"/>
        <v>0</v>
      </c>
      <c r="AF48" s="14"/>
      <c r="AG48" s="6">
        <f t="shared" si="13"/>
        <v>33374.199999999997</v>
      </c>
      <c r="AH48" s="14"/>
      <c r="AI48" s="6">
        <f t="shared" si="42"/>
        <v>0</v>
      </c>
      <c r="AJ48" s="24">
        <v>1710141210</v>
      </c>
    </row>
    <row r="49" spans="1:37" ht="72" x14ac:dyDescent="0.35">
      <c r="A49" s="3" t="s">
        <v>73</v>
      </c>
      <c r="B49" s="7" t="s">
        <v>116</v>
      </c>
      <c r="C49" s="31" t="s">
        <v>7</v>
      </c>
      <c r="D49" s="5"/>
      <c r="E49" s="5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>
        <v>0</v>
      </c>
      <c r="T49" s="6"/>
      <c r="U49" s="6">
        <v>0</v>
      </c>
      <c r="V49" s="6">
        <v>15500.9</v>
      </c>
      <c r="W49" s="6">
        <f t="shared" si="40"/>
        <v>15500.9</v>
      </c>
      <c r="X49" s="6"/>
      <c r="Y49" s="6">
        <f t="shared" si="41"/>
        <v>0</v>
      </c>
      <c r="Z49" s="6"/>
      <c r="AA49" s="6">
        <f t="shared" si="10"/>
        <v>0</v>
      </c>
      <c r="AB49" s="6"/>
      <c r="AC49" s="6">
        <f t="shared" si="11"/>
        <v>15500.9</v>
      </c>
      <c r="AD49" s="6"/>
      <c r="AE49" s="25">
        <f t="shared" si="12"/>
        <v>0</v>
      </c>
      <c r="AF49" s="14"/>
      <c r="AG49" s="6">
        <f t="shared" si="13"/>
        <v>15500.9</v>
      </c>
      <c r="AH49" s="14"/>
      <c r="AI49" s="6">
        <f t="shared" si="42"/>
        <v>0</v>
      </c>
      <c r="AJ49" s="24">
        <v>1710141220</v>
      </c>
    </row>
    <row r="50" spans="1:37" x14ac:dyDescent="0.35">
      <c r="A50" s="3"/>
      <c r="B50" s="7" t="s">
        <v>9</v>
      </c>
      <c r="C50" s="7"/>
      <c r="D50" s="21">
        <f>D52+D53</f>
        <v>35500</v>
      </c>
      <c r="E50" s="21">
        <f>E52+E53</f>
        <v>35500</v>
      </c>
      <c r="F50" s="21">
        <f>F52+F53</f>
        <v>0</v>
      </c>
      <c r="G50" s="17">
        <f t="shared" si="0"/>
        <v>35500</v>
      </c>
      <c r="H50" s="21">
        <f>H53+H52</f>
        <v>0</v>
      </c>
      <c r="I50" s="17">
        <f t="shared" si="1"/>
        <v>35500</v>
      </c>
      <c r="J50" s="17">
        <f>J52+J53</f>
        <v>7282.02</v>
      </c>
      <c r="K50" s="17">
        <f t="shared" si="2"/>
        <v>42782.020000000004</v>
      </c>
      <c r="L50" s="17">
        <f>L52+L53</f>
        <v>0</v>
      </c>
      <c r="M50" s="17">
        <f t="shared" si="3"/>
        <v>35500</v>
      </c>
      <c r="N50" s="17">
        <f>N52+N53</f>
        <v>0</v>
      </c>
      <c r="O50" s="17">
        <f t="shared" si="36"/>
        <v>42782.020000000004</v>
      </c>
      <c r="P50" s="17">
        <f>P52+P53</f>
        <v>0</v>
      </c>
      <c r="Q50" s="17">
        <f t="shared" si="37"/>
        <v>35500</v>
      </c>
      <c r="R50" s="17">
        <f>R52+R53</f>
        <v>5072.76</v>
      </c>
      <c r="S50" s="17">
        <f t="shared" si="38"/>
        <v>47854.780000000006</v>
      </c>
      <c r="T50" s="17">
        <f>T52+T53</f>
        <v>7609.15</v>
      </c>
      <c r="U50" s="17">
        <f t="shared" si="39"/>
        <v>43109.15</v>
      </c>
      <c r="V50" s="17">
        <f>V52+V53</f>
        <v>0</v>
      </c>
      <c r="W50" s="17">
        <f t="shared" si="40"/>
        <v>47854.780000000006</v>
      </c>
      <c r="X50" s="17">
        <f>X52+X53</f>
        <v>0</v>
      </c>
      <c r="Y50" s="17">
        <f t="shared" si="41"/>
        <v>43109.15</v>
      </c>
      <c r="Z50" s="17">
        <f>Z52+Z53</f>
        <v>0</v>
      </c>
      <c r="AA50" s="17">
        <f t="shared" si="10"/>
        <v>43109.15</v>
      </c>
      <c r="AB50" s="17">
        <f>AB52+AB53</f>
        <v>7232.7440000000006</v>
      </c>
      <c r="AC50" s="17">
        <f t="shared" si="11"/>
        <v>55087.524000000005</v>
      </c>
      <c r="AD50" s="17">
        <f>AD52+AD53</f>
        <v>0</v>
      </c>
      <c r="AE50" s="17">
        <f t="shared" si="12"/>
        <v>43109.15</v>
      </c>
      <c r="AF50" s="17">
        <f>AF52+AF53</f>
        <v>395.28300000000002</v>
      </c>
      <c r="AG50" s="6">
        <f t="shared" si="13"/>
        <v>55482.807000000008</v>
      </c>
      <c r="AH50" s="17">
        <f>AH52+AH53</f>
        <v>0</v>
      </c>
      <c r="AI50" s="6">
        <f t="shared" si="42"/>
        <v>43109.15</v>
      </c>
    </row>
    <row r="51" spans="1:37" hidden="1" x14ac:dyDescent="0.35">
      <c r="A51" s="3"/>
      <c r="B51" s="4" t="s">
        <v>12</v>
      </c>
      <c r="C51" s="7"/>
      <c r="D51" s="11"/>
      <c r="E51" s="11"/>
      <c r="F51" s="8"/>
      <c r="G51" s="6">
        <f t="shared" si="0"/>
        <v>0</v>
      </c>
      <c r="H51" s="8"/>
      <c r="I51" s="6">
        <f t="shared" si="1"/>
        <v>0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14"/>
      <c r="W51" s="6"/>
      <c r="X51" s="14"/>
      <c r="Y51" s="6"/>
      <c r="Z51" s="14"/>
      <c r="AA51" s="6"/>
      <c r="AB51" s="6"/>
      <c r="AC51" s="6"/>
      <c r="AD51" s="6"/>
      <c r="AE51" s="6"/>
      <c r="AF51" s="14"/>
      <c r="AG51" s="25"/>
      <c r="AH51" s="14"/>
      <c r="AI51" s="6"/>
      <c r="AJ51" s="2"/>
      <c r="AK51" s="1">
        <v>0</v>
      </c>
    </row>
    <row r="52" spans="1:37" hidden="1" x14ac:dyDescent="0.35">
      <c r="A52" s="3"/>
      <c r="B52" s="7" t="s">
        <v>14</v>
      </c>
      <c r="C52" s="7"/>
      <c r="D52" s="11">
        <f>D54</f>
        <v>35500</v>
      </c>
      <c r="E52" s="11">
        <f>E54</f>
        <v>35500</v>
      </c>
      <c r="F52" s="8">
        <f>F54</f>
        <v>0</v>
      </c>
      <c r="G52" s="6">
        <f t="shared" si="0"/>
        <v>35500</v>
      </c>
      <c r="H52" s="8">
        <f>H54</f>
        <v>0</v>
      </c>
      <c r="I52" s="6">
        <f t="shared" si="1"/>
        <v>35500</v>
      </c>
      <c r="J52" s="6">
        <f>J54+J55</f>
        <v>7282.02</v>
      </c>
      <c r="K52" s="6">
        <f t="shared" si="2"/>
        <v>42782.020000000004</v>
      </c>
      <c r="L52" s="6">
        <f>L54</f>
        <v>0</v>
      </c>
      <c r="M52" s="6">
        <f t="shared" si="3"/>
        <v>35500</v>
      </c>
      <c r="N52" s="6">
        <f>N54+N55</f>
        <v>0</v>
      </c>
      <c r="O52" s="6">
        <f t="shared" ref="O52:O58" si="43">K52+N52</f>
        <v>42782.020000000004</v>
      </c>
      <c r="P52" s="6">
        <f>P54</f>
        <v>0</v>
      </c>
      <c r="Q52" s="6">
        <f t="shared" ref="Q52:Q58" si="44">M52+P52</f>
        <v>35500</v>
      </c>
      <c r="R52" s="6">
        <f>R54+R55+R56</f>
        <v>5072.76</v>
      </c>
      <c r="S52" s="6">
        <f t="shared" ref="S52:S61" si="45">O52+R52</f>
        <v>47854.780000000006</v>
      </c>
      <c r="T52" s="6">
        <f>T54+T55+T56</f>
        <v>7609.15</v>
      </c>
      <c r="U52" s="6">
        <f t="shared" ref="U52:U58" si="46">Q52+T52</f>
        <v>43109.15</v>
      </c>
      <c r="V52" s="14">
        <f>V54+V55+V56</f>
        <v>0</v>
      </c>
      <c r="W52" s="6">
        <f t="shared" ref="W52:W58" si="47">S52+V52</f>
        <v>47854.780000000006</v>
      </c>
      <c r="X52" s="14">
        <f>X54+X55+X56</f>
        <v>0</v>
      </c>
      <c r="Y52" s="6">
        <f t="shared" ref="Y52:Y58" si="48">U52+X52</f>
        <v>43109.15</v>
      </c>
      <c r="Z52" s="14">
        <f>Z54+Z55+Z56</f>
        <v>0</v>
      </c>
      <c r="AA52" s="6">
        <f t="shared" si="10"/>
        <v>43109.15</v>
      </c>
      <c r="AB52" s="6">
        <f>AB54+AB55+AB56</f>
        <v>7232.7440000000006</v>
      </c>
      <c r="AC52" s="6">
        <f t="shared" si="11"/>
        <v>55087.524000000005</v>
      </c>
      <c r="AD52" s="6">
        <f>AD54+AD55+AD56</f>
        <v>0</v>
      </c>
      <c r="AE52" s="6">
        <f t="shared" si="12"/>
        <v>43109.15</v>
      </c>
      <c r="AF52" s="14">
        <f>AF54+AF55+AF56+AF57</f>
        <v>395.28300000000002</v>
      </c>
      <c r="AG52" s="25">
        <f t="shared" si="13"/>
        <v>55482.807000000008</v>
      </c>
      <c r="AH52" s="14">
        <f>AH54+AH55+AH56+AH57</f>
        <v>0</v>
      </c>
      <c r="AI52" s="6">
        <f t="shared" ref="AI52:AI54" si="49">AE52+AH52</f>
        <v>43109.15</v>
      </c>
      <c r="AJ52" s="2"/>
      <c r="AK52" s="1">
        <v>0</v>
      </c>
    </row>
    <row r="53" spans="1:37" hidden="1" x14ac:dyDescent="0.35">
      <c r="A53" s="3"/>
      <c r="B53" s="7" t="s">
        <v>26</v>
      </c>
      <c r="C53" s="7"/>
      <c r="D53" s="11"/>
      <c r="E53" s="11"/>
      <c r="F53" s="8"/>
      <c r="G53" s="6">
        <f t="shared" si="0"/>
        <v>0</v>
      </c>
      <c r="H53" s="8"/>
      <c r="I53" s="6">
        <f t="shared" si="1"/>
        <v>0</v>
      </c>
      <c r="J53" s="6"/>
      <c r="K53" s="6">
        <f t="shared" si="2"/>
        <v>0</v>
      </c>
      <c r="L53" s="6"/>
      <c r="M53" s="6">
        <f t="shared" si="3"/>
        <v>0</v>
      </c>
      <c r="N53" s="6"/>
      <c r="O53" s="6">
        <f t="shared" si="43"/>
        <v>0</v>
      </c>
      <c r="P53" s="6"/>
      <c r="Q53" s="6">
        <f t="shared" si="44"/>
        <v>0</v>
      </c>
      <c r="R53" s="6"/>
      <c r="S53" s="6">
        <f t="shared" si="45"/>
        <v>0</v>
      </c>
      <c r="T53" s="6"/>
      <c r="U53" s="6">
        <f t="shared" si="46"/>
        <v>0</v>
      </c>
      <c r="V53" s="14"/>
      <c r="W53" s="6">
        <f t="shared" si="47"/>
        <v>0</v>
      </c>
      <c r="X53" s="14"/>
      <c r="Y53" s="6">
        <f t="shared" si="48"/>
        <v>0</v>
      </c>
      <c r="Z53" s="14"/>
      <c r="AA53" s="6">
        <f t="shared" si="10"/>
        <v>0</v>
      </c>
      <c r="AB53" s="6"/>
      <c r="AC53" s="6">
        <f t="shared" si="11"/>
        <v>0</v>
      </c>
      <c r="AD53" s="6"/>
      <c r="AE53" s="6">
        <f t="shared" si="12"/>
        <v>0</v>
      </c>
      <c r="AF53" s="14"/>
      <c r="AG53" s="25">
        <f t="shared" si="13"/>
        <v>0</v>
      </c>
      <c r="AH53" s="14"/>
      <c r="AI53" s="6">
        <f t="shared" si="49"/>
        <v>0</v>
      </c>
      <c r="AJ53" s="2"/>
      <c r="AK53" s="1">
        <v>0</v>
      </c>
    </row>
    <row r="54" spans="1:37" ht="54" x14ac:dyDescent="0.35">
      <c r="A54" s="3" t="s">
        <v>74</v>
      </c>
      <c r="B54" s="7" t="s">
        <v>43</v>
      </c>
      <c r="C54" s="9" t="s">
        <v>10</v>
      </c>
      <c r="D54" s="5">
        <v>35500</v>
      </c>
      <c r="E54" s="5">
        <v>35500</v>
      </c>
      <c r="F54" s="6"/>
      <c r="G54" s="6">
        <f t="shared" si="0"/>
        <v>35500</v>
      </c>
      <c r="H54" s="6"/>
      <c r="I54" s="6">
        <f t="shared" si="1"/>
        <v>35500</v>
      </c>
      <c r="J54" s="6"/>
      <c r="K54" s="6">
        <f t="shared" si="2"/>
        <v>35500</v>
      </c>
      <c r="L54" s="6"/>
      <c r="M54" s="6">
        <f t="shared" si="3"/>
        <v>35500</v>
      </c>
      <c r="N54" s="6"/>
      <c r="O54" s="6">
        <f t="shared" si="43"/>
        <v>35500</v>
      </c>
      <c r="P54" s="6"/>
      <c r="Q54" s="6">
        <f t="shared" si="44"/>
        <v>35500</v>
      </c>
      <c r="R54" s="6"/>
      <c r="S54" s="6">
        <f t="shared" si="45"/>
        <v>35500</v>
      </c>
      <c r="T54" s="6"/>
      <c r="U54" s="6">
        <f t="shared" si="46"/>
        <v>35500</v>
      </c>
      <c r="V54" s="6"/>
      <c r="W54" s="6">
        <f t="shared" si="47"/>
        <v>35500</v>
      </c>
      <c r="X54" s="6"/>
      <c r="Y54" s="6">
        <f t="shared" si="48"/>
        <v>35500</v>
      </c>
      <c r="Z54" s="6"/>
      <c r="AA54" s="6">
        <f t="shared" si="10"/>
        <v>35500</v>
      </c>
      <c r="AB54" s="6">
        <v>2378.0639999999999</v>
      </c>
      <c r="AC54" s="6">
        <f t="shared" si="11"/>
        <v>37878.063999999998</v>
      </c>
      <c r="AD54" s="6"/>
      <c r="AE54" s="25">
        <f t="shared" si="12"/>
        <v>35500</v>
      </c>
      <c r="AF54" s="14"/>
      <c r="AG54" s="6">
        <f>AC54+AF54</f>
        <v>37878.063999999998</v>
      </c>
      <c r="AH54" s="14"/>
      <c r="AI54" s="6">
        <f t="shared" si="49"/>
        <v>35500</v>
      </c>
      <c r="AJ54" s="24">
        <v>1020200000</v>
      </c>
    </row>
    <row r="55" spans="1:37" ht="54" x14ac:dyDescent="0.35">
      <c r="A55" s="3" t="s">
        <v>38</v>
      </c>
      <c r="B55" s="7" t="s">
        <v>94</v>
      </c>
      <c r="C55" s="9" t="s">
        <v>10</v>
      </c>
      <c r="D55" s="5"/>
      <c r="E55" s="5"/>
      <c r="F55" s="6"/>
      <c r="G55" s="6"/>
      <c r="H55" s="6"/>
      <c r="I55" s="6"/>
      <c r="J55" s="6">
        <v>7282.02</v>
      </c>
      <c r="K55" s="6">
        <f t="shared" si="2"/>
        <v>7282.02</v>
      </c>
      <c r="L55" s="6"/>
      <c r="M55" s="6">
        <f t="shared" si="3"/>
        <v>0</v>
      </c>
      <c r="N55" s="6"/>
      <c r="O55" s="6">
        <f t="shared" si="43"/>
        <v>7282.02</v>
      </c>
      <c r="P55" s="6"/>
      <c r="Q55" s="6">
        <f t="shared" si="44"/>
        <v>0</v>
      </c>
      <c r="R55" s="6"/>
      <c r="S55" s="6">
        <f t="shared" si="45"/>
        <v>7282.02</v>
      </c>
      <c r="T55" s="6"/>
      <c r="U55" s="6">
        <f t="shared" si="46"/>
        <v>0</v>
      </c>
      <c r="V55" s="6"/>
      <c r="W55" s="6">
        <f t="shared" si="47"/>
        <v>7282.02</v>
      </c>
      <c r="X55" s="6"/>
      <c r="Y55" s="6">
        <f t="shared" si="48"/>
        <v>0</v>
      </c>
      <c r="Z55" s="6"/>
      <c r="AA55" s="6">
        <f t="shared" si="10"/>
        <v>0</v>
      </c>
      <c r="AB55" s="6">
        <v>4854.68</v>
      </c>
      <c r="AC55" s="6">
        <f t="shared" si="11"/>
        <v>12136.7</v>
      </c>
      <c r="AD55" s="6"/>
      <c r="AE55" s="25">
        <f>AA55+AD55</f>
        <v>0</v>
      </c>
      <c r="AF55" s="14"/>
      <c r="AG55" s="6">
        <f t="shared" si="13"/>
        <v>12136.7</v>
      </c>
      <c r="AH55" s="14"/>
      <c r="AI55" s="6">
        <f>AE55+AH55</f>
        <v>0</v>
      </c>
      <c r="AJ55" s="24">
        <v>1110841780</v>
      </c>
    </row>
    <row r="56" spans="1:37" ht="54" x14ac:dyDescent="0.35">
      <c r="A56" s="3" t="s">
        <v>49</v>
      </c>
      <c r="B56" s="7" t="s">
        <v>104</v>
      </c>
      <c r="C56" s="9" t="s">
        <v>10</v>
      </c>
      <c r="D56" s="5"/>
      <c r="E56" s="5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>
        <v>5072.76</v>
      </c>
      <c r="S56" s="6">
        <f t="shared" si="45"/>
        <v>5072.76</v>
      </c>
      <c r="T56" s="6">
        <v>7609.15</v>
      </c>
      <c r="U56" s="6">
        <f t="shared" si="46"/>
        <v>7609.15</v>
      </c>
      <c r="V56" s="6"/>
      <c r="W56" s="6">
        <f t="shared" si="47"/>
        <v>5072.76</v>
      </c>
      <c r="X56" s="6"/>
      <c r="Y56" s="6">
        <f t="shared" si="48"/>
        <v>7609.15</v>
      </c>
      <c r="Z56" s="6"/>
      <c r="AA56" s="6">
        <f t="shared" si="10"/>
        <v>7609.15</v>
      </c>
      <c r="AB56" s="6"/>
      <c r="AC56" s="6">
        <f t="shared" si="11"/>
        <v>5072.76</v>
      </c>
      <c r="AD56" s="6"/>
      <c r="AE56" s="25">
        <f t="shared" si="12"/>
        <v>7609.15</v>
      </c>
      <c r="AF56" s="14"/>
      <c r="AG56" s="6">
        <f t="shared" si="13"/>
        <v>5072.76</v>
      </c>
      <c r="AH56" s="14"/>
      <c r="AI56" s="6">
        <f t="shared" ref="AI56:AI58" si="50">AE56+AH56</f>
        <v>7609.15</v>
      </c>
      <c r="AJ56" s="24">
        <v>1110841750</v>
      </c>
    </row>
    <row r="57" spans="1:37" ht="54" x14ac:dyDescent="0.35">
      <c r="A57" s="32" t="s">
        <v>75</v>
      </c>
      <c r="B57" s="33" t="s">
        <v>131</v>
      </c>
      <c r="C57" s="28" t="s">
        <v>10</v>
      </c>
      <c r="D57" s="5"/>
      <c r="E57" s="5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25"/>
      <c r="AF57" s="14">
        <v>395.28300000000002</v>
      </c>
      <c r="AG57" s="6">
        <f>AC57+AF57</f>
        <v>395.28300000000002</v>
      </c>
      <c r="AH57" s="14"/>
      <c r="AI57" s="6">
        <f t="shared" si="50"/>
        <v>0</v>
      </c>
      <c r="AJ57" s="24">
        <v>1110841710</v>
      </c>
    </row>
    <row r="58" spans="1:37" x14ac:dyDescent="0.35">
      <c r="A58" s="3"/>
      <c r="B58" s="7" t="s">
        <v>11</v>
      </c>
      <c r="C58" s="7"/>
      <c r="D58" s="17">
        <f>D60+D61+D62</f>
        <v>668194.5</v>
      </c>
      <c r="E58" s="17">
        <f>E60+E61+E62</f>
        <v>570340</v>
      </c>
      <c r="F58" s="17">
        <f>F60+F61+F62</f>
        <v>0</v>
      </c>
      <c r="G58" s="17">
        <f t="shared" si="0"/>
        <v>668194.5</v>
      </c>
      <c r="H58" s="17">
        <f>H60+H61+H62</f>
        <v>0</v>
      </c>
      <c r="I58" s="17">
        <f t="shared" si="1"/>
        <v>570340</v>
      </c>
      <c r="J58" s="17">
        <f>J60+J61+J62</f>
        <v>29422.078000000001</v>
      </c>
      <c r="K58" s="17">
        <f t="shared" si="2"/>
        <v>697616.57799999998</v>
      </c>
      <c r="L58" s="17">
        <f>L60+L61+L62</f>
        <v>61703.100000000006</v>
      </c>
      <c r="M58" s="17">
        <f t="shared" si="3"/>
        <v>632043.1</v>
      </c>
      <c r="N58" s="17">
        <f>N60+N61+N62</f>
        <v>0</v>
      </c>
      <c r="O58" s="17">
        <f t="shared" si="43"/>
        <v>697616.57799999998</v>
      </c>
      <c r="P58" s="17">
        <f>P60+P61+P62</f>
        <v>0</v>
      </c>
      <c r="Q58" s="17">
        <f t="shared" si="44"/>
        <v>632043.1</v>
      </c>
      <c r="R58" s="17">
        <f>R60+R61+R62</f>
        <v>0</v>
      </c>
      <c r="S58" s="17">
        <f t="shared" si="45"/>
        <v>697616.57799999998</v>
      </c>
      <c r="T58" s="17">
        <f>T60+T61+T62</f>
        <v>0</v>
      </c>
      <c r="U58" s="17">
        <f t="shared" si="46"/>
        <v>632043.1</v>
      </c>
      <c r="V58" s="17">
        <f>V60+V61+V62</f>
        <v>3397.1170000000002</v>
      </c>
      <c r="W58" s="17">
        <f t="shared" si="47"/>
        <v>701013.69499999995</v>
      </c>
      <c r="X58" s="17">
        <f>X60+X61+X62</f>
        <v>-3000</v>
      </c>
      <c r="Y58" s="17">
        <f t="shared" si="48"/>
        <v>629043.1</v>
      </c>
      <c r="Z58" s="17">
        <f>Z60+Z61+Z62</f>
        <v>0</v>
      </c>
      <c r="AA58" s="17">
        <f t="shared" si="10"/>
        <v>629043.1</v>
      </c>
      <c r="AB58" s="17">
        <f>AB60+AB61+AB62</f>
        <v>2387.5529999999999</v>
      </c>
      <c r="AC58" s="17">
        <f t="shared" si="11"/>
        <v>703401.24799999991</v>
      </c>
      <c r="AD58" s="17">
        <f>AD60+AD61+AD62</f>
        <v>0</v>
      </c>
      <c r="AE58" s="17">
        <f t="shared" si="12"/>
        <v>629043.1</v>
      </c>
      <c r="AF58" s="17">
        <f>AF60+AF61+AF62</f>
        <v>437657.9</v>
      </c>
      <c r="AG58" s="6">
        <f t="shared" si="13"/>
        <v>1141059.148</v>
      </c>
      <c r="AH58" s="17">
        <f>AH60+AH61+AH62</f>
        <v>0</v>
      </c>
      <c r="AI58" s="6">
        <f t="shared" si="50"/>
        <v>629043.1</v>
      </c>
    </row>
    <row r="59" spans="1:37" x14ac:dyDescent="0.35">
      <c r="A59" s="3"/>
      <c r="B59" s="4" t="s">
        <v>12</v>
      </c>
      <c r="C59" s="9"/>
      <c r="D59" s="5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25"/>
      <c r="AF59" s="14"/>
      <c r="AG59" s="6"/>
      <c r="AH59" s="14"/>
      <c r="AI59" s="6"/>
    </row>
    <row r="60" spans="1:37" hidden="1" x14ac:dyDescent="0.35">
      <c r="A60" s="3"/>
      <c r="B60" s="7" t="s">
        <v>14</v>
      </c>
      <c r="C60" s="9"/>
      <c r="D60" s="5">
        <f>D65+D67+D73+D70+D72+D74+D75</f>
        <v>317689.5</v>
      </c>
      <c r="E60" s="5">
        <f>E65+E67+E73+E70+E72+E74+E75</f>
        <v>219835</v>
      </c>
      <c r="F60" s="6">
        <f>F65+F67+F70+F72+F73+F74+F75</f>
        <v>0</v>
      </c>
      <c r="G60" s="6">
        <f t="shared" si="0"/>
        <v>317689.5</v>
      </c>
      <c r="H60" s="6">
        <f>H65+H67+H70+H72+H73+H74+H75</f>
        <v>0</v>
      </c>
      <c r="I60" s="6">
        <f t="shared" si="1"/>
        <v>219835</v>
      </c>
      <c r="J60" s="6">
        <f>J65+J67+J70+J72+J73+J74+J75+J78+J80</f>
        <v>13321.478000000001</v>
      </c>
      <c r="K60" s="6">
        <f>G60+J60</f>
        <v>331010.978</v>
      </c>
      <c r="L60" s="6">
        <f>L65+L67+L70+L72+L73+L74+L75</f>
        <v>15425.8</v>
      </c>
      <c r="M60" s="6">
        <f t="shared" si="3"/>
        <v>235260.79999999999</v>
      </c>
      <c r="N60" s="6">
        <f>N65+N67+N70+N72+N73+N74+N75+N78+N80</f>
        <v>0</v>
      </c>
      <c r="O60" s="6">
        <f>K60+N60</f>
        <v>331010.978</v>
      </c>
      <c r="P60" s="6">
        <f>P65+P67+P70+P72+P73+P74+P75</f>
        <v>0</v>
      </c>
      <c r="Q60" s="6">
        <f t="shared" ref="Q60:Q63" si="51">M60+P60</f>
        <v>235260.79999999999</v>
      </c>
      <c r="R60" s="6">
        <f>R65+R67+R70+R72+R73+R74+R75+R78+R80+R83</f>
        <v>0</v>
      </c>
      <c r="S60" s="6">
        <f t="shared" si="45"/>
        <v>331010.978</v>
      </c>
      <c r="T60" s="6">
        <f t="shared" ref="T60" si="52">T65+T67+T70+T72+T73+T74+T75+T78+T80+T83</f>
        <v>0</v>
      </c>
      <c r="U60" s="6">
        <f t="shared" ref="U60:U63" si="53">Q60+T60</f>
        <v>235260.79999999999</v>
      </c>
      <c r="V60" s="14">
        <f>V65+V67+V70+V72+V73+V74+V75+V78+V80+V83+V85</f>
        <v>3397.1170000000002</v>
      </c>
      <c r="W60" s="6">
        <f t="shared" ref="W60:W61" si="54">S60+V60</f>
        <v>334408.09500000003</v>
      </c>
      <c r="X60" s="14">
        <f>X65+X67+X70+X72+X73+X74+X75+X78+X80+X83+X85</f>
        <v>-3000</v>
      </c>
      <c r="Y60" s="6">
        <f t="shared" ref="Y60:Y63" si="55">U60+X60</f>
        <v>232260.8</v>
      </c>
      <c r="Z60" s="14">
        <f>Z65+Z67+Z70+Z72+Z73+Z74+Z75+Z78+Z80+Z83+Z85</f>
        <v>0</v>
      </c>
      <c r="AA60" s="6">
        <f t="shared" si="10"/>
        <v>232260.8</v>
      </c>
      <c r="AB60" s="6">
        <f>AB65+AB67+AB70+AB72+AB73+AB74+AB75+AB78+AB80+AB83+AB85+AB86</f>
        <v>2387.5529999999999</v>
      </c>
      <c r="AC60" s="6">
        <f t="shared" si="11"/>
        <v>336795.64800000004</v>
      </c>
      <c r="AD60" s="6">
        <f>AD65+AD67+AD70+AD72+AD73+AD74+AD75+AD78+AD80+AD83+AD85+AD86</f>
        <v>0</v>
      </c>
      <c r="AE60" s="6">
        <f t="shared" si="12"/>
        <v>232260.8</v>
      </c>
      <c r="AF60" s="14">
        <f>AF65+AF67+AF70+AF72+AF73+AF74+AF75+AF78+AF80+AF83+AF85+AF86</f>
        <v>109414.5</v>
      </c>
      <c r="AG60" s="25">
        <f t="shared" si="13"/>
        <v>446210.14800000004</v>
      </c>
      <c r="AH60" s="14">
        <f>AH65+AH67+AH70+AH72+AH73+AH74+AH75+AH78+AH80+AH83+AH85+AH86</f>
        <v>0</v>
      </c>
      <c r="AI60" s="6">
        <f t="shared" ref="AI60:AI63" si="56">AE60+AH60</f>
        <v>232260.8</v>
      </c>
      <c r="AJ60" s="2"/>
      <c r="AK60" s="1">
        <v>0</v>
      </c>
    </row>
    <row r="61" spans="1:37" hidden="1" x14ac:dyDescent="0.35">
      <c r="A61" s="3"/>
      <c r="B61" s="7" t="s">
        <v>26</v>
      </c>
      <c r="C61" s="9"/>
      <c r="D61" s="5"/>
      <c r="E61" s="5"/>
      <c r="F61" s="6"/>
      <c r="G61" s="6">
        <f t="shared" si="0"/>
        <v>0</v>
      </c>
      <c r="H61" s="6"/>
      <c r="I61" s="6">
        <f t="shared" si="1"/>
        <v>0</v>
      </c>
      <c r="J61" s="6"/>
      <c r="K61" s="6">
        <f t="shared" si="2"/>
        <v>0</v>
      </c>
      <c r="L61" s="6"/>
      <c r="M61" s="6">
        <f t="shared" si="3"/>
        <v>0</v>
      </c>
      <c r="N61" s="6"/>
      <c r="O61" s="6">
        <f t="shared" ref="O61:O63" si="57">K61+N61</f>
        <v>0</v>
      </c>
      <c r="P61" s="6"/>
      <c r="Q61" s="6">
        <f t="shared" si="51"/>
        <v>0</v>
      </c>
      <c r="R61" s="6"/>
      <c r="S61" s="6">
        <f t="shared" si="45"/>
        <v>0</v>
      </c>
      <c r="T61" s="6"/>
      <c r="U61" s="6">
        <f t="shared" si="53"/>
        <v>0</v>
      </c>
      <c r="V61" s="14"/>
      <c r="W61" s="6">
        <f t="shared" si="54"/>
        <v>0</v>
      </c>
      <c r="X61" s="14"/>
      <c r="Y61" s="6">
        <f t="shared" si="55"/>
        <v>0</v>
      </c>
      <c r="Z61" s="14"/>
      <c r="AA61" s="6">
        <f t="shared" si="10"/>
        <v>0</v>
      </c>
      <c r="AB61" s="6"/>
      <c r="AC61" s="6">
        <f t="shared" si="11"/>
        <v>0</v>
      </c>
      <c r="AD61" s="6"/>
      <c r="AE61" s="6">
        <f t="shared" si="12"/>
        <v>0</v>
      </c>
      <c r="AF61" s="14"/>
      <c r="AG61" s="25">
        <f t="shared" si="13"/>
        <v>0</v>
      </c>
      <c r="AH61" s="14"/>
      <c r="AI61" s="6">
        <f t="shared" si="56"/>
        <v>0</v>
      </c>
      <c r="AJ61" s="2"/>
      <c r="AK61" s="1">
        <v>0</v>
      </c>
    </row>
    <row r="62" spans="1:37" x14ac:dyDescent="0.35">
      <c r="A62" s="3"/>
      <c r="B62" s="7" t="s">
        <v>111</v>
      </c>
      <c r="C62" s="9"/>
      <c r="D62" s="5">
        <f>D66+D71</f>
        <v>350505</v>
      </c>
      <c r="E62" s="5">
        <f>E66+E71</f>
        <v>350505</v>
      </c>
      <c r="F62" s="6">
        <f>F66+F71</f>
        <v>0</v>
      </c>
      <c r="G62" s="6">
        <f t="shared" si="0"/>
        <v>350505</v>
      </c>
      <c r="H62" s="6">
        <f>H66+H71</f>
        <v>0</v>
      </c>
      <c r="I62" s="6">
        <f t="shared" si="1"/>
        <v>350505</v>
      </c>
      <c r="J62" s="6">
        <f>J66+J71+J79</f>
        <v>16100.6</v>
      </c>
      <c r="K62" s="6">
        <f t="shared" si="2"/>
        <v>366605.6</v>
      </c>
      <c r="L62" s="6">
        <f>L66+L71</f>
        <v>46277.3</v>
      </c>
      <c r="M62" s="6">
        <f t="shared" si="3"/>
        <v>396782.3</v>
      </c>
      <c r="N62" s="6">
        <f>N66+N71+N79</f>
        <v>0</v>
      </c>
      <c r="O62" s="6">
        <f t="shared" si="57"/>
        <v>366605.6</v>
      </c>
      <c r="P62" s="6">
        <f>P66+P71</f>
        <v>0</v>
      </c>
      <c r="Q62" s="6">
        <f t="shared" si="51"/>
        <v>396782.3</v>
      </c>
      <c r="R62" s="6">
        <f>R66+R71+R79+R84</f>
        <v>0</v>
      </c>
      <c r="S62" s="6">
        <f t="shared" ref="S62:T62" si="58">S66+S71+S79+S84</f>
        <v>366605.6</v>
      </c>
      <c r="T62" s="6">
        <f t="shared" si="58"/>
        <v>0</v>
      </c>
      <c r="U62" s="6">
        <f t="shared" si="53"/>
        <v>396782.3</v>
      </c>
      <c r="V62" s="6">
        <f>V66+V71+V79+V84</f>
        <v>0</v>
      </c>
      <c r="W62" s="6">
        <f t="shared" ref="W62:X62" si="59">W66+W71+W79+W84</f>
        <v>366605.6</v>
      </c>
      <c r="X62" s="6">
        <f t="shared" si="59"/>
        <v>0</v>
      </c>
      <c r="Y62" s="6">
        <f t="shared" si="55"/>
        <v>396782.3</v>
      </c>
      <c r="Z62" s="6">
        <f t="shared" ref="Z62" si="60">Z66+Z71+Z79+Z84</f>
        <v>0</v>
      </c>
      <c r="AA62" s="6">
        <f t="shared" si="10"/>
        <v>396782.3</v>
      </c>
      <c r="AB62" s="6">
        <f>AB66+AB71+AB79+AB84</f>
        <v>0</v>
      </c>
      <c r="AC62" s="6">
        <f t="shared" si="11"/>
        <v>366605.6</v>
      </c>
      <c r="AD62" s="6">
        <f t="shared" ref="AD62" si="61">AD66+AD71+AD79+AD84</f>
        <v>0</v>
      </c>
      <c r="AE62" s="25">
        <f t="shared" si="12"/>
        <v>396782.3</v>
      </c>
      <c r="AF62" s="14">
        <f>AF66+AF71+AF79+AF84</f>
        <v>328243.40000000002</v>
      </c>
      <c r="AG62" s="6">
        <f t="shared" si="13"/>
        <v>694849</v>
      </c>
      <c r="AH62" s="14">
        <f t="shared" ref="AH62" si="62">AH66+AH71+AH79+AH84</f>
        <v>0</v>
      </c>
      <c r="AI62" s="6">
        <f t="shared" si="56"/>
        <v>396782.3</v>
      </c>
    </row>
    <row r="63" spans="1:37" ht="54" x14ac:dyDescent="0.35">
      <c r="A63" s="3" t="s">
        <v>76</v>
      </c>
      <c r="B63" s="7" t="s">
        <v>27</v>
      </c>
      <c r="C63" s="9" t="s">
        <v>10</v>
      </c>
      <c r="D63" s="5">
        <f>D65+D66</f>
        <v>193462</v>
      </c>
      <c r="E63" s="5">
        <f>E65+E66</f>
        <v>0</v>
      </c>
      <c r="F63" s="6"/>
      <c r="G63" s="6">
        <f t="shared" si="0"/>
        <v>193462</v>
      </c>
      <c r="H63" s="6"/>
      <c r="I63" s="6">
        <f t="shared" si="1"/>
        <v>0</v>
      </c>
      <c r="J63" s="6">
        <f>J65+J66</f>
        <v>-19877</v>
      </c>
      <c r="K63" s="6">
        <f t="shared" si="2"/>
        <v>173585</v>
      </c>
      <c r="L63" s="6"/>
      <c r="M63" s="6">
        <f t="shared" si="3"/>
        <v>0</v>
      </c>
      <c r="N63" s="6">
        <f>N65+N66</f>
        <v>0</v>
      </c>
      <c r="O63" s="6">
        <f t="shared" si="57"/>
        <v>173585</v>
      </c>
      <c r="P63" s="6"/>
      <c r="Q63" s="6">
        <f t="shared" si="51"/>
        <v>0</v>
      </c>
      <c r="R63" s="6">
        <f>R65+R66</f>
        <v>-86880.599999999991</v>
      </c>
      <c r="S63" s="6">
        <f t="shared" ref="S63" si="63">O63+R63</f>
        <v>86704.400000000009</v>
      </c>
      <c r="T63" s="6"/>
      <c r="U63" s="6">
        <f t="shared" si="53"/>
        <v>0</v>
      </c>
      <c r="V63" s="6">
        <f>V65+V66</f>
        <v>0</v>
      </c>
      <c r="W63" s="6">
        <f t="shared" ref="W63" si="64">S63+V63</f>
        <v>86704.400000000009</v>
      </c>
      <c r="X63" s="6"/>
      <c r="Y63" s="6">
        <f t="shared" si="55"/>
        <v>0</v>
      </c>
      <c r="Z63" s="6"/>
      <c r="AA63" s="6">
        <f t="shared" si="10"/>
        <v>0</v>
      </c>
      <c r="AB63" s="6">
        <f>AB65+AB66</f>
        <v>0</v>
      </c>
      <c r="AC63" s="6">
        <f t="shared" si="11"/>
        <v>86704.400000000009</v>
      </c>
      <c r="AD63" s="6"/>
      <c r="AE63" s="25">
        <f t="shared" si="12"/>
        <v>0</v>
      </c>
      <c r="AF63" s="14">
        <f>AF65+AF66</f>
        <v>364482.7</v>
      </c>
      <c r="AG63" s="6">
        <f t="shared" si="13"/>
        <v>451187.10000000003</v>
      </c>
      <c r="AH63" s="14"/>
      <c r="AI63" s="6">
        <f t="shared" si="56"/>
        <v>0</v>
      </c>
    </row>
    <row r="64" spans="1:37" x14ac:dyDescent="0.35">
      <c r="A64" s="3"/>
      <c r="B64" s="4" t="s">
        <v>12</v>
      </c>
      <c r="C64" s="9"/>
      <c r="D64" s="5"/>
      <c r="E64" s="5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25"/>
      <c r="AF64" s="14"/>
      <c r="AG64" s="6"/>
      <c r="AH64" s="14"/>
      <c r="AI64" s="6"/>
    </row>
    <row r="65" spans="1:37" hidden="1" x14ac:dyDescent="0.35">
      <c r="A65" s="3"/>
      <c r="B65" s="7" t="s">
        <v>14</v>
      </c>
      <c r="C65" s="9"/>
      <c r="D65" s="5">
        <v>48365.5</v>
      </c>
      <c r="E65" s="5">
        <v>0</v>
      </c>
      <c r="F65" s="6"/>
      <c r="G65" s="6">
        <f t="shared" si="0"/>
        <v>48365.5</v>
      </c>
      <c r="H65" s="6"/>
      <c r="I65" s="6">
        <f t="shared" si="1"/>
        <v>0</v>
      </c>
      <c r="J65" s="6">
        <v>-12238.5</v>
      </c>
      <c r="K65" s="6">
        <f t="shared" si="2"/>
        <v>36127</v>
      </c>
      <c r="L65" s="6"/>
      <c r="M65" s="6">
        <f t="shared" si="3"/>
        <v>0</v>
      </c>
      <c r="N65" s="6"/>
      <c r="O65" s="6">
        <f t="shared" ref="O65:O68" si="65">K65+N65</f>
        <v>36127</v>
      </c>
      <c r="P65" s="6"/>
      <c r="Q65" s="6">
        <f t="shared" ref="Q65:Q68" si="66">M65+P65</f>
        <v>0</v>
      </c>
      <c r="R65" s="6">
        <v>-14450.9</v>
      </c>
      <c r="S65" s="6">
        <f t="shared" ref="S65:S68" si="67">O65+R65</f>
        <v>21676.1</v>
      </c>
      <c r="T65" s="6"/>
      <c r="U65" s="6">
        <f t="shared" ref="U65:U68" si="68">Q65+T65</f>
        <v>0</v>
      </c>
      <c r="V65" s="14"/>
      <c r="W65" s="6">
        <f t="shared" ref="W65:W68" si="69">S65+V65</f>
        <v>21676.1</v>
      </c>
      <c r="X65" s="14"/>
      <c r="Y65" s="6">
        <f t="shared" ref="Y65:Y68" si="70">U65+X65</f>
        <v>0</v>
      </c>
      <c r="Z65" s="14"/>
      <c r="AA65" s="6">
        <f t="shared" si="10"/>
        <v>0</v>
      </c>
      <c r="AB65" s="6"/>
      <c r="AC65" s="6">
        <f t="shared" si="11"/>
        <v>21676.1</v>
      </c>
      <c r="AD65" s="6"/>
      <c r="AE65" s="6">
        <f t="shared" si="12"/>
        <v>0</v>
      </c>
      <c r="AF65" s="14">
        <v>91120.7</v>
      </c>
      <c r="AG65" s="25">
        <f t="shared" si="13"/>
        <v>112796.79999999999</v>
      </c>
      <c r="AH65" s="14"/>
      <c r="AI65" s="6">
        <f t="shared" ref="AI65:AI68" si="71">AE65+AH65</f>
        <v>0</v>
      </c>
      <c r="AJ65" s="2" t="s">
        <v>99</v>
      </c>
      <c r="AK65" s="1">
        <v>0</v>
      </c>
    </row>
    <row r="66" spans="1:37" x14ac:dyDescent="0.35">
      <c r="A66" s="3"/>
      <c r="B66" s="7" t="s">
        <v>111</v>
      </c>
      <c r="C66" s="9"/>
      <c r="D66" s="5">
        <v>145096.5</v>
      </c>
      <c r="E66" s="5">
        <v>0</v>
      </c>
      <c r="F66" s="6"/>
      <c r="G66" s="6">
        <f t="shared" si="0"/>
        <v>145096.5</v>
      </c>
      <c r="H66" s="6"/>
      <c r="I66" s="6">
        <f t="shared" si="1"/>
        <v>0</v>
      </c>
      <c r="J66" s="6">
        <v>-7638.5</v>
      </c>
      <c r="K66" s="6">
        <f t="shared" si="2"/>
        <v>137458</v>
      </c>
      <c r="L66" s="6"/>
      <c r="M66" s="6">
        <f t="shared" si="3"/>
        <v>0</v>
      </c>
      <c r="N66" s="6"/>
      <c r="O66" s="6">
        <f t="shared" si="65"/>
        <v>137458</v>
      </c>
      <c r="P66" s="6"/>
      <c r="Q66" s="6">
        <f t="shared" si="66"/>
        <v>0</v>
      </c>
      <c r="R66" s="6">
        <v>-72429.7</v>
      </c>
      <c r="S66" s="6">
        <f t="shared" si="67"/>
        <v>65028.3</v>
      </c>
      <c r="T66" s="6"/>
      <c r="U66" s="6">
        <f t="shared" si="68"/>
        <v>0</v>
      </c>
      <c r="V66" s="6"/>
      <c r="W66" s="6">
        <f t="shared" si="69"/>
        <v>65028.3</v>
      </c>
      <c r="X66" s="6"/>
      <c r="Y66" s="6">
        <f t="shared" si="70"/>
        <v>0</v>
      </c>
      <c r="Z66" s="6"/>
      <c r="AA66" s="6">
        <f t="shared" si="10"/>
        <v>0</v>
      </c>
      <c r="AB66" s="6"/>
      <c r="AC66" s="6">
        <f t="shared" si="11"/>
        <v>65028.3</v>
      </c>
      <c r="AD66" s="6"/>
      <c r="AE66" s="25">
        <f t="shared" si="12"/>
        <v>0</v>
      </c>
      <c r="AF66" s="14">
        <v>273362</v>
      </c>
      <c r="AG66" s="6">
        <f t="shared" si="13"/>
        <v>338390.3</v>
      </c>
      <c r="AH66" s="14"/>
      <c r="AI66" s="6">
        <f t="shared" si="71"/>
        <v>0</v>
      </c>
      <c r="AJ66" s="24" t="s">
        <v>91</v>
      </c>
    </row>
    <row r="67" spans="1:37" ht="54" x14ac:dyDescent="0.35">
      <c r="A67" s="3" t="s">
        <v>32</v>
      </c>
      <c r="B67" s="9" t="s">
        <v>60</v>
      </c>
      <c r="C67" s="9" t="s">
        <v>10</v>
      </c>
      <c r="D67" s="5">
        <v>150734</v>
      </c>
      <c r="E67" s="5">
        <v>100000</v>
      </c>
      <c r="F67" s="6"/>
      <c r="G67" s="6">
        <f t="shared" si="0"/>
        <v>150734</v>
      </c>
      <c r="H67" s="6"/>
      <c r="I67" s="6">
        <f t="shared" si="1"/>
        <v>100000</v>
      </c>
      <c r="J67" s="6"/>
      <c r="K67" s="6">
        <f t="shared" si="2"/>
        <v>150734</v>
      </c>
      <c r="L67" s="6"/>
      <c r="M67" s="6">
        <f t="shared" si="3"/>
        <v>100000</v>
      </c>
      <c r="N67" s="6"/>
      <c r="O67" s="6">
        <f t="shared" si="65"/>
        <v>150734</v>
      </c>
      <c r="P67" s="6"/>
      <c r="Q67" s="6">
        <f t="shared" si="66"/>
        <v>100000</v>
      </c>
      <c r="R67" s="6"/>
      <c r="S67" s="6">
        <f t="shared" si="67"/>
        <v>150734</v>
      </c>
      <c r="T67" s="6"/>
      <c r="U67" s="6">
        <f t="shared" si="68"/>
        <v>100000</v>
      </c>
      <c r="V67" s="6"/>
      <c r="W67" s="6">
        <f t="shared" si="69"/>
        <v>150734</v>
      </c>
      <c r="X67" s="6"/>
      <c r="Y67" s="6">
        <f t="shared" si="70"/>
        <v>100000</v>
      </c>
      <c r="Z67" s="6"/>
      <c r="AA67" s="6">
        <f t="shared" si="10"/>
        <v>100000</v>
      </c>
      <c r="AB67" s="6"/>
      <c r="AC67" s="6">
        <f t="shared" si="11"/>
        <v>150734</v>
      </c>
      <c r="AD67" s="6"/>
      <c r="AE67" s="25">
        <f t="shared" si="12"/>
        <v>100000</v>
      </c>
      <c r="AF67" s="14"/>
      <c r="AG67" s="6">
        <f t="shared" si="13"/>
        <v>150734</v>
      </c>
      <c r="AH67" s="14"/>
      <c r="AI67" s="6">
        <f t="shared" si="71"/>
        <v>100000</v>
      </c>
      <c r="AJ67" s="24">
        <v>1020141480</v>
      </c>
    </row>
    <row r="68" spans="1:37" ht="54" x14ac:dyDescent="0.35">
      <c r="A68" s="3" t="s">
        <v>33</v>
      </c>
      <c r="B68" s="7" t="s">
        <v>79</v>
      </c>
      <c r="C68" s="9" t="s">
        <v>10</v>
      </c>
      <c r="D68" s="5">
        <f>D70+D71</f>
        <v>273878</v>
      </c>
      <c r="E68" s="5">
        <f>E70+E71</f>
        <v>467340</v>
      </c>
      <c r="F68" s="6"/>
      <c r="G68" s="6">
        <f t="shared" si="0"/>
        <v>273878</v>
      </c>
      <c r="H68" s="6"/>
      <c r="I68" s="6">
        <f t="shared" si="1"/>
        <v>467340</v>
      </c>
      <c r="J68" s="6">
        <f>J70+J71</f>
        <v>25961.7</v>
      </c>
      <c r="K68" s="6">
        <f t="shared" si="2"/>
        <v>299839.7</v>
      </c>
      <c r="L68" s="6">
        <f>L70+L71</f>
        <v>61703.100000000006</v>
      </c>
      <c r="M68" s="6">
        <f t="shared" si="3"/>
        <v>529043.1</v>
      </c>
      <c r="N68" s="6">
        <f>N70+N71</f>
        <v>0</v>
      </c>
      <c r="O68" s="6">
        <f t="shared" si="65"/>
        <v>299839.7</v>
      </c>
      <c r="P68" s="6">
        <f>P70+P71</f>
        <v>0</v>
      </c>
      <c r="Q68" s="6">
        <f t="shared" si="66"/>
        <v>529043.1</v>
      </c>
      <c r="R68" s="6">
        <f>R70+R71</f>
        <v>62151.6</v>
      </c>
      <c r="S68" s="6">
        <f t="shared" si="67"/>
        <v>361991.3</v>
      </c>
      <c r="T68" s="6">
        <f>T70+T71</f>
        <v>-253301.09999999998</v>
      </c>
      <c r="U68" s="6">
        <f t="shared" si="68"/>
        <v>275742</v>
      </c>
      <c r="V68" s="6">
        <f>V70+V71</f>
        <v>0</v>
      </c>
      <c r="W68" s="6">
        <f t="shared" si="69"/>
        <v>361991.3</v>
      </c>
      <c r="X68" s="6">
        <f>X70+X71</f>
        <v>0</v>
      </c>
      <c r="Y68" s="6">
        <f t="shared" si="70"/>
        <v>275742</v>
      </c>
      <c r="Z68" s="6">
        <f>Z70+Z71</f>
        <v>0</v>
      </c>
      <c r="AA68" s="6">
        <f t="shared" si="10"/>
        <v>275742</v>
      </c>
      <c r="AB68" s="6">
        <f>AB70+AB71</f>
        <v>0</v>
      </c>
      <c r="AC68" s="6">
        <f t="shared" si="11"/>
        <v>361991.3</v>
      </c>
      <c r="AD68" s="6">
        <f>AD70+AD71</f>
        <v>0</v>
      </c>
      <c r="AE68" s="25">
        <f t="shared" si="12"/>
        <v>275742</v>
      </c>
      <c r="AF68" s="14">
        <f>AF70+AF71</f>
        <v>73175.199999999997</v>
      </c>
      <c r="AG68" s="6">
        <f t="shared" si="13"/>
        <v>435166.5</v>
      </c>
      <c r="AH68" s="14">
        <f>AH70+AH71</f>
        <v>0</v>
      </c>
      <c r="AI68" s="6">
        <f t="shared" si="71"/>
        <v>275742</v>
      </c>
      <c r="AJ68" s="24">
        <v>1020141500</v>
      </c>
    </row>
    <row r="69" spans="1:37" x14ac:dyDescent="0.35">
      <c r="A69" s="3"/>
      <c r="B69" s="4" t="s">
        <v>12</v>
      </c>
      <c r="C69" s="9"/>
      <c r="D69" s="5"/>
      <c r="E69" s="5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25"/>
      <c r="AF69" s="14"/>
      <c r="AG69" s="6"/>
      <c r="AH69" s="14"/>
      <c r="AI69" s="6"/>
    </row>
    <row r="70" spans="1:37" hidden="1" x14ac:dyDescent="0.35">
      <c r="A70" s="3"/>
      <c r="B70" s="7" t="s">
        <v>14</v>
      </c>
      <c r="C70" s="9"/>
      <c r="D70" s="5">
        <v>68469.5</v>
      </c>
      <c r="E70" s="5">
        <v>116835</v>
      </c>
      <c r="F70" s="6"/>
      <c r="G70" s="6">
        <f t="shared" si="0"/>
        <v>68469.5</v>
      </c>
      <c r="H70" s="6"/>
      <c r="I70" s="6">
        <f t="shared" si="1"/>
        <v>116835</v>
      </c>
      <c r="J70" s="6">
        <v>13759.7</v>
      </c>
      <c r="K70" s="6">
        <f t="shared" si="2"/>
        <v>82229.2</v>
      </c>
      <c r="L70" s="6">
        <v>15425.8</v>
      </c>
      <c r="M70" s="6">
        <f t="shared" si="3"/>
        <v>132260.79999999999</v>
      </c>
      <c r="N70" s="6"/>
      <c r="O70" s="6">
        <f t="shared" ref="O70:O76" si="72">K70+N70</f>
        <v>82229.2</v>
      </c>
      <c r="P70" s="6"/>
      <c r="Q70" s="6">
        <f t="shared" ref="Q70:Q76" si="73">M70+P70</f>
        <v>132260.79999999999</v>
      </c>
      <c r="R70" s="6">
        <v>8268.65</v>
      </c>
      <c r="S70" s="6">
        <f t="shared" ref="S70:S76" si="74">O70+R70</f>
        <v>90497.849999999991</v>
      </c>
      <c r="T70" s="6">
        <v>-63325.3</v>
      </c>
      <c r="U70" s="6">
        <f t="shared" ref="U70:U76" si="75">Q70+T70</f>
        <v>68935.499999999985</v>
      </c>
      <c r="V70" s="14"/>
      <c r="W70" s="6">
        <f t="shared" ref="W70:W76" si="76">S70+V70</f>
        <v>90497.849999999991</v>
      </c>
      <c r="X70" s="14"/>
      <c r="Y70" s="6">
        <f t="shared" ref="Y70:Y76" si="77">U70+X70</f>
        <v>68935.499999999985</v>
      </c>
      <c r="Z70" s="14"/>
      <c r="AA70" s="6">
        <f t="shared" si="10"/>
        <v>68935.499999999985</v>
      </c>
      <c r="AB70" s="6"/>
      <c r="AC70" s="6">
        <f t="shared" si="11"/>
        <v>90497.849999999991</v>
      </c>
      <c r="AD70" s="6"/>
      <c r="AE70" s="6">
        <f t="shared" si="12"/>
        <v>68935.499999999985</v>
      </c>
      <c r="AF70" s="14">
        <v>18293.8</v>
      </c>
      <c r="AG70" s="25">
        <f t="shared" si="13"/>
        <v>108791.65</v>
      </c>
      <c r="AH70" s="14"/>
      <c r="AI70" s="6">
        <f t="shared" ref="AI70:AI76" si="78">AE70+AH70</f>
        <v>68935.499999999985</v>
      </c>
      <c r="AJ70" s="2" t="s">
        <v>119</v>
      </c>
      <c r="AK70" s="1">
        <v>0</v>
      </c>
    </row>
    <row r="71" spans="1:37" x14ac:dyDescent="0.35">
      <c r="A71" s="3"/>
      <c r="B71" s="7" t="s">
        <v>111</v>
      </c>
      <c r="C71" s="9"/>
      <c r="D71" s="5">
        <v>205408.5</v>
      </c>
      <c r="E71" s="5">
        <v>350505</v>
      </c>
      <c r="F71" s="6"/>
      <c r="G71" s="6">
        <f t="shared" si="0"/>
        <v>205408.5</v>
      </c>
      <c r="H71" s="6"/>
      <c r="I71" s="6">
        <f t="shared" si="1"/>
        <v>350505</v>
      </c>
      <c r="J71" s="6">
        <v>12202</v>
      </c>
      <c r="K71" s="6">
        <f t="shared" si="2"/>
        <v>217610.5</v>
      </c>
      <c r="L71" s="6">
        <v>46277.3</v>
      </c>
      <c r="M71" s="6">
        <f t="shared" si="3"/>
        <v>396782.3</v>
      </c>
      <c r="N71" s="6"/>
      <c r="O71" s="6">
        <f t="shared" si="72"/>
        <v>217610.5</v>
      </c>
      <c r="P71" s="6"/>
      <c r="Q71" s="6">
        <f t="shared" si="73"/>
        <v>396782.3</v>
      </c>
      <c r="R71" s="6">
        <v>53882.95</v>
      </c>
      <c r="S71" s="6">
        <f t="shared" si="74"/>
        <v>271493.45</v>
      </c>
      <c r="T71" s="6">
        <v>-189975.8</v>
      </c>
      <c r="U71" s="6">
        <f t="shared" si="75"/>
        <v>206806.5</v>
      </c>
      <c r="V71" s="6"/>
      <c r="W71" s="6">
        <f t="shared" si="76"/>
        <v>271493.45</v>
      </c>
      <c r="X71" s="6"/>
      <c r="Y71" s="6">
        <f t="shared" si="77"/>
        <v>206806.5</v>
      </c>
      <c r="Z71" s="6"/>
      <c r="AA71" s="6">
        <f t="shared" si="10"/>
        <v>206806.5</v>
      </c>
      <c r="AB71" s="6"/>
      <c r="AC71" s="6">
        <f t="shared" si="11"/>
        <v>271493.45</v>
      </c>
      <c r="AD71" s="6"/>
      <c r="AE71" s="25">
        <f t="shared" si="12"/>
        <v>206806.5</v>
      </c>
      <c r="AF71" s="14">
        <v>54881.4</v>
      </c>
      <c r="AG71" s="6">
        <f t="shared" si="13"/>
        <v>326374.85000000003</v>
      </c>
      <c r="AH71" s="14"/>
      <c r="AI71" s="6">
        <f t="shared" si="78"/>
        <v>206806.5</v>
      </c>
      <c r="AJ71" s="24" t="s">
        <v>91</v>
      </c>
    </row>
    <row r="72" spans="1:37" ht="79.5" customHeight="1" x14ac:dyDescent="0.35">
      <c r="A72" s="3" t="s">
        <v>83</v>
      </c>
      <c r="B72" s="7" t="s">
        <v>58</v>
      </c>
      <c r="C72" s="9" t="s">
        <v>10</v>
      </c>
      <c r="D72" s="5">
        <v>30125.3</v>
      </c>
      <c r="E72" s="5">
        <v>0</v>
      </c>
      <c r="F72" s="6"/>
      <c r="G72" s="6">
        <f t="shared" si="0"/>
        <v>30125.3</v>
      </c>
      <c r="H72" s="6"/>
      <c r="I72" s="6">
        <f t="shared" si="1"/>
        <v>0</v>
      </c>
      <c r="J72" s="6"/>
      <c r="K72" s="6">
        <f t="shared" si="2"/>
        <v>30125.3</v>
      </c>
      <c r="L72" s="6"/>
      <c r="M72" s="6">
        <f t="shared" si="3"/>
        <v>0</v>
      </c>
      <c r="N72" s="6"/>
      <c r="O72" s="6">
        <f t="shared" si="72"/>
        <v>30125.3</v>
      </c>
      <c r="P72" s="6"/>
      <c r="Q72" s="6">
        <f t="shared" si="73"/>
        <v>0</v>
      </c>
      <c r="R72" s="6"/>
      <c r="S72" s="6">
        <f t="shared" si="74"/>
        <v>30125.3</v>
      </c>
      <c r="T72" s="6"/>
      <c r="U72" s="6">
        <f t="shared" si="75"/>
        <v>0</v>
      </c>
      <c r="V72" s="6"/>
      <c r="W72" s="6">
        <f t="shared" si="76"/>
        <v>30125.3</v>
      </c>
      <c r="X72" s="6"/>
      <c r="Y72" s="6">
        <f t="shared" si="77"/>
        <v>0</v>
      </c>
      <c r="Z72" s="6"/>
      <c r="AA72" s="6">
        <f t="shared" si="10"/>
        <v>0</v>
      </c>
      <c r="AB72" s="6"/>
      <c r="AC72" s="6">
        <f t="shared" si="11"/>
        <v>30125.3</v>
      </c>
      <c r="AD72" s="6"/>
      <c r="AE72" s="25">
        <f t="shared" si="12"/>
        <v>0</v>
      </c>
      <c r="AF72" s="14"/>
      <c r="AG72" s="6">
        <f t="shared" si="13"/>
        <v>30125.3</v>
      </c>
      <c r="AH72" s="14"/>
      <c r="AI72" s="6">
        <f t="shared" si="78"/>
        <v>0</v>
      </c>
      <c r="AJ72" s="24">
        <v>1020141250</v>
      </c>
    </row>
    <row r="73" spans="1:37" ht="54" x14ac:dyDescent="0.35">
      <c r="A73" s="3" t="s">
        <v>96</v>
      </c>
      <c r="B73" s="7" t="s">
        <v>80</v>
      </c>
      <c r="C73" s="9" t="s">
        <v>10</v>
      </c>
      <c r="D73" s="5">
        <v>14431.4</v>
      </c>
      <c r="E73" s="5">
        <v>0</v>
      </c>
      <c r="F73" s="6"/>
      <c r="G73" s="6">
        <f t="shared" si="0"/>
        <v>14431.4</v>
      </c>
      <c r="H73" s="6"/>
      <c r="I73" s="6">
        <f t="shared" si="1"/>
        <v>0</v>
      </c>
      <c r="J73" s="6">
        <v>-178.00200000000001</v>
      </c>
      <c r="K73" s="6">
        <f t="shared" si="2"/>
        <v>14253.397999999999</v>
      </c>
      <c r="L73" s="6"/>
      <c r="M73" s="6">
        <f t="shared" si="3"/>
        <v>0</v>
      </c>
      <c r="N73" s="6"/>
      <c r="O73" s="6">
        <f t="shared" si="72"/>
        <v>14253.397999999999</v>
      </c>
      <c r="P73" s="6"/>
      <c r="Q73" s="6">
        <f t="shared" si="73"/>
        <v>0</v>
      </c>
      <c r="R73" s="6"/>
      <c r="S73" s="6">
        <f t="shared" si="74"/>
        <v>14253.397999999999</v>
      </c>
      <c r="T73" s="6"/>
      <c r="U73" s="6">
        <f t="shared" si="75"/>
        <v>0</v>
      </c>
      <c r="V73" s="6"/>
      <c r="W73" s="6">
        <f t="shared" si="76"/>
        <v>14253.397999999999</v>
      </c>
      <c r="X73" s="6"/>
      <c r="Y73" s="6">
        <f t="shared" si="77"/>
        <v>0</v>
      </c>
      <c r="Z73" s="6"/>
      <c r="AA73" s="6">
        <f t="shared" si="10"/>
        <v>0</v>
      </c>
      <c r="AB73" s="6"/>
      <c r="AC73" s="6">
        <f t="shared" si="11"/>
        <v>14253.397999999999</v>
      </c>
      <c r="AD73" s="6"/>
      <c r="AE73" s="25">
        <f t="shared" si="12"/>
        <v>0</v>
      </c>
      <c r="AF73" s="14"/>
      <c r="AG73" s="6">
        <f t="shared" si="13"/>
        <v>14253.397999999999</v>
      </c>
      <c r="AH73" s="14"/>
      <c r="AI73" s="6">
        <f t="shared" si="78"/>
        <v>0</v>
      </c>
      <c r="AJ73" s="24">
        <v>1020141510</v>
      </c>
    </row>
    <row r="74" spans="1:37" ht="54" x14ac:dyDescent="0.35">
      <c r="A74" s="3" t="s">
        <v>97</v>
      </c>
      <c r="B74" s="7" t="s">
        <v>59</v>
      </c>
      <c r="C74" s="9" t="s">
        <v>10</v>
      </c>
      <c r="D74" s="5">
        <v>2563.8000000000002</v>
      </c>
      <c r="E74" s="5">
        <v>0</v>
      </c>
      <c r="F74" s="6"/>
      <c r="G74" s="6">
        <f t="shared" si="0"/>
        <v>2563.8000000000002</v>
      </c>
      <c r="H74" s="6"/>
      <c r="I74" s="6">
        <f t="shared" si="1"/>
        <v>0</v>
      </c>
      <c r="J74" s="6"/>
      <c r="K74" s="6">
        <f t="shared" si="2"/>
        <v>2563.8000000000002</v>
      </c>
      <c r="L74" s="6"/>
      <c r="M74" s="6">
        <f t="shared" si="3"/>
        <v>0</v>
      </c>
      <c r="N74" s="6"/>
      <c r="O74" s="6">
        <f t="shared" si="72"/>
        <v>2563.8000000000002</v>
      </c>
      <c r="P74" s="6"/>
      <c r="Q74" s="6">
        <f t="shared" si="73"/>
        <v>0</v>
      </c>
      <c r="R74" s="6"/>
      <c r="S74" s="6">
        <f t="shared" si="74"/>
        <v>2563.8000000000002</v>
      </c>
      <c r="T74" s="6"/>
      <c r="U74" s="6">
        <f t="shared" si="75"/>
        <v>0</v>
      </c>
      <c r="V74" s="6"/>
      <c r="W74" s="6">
        <f t="shared" si="76"/>
        <v>2563.8000000000002</v>
      </c>
      <c r="X74" s="6"/>
      <c r="Y74" s="6">
        <f t="shared" si="77"/>
        <v>0</v>
      </c>
      <c r="Z74" s="6"/>
      <c r="AA74" s="6">
        <f t="shared" si="10"/>
        <v>0</v>
      </c>
      <c r="AB74" s="6"/>
      <c r="AC74" s="6">
        <f t="shared" si="11"/>
        <v>2563.8000000000002</v>
      </c>
      <c r="AD74" s="6"/>
      <c r="AE74" s="25">
        <f t="shared" si="12"/>
        <v>0</v>
      </c>
      <c r="AF74" s="14"/>
      <c r="AG74" s="6">
        <f t="shared" si="13"/>
        <v>2563.8000000000002</v>
      </c>
      <c r="AH74" s="14"/>
      <c r="AI74" s="6">
        <f t="shared" si="78"/>
        <v>0</v>
      </c>
      <c r="AJ74" s="24">
        <v>1020141260</v>
      </c>
    </row>
    <row r="75" spans="1:37" ht="54" hidden="1" x14ac:dyDescent="0.35">
      <c r="A75" s="3" t="s">
        <v>98</v>
      </c>
      <c r="B75" s="7" t="s">
        <v>22</v>
      </c>
      <c r="C75" s="9" t="s">
        <v>13</v>
      </c>
      <c r="D75" s="8">
        <v>3000</v>
      </c>
      <c r="E75" s="8">
        <v>3000</v>
      </c>
      <c r="F75" s="8"/>
      <c r="G75" s="6">
        <f t="shared" si="0"/>
        <v>3000</v>
      </c>
      <c r="H75" s="8"/>
      <c r="I75" s="6">
        <f t="shared" si="1"/>
        <v>3000</v>
      </c>
      <c r="J75" s="6"/>
      <c r="K75" s="6">
        <f t="shared" si="2"/>
        <v>3000</v>
      </c>
      <c r="L75" s="6"/>
      <c r="M75" s="6">
        <f t="shared" si="3"/>
        <v>3000</v>
      </c>
      <c r="N75" s="6"/>
      <c r="O75" s="6">
        <f t="shared" si="72"/>
        <v>3000</v>
      </c>
      <c r="P75" s="6"/>
      <c r="Q75" s="6">
        <f t="shared" si="73"/>
        <v>3000</v>
      </c>
      <c r="R75" s="6"/>
      <c r="S75" s="6">
        <f t="shared" si="74"/>
        <v>3000</v>
      </c>
      <c r="T75" s="6"/>
      <c r="U75" s="6">
        <f t="shared" si="75"/>
        <v>3000</v>
      </c>
      <c r="V75" s="14">
        <v>-3000</v>
      </c>
      <c r="W75" s="6">
        <f t="shared" si="76"/>
        <v>0</v>
      </c>
      <c r="X75" s="14">
        <v>-3000</v>
      </c>
      <c r="Y75" s="6">
        <f t="shared" si="77"/>
        <v>0</v>
      </c>
      <c r="Z75" s="14"/>
      <c r="AA75" s="6">
        <f t="shared" si="10"/>
        <v>0</v>
      </c>
      <c r="AB75" s="6"/>
      <c r="AC75" s="6">
        <f t="shared" si="11"/>
        <v>0</v>
      </c>
      <c r="AD75" s="6"/>
      <c r="AE75" s="6">
        <f t="shared" si="12"/>
        <v>0</v>
      </c>
      <c r="AF75" s="14"/>
      <c r="AG75" s="25">
        <f t="shared" si="13"/>
        <v>0</v>
      </c>
      <c r="AH75" s="14"/>
      <c r="AI75" s="6">
        <f t="shared" si="78"/>
        <v>0</v>
      </c>
      <c r="AJ75" s="2">
        <v>1210441570</v>
      </c>
      <c r="AK75" s="1">
        <v>0</v>
      </c>
    </row>
    <row r="76" spans="1:37" ht="54" x14ac:dyDescent="0.35">
      <c r="A76" s="3" t="s">
        <v>98</v>
      </c>
      <c r="B76" s="7" t="s">
        <v>92</v>
      </c>
      <c r="C76" s="9" t="s">
        <v>10</v>
      </c>
      <c r="D76" s="8"/>
      <c r="E76" s="8"/>
      <c r="F76" s="8"/>
      <c r="G76" s="6"/>
      <c r="H76" s="8"/>
      <c r="I76" s="6"/>
      <c r="J76" s="6">
        <f>J78+J79</f>
        <v>15382.8</v>
      </c>
      <c r="K76" s="6">
        <f t="shared" si="2"/>
        <v>15382.8</v>
      </c>
      <c r="L76" s="6">
        <f>L78+L79</f>
        <v>0</v>
      </c>
      <c r="M76" s="6">
        <f t="shared" si="3"/>
        <v>0</v>
      </c>
      <c r="N76" s="6">
        <f>N78+N79</f>
        <v>0</v>
      </c>
      <c r="O76" s="6">
        <f t="shared" si="72"/>
        <v>15382.8</v>
      </c>
      <c r="P76" s="6">
        <f>P78+P79</f>
        <v>0</v>
      </c>
      <c r="Q76" s="6">
        <f t="shared" si="73"/>
        <v>0</v>
      </c>
      <c r="R76" s="6">
        <f>R78+R79</f>
        <v>13304</v>
      </c>
      <c r="S76" s="6">
        <f t="shared" si="74"/>
        <v>28686.799999999999</v>
      </c>
      <c r="T76" s="6">
        <f>T78+T79</f>
        <v>207601.09999999998</v>
      </c>
      <c r="U76" s="6">
        <f t="shared" si="75"/>
        <v>207601.09999999998</v>
      </c>
      <c r="V76" s="6">
        <f>V78+V79</f>
        <v>0</v>
      </c>
      <c r="W76" s="6">
        <f t="shared" si="76"/>
        <v>28686.799999999999</v>
      </c>
      <c r="X76" s="6">
        <f>X78+X79</f>
        <v>0</v>
      </c>
      <c r="Y76" s="6">
        <f t="shared" si="77"/>
        <v>207601.09999999998</v>
      </c>
      <c r="Z76" s="6">
        <f>Z78+Z79</f>
        <v>0</v>
      </c>
      <c r="AA76" s="6">
        <f t="shared" si="10"/>
        <v>207601.09999999998</v>
      </c>
      <c r="AB76" s="6">
        <f>AB78+AB79</f>
        <v>0</v>
      </c>
      <c r="AC76" s="6">
        <f t="shared" si="11"/>
        <v>28686.799999999999</v>
      </c>
      <c r="AD76" s="6">
        <f>AD78+AD79</f>
        <v>0</v>
      </c>
      <c r="AE76" s="25">
        <f t="shared" si="12"/>
        <v>207601.09999999998</v>
      </c>
      <c r="AF76" s="14">
        <f>AF78+AF79</f>
        <v>0</v>
      </c>
      <c r="AG76" s="6">
        <f t="shared" si="13"/>
        <v>28686.799999999999</v>
      </c>
      <c r="AH76" s="14">
        <f>AH78+AH79</f>
        <v>0</v>
      </c>
      <c r="AI76" s="6">
        <f t="shared" si="78"/>
        <v>207601.09999999998</v>
      </c>
    </row>
    <row r="77" spans="1:37" x14ac:dyDescent="0.35">
      <c r="A77" s="3"/>
      <c r="B77" s="4" t="s">
        <v>12</v>
      </c>
      <c r="C77" s="9"/>
      <c r="D77" s="8"/>
      <c r="E77" s="8"/>
      <c r="F77" s="8"/>
      <c r="G77" s="6"/>
      <c r="H77" s="8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25"/>
      <c r="AF77" s="14"/>
      <c r="AG77" s="6"/>
      <c r="AH77" s="14"/>
      <c r="AI77" s="6"/>
    </row>
    <row r="78" spans="1:37" hidden="1" x14ac:dyDescent="0.35">
      <c r="A78" s="3"/>
      <c r="B78" s="7" t="s">
        <v>14</v>
      </c>
      <c r="C78" s="9"/>
      <c r="D78" s="8"/>
      <c r="E78" s="8"/>
      <c r="F78" s="8"/>
      <c r="G78" s="6"/>
      <c r="H78" s="8"/>
      <c r="I78" s="6"/>
      <c r="J78" s="6">
        <v>3845.7</v>
      </c>
      <c r="K78" s="6">
        <f t="shared" si="2"/>
        <v>3845.7</v>
      </c>
      <c r="L78" s="6"/>
      <c r="M78" s="6">
        <f t="shared" si="3"/>
        <v>0</v>
      </c>
      <c r="N78" s="6"/>
      <c r="O78" s="6">
        <f t="shared" ref="O78:O98" si="79">K78+N78</f>
        <v>3845.7</v>
      </c>
      <c r="P78" s="6"/>
      <c r="Q78" s="6">
        <f t="shared" ref="Q78:Q98" si="80">M78+P78</f>
        <v>0</v>
      </c>
      <c r="R78" s="6">
        <v>3326</v>
      </c>
      <c r="S78" s="6">
        <f t="shared" ref="S78:S98" si="81">O78+R78</f>
        <v>7171.7</v>
      </c>
      <c r="T78" s="6">
        <v>51900.3</v>
      </c>
      <c r="U78" s="6">
        <f t="shared" ref="U78:U98" si="82">Q78+T78</f>
        <v>51900.3</v>
      </c>
      <c r="V78" s="14"/>
      <c r="W78" s="6">
        <f t="shared" ref="W78:W81" si="83">S78+V78</f>
        <v>7171.7</v>
      </c>
      <c r="X78" s="14"/>
      <c r="Y78" s="6">
        <f t="shared" ref="Y78:Y81" si="84">U78+X78</f>
        <v>51900.3</v>
      </c>
      <c r="Z78" s="14"/>
      <c r="AA78" s="6">
        <f t="shared" si="10"/>
        <v>51900.3</v>
      </c>
      <c r="AB78" s="6"/>
      <c r="AC78" s="6">
        <f t="shared" si="11"/>
        <v>7171.7</v>
      </c>
      <c r="AD78" s="6"/>
      <c r="AE78" s="6">
        <f t="shared" si="12"/>
        <v>51900.3</v>
      </c>
      <c r="AF78" s="14"/>
      <c r="AG78" s="25">
        <f t="shared" si="13"/>
        <v>7171.7</v>
      </c>
      <c r="AH78" s="14"/>
      <c r="AI78" s="6">
        <f t="shared" ref="AI78:AI81" si="85">AE78+AH78</f>
        <v>51900.3</v>
      </c>
      <c r="AJ78" s="2" t="s">
        <v>93</v>
      </c>
      <c r="AK78" s="1">
        <v>0</v>
      </c>
    </row>
    <row r="79" spans="1:37" x14ac:dyDescent="0.35">
      <c r="A79" s="3"/>
      <c r="B79" s="7" t="s">
        <v>111</v>
      </c>
      <c r="C79" s="9"/>
      <c r="D79" s="8"/>
      <c r="E79" s="8"/>
      <c r="F79" s="8"/>
      <c r="G79" s="6"/>
      <c r="H79" s="8"/>
      <c r="I79" s="6"/>
      <c r="J79" s="6">
        <v>11537.1</v>
      </c>
      <c r="K79" s="6">
        <f t="shared" si="2"/>
        <v>11537.1</v>
      </c>
      <c r="L79" s="6"/>
      <c r="M79" s="6">
        <f t="shared" si="3"/>
        <v>0</v>
      </c>
      <c r="N79" s="6"/>
      <c r="O79" s="6">
        <f t="shared" si="79"/>
        <v>11537.1</v>
      </c>
      <c r="P79" s="6"/>
      <c r="Q79" s="6">
        <f t="shared" si="80"/>
        <v>0</v>
      </c>
      <c r="R79" s="6">
        <v>9978</v>
      </c>
      <c r="S79" s="6">
        <f t="shared" si="81"/>
        <v>21515.1</v>
      </c>
      <c r="T79" s="6">
        <v>155700.79999999999</v>
      </c>
      <c r="U79" s="6">
        <f t="shared" si="82"/>
        <v>155700.79999999999</v>
      </c>
      <c r="V79" s="6"/>
      <c r="W79" s="6">
        <f t="shared" si="83"/>
        <v>21515.1</v>
      </c>
      <c r="X79" s="6"/>
      <c r="Y79" s="6">
        <f t="shared" si="84"/>
        <v>155700.79999999999</v>
      </c>
      <c r="Z79" s="6"/>
      <c r="AA79" s="6">
        <f t="shared" si="10"/>
        <v>155700.79999999999</v>
      </c>
      <c r="AB79" s="6"/>
      <c r="AC79" s="6">
        <f t="shared" si="11"/>
        <v>21515.1</v>
      </c>
      <c r="AD79" s="6"/>
      <c r="AE79" s="25">
        <f t="shared" si="12"/>
        <v>155700.79999999999</v>
      </c>
      <c r="AF79" s="14"/>
      <c r="AG79" s="6">
        <f t="shared" si="13"/>
        <v>21515.1</v>
      </c>
      <c r="AH79" s="14"/>
      <c r="AI79" s="6">
        <f t="shared" si="85"/>
        <v>155700.79999999999</v>
      </c>
      <c r="AJ79" s="24" t="s">
        <v>91</v>
      </c>
    </row>
    <row r="80" spans="1:37" ht="54" x14ac:dyDescent="0.35">
      <c r="A80" s="3" t="s">
        <v>101</v>
      </c>
      <c r="B80" s="7" t="s">
        <v>95</v>
      </c>
      <c r="C80" s="9" t="s">
        <v>10</v>
      </c>
      <c r="D80" s="8"/>
      <c r="E80" s="8"/>
      <c r="F80" s="8"/>
      <c r="G80" s="6"/>
      <c r="H80" s="8"/>
      <c r="I80" s="6"/>
      <c r="J80" s="6">
        <v>8132.58</v>
      </c>
      <c r="K80" s="6">
        <f t="shared" si="2"/>
        <v>8132.58</v>
      </c>
      <c r="L80" s="6"/>
      <c r="M80" s="6">
        <f t="shared" si="3"/>
        <v>0</v>
      </c>
      <c r="N80" s="6"/>
      <c r="O80" s="6">
        <f t="shared" si="79"/>
        <v>8132.58</v>
      </c>
      <c r="P80" s="6"/>
      <c r="Q80" s="6">
        <f t="shared" si="80"/>
        <v>0</v>
      </c>
      <c r="R80" s="6"/>
      <c r="S80" s="6">
        <f t="shared" si="81"/>
        <v>8132.58</v>
      </c>
      <c r="T80" s="6"/>
      <c r="U80" s="6">
        <f t="shared" si="82"/>
        <v>0</v>
      </c>
      <c r="V80" s="6"/>
      <c r="W80" s="6">
        <f t="shared" si="83"/>
        <v>8132.58</v>
      </c>
      <c r="X80" s="6"/>
      <c r="Y80" s="6">
        <f t="shared" si="84"/>
        <v>0</v>
      </c>
      <c r="Z80" s="6"/>
      <c r="AA80" s="6">
        <f t="shared" si="10"/>
        <v>0</v>
      </c>
      <c r="AB80" s="6"/>
      <c r="AC80" s="6">
        <f t="shared" si="11"/>
        <v>8132.58</v>
      </c>
      <c r="AD80" s="6"/>
      <c r="AE80" s="25">
        <f t="shared" si="12"/>
        <v>0</v>
      </c>
      <c r="AF80" s="14"/>
      <c r="AG80" s="6">
        <f t="shared" si="13"/>
        <v>8132.58</v>
      </c>
      <c r="AH80" s="14"/>
      <c r="AI80" s="6">
        <f t="shared" si="85"/>
        <v>0</v>
      </c>
      <c r="AJ80" s="24">
        <v>1110941740</v>
      </c>
    </row>
    <row r="81" spans="1:37" ht="54" x14ac:dyDescent="0.35">
      <c r="A81" s="3" t="s">
        <v>108</v>
      </c>
      <c r="B81" s="7" t="s">
        <v>105</v>
      </c>
      <c r="C81" s="9" t="s">
        <v>10</v>
      </c>
      <c r="D81" s="8"/>
      <c r="E81" s="8"/>
      <c r="F81" s="8"/>
      <c r="G81" s="6"/>
      <c r="H81" s="8"/>
      <c r="I81" s="6"/>
      <c r="J81" s="6"/>
      <c r="K81" s="6"/>
      <c r="L81" s="6"/>
      <c r="M81" s="6"/>
      <c r="N81" s="6"/>
      <c r="O81" s="6"/>
      <c r="P81" s="6"/>
      <c r="Q81" s="6"/>
      <c r="R81" s="6">
        <f>R83+R84</f>
        <v>11425</v>
      </c>
      <c r="S81" s="6">
        <f t="shared" si="81"/>
        <v>11425</v>
      </c>
      <c r="T81" s="6">
        <f>T83+T84</f>
        <v>45700</v>
      </c>
      <c r="U81" s="6">
        <f t="shared" si="82"/>
        <v>45700</v>
      </c>
      <c r="V81" s="6">
        <f>V83+V84</f>
        <v>0</v>
      </c>
      <c r="W81" s="6">
        <f t="shared" si="83"/>
        <v>11425</v>
      </c>
      <c r="X81" s="6">
        <f>X83+X84</f>
        <v>0</v>
      </c>
      <c r="Y81" s="6">
        <f t="shared" si="84"/>
        <v>45700</v>
      </c>
      <c r="Z81" s="6">
        <f>Z83+Z84</f>
        <v>0</v>
      </c>
      <c r="AA81" s="6">
        <f t="shared" si="10"/>
        <v>45700</v>
      </c>
      <c r="AB81" s="6">
        <f>AB83+AB84</f>
        <v>0</v>
      </c>
      <c r="AC81" s="6">
        <f t="shared" si="11"/>
        <v>11425</v>
      </c>
      <c r="AD81" s="6">
        <f>AD83+AD84</f>
        <v>0</v>
      </c>
      <c r="AE81" s="25">
        <f t="shared" si="12"/>
        <v>45700</v>
      </c>
      <c r="AF81" s="14">
        <f>AF83+AF84</f>
        <v>0</v>
      </c>
      <c r="AG81" s="6">
        <f t="shared" si="13"/>
        <v>11425</v>
      </c>
      <c r="AH81" s="14">
        <f>AH83+AH84</f>
        <v>0</v>
      </c>
      <c r="AI81" s="6">
        <f t="shared" si="85"/>
        <v>45700</v>
      </c>
    </row>
    <row r="82" spans="1:37" x14ac:dyDescent="0.35">
      <c r="A82" s="3"/>
      <c r="B82" s="4" t="s">
        <v>12</v>
      </c>
      <c r="C82" s="9"/>
      <c r="D82" s="8"/>
      <c r="E82" s="8"/>
      <c r="F82" s="8"/>
      <c r="G82" s="6"/>
      <c r="H82" s="8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25"/>
      <c r="AF82" s="14"/>
      <c r="AG82" s="6"/>
      <c r="AH82" s="14"/>
      <c r="AI82" s="6"/>
    </row>
    <row r="83" spans="1:37" hidden="1" x14ac:dyDescent="0.35">
      <c r="A83" s="3"/>
      <c r="B83" s="7" t="s">
        <v>14</v>
      </c>
      <c r="C83" s="9"/>
      <c r="D83" s="8"/>
      <c r="E83" s="8"/>
      <c r="F83" s="8"/>
      <c r="G83" s="6"/>
      <c r="H83" s="8"/>
      <c r="I83" s="6"/>
      <c r="J83" s="6"/>
      <c r="K83" s="6"/>
      <c r="L83" s="6"/>
      <c r="M83" s="6"/>
      <c r="N83" s="6"/>
      <c r="O83" s="6"/>
      <c r="P83" s="6"/>
      <c r="Q83" s="6"/>
      <c r="R83" s="6">
        <v>2856.25</v>
      </c>
      <c r="S83" s="6">
        <f t="shared" si="81"/>
        <v>2856.25</v>
      </c>
      <c r="T83" s="6">
        <v>11425</v>
      </c>
      <c r="U83" s="6">
        <f t="shared" si="82"/>
        <v>11425</v>
      </c>
      <c r="V83" s="14"/>
      <c r="W83" s="6">
        <f t="shared" ref="W83:W98" si="86">S83+V83</f>
        <v>2856.25</v>
      </c>
      <c r="X83" s="14"/>
      <c r="Y83" s="6">
        <f t="shared" ref="Y83:Y98" si="87">U83+X83</f>
        <v>11425</v>
      </c>
      <c r="Z83" s="14"/>
      <c r="AA83" s="6">
        <f t="shared" ref="AA83:AA114" si="88">Y83+Z83</f>
        <v>11425</v>
      </c>
      <c r="AB83" s="6"/>
      <c r="AC83" s="6">
        <f t="shared" ref="AC83:AC114" si="89">W83+AB83</f>
        <v>2856.25</v>
      </c>
      <c r="AD83" s="6"/>
      <c r="AE83" s="6">
        <f t="shared" ref="AE83:AE114" si="90">AA83+AD83</f>
        <v>11425</v>
      </c>
      <c r="AF83" s="14"/>
      <c r="AG83" s="25">
        <f t="shared" ref="AG83:AG114" si="91">AC83+AF83</f>
        <v>2856.25</v>
      </c>
      <c r="AH83" s="14"/>
      <c r="AI83" s="6">
        <f t="shared" ref="AI83:AI98" si="92">AE83+AH83</f>
        <v>11425</v>
      </c>
      <c r="AJ83" s="2" t="s">
        <v>106</v>
      </c>
      <c r="AK83" s="1">
        <v>0</v>
      </c>
    </row>
    <row r="84" spans="1:37" x14ac:dyDescent="0.35">
      <c r="A84" s="3"/>
      <c r="B84" s="7" t="s">
        <v>111</v>
      </c>
      <c r="C84" s="9"/>
      <c r="D84" s="8"/>
      <c r="E84" s="8"/>
      <c r="F84" s="8"/>
      <c r="G84" s="6"/>
      <c r="H84" s="8"/>
      <c r="I84" s="6"/>
      <c r="J84" s="6"/>
      <c r="K84" s="6"/>
      <c r="L84" s="6"/>
      <c r="M84" s="6"/>
      <c r="N84" s="6"/>
      <c r="O84" s="6"/>
      <c r="P84" s="6"/>
      <c r="Q84" s="6"/>
      <c r="R84" s="6">
        <v>8568.75</v>
      </c>
      <c r="S84" s="6">
        <f t="shared" si="81"/>
        <v>8568.75</v>
      </c>
      <c r="T84" s="6">
        <v>34275</v>
      </c>
      <c r="U84" s="6">
        <f t="shared" si="82"/>
        <v>34275</v>
      </c>
      <c r="V84" s="6"/>
      <c r="W84" s="6">
        <f t="shared" si="86"/>
        <v>8568.75</v>
      </c>
      <c r="X84" s="6"/>
      <c r="Y84" s="6">
        <f t="shared" si="87"/>
        <v>34275</v>
      </c>
      <c r="Z84" s="6"/>
      <c r="AA84" s="6">
        <f t="shared" si="88"/>
        <v>34275</v>
      </c>
      <c r="AB84" s="6"/>
      <c r="AC84" s="6">
        <f t="shared" si="89"/>
        <v>8568.75</v>
      </c>
      <c r="AD84" s="6"/>
      <c r="AE84" s="25">
        <f t="shared" si="90"/>
        <v>34275</v>
      </c>
      <c r="AF84" s="14"/>
      <c r="AG84" s="6">
        <f t="shared" si="91"/>
        <v>8568.75</v>
      </c>
      <c r="AH84" s="14"/>
      <c r="AI84" s="6">
        <f t="shared" si="92"/>
        <v>34275</v>
      </c>
      <c r="AJ84" s="24" t="s">
        <v>91</v>
      </c>
    </row>
    <row r="85" spans="1:37" ht="54" x14ac:dyDescent="0.35">
      <c r="A85" s="3" t="s">
        <v>109</v>
      </c>
      <c r="B85" s="7" t="s">
        <v>112</v>
      </c>
      <c r="C85" s="9" t="s">
        <v>10</v>
      </c>
      <c r="D85" s="8"/>
      <c r="E85" s="8"/>
      <c r="F85" s="8"/>
      <c r="G85" s="6"/>
      <c r="H85" s="8"/>
      <c r="I85" s="6"/>
      <c r="J85" s="6"/>
      <c r="K85" s="6"/>
      <c r="L85" s="6"/>
      <c r="M85" s="6"/>
      <c r="N85" s="6"/>
      <c r="O85" s="6"/>
      <c r="P85" s="6"/>
      <c r="Q85" s="6"/>
      <c r="R85" s="6"/>
      <c r="S85" s="6">
        <v>0</v>
      </c>
      <c r="T85" s="6"/>
      <c r="U85" s="6">
        <v>0</v>
      </c>
      <c r="V85" s="6">
        <v>6397.1170000000002</v>
      </c>
      <c r="W85" s="6">
        <f t="shared" si="86"/>
        <v>6397.1170000000002</v>
      </c>
      <c r="X85" s="6">
        <v>0</v>
      </c>
      <c r="Y85" s="6">
        <v>0</v>
      </c>
      <c r="Z85" s="6">
        <v>0</v>
      </c>
      <c r="AA85" s="6">
        <f t="shared" si="88"/>
        <v>0</v>
      </c>
      <c r="AB85" s="6"/>
      <c r="AC85" s="6">
        <f t="shared" si="89"/>
        <v>6397.1170000000002</v>
      </c>
      <c r="AD85" s="6">
        <v>0</v>
      </c>
      <c r="AE85" s="25">
        <f t="shared" si="90"/>
        <v>0</v>
      </c>
      <c r="AF85" s="14"/>
      <c r="AG85" s="6">
        <f t="shared" si="91"/>
        <v>6397.1170000000002</v>
      </c>
      <c r="AH85" s="14">
        <v>0</v>
      </c>
      <c r="AI85" s="6">
        <f t="shared" si="92"/>
        <v>0</v>
      </c>
      <c r="AJ85" s="24">
        <v>1020141280</v>
      </c>
    </row>
    <row r="86" spans="1:37" ht="54" x14ac:dyDescent="0.35">
      <c r="A86" s="3" t="s">
        <v>110</v>
      </c>
      <c r="B86" s="7" t="s">
        <v>128</v>
      </c>
      <c r="C86" s="9" t="s">
        <v>10</v>
      </c>
      <c r="D86" s="8"/>
      <c r="E86" s="8"/>
      <c r="F86" s="8"/>
      <c r="G86" s="6"/>
      <c r="H86" s="8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>
        <v>2387.5529999999999</v>
      </c>
      <c r="AC86" s="6">
        <f t="shared" si="89"/>
        <v>2387.5529999999999</v>
      </c>
      <c r="AD86" s="6"/>
      <c r="AE86" s="25">
        <f t="shared" si="90"/>
        <v>0</v>
      </c>
      <c r="AF86" s="14"/>
      <c r="AG86" s="6">
        <f t="shared" si="91"/>
        <v>2387.5529999999999</v>
      </c>
      <c r="AH86" s="14"/>
      <c r="AI86" s="6">
        <f t="shared" si="92"/>
        <v>0</v>
      </c>
      <c r="AJ86" s="24">
        <v>1020341290</v>
      </c>
    </row>
    <row r="87" spans="1:37" x14ac:dyDescent="0.35">
      <c r="A87" s="3"/>
      <c r="B87" s="34" t="s">
        <v>15</v>
      </c>
      <c r="C87" s="34"/>
      <c r="D87" s="21">
        <f>D89+D88</f>
        <v>112839.1</v>
      </c>
      <c r="E87" s="21">
        <f>E89+E88</f>
        <v>0</v>
      </c>
      <c r="F87" s="21">
        <f>F88+F89</f>
        <v>-10057.6</v>
      </c>
      <c r="G87" s="17">
        <f t="shared" si="0"/>
        <v>102781.5</v>
      </c>
      <c r="H87" s="21">
        <f>H88+H89</f>
        <v>0</v>
      </c>
      <c r="I87" s="17">
        <f t="shared" si="1"/>
        <v>0</v>
      </c>
      <c r="J87" s="17">
        <f>J88+J89+J90</f>
        <v>18797.701000000001</v>
      </c>
      <c r="K87" s="17">
        <f t="shared" si="2"/>
        <v>121579.201</v>
      </c>
      <c r="L87" s="17">
        <f>L88+L89</f>
        <v>0</v>
      </c>
      <c r="M87" s="17">
        <f t="shared" si="3"/>
        <v>0</v>
      </c>
      <c r="N87" s="17">
        <f>N88+N89+N90</f>
        <v>0</v>
      </c>
      <c r="O87" s="17">
        <f t="shared" si="79"/>
        <v>121579.201</v>
      </c>
      <c r="P87" s="17">
        <f>P88+P89</f>
        <v>0</v>
      </c>
      <c r="Q87" s="17">
        <f t="shared" si="80"/>
        <v>0</v>
      </c>
      <c r="R87" s="17">
        <f>R88+R89+R90</f>
        <v>0</v>
      </c>
      <c r="S87" s="17">
        <f t="shared" si="81"/>
        <v>121579.201</v>
      </c>
      <c r="T87" s="17">
        <f>T88+T89</f>
        <v>0</v>
      </c>
      <c r="U87" s="17">
        <f t="shared" si="82"/>
        <v>0</v>
      </c>
      <c r="V87" s="17">
        <f>V88+V89+V90</f>
        <v>0</v>
      </c>
      <c r="W87" s="17">
        <f t="shared" si="86"/>
        <v>121579.201</v>
      </c>
      <c r="X87" s="17">
        <f>X88+X89</f>
        <v>74295.172999999995</v>
      </c>
      <c r="Y87" s="17">
        <f t="shared" si="87"/>
        <v>74295.172999999995</v>
      </c>
      <c r="Z87" s="17">
        <f>Z88+Z89</f>
        <v>-38884.531000000003</v>
      </c>
      <c r="AA87" s="17">
        <f t="shared" si="88"/>
        <v>35410.641999999993</v>
      </c>
      <c r="AB87" s="17">
        <f>AB88+AB89+AB90</f>
        <v>0</v>
      </c>
      <c r="AC87" s="17">
        <f t="shared" si="89"/>
        <v>121579.201</v>
      </c>
      <c r="AD87" s="17">
        <f>AD88+AD89</f>
        <v>0</v>
      </c>
      <c r="AE87" s="17">
        <f t="shared" si="90"/>
        <v>35410.641999999993</v>
      </c>
      <c r="AF87" s="17">
        <f>AF88+AF89+AF90</f>
        <v>-7392.7569999999996</v>
      </c>
      <c r="AG87" s="6">
        <f t="shared" si="91"/>
        <v>114186.444</v>
      </c>
      <c r="AH87" s="17">
        <f>AH88+AH89</f>
        <v>0</v>
      </c>
      <c r="AI87" s="6">
        <f t="shared" si="92"/>
        <v>35410.641999999993</v>
      </c>
    </row>
    <row r="88" spans="1:37" ht="54" x14ac:dyDescent="0.35">
      <c r="A88" s="3" t="s">
        <v>122</v>
      </c>
      <c r="B88" s="34" t="s">
        <v>61</v>
      </c>
      <c r="C88" s="34" t="s">
        <v>42</v>
      </c>
      <c r="D88" s="8">
        <v>82839.100000000006</v>
      </c>
      <c r="E88" s="8">
        <v>0</v>
      </c>
      <c r="F88" s="8">
        <v>-10057.6</v>
      </c>
      <c r="G88" s="6">
        <f t="shared" si="0"/>
        <v>72781.5</v>
      </c>
      <c r="H88" s="8"/>
      <c r="I88" s="6">
        <f t="shared" si="1"/>
        <v>0</v>
      </c>
      <c r="J88" s="6"/>
      <c r="K88" s="6">
        <f t="shared" si="2"/>
        <v>72781.5</v>
      </c>
      <c r="L88" s="6"/>
      <c r="M88" s="6">
        <f t="shared" si="3"/>
        <v>0</v>
      </c>
      <c r="N88" s="6"/>
      <c r="O88" s="6">
        <f t="shared" si="79"/>
        <v>72781.5</v>
      </c>
      <c r="P88" s="6"/>
      <c r="Q88" s="6">
        <f t="shared" si="80"/>
        <v>0</v>
      </c>
      <c r="R88" s="6"/>
      <c r="S88" s="6">
        <f t="shared" si="81"/>
        <v>72781.5</v>
      </c>
      <c r="T88" s="6"/>
      <c r="U88" s="6">
        <f t="shared" si="82"/>
        <v>0</v>
      </c>
      <c r="V88" s="6"/>
      <c r="W88" s="6">
        <f t="shared" si="86"/>
        <v>72781.5</v>
      </c>
      <c r="X88" s="6"/>
      <c r="Y88" s="6">
        <f t="shared" si="87"/>
        <v>0</v>
      </c>
      <c r="Z88" s="6"/>
      <c r="AA88" s="6">
        <f t="shared" si="88"/>
        <v>0</v>
      </c>
      <c r="AB88" s="6"/>
      <c r="AC88" s="6">
        <f t="shared" si="89"/>
        <v>72781.5</v>
      </c>
      <c r="AD88" s="6"/>
      <c r="AE88" s="25">
        <f t="shared" si="90"/>
        <v>0</v>
      </c>
      <c r="AF88" s="14">
        <v>-7392.7569999999996</v>
      </c>
      <c r="AG88" s="6">
        <f t="shared" si="91"/>
        <v>65388.743000000002</v>
      </c>
      <c r="AH88" s="14"/>
      <c r="AI88" s="6">
        <f t="shared" si="92"/>
        <v>0</v>
      </c>
      <c r="AJ88" s="26" t="s">
        <v>84</v>
      </c>
    </row>
    <row r="89" spans="1:37" ht="54" x14ac:dyDescent="0.35">
      <c r="A89" s="3" t="s">
        <v>123</v>
      </c>
      <c r="B89" s="7" t="s">
        <v>62</v>
      </c>
      <c r="C89" s="34" t="s">
        <v>42</v>
      </c>
      <c r="D89" s="8">
        <v>30000</v>
      </c>
      <c r="E89" s="8">
        <v>0</v>
      </c>
      <c r="F89" s="8"/>
      <c r="G89" s="6">
        <f t="shared" si="0"/>
        <v>30000</v>
      </c>
      <c r="H89" s="8"/>
      <c r="I89" s="6">
        <f t="shared" si="1"/>
        <v>0</v>
      </c>
      <c r="J89" s="6"/>
      <c r="K89" s="6">
        <f t="shared" si="2"/>
        <v>30000</v>
      </c>
      <c r="L89" s="6"/>
      <c r="M89" s="6">
        <f t="shared" si="3"/>
        <v>0</v>
      </c>
      <c r="N89" s="6"/>
      <c r="O89" s="6">
        <f t="shared" si="79"/>
        <v>30000</v>
      </c>
      <c r="P89" s="6"/>
      <c r="Q89" s="6">
        <f t="shared" si="80"/>
        <v>0</v>
      </c>
      <c r="R89" s="6"/>
      <c r="S89" s="6">
        <f t="shared" si="81"/>
        <v>30000</v>
      </c>
      <c r="T89" s="6"/>
      <c r="U89" s="6">
        <f t="shared" si="82"/>
        <v>0</v>
      </c>
      <c r="V89" s="6"/>
      <c r="W89" s="6">
        <f t="shared" si="86"/>
        <v>30000</v>
      </c>
      <c r="X89" s="6">
        <v>74295.172999999995</v>
      </c>
      <c r="Y89" s="6">
        <f t="shared" si="87"/>
        <v>74295.172999999995</v>
      </c>
      <c r="Z89" s="6">
        <v>-38884.531000000003</v>
      </c>
      <c r="AA89" s="6">
        <f t="shared" si="88"/>
        <v>35410.641999999993</v>
      </c>
      <c r="AB89" s="6"/>
      <c r="AC89" s="6">
        <f t="shared" si="89"/>
        <v>30000</v>
      </c>
      <c r="AD89" s="6"/>
      <c r="AE89" s="25">
        <f t="shared" si="90"/>
        <v>35410.641999999993</v>
      </c>
      <c r="AF89" s="14"/>
      <c r="AG89" s="6">
        <f t="shared" si="91"/>
        <v>30000</v>
      </c>
      <c r="AH89" s="14"/>
      <c r="AI89" s="6">
        <f t="shared" si="92"/>
        <v>35410.641999999993</v>
      </c>
      <c r="AJ89" s="26" t="s">
        <v>85</v>
      </c>
    </row>
    <row r="90" spans="1:37" ht="72" x14ac:dyDescent="0.35">
      <c r="A90" s="3" t="s">
        <v>124</v>
      </c>
      <c r="B90" s="7" t="s">
        <v>103</v>
      </c>
      <c r="C90" s="34" t="s">
        <v>102</v>
      </c>
      <c r="D90" s="8"/>
      <c r="E90" s="8"/>
      <c r="F90" s="8"/>
      <c r="G90" s="6"/>
      <c r="H90" s="8"/>
      <c r="I90" s="6"/>
      <c r="J90" s="6">
        <v>18797.701000000001</v>
      </c>
      <c r="K90" s="6">
        <f t="shared" si="2"/>
        <v>18797.701000000001</v>
      </c>
      <c r="L90" s="6"/>
      <c r="M90" s="6">
        <f t="shared" si="3"/>
        <v>0</v>
      </c>
      <c r="N90" s="6"/>
      <c r="O90" s="6">
        <f t="shared" si="79"/>
        <v>18797.701000000001</v>
      </c>
      <c r="P90" s="6"/>
      <c r="Q90" s="6">
        <f t="shared" si="80"/>
        <v>0</v>
      </c>
      <c r="R90" s="6"/>
      <c r="S90" s="6">
        <f t="shared" si="81"/>
        <v>18797.701000000001</v>
      </c>
      <c r="T90" s="6"/>
      <c r="U90" s="6">
        <f t="shared" si="82"/>
        <v>0</v>
      </c>
      <c r="V90" s="6"/>
      <c r="W90" s="6">
        <f t="shared" si="86"/>
        <v>18797.701000000001</v>
      </c>
      <c r="X90" s="6"/>
      <c r="Y90" s="6">
        <f t="shared" si="87"/>
        <v>0</v>
      </c>
      <c r="Z90" s="6"/>
      <c r="AA90" s="6">
        <f t="shared" si="88"/>
        <v>0</v>
      </c>
      <c r="AB90" s="6"/>
      <c r="AC90" s="6">
        <f t="shared" si="89"/>
        <v>18797.701000000001</v>
      </c>
      <c r="AD90" s="6"/>
      <c r="AE90" s="25">
        <f t="shared" si="90"/>
        <v>0</v>
      </c>
      <c r="AF90" s="14"/>
      <c r="AG90" s="6">
        <f t="shared" si="91"/>
        <v>18797.701000000001</v>
      </c>
      <c r="AH90" s="14"/>
      <c r="AI90" s="6">
        <f t="shared" si="92"/>
        <v>0</v>
      </c>
      <c r="AJ90" s="26" t="s">
        <v>120</v>
      </c>
    </row>
    <row r="91" spans="1:37" x14ac:dyDescent="0.35">
      <c r="A91" s="3"/>
      <c r="B91" s="7" t="s">
        <v>23</v>
      </c>
      <c r="C91" s="9"/>
      <c r="D91" s="21">
        <f>D92</f>
        <v>127415.3</v>
      </c>
      <c r="E91" s="21">
        <f>E92</f>
        <v>0</v>
      </c>
      <c r="F91" s="21">
        <f>F92</f>
        <v>0</v>
      </c>
      <c r="G91" s="17">
        <f t="shared" si="0"/>
        <v>127415.3</v>
      </c>
      <c r="H91" s="21">
        <f>H92</f>
        <v>0</v>
      </c>
      <c r="I91" s="17">
        <f t="shared" si="1"/>
        <v>0</v>
      </c>
      <c r="J91" s="17">
        <f>J92</f>
        <v>0</v>
      </c>
      <c r="K91" s="17">
        <f t="shared" si="2"/>
        <v>127415.3</v>
      </c>
      <c r="L91" s="17">
        <f>L92</f>
        <v>0</v>
      </c>
      <c r="M91" s="17">
        <f t="shared" si="3"/>
        <v>0</v>
      </c>
      <c r="N91" s="17">
        <f>N92</f>
        <v>0</v>
      </c>
      <c r="O91" s="17">
        <f t="shared" si="79"/>
        <v>127415.3</v>
      </c>
      <c r="P91" s="17">
        <f>P92</f>
        <v>0</v>
      </c>
      <c r="Q91" s="17">
        <f t="shared" si="80"/>
        <v>0</v>
      </c>
      <c r="R91" s="17">
        <f>R92</f>
        <v>0</v>
      </c>
      <c r="S91" s="17">
        <f t="shared" si="81"/>
        <v>127415.3</v>
      </c>
      <c r="T91" s="17">
        <f>T92</f>
        <v>0</v>
      </c>
      <c r="U91" s="17">
        <f t="shared" si="82"/>
        <v>0</v>
      </c>
      <c r="V91" s="17">
        <f>V92</f>
        <v>0</v>
      </c>
      <c r="W91" s="17">
        <f t="shared" si="86"/>
        <v>127415.3</v>
      </c>
      <c r="X91" s="17">
        <f>X92</f>
        <v>22584.7</v>
      </c>
      <c r="Y91" s="17">
        <f t="shared" si="87"/>
        <v>22584.7</v>
      </c>
      <c r="Z91" s="17">
        <f>Z92</f>
        <v>0</v>
      </c>
      <c r="AA91" s="17">
        <f t="shared" si="88"/>
        <v>22584.7</v>
      </c>
      <c r="AB91" s="17">
        <f>AB92</f>
        <v>0</v>
      </c>
      <c r="AC91" s="17">
        <f t="shared" si="89"/>
        <v>127415.3</v>
      </c>
      <c r="AD91" s="17">
        <f>AD92</f>
        <v>0</v>
      </c>
      <c r="AE91" s="17">
        <f t="shared" si="90"/>
        <v>22584.7</v>
      </c>
      <c r="AF91" s="17">
        <f>AF92</f>
        <v>0</v>
      </c>
      <c r="AG91" s="6">
        <f t="shared" si="91"/>
        <v>127415.3</v>
      </c>
      <c r="AH91" s="17">
        <f>AH92</f>
        <v>0</v>
      </c>
      <c r="AI91" s="6">
        <f t="shared" si="92"/>
        <v>22584.7</v>
      </c>
    </row>
    <row r="92" spans="1:37" ht="72" x14ac:dyDescent="0.35">
      <c r="A92" s="3" t="s">
        <v>125</v>
      </c>
      <c r="B92" s="7" t="s">
        <v>24</v>
      </c>
      <c r="C92" s="9" t="s">
        <v>25</v>
      </c>
      <c r="D92" s="8">
        <v>127415.3</v>
      </c>
      <c r="E92" s="8">
        <v>0</v>
      </c>
      <c r="F92" s="8"/>
      <c r="G92" s="6">
        <f t="shared" si="0"/>
        <v>127415.3</v>
      </c>
      <c r="H92" s="8"/>
      <c r="I92" s="6">
        <f t="shared" si="1"/>
        <v>0</v>
      </c>
      <c r="J92" s="6"/>
      <c r="K92" s="6">
        <f t="shared" si="2"/>
        <v>127415.3</v>
      </c>
      <c r="L92" s="6"/>
      <c r="M92" s="6">
        <f t="shared" si="3"/>
        <v>0</v>
      </c>
      <c r="N92" s="6"/>
      <c r="O92" s="6">
        <f t="shared" si="79"/>
        <v>127415.3</v>
      </c>
      <c r="P92" s="6"/>
      <c r="Q92" s="6">
        <f t="shared" si="80"/>
        <v>0</v>
      </c>
      <c r="R92" s="6"/>
      <c r="S92" s="6">
        <f t="shared" si="81"/>
        <v>127415.3</v>
      </c>
      <c r="T92" s="6"/>
      <c r="U92" s="6">
        <f t="shared" si="82"/>
        <v>0</v>
      </c>
      <c r="V92" s="6"/>
      <c r="W92" s="6">
        <f t="shared" si="86"/>
        <v>127415.3</v>
      </c>
      <c r="X92" s="6">
        <v>22584.7</v>
      </c>
      <c r="Y92" s="6">
        <f t="shared" si="87"/>
        <v>22584.7</v>
      </c>
      <c r="Z92" s="6"/>
      <c r="AA92" s="6">
        <f t="shared" si="88"/>
        <v>22584.7</v>
      </c>
      <c r="AB92" s="6"/>
      <c r="AC92" s="6">
        <f t="shared" si="89"/>
        <v>127415.3</v>
      </c>
      <c r="AD92" s="6"/>
      <c r="AE92" s="25">
        <f t="shared" si="90"/>
        <v>22584.7</v>
      </c>
      <c r="AF92" s="14"/>
      <c r="AG92" s="6">
        <f t="shared" si="91"/>
        <v>127415.3</v>
      </c>
      <c r="AH92" s="14"/>
      <c r="AI92" s="6">
        <f t="shared" si="92"/>
        <v>22584.7</v>
      </c>
      <c r="AJ92" s="26" t="s">
        <v>121</v>
      </c>
    </row>
    <row r="93" spans="1:37" x14ac:dyDescent="0.35">
      <c r="A93" s="3"/>
      <c r="B93" s="7" t="s">
        <v>39</v>
      </c>
      <c r="C93" s="9"/>
      <c r="D93" s="21">
        <f>D94</f>
        <v>10085.700000000001</v>
      </c>
      <c r="E93" s="21">
        <f>E94</f>
        <v>7085.7</v>
      </c>
      <c r="F93" s="21">
        <f>F94+F95</f>
        <v>84384.7</v>
      </c>
      <c r="G93" s="17">
        <f t="shared" si="0"/>
        <v>94470.399999999994</v>
      </c>
      <c r="H93" s="21">
        <f>H94+H95</f>
        <v>-162.30000000000001</v>
      </c>
      <c r="I93" s="17">
        <f t="shared" si="1"/>
        <v>6923.4</v>
      </c>
      <c r="J93" s="17">
        <f>J94+J95</f>
        <v>0</v>
      </c>
      <c r="K93" s="17">
        <f t="shared" si="2"/>
        <v>94470.399999999994</v>
      </c>
      <c r="L93" s="17">
        <f>L94+L95</f>
        <v>0</v>
      </c>
      <c r="M93" s="17">
        <f t="shared" si="3"/>
        <v>6923.4</v>
      </c>
      <c r="N93" s="17">
        <f>N94+N95</f>
        <v>0</v>
      </c>
      <c r="O93" s="17">
        <f t="shared" si="79"/>
        <v>94470.399999999994</v>
      </c>
      <c r="P93" s="17">
        <f>P94+P95</f>
        <v>0</v>
      </c>
      <c r="Q93" s="17">
        <f t="shared" si="80"/>
        <v>6923.4</v>
      </c>
      <c r="R93" s="17">
        <f>R94+R95+R96</f>
        <v>-3535.6200000000008</v>
      </c>
      <c r="S93" s="17">
        <f t="shared" si="81"/>
        <v>90934.78</v>
      </c>
      <c r="T93" s="17">
        <f>T94+T95+T96</f>
        <v>-523.29999999999927</v>
      </c>
      <c r="U93" s="17">
        <f t="shared" si="82"/>
        <v>6400.1</v>
      </c>
      <c r="V93" s="17">
        <f>V94+V95+V96</f>
        <v>0</v>
      </c>
      <c r="W93" s="17">
        <f t="shared" si="86"/>
        <v>90934.78</v>
      </c>
      <c r="X93" s="17">
        <f>X94+X95+X96</f>
        <v>0</v>
      </c>
      <c r="Y93" s="17">
        <f t="shared" si="87"/>
        <v>6400.1</v>
      </c>
      <c r="Z93" s="17">
        <f>Z94+Z95+Z96</f>
        <v>0</v>
      </c>
      <c r="AA93" s="17">
        <f t="shared" si="88"/>
        <v>6400.1</v>
      </c>
      <c r="AB93" s="17">
        <f>AB94+AB95+AB96</f>
        <v>0</v>
      </c>
      <c r="AC93" s="17">
        <f t="shared" si="89"/>
        <v>90934.78</v>
      </c>
      <c r="AD93" s="17">
        <f>AD94+AD95+AD96</f>
        <v>0</v>
      </c>
      <c r="AE93" s="17">
        <f t="shared" si="90"/>
        <v>6400.1</v>
      </c>
      <c r="AF93" s="17">
        <f>AF94+AF95+AF96+AF97</f>
        <v>47000</v>
      </c>
      <c r="AG93" s="6">
        <f t="shared" si="91"/>
        <v>137934.78</v>
      </c>
      <c r="AH93" s="17">
        <f>AH94+AH95+AH96+AH97</f>
        <v>0</v>
      </c>
      <c r="AI93" s="6">
        <f t="shared" si="92"/>
        <v>6400.1</v>
      </c>
    </row>
    <row r="94" spans="1:37" ht="54" hidden="1" x14ac:dyDescent="0.35">
      <c r="A94" s="3" t="s">
        <v>98</v>
      </c>
      <c r="B94" s="9" t="s">
        <v>6</v>
      </c>
      <c r="C94" s="7" t="s">
        <v>35</v>
      </c>
      <c r="D94" s="8">
        <v>10085.700000000001</v>
      </c>
      <c r="E94" s="8">
        <v>7085.7</v>
      </c>
      <c r="F94" s="8">
        <v>-233.5</v>
      </c>
      <c r="G94" s="6">
        <f t="shared" si="0"/>
        <v>9852.2000000000007</v>
      </c>
      <c r="H94" s="8">
        <v>-162.30000000000001</v>
      </c>
      <c r="I94" s="6">
        <f t="shared" si="1"/>
        <v>6923.4</v>
      </c>
      <c r="J94" s="6"/>
      <c r="K94" s="6">
        <f t="shared" si="2"/>
        <v>9852.2000000000007</v>
      </c>
      <c r="L94" s="6"/>
      <c r="M94" s="6">
        <f t="shared" si="3"/>
        <v>6923.4</v>
      </c>
      <c r="N94" s="6"/>
      <c r="O94" s="6">
        <f t="shared" si="79"/>
        <v>9852.2000000000007</v>
      </c>
      <c r="P94" s="6"/>
      <c r="Q94" s="6">
        <f t="shared" si="80"/>
        <v>6923.4</v>
      </c>
      <c r="R94" s="6">
        <v>-9852.2000000000007</v>
      </c>
      <c r="S94" s="6">
        <f t="shared" si="81"/>
        <v>0</v>
      </c>
      <c r="T94" s="6">
        <v>-6923.4</v>
      </c>
      <c r="U94" s="6">
        <f t="shared" si="82"/>
        <v>0</v>
      </c>
      <c r="V94" s="14"/>
      <c r="W94" s="6">
        <f t="shared" si="86"/>
        <v>0</v>
      </c>
      <c r="X94" s="14"/>
      <c r="Y94" s="6">
        <f t="shared" si="87"/>
        <v>0</v>
      </c>
      <c r="Z94" s="14"/>
      <c r="AA94" s="6">
        <f t="shared" si="88"/>
        <v>0</v>
      </c>
      <c r="AB94" s="6"/>
      <c r="AC94" s="6">
        <f t="shared" si="89"/>
        <v>0</v>
      </c>
      <c r="AD94" s="6"/>
      <c r="AE94" s="6">
        <f t="shared" si="90"/>
        <v>0</v>
      </c>
      <c r="AF94" s="14"/>
      <c r="AG94" s="25">
        <f t="shared" si="91"/>
        <v>0</v>
      </c>
      <c r="AH94" s="14"/>
      <c r="AI94" s="6">
        <f t="shared" si="92"/>
        <v>0</v>
      </c>
      <c r="AJ94" s="2">
        <v>1420341020</v>
      </c>
      <c r="AK94" s="1">
        <v>0</v>
      </c>
    </row>
    <row r="95" spans="1:37" ht="54" x14ac:dyDescent="0.35">
      <c r="A95" s="3" t="s">
        <v>129</v>
      </c>
      <c r="B95" s="9" t="s">
        <v>100</v>
      </c>
      <c r="C95" s="7" t="s">
        <v>35</v>
      </c>
      <c r="D95" s="8"/>
      <c r="E95" s="8"/>
      <c r="F95" s="8">
        <v>84618.2</v>
      </c>
      <c r="G95" s="6">
        <f t="shared" si="0"/>
        <v>84618.2</v>
      </c>
      <c r="H95" s="8"/>
      <c r="I95" s="6">
        <f t="shared" si="1"/>
        <v>0</v>
      </c>
      <c r="J95" s="6"/>
      <c r="K95" s="6">
        <f t="shared" si="2"/>
        <v>84618.2</v>
      </c>
      <c r="L95" s="6"/>
      <c r="M95" s="6">
        <f t="shared" si="3"/>
        <v>0</v>
      </c>
      <c r="N95" s="6"/>
      <c r="O95" s="6">
        <f t="shared" si="79"/>
        <v>84618.2</v>
      </c>
      <c r="P95" s="6"/>
      <c r="Q95" s="6">
        <f t="shared" si="80"/>
        <v>0</v>
      </c>
      <c r="R95" s="6"/>
      <c r="S95" s="6">
        <f t="shared" si="81"/>
        <v>84618.2</v>
      </c>
      <c r="T95" s="6"/>
      <c r="U95" s="6">
        <f t="shared" si="82"/>
        <v>0</v>
      </c>
      <c r="V95" s="6"/>
      <c r="W95" s="6">
        <f t="shared" si="86"/>
        <v>84618.2</v>
      </c>
      <c r="X95" s="6"/>
      <c r="Y95" s="6">
        <f t="shared" si="87"/>
        <v>0</v>
      </c>
      <c r="Z95" s="6"/>
      <c r="AA95" s="6">
        <f t="shared" si="88"/>
        <v>0</v>
      </c>
      <c r="AB95" s="6"/>
      <c r="AC95" s="6">
        <f t="shared" si="89"/>
        <v>84618.2</v>
      </c>
      <c r="AD95" s="6"/>
      <c r="AE95" s="25">
        <f t="shared" si="90"/>
        <v>0</v>
      </c>
      <c r="AF95" s="14"/>
      <c r="AG95" s="6">
        <f t="shared" si="91"/>
        <v>84618.2</v>
      </c>
      <c r="AH95" s="14"/>
      <c r="AI95" s="6">
        <f t="shared" si="92"/>
        <v>0</v>
      </c>
      <c r="AJ95" s="24">
        <v>1410241030</v>
      </c>
    </row>
    <row r="96" spans="1:37" ht="54" x14ac:dyDescent="0.35">
      <c r="A96" s="3" t="s">
        <v>132</v>
      </c>
      <c r="B96" s="9" t="s">
        <v>6</v>
      </c>
      <c r="C96" s="7" t="s">
        <v>42</v>
      </c>
      <c r="D96" s="8"/>
      <c r="E96" s="8"/>
      <c r="F96" s="8"/>
      <c r="G96" s="6"/>
      <c r="H96" s="8"/>
      <c r="I96" s="6"/>
      <c r="J96" s="6"/>
      <c r="K96" s="6"/>
      <c r="L96" s="6"/>
      <c r="M96" s="6"/>
      <c r="N96" s="6"/>
      <c r="O96" s="6"/>
      <c r="P96" s="6"/>
      <c r="Q96" s="6"/>
      <c r="R96" s="6">
        <v>6316.58</v>
      </c>
      <c r="S96" s="6">
        <f t="shared" si="81"/>
        <v>6316.58</v>
      </c>
      <c r="T96" s="6">
        <v>6400.1</v>
      </c>
      <c r="U96" s="6">
        <f t="shared" si="82"/>
        <v>6400.1</v>
      </c>
      <c r="V96" s="6"/>
      <c r="W96" s="6">
        <f t="shared" si="86"/>
        <v>6316.58</v>
      </c>
      <c r="X96" s="6"/>
      <c r="Y96" s="6">
        <f t="shared" si="87"/>
        <v>6400.1</v>
      </c>
      <c r="Z96" s="6"/>
      <c r="AA96" s="6">
        <f t="shared" si="88"/>
        <v>6400.1</v>
      </c>
      <c r="AB96" s="6"/>
      <c r="AC96" s="6">
        <f t="shared" si="89"/>
        <v>6316.58</v>
      </c>
      <c r="AD96" s="6"/>
      <c r="AE96" s="25">
        <f t="shared" si="90"/>
        <v>6400.1</v>
      </c>
      <c r="AF96" s="14"/>
      <c r="AG96" s="6">
        <f t="shared" si="91"/>
        <v>6316.58</v>
      </c>
      <c r="AH96" s="14"/>
      <c r="AI96" s="6">
        <f t="shared" si="92"/>
        <v>6400.1</v>
      </c>
      <c r="AJ96" s="24">
        <v>1420341020</v>
      </c>
    </row>
    <row r="97" spans="1:37" ht="54" x14ac:dyDescent="0.35">
      <c r="A97" s="3" t="s">
        <v>133</v>
      </c>
      <c r="B97" s="9" t="s">
        <v>134</v>
      </c>
      <c r="C97" s="7" t="s">
        <v>10</v>
      </c>
      <c r="D97" s="8"/>
      <c r="E97" s="8"/>
      <c r="F97" s="8"/>
      <c r="G97" s="6"/>
      <c r="H97" s="8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14"/>
      <c r="AD97" s="14"/>
      <c r="AE97" s="25"/>
      <c r="AF97" s="29">
        <f>46500+500</f>
        <v>47000</v>
      </c>
      <c r="AG97" s="6">
        <f t="shared" si="91"/>
        <v>47000</v>
      </c>
      <c r="AH97" s="14"/>
      <c r="AI97" s="6">
        <f t="shared" si="92"/>
        <v>0</v>
      </c>
      <c r="AJ97" s="24">
        <v>1410241410</v>
      </c>
    </row>
    <row r="98" spans="1:37" s="19" customFormat="1" hidden="1" x14ac:dyDescent="0.35">
      <c r="A98" s="15"/>
      <c r="B98" s="20" t="s">
        <v>21</v>
      </c>
      <c r="C98" s="22"/>
      <c r="D98" s="21">
        <f>D99</f>
        <v>0</v>
      </c>
      <c r="E98" s="21">
        <f>E99</f>
        <v>0</v>
      </c>
      <c r="F98" s="21"/>
      <c r="G98" s="17">
        <f t="shared" si="0"/>
        <v>0</v>
      </c>
      <c r="H98" s="21"/>
      <c r="I98" s="17">
        <f t="shared" si="1"/>
        <v>0</v>
      </c>
      <c r="J98" s="17"/>
      <c r="K98" s="17">
        <f t="shared" si="2"/>
        <v>0</v>
      </c>
      <c r="L98" s="17"/>
      <c r="M98" s="17">
        <f t="shared" si="3"/>
        <v>0</v>
      </c>
      <c r="N98" s="17"/>
      <c r="O98" s="17">
        <f t="shared" si="79"/>
        <v>0</v>
      </c>
      <c r="P98" s="17"/>
      <c r="Q98" s="17">
        <f t="shared" si="80"/>
        <v>0</v>
      </c>
      <c r="R98" s="17"/>
      <c r="S98" s="17">
        <f t="shared" si="81"/>
        <v>0</v>
      </c>
      <c r="T98" s="17"/>
      <c r="U98" s="17">
        <f t="shared" si="82"/>
        <v>0</v>
      </c>
      <c r="V98" s="17"/>
      <c r="W98" s="17">
        <f t="shared" si="86"/>
        <v>0</v>
      </c>
      <c r="X98" s="17"/>
      <c r="Y98" s="17">
        <f t="shared" si="87"/>
        <v>0</v>
      </c>
      <c r="Z98" s="17"/>
      <c r="AA98" s="17">
        <f t="shared" si="88"/>
        <v>0</v>
      </c>
      <c r="AB98" s="17"/>
      <c r="AC98" s="17">
        <f t="shared" si="89"/>
        <v>0</v>
      </c>
      <c r="AD98" s="17"/>
      <c r="AE98" s="17">
        <f t="shared" si="90"/>
        <v>0</v>
      </c>
      <c r="AF98" s="17"/>
      <c r="AG98" s="17">
        <f t="shared" si="91"/>
        <v>0</v>
      </c>
      <c r="AH98" s="17"/>
      <c r="AI98" s="17">
        <f t="shared" si="92"/>
        <v>0</v>
      </c>
      <c r="AJ98" s="18"/>
      <c r="AK98" s="19">
        <v>0</v>
      </c>
    </row>
    <row r="99" spans="1:37" x14ac:dyDescent="0.35">
      <c r="A99" s="3"/>
      <c r="B99" s="7"/>
      <c r="C99" s="7"/>
      <c r="D99" s="8"/>
      <c r="E99" s="8"/>
      <c r="F99" s="8"/>
      <c r="G99" s="6">
        <f t="shared" si="0"/>
        <v>0</v>
      </c>
      <c r="H99" s="8"/>
      <c r="I99" s="6">
        <f t="shared" si="1"/>
        <v>0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>
        <f t="shared" si="88"/>
        <v>0</v>
      </c>
      <c r="AB99" s="6"/>
      <c r="AC99" s="6"/>
      <c r="AD99" s="6"/>
      <c r="AE99" s="25"/>
      <c r="AF99" s="14"/>
      <c r="AG99" s="6"/>
      <c r="AH99" s="14"/>
      <c r="AI99" s="6"/>
    </row>
    <row r="100" spans="1:37" x14ac:dyDescent="0.35">
      <c r="A100" s="32"/>
      <c r="B100" s="49" t="s">
        <v>17</v>
      </c>
      <c r="C100" s="49"/>
      <c r="D100" s="8">
        <f>D16+D35+D50+D58+D87+D98+D91+D93</f>
        <v>2708792.1</v>
      </c>
      <c r="E100" s="8">
        <f>E16+E35+E50+E58+E87+E98+E91+E93</f>
        <v>2113811.4000000004</v>
      </c>
      <c r="F100" s="8">
        <f>F16+F35+F50+F58+F87+F91+F93</f>
        <v>74327.099999999991</v>
      </c>
      <c r="G100" s="6">
        <f t="shared" si="0"/>
        <v>2783119.2</v>
      </c>
      <c r="H100" s="8">
        <f>H16+H35+H50+H58+H87+H91+H93</f>
        <v>-515.29999999999995</v>
      </c>
      <c r="I100" s="6">
        <f t="shared" si="1"/>
        <v>2113296.1000000006</v>
      </c>
      <c r="J100" s="6">
        <f>J16+J50+J58+J87+J91+J93</f>
        <v>55501.798999999999</v>
      </c>
      <c r="K100" s="6">
        <f t="shared" si="2"/>
        <v>2838620.9990000003</v>
      </c>
      <c r="L100" s="6">
        <f>L16+L35+L50+L58+L87+L91+L93</f>
        <v>61703.100000000006</v>
      </c>
      <c r="M100" s="6">
        <f t="shared" si="3"/>
        <v>2174999.2000000007</v>
      </c>
      <c r="N100" s="6">
        <f>N16+N50+N58+N87+N91+N93</f>
        <v>0</v>
      </c>
      <c r="O100" s="6">
        <f t="shared" ref="O100" si="93">K100+N100</f>
        <v>2838620.9990000003</v>
      </c>
      <c r="P100" s="6">
        <f>P16+P35+P50+P58+P87+P91+P93</f>
        <v>65000</v>
      </c>
      <c r="Q100" s="6">
        <f t="shared" ref="Q100" si="94">M100+P100</f>
        <v>2239999.2000000007</v>
      </c>
      <c r="R100" s="6">
        <f>R16+R50+R58+R87+R91+R93</f>
        <v>9037.14</v>
      </c>
      <c r="S100" s="6">
        <f t="shared" ref="S100" si="95">O100+R100</f>
        <v>2847658.1390000004</v>
      </c>
      <c r="T100" s="6">
        <f>T16+T35+T50+T58+T87+T91+T93</f>
        <v>47085.850000000006</v>
      </c>
      <c r="U100" s="6">
        <f t="shared" ref="U100" si="96">Q100+T100</f>
        <v>2287085.0500000007</v>
      </c>
      <c r="V100" s="6">
        <f>V16+V50+V58+V87+V91+V93+V35</f>
        <v>316771.13699999999</v>
      </c>
      <c r="W100" s="6">
        <f t="shared" ref="W100" si="97">S100+V100</f>
        <v>3164429.2760000005</v>
      </c>
      <c r="X100" s="6">
        <f>X16+X50+X58+X87+X91+X93+X35</f>
        <v>164919.09299999999</v>
      </c>
      <c r="Y100" s="6">
        <f t="shared" ref="Y100" si="98">U100+X100</f>
        <v>2452004.1430000006</v>
      </c>
      <c r="Z100" s="6">
        <f>Z16+Z50+Z58+Z87+Z91+Z93+Z35</f>
        <v>-38884.531000000003</v>
      </c>
      <c r="AA100" s="6">
        <f t="shared" si="88"/>
        <v>2413119.6120000007</v>
      </c>
      <c r="AB100" s="6">
        <f>AB16+AB50+AB58+AB87+AB91+AB93+AB35</f>
        <v>9620.2970000000005</v>
      </c>
      <c r="AC100" s="6">
        <f t="shared" si="89"/>
        <v>3174049.5730000003</v>
      </c>
      <c r="AD100" s="6">
        <f>AD16+AD50+AD58+AD87+AD91+AD93+AD35</f>
        <v>0</v>
      </c>
      <c r="AE100" s="25">
        <f t="shared" si="90"/>
        <v>2413119.6120000007</v>
      </c>
      <c r="AF100" s="29">
        <f>AF16+AF50+AF58+AF87+AF91+AF93+AF35</f>
        <v>363267.19800000003</v>
      </c>
      <c r="AG100" s="6">
        <f t="shared" si="91"/>
        <v>3537316.7710000002</v>
      </c>
      <c r="AH100" s="14">
        <f>AH16+AH50+AH58+AH87+AH91+AH93+AH35</f>
        <v>0</v>
      </c>
      <c r="AI100" s="6">
        <f t="shared" ref="AI100" si="99">AE100+AH100</f>
        <v>2413119.6120000007</v>
      </c>
    </row>
    <row r="101" spans="1:37" x14ac:dyDescent="0.35">
      <c r="A101" s="32"/>
      <c r="B101" s="49" t="s">
        <v>18</v>
      </c>
      <c r="C101" s="53"/>
      <c r="D101" s="8"/>
      <c r="E101" s="8"/>
      <c r="F101" s="8"/>
      <c r="G101" s="6"/>
      <c r="H101" s="8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25"/>
      <c r="AF101" s="14"/>
      <c r="AG101" s="6"/>
      <c r="AH101" s="14"/>
      <c r="AI101" s="6"/>
    </row>
    <row r="102" spans="1:37" x14ac:dyDescent="0.35">
      <c r="A102" s="32"/>
      <c r="B102" s="54" t="s">
        <v>111</v>
      </c>
      <c r="C102" s="54"/>
      <c r="D102" s="8">
        <f>D62</f>
        <v>350505</v>
      </c>
      <c r="E102" s="8">
        <f>E62</f>
        <v>350505</v>
      </c>
      <c r="F102" s="8">
        <f>F62</f>
        <v>0</v>
      </c>
      <c r="G102" s="6">
        <f t="shared" si="0"/>
        <v>350505</v>
      </c>
      <c r="H102" s="8">
        <f>H62</f>
        <v>0</v>
      </c>
      <c r="I102" s="6">
        <f t="shared" si="1"/>
        <v>350505</v>
      </c>
      <c r="J102" s="6">
        <f>J62</f>
        <v>16100.6</v>
      </c>
      <c r="K102" s="6">
        <f t="shared" si="2"/>
        <v>366605.6</v>
      </c>
      <c r="L102" s="6">
        <f>L62</f>
        <v>46277.3</v>
      </c>
      <c r="M102" s="6">
        <f t="shared" si="3"/>
        <v>396782.3</v>
      </c>
      <c r="N102" s="6">
        <f>N62</f>
        <v>0</v>
      </c>
      <c r="O102" s="6">
        <f t="shared" ref="O102:O103" si="100">K102+N102</f>
        <v>366605.6</v>
      </c>
      <c r="P102" s="6">
        <f>P62</f>
        <v>0</v>
      </c>
      <c r="Q102" s="6">
        <f t="shared" ref="Q102:Q103" si="101">M102+P102</f>
        <v>396782.3</v>
      </c>
      <c r="R102" s="6">
        <f>R62</f>
        <v>0</v>
      </c>
      <c r="S102" s="6">
        <f t="shared" ref="S102:S103" si="102">O102+R102</f>
        <v>366605.6</v>
      </c>
      <c r="T102" s="6">
        <f>T62</f>
        <v>0</v>
      </c>
      <c r="U102" s="6">
        <f t="shared" ref="U102:U103" si="103">Q102+T102</f>
        <v>396782.3</v>
      </c>
      <c r="V102" s="6">
        <f>V62</f>
        <v>0</v>
      </c>
      <c r="W102" s="6">
        <f t="shared" ref="W102:W103" si="104">S102+V102</f>
        <v>366605.6</v>
      </c>
      <c r="X102" s="6">
        <f>X62</f>
        <v>0</v>
      </c>
      <c r="Y102" s="6">
        <f t="shared" ref="Y102:Y103" si="105">U102+X102</f>
        <v>396782.3</v>
      </c>
      <c r="Z102" s="6">
        <f>Z62</f>
        <v>0</v>
      </c>
      <c r="AA102" s="6">
        <f t="shared" si="88"/>
        <v>396782.3</v>
      </c>
      <c r="AB102" s="6">
        <f>AB62</f>
        <v>0</v>
      </c>
      <c r="AC102" s="6">
        <f t="shared" si="89"/>
        <v>366605.6</v>
      </c>
      <c r="AD102" s="6">
        <f>AD62</f>
        <v>0</v>
      </c>
      <c r="AE102" s="25">
        <f t="shared" si="90"/>
        <v>396782.3</v>
      </c>
      <c r="AF102" s="14">
        <f>AF62</f>
        <v>328243.40000000002</v>
      </c>
      <c r="AG102" s="6">
        <f t="shared" si="91"/>
        <v>694849</v>
      </c>
      <c r="AH102" s="14">
        <f>AH62</f>
        <v>0</v>
      </c>
      <c r="AI102" s="6">
        <f t="shared" ref="AI102:AI103" si="106">AE102+AH102</f>
        <v>396782.3</v>
      </c>
    </row>
    <row r="103" spans="1:37" x14ac:dyDescent="0.35">
      <c r="A103" s="32"/>
      <c r="B103" s="51" t="s">
        <v>26</v>
      </c>
      <c r="C103" s="52"/>
      <c r="D103" s="8">
        <f>D19+D38+D53+D61</f>
        <v>259745.3</v>
      </c>
      <c r="E103" s="8">
        <f>E19+E38+E53+E61</f>
        <v>259199.6</v>
      </c>
      <c r="F103" s="8">
        <f>F19+F38+F53+F61</f>
        <v>0</v>
      </c>
      <c r="G103" s="6">
        <f t="shared" si="0"/>
        <v>259745.3</v>
      </c>
      <c r="H103" s="8">
        <f>H19+H38+H53+H61</f>
        <v>0</v>
      </c>
      <c r="I103" s="6">
        <f t="shared" si="1"/>
        <v>259199.6</v>
      </c>
      <c r="J103" s="6">
        <f>J19+J38+J53+J61</f>
        <v>0</v>
      </c>
      <c r="K103" s="6">
        <f t="shared" ref="K103:K114" si="107">G103+J103</f>
        <v>259745.3</v>
      </c>
      <c r="L103" s="6">
        <f>L19+L38+L53+L61</f>
        <v>0</v>
      </c>
      <c r="M103" s="6">
        <f t="shared" ref="M103:M114" si="108">I103+L103</f>
        <v>259199.6</v>
      </c>
      <c r="N103" s="6">
        <f>N19+N38+N53+N61</f>
        <v>0</v>
      </c>
      <c r="O103" s="6">
        <f t="shared" si="100"/>
        <v>259745.3</v>
      </c>
      <c r="P103" s="6">
        <f>P19+P38+P53+P61</f>
        <v>0</v>
      </c>
      <c r="Q103" s="6">
        <f t="shared" si="101"/>
        <v>259199.6</v>
      </c>
      <c r="R103" s="6">
        <f>R19+R38+R53+R61</f>
        <v>0</v>
      </c>
      <c r="S103" s="6">
        <f t="shared" si="102"/>
        <v>259745.3</v>
      </c>
      <c r="T103" s="6">
        <f>T19+T38+T53+T61</f>
        <v>0</v>
      </c>
      <c r="U103" s="6">
        <f t="shared" si="103"/>
        <v>259199.6</v>
      </c>
      <c r="V103" s="6">
        <f>V19+V38+V53+V61</f>
        <v>0</v>
      </c>
      <c r="W103" s="6">
        <f t="shared" si="104"/>
        <v>259745.3</v>
      </c>
      <c r="X103" s="6">
        <f>X19+X38+X53+X61</f>
        <v>0</v>
      </c>
      <c r="Y103" s="6">
        <f t="shared" si="105"/>
        <v>259199.6</v>
      </c>
      <c r="Z103" s="6">
        <f>Z19+Z38+Z53+Z61</f>
        <v>0</v>
      </c>
      <c r="AA103" s="6">
        <f t="shared" si="88"/>
        <v>259199.6</v>
      </c>
      <c r="AB103" s="6">
        <f>AB19+AB38+AB53+AB61</f>
        <v>0</v>
      </c>
      <c r="AC103" s="6">
        <f t="shared" si="89"/>
        <v>259745.3</v>
      </c>
      <c r="AD103" s="6">
        <f>AD19+AD38+AD53+AD61</f>
        <v>0</v>
      </c>
      <c r="AE103" s="25">
        <f t="shared" si="90"/>
        <v>259199.6</v>
      </c>
      <c r="AF103" s="14">
        <f>AF19+AF38+AF53+AF61</f>
        <v>0</v>
      </c>
      <c r="AG103" s="6">
        <f t="shared" si="91"/>
        <v>259745.3</v>
      </c>
      <c r="AH103" s="14">
        <f>AH19+AH38+AH53+AH61</f>
        <v>0</v>
      </c>
      <c r="AI103" s="6">
        <f t="shared" si="106"/>
        <v>259199.6</v>
      </c>
    </row>
    <row r="104" spans="1:37" x14ac:dyDescent="0.35">
      <c r="A104" s="32"/>
      <c r="B104" s="49" t="s">
        <v>19</v>
      </c>
      <c r="C104" s="49"/>
      <c r="D104" s="8"/>
      <c r="E104" s="8"/>
      <c r="F104" s="8"/>
      <c r="G104" s="6"/>
      <c r="H104" s="8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25"/>
      <c r="AF104" s="14"/>
      <c r="AG104" s="6"/>
      <c r="AH104" s="14"/>
      <c r="AI104" s="6"/>
    </row>
    <row r="105" spans="1:37" x14ac:dyDescent="0.35">
      <c r="A105" s="32"/>
      <c r="B105" s="49" t="s">
        <v>7</v>
      </c>
      <c r="C105" s="48"/>
      <c r="D105" s="8">
        <f>D39+D40+D41+D42+D47</f>
        <v>293345.8</v>
      </c>
      <c r="E105" s="8">
        <f>E39+E40+E41+E42+E47</f>
        <v>62723.199999999997</v>
      </c>
      <c r="F105" s="8">
        <f>F39+F40+F41+F42+F47</f>
        <v>0</v>
      </c>
      <c r="G105" s="6">
        <f t="shared" ref="G105:G114" si="109">D105+F105</f>
        <v>293345.8</v>
      </c>
      <c r="H105" s="8">
        <f>H39+H40+H41+H42+H47</f>
        <v>0</v>
      </c>
      <c r="I105" s="6">
        <f t="shared" ref="I105:I114" si="110">E105+H105</f>
        <v>62723.199999999997</v>
      </c>
      <c r="J105" s="6">
        <f>J39+J40+J41+J42+J47</f>
        <v>0</v>
      </c>
      <c r="K105" s="6">
        <f t="shared" si="107"/>
        <v>293345.8</v>
      </c>
      <c r="L105" s="6">
        <f>L39+L40+L41+L42+L47</f>
        <v>0</v>
      </c>
      <c r="M105" s="6">
        <f t="shared" si="108"/>
        <v>62723.199999999997</v>
      </c>
      <c r="N105" s="6">
        <f>N39+N40+N41+N42+N47</f>
        <v>0</v>
      </c>
      <c r="O105" s="6">
        <f t="shared" ref="O105:O114" si="111">K105+N105</f>
        <v>293345.8</v>
      </c>
      <c r="P105" s="6">
        <f>P39+P40+P41+P42+P47</f>
        <v>65000</v>
      </c>
      <c r="Q105" s="6">
        <f t="shared" ref="Q105:Q114" si="112">M105+P105</f>
        <v>127723.2</v>
      </c>
      <c r="R105" s="6">
        <f>R39+R40+R41+R42+R47</f>
        <v>0</v>
      </c>
      <c r="S105" s="6">
        <f t="shared" ref="S105:S114" si="113">O105+R105</f>
        <v>293345.8</v>
      </c>
      <c r="T105" s="6">
        <f>T39+T40+T41+T42+T47</f>
        <v>0</v>
      </c>
      <c r="U105" s="6">
        <f t="shared" ref="U105:U114" si="114">Q105+T105</f>
        <v>127723.2</v>
      </c>
      <c r="V105" s="6">
        <f>V39+V40+V41+V42+V47+V49+V48</f>
        <v>48875.1</v>
      </c>
      <c r="W105" s="6">
        <f t="shared" ref="W105:W114" si="115">S105+V105</f>
        <v>342220.89999999997</v>
      </c>
      <c r="X105" s="6">
        <f>X39+X40+X41+X42+X47+X49+X48</f>
        <v>57500</v>
      </c>
      <c r="Y105" s="6">
        <f t="shared" ref="Y105:Y114" si="116">U105+X105</f>
        <v>185223.2</v>
      </c>
      <c r="Z105" s="6">
        <f>Z39+Z40+Z41+Z42+Z47+Z49+Z48</f>
        <v>0</v>
      </c>
      <c r="AA105" s="6">
        <f t="shared" si="88"/>
        <v>185223.2</v>
      </c>
      <c r="AB105" s="6">
        <f>AB39+AB40+AB41+AB42+AB47+AB49+AB48</f>
        <v>0</v>
      </c>
      <c r="AC105" s="6">
        <f t="shared" si="89"/>
        <v>342220.89999999997</v>
      </c>
      <c r="AD105" s="6">
        <f>AD39+AD40+AD41+AD42+AD47+AD49+AD48</f>
        <v>0</v>
      </c>
      <c r="AE105" s="25">
        <f t="shared" si="90"/>
        <v>185223.2</v>
      </c>
      <c r="AF105" s="14">
        <f>AF39+AF40+AF41+AF42+AF47+AF49+AF48</f>
        <v>0</v>
      </c>
      <c r="AG105" s="6">
        <f t="shared" si="91"/>
        <v>342220.89999999997</v>
      </c>
      <c r="AH105" s="14">
        <f>AH39+AH40+AH41+AH42+AH47+AH49+AH48</f>
        <v>0</v>
      </c>
      <c r="AI105" s="6">
        <f t="shared" ref="AI105:AI114" si="117">AE105+AH105</f>
        <v>185223.2</v>
      </c>
    </row>
    <row r="106" spans="1:37" x14ac:dyDescent="0.35">
      <c r="A106" s="32"/>
      <c r="B106" s="49" t="s">
        <v>10</v>
      </c>
      <c r="C106" s="48"/>
      <c r="D106" s="8">
        <f>D63+D67+D68+D73+D72+D74+D54</f>
        <v>700694.50000000012</v>
      </c>
      <c r="E106" s="8">
        <f>E63+E67+E68+E73+E72+E74+E54</f>
        <v>602840</v>
      </c>
      <c r="F106" s="8">
        <f>F54+F63+F67+F68+F72+F73+F74</f>
        <v>0</v>
      </c>
      <c r="G106" s="6">
        <f t="shared" si="109"/>
        <v>700694.50000000012</v>
      </c>
      <c r="H106" s="8">
        <f>H54+H63+H67+H68+H72+H73+H74</f>
        <v>0</v>
      </c>
      <c r="I106" s="6">
        <f t="shared" si="110"/>
        <v>602840</v>
      </c>
      <c r="J106" s="6">
        <f>J54+J63+J67+J68+J72+J73+J74+J76+J80+J55</f>
        <v>36704.097999999998</v>
      </c>
      <c r="K106" s="6">
        <f t="shared" si="107"/>
        <v>737398.59800000011</v>
      </c>
      <c r="L106" s="6">
        <f>L54+L63+L67+L68+L72+L73+L74</f>
        <v>61703.100000000006</v>
      </c>
      <c r="M106" s="6">
        <f t="shared" si="108"/>
        <v>664543.1</v>
      </c>
      <c r="N106" s="6">
        <f>N54+N63+N67+N68+N72+N73+N74+N76+N80+N55</f>
        <v>0</v>
      </c>
      <c r="O106" s="6">
        <f t="shared" si="111"/>
        <v>737398.59800000011</v>
      </c>
      <c r="P106" s="6">
        <f>P54+P63+P67+P68+P72+P73+P74</f>
        <v>0</v>
      </c>
      <c r="Q106" s="6">
        <f t="shared" si="112"/>
        <v>664543.1</v>
      </c>
      <c r="R106" s="6">
        <f>R54+R63+R67+R68+R72+R73+R74+R76+R80+R55+R56+R81</f>
        <v>5072.7600000000075</v>
      </c>
      <c r="S106" s="6">
        <f t="shared" si="113"/>
        <v>742471.35800000012</v>
      </c>
      <c r="T106" s="6">
        <f>T54+T63+T67+T68+T72+T73+T74+T76+T80+T55+T56+T81</f>
        <v>7609.1500000000015</v>
      </c>
      <c r="U106" s="6">
        <f t="shared" si="114"/>
        <v>672152.25</v>
      </c>
      <c r="V106" s="6">
        <f>V54+V63+V67+V68+V72+V73+V74+V76+V80+V55+V56+V81+V85</f>
        <v>6397.1170000000002</v>
      </c>
      <c r="W106" s="6">
        <f t="shared" si="115"/>
        <v>748868.47500000009</v>
      </c>
      <c r="X106" s="6">
        <f>X54+X63+X67+X68+X72+X73+X74+X76+X80+X55+X56+X81+X85</f>
        <v>0</v>
      </c>
      <c r="Y106" s="6">
        <f t="shared" si="116"/>
        <v>672152.25</v>
      </c>
      <c r="Z106" s="6">
        <f>Z54+Z63+Z67+Z68+Z72+Z73+Z74+Z76+Z80+Z55+Z56+Z81+Z85</f>
        <v>0</v>
      </c>
      <c r="AA106" s="6">
        <f t="shared" si="88"/>
        <v>672152.25</v>
      </c>
      <c r="AB106" s="6">
        <f>AB54+AB63+AB67+AB68+AB72+AB73+AB74+AB76+AB80+AB55+AB56+AB81+AB85+AY88+AB86</f>
        <v>9620.2970000000005</v>
      </c>
      <c r="AC106" s="6">
        <f t="shared" si="89"/>
        <v>758488.77200000011</v>
      </c>
      <c r="AD106" s="6">
        <f>AD54+AD63+AD67+AD68+AD72+AD73+AD74+AD76+AD80+AD55+AD56+AD81+AD85+AD86</f>
        <v>0</v>
      </c>
      <c r="AE106" s="25">
        <f t="shared" si="90"/>
        <v>672152.25</v>
      </c>
      <c r="AF106" s="29">
        <f>AF54+AF63+AF67+AF68+AF72+AF73+AF74+AF76+AF80+AF55+AF56+AF81+AF85+BC88+AF86+AF57+AF97</f>
        <v>485053.18300000002</v>
      </c>
      <c r="AG106" s="6">
        <f t="shared" si="91"/>
        <v>1243541.9550000001</v>
      </c>
      <c r="AH106" s="14">
        <f>AH54+AH63+AH67+AH68+AH72+AH73+AH74+AH76+AH80+AH55+AH56+AH81+AH85+AH86+AH57+AH97</f>
        <v>0</v>
      </c>
      <c r="AI106" s="6">
        <f t="shared" si="117"/>
        <v>672152.25</v>
      </c>
    </row>
    <row r="107" spans="1:37" x14ac:dyDescent="0.35">
      <c r="A107" s="32"/>
      <c r="B107" s="49" t="s">
        <v>20</v>
      </c>
      <c r="C107" s="48"/>
      <c r="D107" s="8">
        <f>D31</f>
        <v>5623.9</v>
      </c>
      <c r="E107" s="8">
        <f>E31</f>
        <v>2303.5</v>
      </c>
      <c r="F107" s="8">
        <f>F31</f>
        <v>0</v>
      </c>
      <c r="G107" s="6">
        <f t="shared" si="109"/>
        <v>5623.9</v>
      </c>
      <c r="H107" s="8">
        <f>H31</f>
        <v>0</v>
      </c>
      <c r="I107" s="6">
        <f t="shared" si="110"/>
        <v>2303.5</v>
      </c>
      <c r="J107" s="6">
        <f>J31</f>
        <v>0</v>
      </c>
      <c r="K107" s="6">
        <f t="shared" si="107"/>
        <v>5623.9</v>
      </c>
      <c r="L107" s="6">
        <f>L31</f>
        <v>0</v>
      </c>
      <c r="M107" s="6">
        <f t="shared" si="108"/>
        <v>2303.5</v>
      </c>
      <c r="N107" s="6">
        <f>N31</f>
        <v>0</v>
      </c>
      <c r="O107" s="6">
        <f t="shared" si="111"/>
        <v>5623.9</v>
      </c>
      <c r="P107" s="6">
        <f>P31</f>
        <v>0</v>
      </c>
      <c r="Q107" s="6">
        <f t="shared" si="112"/>
        <v>2303.5</v>
      </c>
      <c r="R107" s="6">
        <f>R31</f>
        <v>0</v>
      </c>
      <c r="S107" s="6">
        <f t="shared" si="113"/>
        <v>5623.9</v>
      </c>
      <c r="T107" s="6">
        <f>T31</f>
        <v>0</v>
      </c>
      <c r="U107" s="6">
        <f t="shared" si="114"/>
        <v>2303.5</v>
      </c>
      <c r="V107" s="6">
        <f>V31</f>
        <v>0</v>
      </c>
      <c r="W107" s="6">
        <f t="shared" si="115"/>
        <v>5623.9</v>
      </c>
      <c r="X107" s="6">
        <f>X31</f>
        <v>0</v>
      </c>
      <c r="Y107" s="6">
        <f t="shared" si="116"/>
        <v>2303.5</v>
      </c>
      <c r="Z107" s="6">
        <f>Z31</f>
        <v>0</v>
      </c>
      <c r="AA107" s="6">
        <f t="shared" si="88"/>
        <v>2303.5</v>
      </c>
      <c r="AB107" s="6">
        <f>AB31</f>
        <v>0</v>
      </c>
      <c r="AC107" s="6">
        <f t="shared" si="89"/>
        <v>5623.9</v>
      </c>
      <c r="AD107" s="6">
        <f>AD31</f>
        <v>0</v>
      </c>
      <c r="AE107" s="25">
        <f t="shared" si="90"/>
        <v>2303.5</v>
      </c>
      <c r="AF107" s="14">
        <f>AF31</f>
        <v>-5623.9</v>
      </c>
      <c r="AG107" s="6">
        <f t="shared" si="91"/>
        <v>0</v>
      </c>
      <c r="AH107" s="14">
        <f>AH31</f>
        <v>0</v>
      </c>
      <c r="AI107" s="6">
        <f t="shared" si="117"/>
        <v>2303.5</v>
      </c>
    </row>
    <row r="108" spans="1:37" x14ac:dyDescent="0.35">
      <c r="A108" s="3"/>
      <c r="B108" s="47" t="s">
        <v>16</v>
      </c>
      <c r="C108" s="48"/>
      <c r="D108" s="8"/>
      <c r="E108" s="8"/>
      <c r="F108" s="8"/>
      <c r="G108" s="6">
        <f t="shared" si="109"/>
        <v>0</v>
      </c>
      <c r="H108" s="8"/>
      <c r="I108" s="6">
        <f t="shared" si="110"/>
        <v>0</v>
      </c>
      <c r="J108" s="6">
        <f>J90</f>
        <v>18797.701000000001</v>
      </c>
      <c r="K108" s="6">
        <f t="shared" si="107"/>
        <v>18797.701000000001</v>
      </c>
      <c r="L108" s="6"/>
      <c r="M108" s="6">
        <f t="shared" si="108"/>
        <v>0</v>
      </c>
      <c r="N108" s="6">
        <f>N90</f>
        <v>0</v>
      </c>
      <c r="O108" s="6">
        <f t="shared" si="111"/>
        <v>18797.701000000001</v>
      </c>
      <c r="P108" s="6"/>
      <c r="Q108" s="6">
        <f t="shared" si="112"/>
        <v>0</v>
      </c>
      <c r="R108" s="6">
        <f>R90</f>
        <v>0</v>
      </c>
      <c r="S108" s="6">
        <f t="shared" si="113"/>
        <v>18797.701000000001</v>
      </c>
      <c r="T108" s="6"/>
      <c r="U108" s="6">
        <f t="shared" si="114"/>
        <v>0</v>
      </c>
      <c r="V108" s="6">
        <f>V90</f>
        <v>0</v>
      </c>
      <c r="W108" s="6">
        <f t="shared" si="115"/>
        <v>18797.701000000001</v>
      </c>
      <c r="X108" s="6">
        <f>X90</f>
        <v>0</v>
      </c>
      <c r="Y108" s="6">
        <f t="shared" si="116"/>
        <v>0</v>
      </c>
      <c r="Z108" s="6">
        <f>Z90</f>
        <v>0</v>
      </c>
      <c r="AA108" s="6">
        <f t="shared" si="88"/>
        <v>0</v>
      </c>
      <c r="AB108" s="6">
        <f>AB90</f>
        <v>0</v>
      </c>
      <c r="AC108" s="6">
        <f t="shared" si="89"/>
        <v>18797.701000000001</v>
      </c>
      <c r="AD108" s="6">
        <f>AD90</f>
        <v>0</v>
      </c>
      <c r="AE108" s="25">
        <f t="shared" si="90"/>
        <v>0</v>
      </c>
      <c r="AF108" s="14">
        <f>AF90</f>
        <v>0</v>
      </c>
      <c r="AG108" s="6">
        <f t="shared" si="91"/>
        <v>18797.701000000001</v>
      </c>
      <c r="AH108" s="14">
        <f>AH90</f>
        <v>0</v>
      </c>
      <c r="AI108" s="6">
        <f t="shared" si="117"/>
        <v>0</v>
      </c>
    </row>
    <row r="109" spans="1:37" hidden="1" x14ac:dyDescent="0.35">
      <c r="A109" s="3"/>
      <c r="B109" s="50" t="s">
        <v>13</v>
      </c>
      <c r="C109" s="50"/>
      <c r="D109" s="8">
        <f>D75</f>
        <v>3000</v>
      </c>
      <c r="E109" s="8">
        <f>E75</f>
        <v>3000</v>
      </c>
      <c r="F109" s="8">
        <f>F75</f>
        <v>0</v>
      </c>
      <c r="G109" s="6">
        <f t="shared" si="109"/>
        <v>3000</v>
      </c>
      <c r="H109" s="8">
        <f>H75</f>
        <v>0</v>
      </c>
      <c r="I109" s="6">
        <f t="shared" si="110"/>
        <v>3000</v>
      </c>
      <c r="J109" s="6">
        <f>J75</f>
        <v>0</v>
      </c>
      <c r="K109" s="6">
        <f t="shared" si="107"/>
        <v>3000</v>
      </c>
      <c r="L109" s="6">
        <f>L75</f>
        <v>0</v>
      </c>
      <c r="M109" s="6">
        <f t="shared" si="108"/>
        <v>3000</v>
      </c>
      <c r="N109" s="6">
        <f>N75</f>
        <v>0</v>
      </c>
      <c r="O109" s="6">
        <f t="shared" si="111"/>
        <v>3000</v>
      </c>
      <c r="P109" s="6">
        <f>P75</f>
        <v>0</v>
      </c>
      <c r="Q109" s="6">
        <f t="shared" si="112"/>
        <v>3000</v>
      </c>
      <c r="R109" s="6">
        <f>R75</f>
        <v>0</v>
      </c>
      <c r="S109" s="6">
        <f t="shared" si="113"/>
        <v>3000</v>
      </c>
      <c r="T109" s="6">
        <f>T75</f>
        <v>0</v>
      </c>
      <c r="U109" s="6">
        <f t="shared" si="114"/>
        <v>3000</v>
      </c>
      <c r="V109" s="14">
        <f>V75</f>
        <v>-3000</v>
      </c>
      <c r="W109" s="6">
        <f t="shared" si="115"/>
        <v>0</v>
      </c>
      <c r="X109" s="14">
        <f>X75</f>
        <v>-3000</v>
      </c>
      <c r="Y109" s="6">
        <f t="shared" si="116"/>
        <v>0</v>
      </c>
      <c r="Z109" s="14">
        <f>Z75</f>
        <v>0</v>
      </c>
      <c r="AA109" s="6">
        <f t="shared" si="88"/>
        <v>0</v>
      </c>
      <c r="AB109" s="6">
        <f>AB75</f>
        <v>0</v>
      </c>
      <c r="AC109" s="6">
        <f t="shared" si="89"/>
        <v>0</v>
      </c>
      <c r="AD109" s="6">
        <f>AD75</f>
        <v>0</v>
      </c>
      <c r="AE109" s="6">
        <f t="shared" si="90"/>
        <v>0</v>
      </c>
      <c r="AF109" s="14">
        <f>AF75</f>
        <v>0</v>
      </c>
      <c r="AG109" s="25">
        <f t="shared" si="91"/>
        <v>0</v>
      </c>
      <c r="AH109" s="14">
        <f>AH75</f>
        <v>0</v>
      </c>
      <c r="AI109" s="6">
        <f t="shared" si="117"/>
        <v>0</v>
      </c>
      <c r="AJ109" s="2"/>
      <c r="AK109" s="1">
        <v>0</v>
      </c>
    </row>
    <row r="110" spans="1:37" x14ac:dyDescent="0.35">
      <c r="A110" s="35"/>
      <c r="B110" s="47" t="s">
        <v>3</v>
      </c>
      <c r="C110" s="48"/>
      <c r="D110" s="8">
        <f>D99</f>
        <v>0</v>
      </c>
      <c r="E110" s="8">
        <f>E99</f>
        <v>0</v>
      </c>
      <c r="F110" s="8"/>
      <c r="G110" s="6">
        <f t="shared" si="109"/>
        <v>0</v>
      </c>
      <c r="H110" s="8"/>
      <c r="I110" s="6">
        <f t="shared" si="110"/>
        <v>0</v>
      </c>
      <c r="J110" s="6"/>
      <c r="K110" s="6">
        <f t="shared" si="107"/>
        <v>0</v>
      </c>
      <c r="L110" s="6"/>
      <c r="M110" s="6">
        <f t="shared" si="108"/>
        <v>0</v>
      </c>
      <c r="N110" s="6"/>
      <c r="O110" s="6">
        <f t="shared" si="111"/>
        <v>0</v>
      </c>
      <c r="P110" s="6"/>
      <c r="Q110" s="6">
        <f t="shared" si="112"/>
        <v>0</v>
      </c>
      <c r="R110" s="6"/>
      <c r="S110" s="6">
        <f t="shared" si="113"/>
        <v>0</v>
      </c>
      <c r="T110" s="6"/>
      <c r="U110" s="6">
        <f t="shared" si="114"/>
        <v>0</v>
      </c>
      <c r="V110" s="6">
        <f>V34</f>
        <v>264498.92</v>
      </c>
      <c r="W110" s="6">
        <f t="shared" si="115"/>
        <v>264498.92</v>
      </c>
      <c r="X110" s="6">
        <f>X34</f>
        <v>0</v>
      </c>
      <c r="Y110" s="6">
        <f t="shared" si="116"/>
        <v>0</v>
      </c>
      <c r="Z110" s="6">
        <f>Z34</f>
        <v>0</v>
      </c>
      <c r="AA110" s="6">
        <f t="shared" si="88"/>
        <v>0</v>
      </c>
      <c r="AB110" s="6">
        <f>AB34</f>
        <v>0</v>
      </c>
      <c r="AC110" s="6">
        <f t="shared" si="89"/>
        <v>264498.92</v>
      </c>
      <c r="AD110" s="6">
        <f>AD34</f>
        <v>0</v>
      </c>
      <c r="AE110" s="25">
        <f t="shared" si="90"/>
        <v>0</v>
      </c>
      <c r="AF110" s="14">
        <f>AF34</f>
        <v>0</v>
      </c>
      <c r="AG110" s="6">
        <f t="shared" si="91"/>
        <v>264498.92</v>
      </c>
      <c r="AH110" s="14">
        <f>AH34</f>
        <v>0</v>
      </c>
      <c r="AI110" s="6">
        <f t="shared" si="117"/>
        <v>0</v>
      </c>
    </row>
    <row r="111" spans="1:37" x14ac:dyDescent="0.35">
      <c r="A111" s="3"/>
      <c r="B111" s="47" t="s">
        <v>8</v>
      </c>
      <c r="C111" s="48"/>
      <c r="D111" s="8">
        <f>D43</f>
        <v>848298.6</v>
      </c>
      <c r="E111" s="8">
        <f>E43</f>
        <v>723280.4</v>
      </c>
      <c r="F111" s="8">
        <f>F43</f>
        <v>0</v>
      </c>
      <c r="G111" s="6">
        <f t="shared" si="109"/>
        <v>848298.6</v>
      </c>
      <c r="H111" s="8">
        <f>H43</f>
        <v>0</v>
      </c>
      <c r="I111" s="6">
        <f t="shared" si="110"/>
        <v>723280.4</v>
      </c>
      <c r="J111" s="6">
        <f>J43</f>
        <v>0</v>
      </c>
      <c r="K111" s="6">
        <f t="shared" si="107"/>
        <v>848298.6</v>
      </c>
      <c r="L111" s="6">
        <f>L43</f>
        <v>0</v>
      </c>
      <c r="M111" s="6">
        <f t="shared" si="108"/>
        <v>723280.4</v>
      </c>
      <c r="N111" s="6">
        <f>N43</f>
        <v>0</v>
      </c>
      <c r="O111" s="6">
        <f t="shared" si="111"/>
        <v>848298.6</v>
      </c>
      <c r="P111" s="6">
        <f>P43</f>
        <v>0</v>
      </c>
      <c r="Q111" s="6">
        <f t="shared" si="112"/>
        <v>723280.4</v>
      </c>
      <c r="R111" s="6">
        <f>R43</f>
        <v>0</v>
      </c>
      <c r="S111" s="6">
        <f t="shared" si="113"/>
        <v>848298.6</v>
      </c>
      <c r="T111" s="6">
        <f>T43</f>
        <v>0</v>
      </c>
      <c r="U111" s="6">
        <f t="shared" si="114"/>
        <v>723280.4</v>
      </c>
      <c r="V111" s="6">
        <f>V43</f>
        <v>0</v>
      </c>
      <c r="W111" s="6">
        <f t="shared" si="115"/>
        <v>848298.6</v>
      </c>
      <c r="X111" s="6">
        <f>X43</f>
        <v>0</v>
      </c>
      <c r="Y111" s="6">
        <f t="shared" si="116"/>
        <v>723280.4</v>
      </c>
      <c r="Z111" s="6">
        <f>Z43</f>
        <v>0</v>
      </c>
      <c r="AA111" s="6">
        <f t="shared" si="88"/>
        <v>723280.4</v>
      </c>
      <c r="AB111" s="6">
        <f>AB43</f>
        <v>0</v>
      </c>
      <c r="AC111" s="6">
        <f t="shared" si="89"/>
        <v>848298.6</v>
      </c>
      <c r="AD111" s="6">
        <f>AD43</f>
        <v>0</v>
      </c>
      <c r="AE111" s="25">
        <f t="shared" si="90"/>
        <v>723280.4</v>
      </c>
      <c r="AF111" s="14">
        <f>AF43</f>
        <v>-109414.5</v>
      </c>
      <c r="AG111" s="6">
        <f t="shared" si="91"/>
        <v>738884.1</v>
      </c>
      <c r="AH111" s="14">
        <f>AH43</f>
        <v>0</v>
      </c>
      <c r="AI111" s="6">
        <f t="shared" si="117"/>
        <v>723280.4</v>
      </c>
    </row>
    <row r="112" spans="1:37" x14ac:dyDescent="0.35">
      <c r="A112" s="35"/>
      <c r="B112" s="46" t="s">
        <v>25</v>
      </c>
      <c r="C112" s="46"/>
      <c r="D112" s="8">
        <f>D92</f>
        <v>127415.3</v>
      </c>
      <c r="E112" s="8">
        <f>E92</f>
        <v>0</v>
      </c>
      <c r="F112" s="8">
        <f>F92</f>
        <v>0</v>
      </c>
      <c r="G112" s="6">
        <f t="shared" si="109"/>
        <v>127415.3</v>
      </c>
      <c r="H112" s="8">
        <f>H92</f>
        <v>0</v>
      </c>
      <c r="I112" s="6">
        <f t="shared" si="110"/>
        <v>0</v>
      </c>
      <c r="J112" s="6">
        <f>J92</f>
        <v>0</v>
      </c>
      <c r="K112" s="6">
        <f t="shared" si="107"/>
        <v>127415.3</v>
      </c>
      <c r="L112" s="6">
        <f>L92</f>
        <v>0</v>
      </c>
      <c r="M112" s="6">
        <f t="shared" si="108"/>
        <v>0</v>
      </c>
      <c r="N112" s="6">
        <f>N92</f>
        <v>0</v>
      </c>
      <c r="O112" s="6">
        <f t="shared" si="111"/>
        <v>127415.3</v>
      </c>
      <c r="P112" s="6">
        <f>P92</f>
        <v>0</v>
      </c>
      <c r="Q112" s="6">
        <f t="shared" si="112"/>
        <v>0</v>
      </c>
      <c r="R112" s="6">
        <f>R92</f>
        <v>0</v>
      </c>
      <c r="S112" s="6">
        <f t="shared" si="113"/>
        <v>127415.3</v>
      </c>
      <c r="T112" s="6">
        <f>T92</f>
        <v>0</v>
      </c>
      <c r="U112" s="6">
        <f t="shared" si="114"/>
        <v>0</v>
      </c>
      <c r="V112" s="6">
        <f>V92</f>
        <v>0</v>
      </c>
      <c r="W112" s="6">
        <f t="shared" si="115"/>
        <v>127415.3</v>
      </c>
      <c r="X112" s="6">
        <f>X92</f>
        <v>22584.7</v>
      </c>
      <c r="Y112" s="6">
        <f t="shared" si="116"/>
        <v>22584.7</v>
      </c>
      <c r="Z112" s="6">
        <f>Z92</f>
        <v>0</v>
      </c>
      <c r="AA112" s="6">
        <f t="shared" si="88"/>
        <v>22584.7</v>
      </c>
      <c r="AB112" s="6">
        <f>AB92</f>
        <v>0</v>
      </c>
      <c r="AC112" s="6">
        <f t="shared" si="89"/>
        <v>127415.3</v>
      </c>
      <c r="AD112" s="6">
        <f>AD92</f>
        <v>0</v>
      </c>
      <c r="AE112" s="25">
        <f t="shared" si="90"/>
        <v>22584.7</v>
      </c>
      <c r="AF112" s="14">
        <f>AF92</f>
        <v>0</v>
      </c>
      <c r="AG112" s="6">
        <f t="shared" si="91"/>
        <v>127415.3</v>
      </c>
      <c r="AH112" s="14">
        <f>AH92</f>
        <v>0</v>
      </c>
      <c r="AI112" s="6">
        <f t="shared" si="117"/>
        <v>22584.7</v>
      </c>
    </row>
    <row r="113" spans="1:35" x14ac:dyDescent="0.35">
      <c r="A113" s="35"/>
      <c r="B113" s="46" t="s">
        <v>35</v>
      </c>
      <c r="C113" s="46"/>
      <c r="D113" s="8">
        <f>D94</f>
        <v>10085.700000000001</v>
      </c>
      <c r="E113" s="8">
        <f>E94</f>
        <v>7085.7</v>
      </c>
      <c r="F113" s="8">
        <f>F94+F95</f>
        <v>84384.7</v>
      </c>
      <c r="G113" s="6">
        <f t="shared" si="109"/>
        <v>94470.399999999994</v>
      </c>
      <c r="H113" s="8">
        <f>H94+H95</f>
        <v>-162.30000000000001</v>
      </c>
      <c r="I113" s="6">
        <f t="shared" si="110"/>
        <v>6923.4</v>
      </c>
      <c r="J113" s="6">
        <f>J94+J95</f>
        <v>0</v>
      </c>
      <c r="K113" s="6">
        <f t="shared" si="107"/>
        <v>94470.399999999994</v>
      </c>
      <c r="L113" s="6">
        <f>L94+L95</f>
        <v>0</v>
      </c>
      <c r="M113" s="6">
        <f t="shared" si="108"/>
        <v>6923.4</v>
      </c>
      <c r="N113" s="6">
        <f>N94+N95</f>
        <v>0</v>
      </c>
      <c r="O113" s="6">
        <f t="shared" si="111"/>
        <v>94470.399999999994</v>
      </c>
      <c r="P113" s="6">
        <f>P94+P95</f>
        <v>0</v>
      </c>
      <c r="Q113" s="6">
        <f t="shared" si="112"/>
        <v>6923.4</v>
      </c>
      <c r="R113" s="6">
        <f>R94+R95</f>
        <v>-9852.2000000000007</v>
      </c>
      <c r="S113" s="6">
        <f t="shared" si="113"/>
        <v>84618.2</v>
      </c>
      <c r="T113" s="6">
        <f t="shared" ref="T113" si="118">T94+T95</f>
        <v>-6923.4</v>
      </c>
      <c r="U113" s="6">
        <f t="shared" si="114"/>
        <v>0</v>
      </c>
      <c r="V113" s="6">
        <f>V94+V95</f>
        <v>0</v>
      </c>
      <c r="W113" s="6">
        <f t="shared" si="115"/>
        <v>84618.2</v>
      </c>
      <c r="X113" s="6">
        <f t="shared" ref="X113:Z113" si="119">X94+X95</f>
        <v>0</v>
      </c>
      <c r="Y113" s="6">
        <f t="shared" si="116"/>
        <v>0</v>
      </c>
      <c r="Z113" s="6">
        <f t="shared" si="119"/>
        <v>0</v>
      </c>
      <c r="AA113" s="6">
        <f t="shared" si="88"/>
        <v>0</v>
      </c>
      <c r="AB113" s="6">
        <f>AB94+AB95</f>
        <v>0</v>
      </c>
      <c r="AC113" s="6">
        <f t="shared" si="89"/>
        <v>84618.2</v>
      </c>
      <c r="AD113" s="6">
        <f t="shared" ref="AD113" si="120">AD94+AD95</f>
        <v>0</v>
      </c>
      <c r="AE113" s="25">
        <f t="shared" si="90"/>
        <v>0</v>
      </c>
      <c r="AF113" s="14">
        <f>AF94+AF95</f>
        <v>0</v>
      </c>
      <c r="AG113" s="6">
        <f t="shared" si="91"/>
        <v>84618.2</v>
      </c>
      <c r="AH113" s="14">
        <f>AH94+AH95</f>
        <v>0</v>
      </c>
      <c r="AI113" s="6">
        <f t="shared" si="117"/>
        <v>0</v>
      </c>
    </row>
    <row r="114" spans="1:35" x14ac:dyDescent="0.35">
      <c r="A114" s="35"/>
      <c r="B114" s="46" t="s">
        <v>36</v>
      </c>
      <c r="C114" s="46"/>
      <c r="D114" s="8">
        <f>D20+D24+D27+D25+D26+D88+D89</f>
        <v>720328.29999999993</v>
      </c>
      <c r="E114" s="8">
        <f>E20+E24+E27+E25+E26+E88+E89</f>
        <v>712578.6</v>
      </c>
      <c r="F114" s="8">
        <f>F20+F24+F25+F26+F27+F88+F89</f>
        <v>-10057.6</v>
      </c>
      <c r="G114" s="6">
        <f t="shared" si="109"/>
        <v>710270.7</v>
      </c>
      <c r="H114" s="8">
        <f>H20+H24+H25+H26+H27+H88+H89</f>
        <v>-353</v>
      </c>
      <c r="I114" s="6">
        <f t="shared" si="110"/>
        <v>712225.6</v>
      </c>
      <c r="J114" s="6">
        <f>J20+J24+J25+J26+J27+J88+J89</f>
        <v>0</v>
      </c>
      <c r="K114" s="6">
        <f t="shared" si="107"/>
        <v>710270.7</v>
      </c>
      <c r="L114" s="6">
        <f>L20+L24+L25+L26+L27+L88+L89</f>
        <v>0</v>
      </c>
      <c r="M114" s="6">
        <f t="shared" si="108"/>
        <v>712225.6</v>
      </c>
      <c r="N114" s="6">
        <f>N20+N24+N25+N26+N27+N88+N89</f>
        <v>0</v>
      </c>
      <c r="O114" s="6">
        <f t="shared" si="111"/>
        <v>710270.7</v>
      </c>
      <c r="P114" s="6">
        <f>P20+P24+P25+P26+P27+P88+P89</f>
        <v>0</v>
      </c>
      <c r="Q114" s="6">
        <f t="shared" si="112"/>
        <v>712225.6</v>
      </c>
      <c r="R114" s="6">
        <f>R20+R24+R25+R26+R27+R88+R89+R32+R96</f>
        <v>13816.58</v>
      </c>
      <c r="S114" s="6">
        <f t="shared" si="113"/>
        <v>724087.27999999991</v>
      </c>
      <c r="T114" s="6">
        <f>T20+T24+T25+T26+T27+T88+T89+T32+T96</f>
        <v>46400.1</v>
      </c>
      <c r="U114" s="6">
        <f t="shared" si="114"/>
        <v>758625.7</v>
      </c>
      <c r="V114" s="6">
        <f>V20+V24+V25+V26+V27+V88+V89+V32+V96+V33</f>
        <v>0</v>
      </c>
      <c r="W114" s="6">
        <f t="shared" si="115"/>
        <v>724087.27999999991</v>
      </c>
      <c r="X114" s="6">
        <f>X20+X24+X25+X26+X27+X88+X89+X32+X96+X33</f>
        <v>87834.392999999996</v>
      </c>
      <c r="Y114" s="6">
        <f t="shared" si="116"/>
        <v>846460.09299999999</v>
      </c>
      <c r="Z114" s="6">
        <f>Z20+Z24+Z25+Z26+Z27+Z88+Z89+Z32+Z96+Z33</f>
        <v>-38884.531000000003</v>
      </c>
      <c r="AA114" s="6">
        <f t="shared" si="88"/>
        <v>807575.56200000003</v>
      </c>
      <c r="AB114" s="6">
        <f>AB20+AB24+AB25+AB26+AB27+AB88+AB89+AB32+AB96+AB33</f>
        <v>0</v>
      </c>
      <c r="AC114" s="6">
        <f t="shared" si="89"/>
        <v>724087.27999999991</v>
      </c>
      <c r="AD114" s="6">
        <f>AD20+AD24+AD25+AD26+AD27+AD88+AD89+AD32+AD96+AD33</f>
        <v>0</v>
      </c>
      <c r="AE114" s="25">
        <f t="shared" si="90"/>
        <v>807575.56200000003</v>
      </c>
      <c r="AF114" s="14">
        <f>AF20+AF24+AF25+AF26+AF27+AF88+AF89+AF32+AF96+AF33</f>
        <v>-6747.5849999999991</v>
      </c>
      <c r="AG114" s="6">
        <f t="shared" si="91"/>
        <v>717339.69499999995</v>
      </c>
      <c r="AH114" s="14">
        <f>AH20+AH24+AH25+AH26+AH27+AH88+AH89+AH32+AH96+AH33</f>
        <v>0</v>
      </c>
      <c r="AI114" s="6">
        <f t="shared" si="117"/>
        <v>807575.56200000003</v>
      </c>
    </row>
  </sheetData>
  <sheetProtection password="CF5C" sheet="1" objects="1" scenarios="1"/>
  <autoFilter ref="A15:AK114">
    <filterColumn colId="36">
      <filters blank="1"/>
    </filterColumn>
  </autoFilter>
  <mergeCells count="52">
    <mergeCell ref="AG14:AG15"/>
    <mergeCell ref="Z14:Z15"/>
    <mergeCell ref="O14:O15"/>
    <mergeCell ref="P14:P15"/>
    <mergeCell ref="Q14:Q15"/>
    <mergeCell ref="AE14:AE15"/>
    <mergeCell ref="AA14:AA15"/>
    <mergeCell ref="T14:T15"/>
    <mergeCell ref="U14:U15"/>
    <mergeCell ref="AF14:AF15"/>
    <mergeCell ref="B104:C104"/>
    <mergeCell ref="E14:E15"/>
    <mergeCell ref="W14:W15"/>
    <mergeCell ref="X14:X15"/>
    <mergeCell ref="Y14:Y15"/>
    <mergeCell ref="S14:S15"/>
    <mergeCell ref="B103:C103"/>
    <mergeCell ref="V14:V15"/>
    <mergeCell ref="G14:G15"/>
    <mergeCell ref="H14:H15"/>
    <mergeCell ref="B100:C100"/>
    <mergeCell ref="B101:C101"/>
    <mergeCell ref="B102:C102"/>
    <mergeCell ref="B14:B15"/>
    <mergeCell ref="C14:C15"/>
    <mergeCell ref="N14:N15"/>
    <mergeCell ref="B114:C114"/>
    <mergeCell ref="B113:C113"/>
    <mergeCell ref="B112:C112"/>
    <mergeCell ref="B110:C110"/>
    <mergeCell ref="B105:C105"/>
    <mergeCell ref="B106:C106"/>
    <mergeCell ref="B107:C107"/>
    <mergeCell ref="B108:C108"/>
    <mergeCell ref="B109:C109"/>
    <mergeCell ref="B111:C111"/>
    <mergeCell ref="AG4:AI4"/>
    <mergeCell ref="A14:A15"/>
    <mergeCell ref="R14:R15"/>
    <mergeCell ref="I14:I15"/>
    <mergeCell ref="J14:J15"/>
    <mergeCell ref="K14:K15"/>
    <mergeCell ref="L14:L15"/>
    <mergeCell ref="M14:M15"/>
    <mergeCell ref="F14:F15"/>
    <mergeCell ref="D14:D15"/>
    <mergeCell ref="A11:AI11"/>
    <mergeCell ref="AH14:AH15"/>
    <mergeCell ref="AI14:AI15"/>
    <mergeCell ref="AB14:AB15"/>
    <mergeCell ref="AC14:AC15"/>
    <mergeCell ref="AD14:AD15"/>
  </mergeCells>
  <pageMargins left="0.98425196850393704" right="0.39370078740157483" top="0.53" bottom="0.78740157480314965" header="0.51181102362204722" footer="0.51181102362204722"/>
  <pageSetup paperSize="9" scale="62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2017-09-26T08:31:18Z</cp:lastPrinted>
  <dcterms:created xsi:type="dcterms:W3CDTF">2014-02-04T08:37:28Z</dcterms:created>
  <dcterms:modified xsi:type="dcterms:W3CDTF">2017-09-26T08:32:09Z</dcterms:modified>
</cp:coreProperties>
</file>