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Февраль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'2019-2020'!$A$16:$O$146</definedName>
    <definedName name="_xlnm.Print_Titles" localSheetId="0">'2019-2020'!$15:$16</definedName>
    <definedName name="_xlnm.Print_Area" localSheetId="0">'2019-2020'!$A:$E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49" i="1" s="1"/>
  <c r="J138" i="1"/>
  <c r="M64" i="1"/>
  <c r="M65" i="1"/>
  <c r="M66" i="1"/>
  <c r="K64" i="1"/>
  <c r="K65" i="1"/>
  <c r="K66" i="1"/>
  <c r="J31" i="1"/>
  <c r="L146" i="1" l="1"/>
  <c r="J146" i="1"/>
  <c r="L145" i="1"/>
  <c r="J145" i="1"/>
  <c r="L144" i="1"/>
  <c r="J144" i="1"/>
  <c r="L143" i="1"/>
  <c r="J143" i="1"/>
  <c r="L141" i="1"/>
  <c r="J141" i="1"/>
  <c r="L140" i="1"/>
  <c r="J140" i="1"/>
  <c r="L138" i="1"/>
  <c r="L129" i="1"/>
  <c r="J129" i="1"/>
  <c r="L119" i="1"/>
  <c r="J119" i="1"/>
  <c r="L114" i="1"/>
  <c r="J114" i="1"/>
  <c r="L111" i="1"/>
  <c r="J111" i="1"/>
  <c r="L106" i="1"/>
  <c r="J106" i="1"/>
  <c r="L102" i="1"/>
  <c r="J102" i="1"/>
  <c r="L98" i="1"/>
  <c r="J98" i="1"/>
  <c r="L94" i="1"/>
  <c r="J94" i="1"/>
  <c r="L90" i="1"/>
  <c r="J90" i="1"/>
  <c r="L86" i="1"/>
  <c r="J86" i="1"/>
  <c r="L82" i="1"/>
  <c r="J82" i="1"/>
  <c r="L81" i="1"/>
  <c r="L134" i="1" s="1"/>
  <c r="J81" i="1"/>
  <c r="L80" i="1"/>
  <c r="J80" i="1"/>
  <c r="L69" i="1"/>
  <c r="J69" i="1"/>
  <c r="L61" i="1"/>
  <c r="J61" i="1"/>
  <c r="L58" i="1"/>
  <c r="J58" i="1"/>
  <c r="L51" i="1"/>
  <c r="L136" i="1" s="1"/>
  <c r="J51" i="1"/>
  <c r="L50" i="1"/>
  <c r="J50" i="1"/>
  <c r="L49" i="1"/>
  <c r="L20" i="1"/>
  <c r="J20" i="1"/>
  <c r="J135" i="1" s="1"/>
  <c r="L19" i="1"/>
  <c r="J19" i="1"/>
  <c r="J17" i="1" l="1"/>
  <c r="L78" i="1"/>
  <c r="L142" i="1"/>
  <c r="L135" i="1"/>
  <c r="L139" i="1"/>
  <c r="L67" i="1"/>
  <c r="L47" i="1"/>
  <c r="L17" i="1"/>
  <c r="J67" i="1"/>
  <c r="J134" i="1"/>
  <c r="J136" i="1"/>
  <c r="J139" i="1"/>
  <c r="J142" i="1"/>
  <c r="J47" i="1"/>
  <c r="J78" i="1"/>
  <c r="H146" i="1"/>
  <c r="H145" i="1"/>
  <c r="H144" i="1"/>
  <c r="H143" i="1"/>
  <c r="H141" i="1"/>
  <c r="H140" i="1"/>
  <c r="H138" i="1"/>
  <c r="F146" i="1"/>
  <c r="F145" i="1"/>
  <c r="F144" i="1"/>
  <c r="F143" i="1"/>
  <c r="F141" i="1"/>
  <c r="F140" i="1"/>
  <c r="F138" i="1"/>
  <c r="H129" i="1"/>
  <c r="F129" i="1"/>
  <c r="H119" i="1"/>
  <c r="F119" i="1"/>
  <c r="H114" i="1"/>
  <c r="F114" i="1"/>
  <c r="H111" i="1"/>
  <c r="F111" i="1"/>
  <c r="H106" i="1"/>
  <c r="H102" i="1"/>
  <c r="H98" i="1"/>
  <c r="H94" i="1"/>
  <c r="H90" i="1"/>
  <c r="H86" i="1"/>
  <c r="H82" i="1"/>
  <c r="H80" i="1"/>
  <c r="H81" i="1"/>
  <c r="F106" i="1"/>
  <c r="F102" i="1"/>
  <c r="F98" i="1"/>
  <c r="F94" i="1"/>
  <c r="F90" i="1"/>
  <c r="F86" i="1"/>
  <c r="F82" i="1"/>
  <c r="F81" i="1"/>
  <c r="F134" i="1" s="1"/>
  <c r="F80" i="1"/>
  <c r="F69" i="1"/>
  <c r="F67" i="1" s="1"/>
  <c r="H69" i="1"/>
  <c r="H67" i="1" s="1"/>
  <c r="H61" i="1"/>
  <c r="H58" i="1"/>
  <c r="H51" i="1"/>
  <c r="H136" i="1" s="1"/>
  <c r="H50" i="1"/>
  <c r="H49" i="1"/>
  <c r="F61" i="1"/>
  <c r="F58" i="1"/>
  <c r="F51" i="1"/>
  <c r="F136" i="1" s="1"/>
  <c r="F50" i="1"/>
  <c r="F49" i="1"/>
  <c r="H20" i="1"/>
  <c r="H19" i="1"/>
  <c r="F20" i="1"/>
  <c r="F19" i="1"/>
  <c r="L132" i="1" l="1"/>
  <c r="J132" i="1"/>
  <c r="H17" i="1"/>
  <c r="H47" i="1"/>
  <c r="H78" i="1"/>
  <c r="H139" i="1"/>
  <c r="F17" i="1"/>
  <c r="H135" i="1"/>
  <c r="F142" i="1"/>
  <c r="F139" i="1"/>
  <c r="H142" i="1"/>
  <c r="H134" i="1"/>
  <c r="F135" i="1"/>
  <c r="F47" i="1"/>
  <c r="F78" i="1"/>
  <c r="H132" i="1" l="1"/>
  <c r="F132" i="1"/>
  <c r="E20" i="1"/>
  <c r="I20" i="1" s="1"/>
  <c r="M20" i="1" s="1"/>
  <c r="I131" i="1" l="1"/>
  <c r="M131" i="1" s="1"/>
  <c r="G131" i="1"/>
  <c r="K131" i="1" s="1"/>
  <c r="I23" i="1"/>
  <c r="M23" i="1" s="1"/>
  <c r="I24" i="1"/>
  <c r="M24" i="1" s="1"/>
  <c r="I27" i="1"/>
  <c r="M27" i="1" s="1"/>
  <c r="I28" i="1"/>
  <c r="M28" i="1" s="1"/>
  <c r="I29" i="1"/>
  <c r="M29" i="1" s="1"/>
  <c r="I30" i="1"/>
  <c r="M30" i="1" s="1"/>
  <c r="I33" i="1"/>
  <c r="M33" i="1" s="1"/>
  <c r="I34" i="1"/>
  <c r="M34" i="1" s="1"/>
  <c r="I37" i="1"/>
  <c r="M37" i="1" s="1"/>
  <c r="I38" i="1"/>
  <c r="M38" i="1" s="1"/>
  <c r="I39" i="1"/>
  <c r="M39" i="1" s="1"/>
  <c r="I42" i="1"/>
  <c r="M42" i="1" s="1"/>
  <c r="I43" i="1"/>
  <c r="M43" i="1" s="1"/>
  <c r="I44" i="1"/>
  <c r="M44" i="1" s="1"/>
  <c r="I45" i="1"/>
  <c r="M45" i="1" s="1"/>
  <c r="I46" i="1"/>
  <c r="M46" i="1" s="1"/>
  <c r="I52" i="1"/>
  <c r="M52" i="1" s="1"/>
  <c r="I53" i="1"/>
  <c r="M53" i="1" s="1"/>
  <c r="I54" i="1"/>
  <c r="M54" i="1" s="1"/>
  <c r="I55" i="1"/>
  <c r="M55" i="1" s="1"/>
  <c r="I56" i="1"/>
  <c r="M56" i="1" s="1"/>
  <c r="I57" i="1"/>
  <c r="M57" i="1" s="1"/>
  <c r="I60" i="1"/>
  <c r="M60" i="1" s="1"/>
  <c r="I63" i="1"/>
  <c r="M63" i="1" s="1"/>
  <c r="I70" i="1"/>
  <c r="M70" i="1" s="1"/>
  <c r="I71" i="1"/>
  <c r="M71" i="1" s="1"/>
  <c r="I72" i="1"/>
  <c r="M72" i="1" s="1"/>
  <c r="I73" i="1"/>
  <c r="M73" i="1" s="1"/>
  <c r="I74" i="1"/>
  <c r="M74" i="1" s="1"/>
  <c r="I75" i="1"/>
  <c r="M75" i="1" s="1"/>
  <c r="I76" i="1"/>
  <c r="M76" i="1" s="1"/>
  <c r="I77" i="1"/>
  <c r="M77" i="1" s="1"/>
  <c r="I84" i="1"/>
  <c r="M84" i="1" s="1"/>
  <c r="I85" i="1"/>
  <c r="M85" i="1" s="1"/>
  <c r="I88" i="1"/>
  <c r="M88" i="1" s="1"/>
  <c r="I89" i="1"/>
  <c r="M89" i="1" s="1"/>
  <c r="I92" i="1"/>
  <c r="M92" i="1" s="1"/>
  <c r="I93" i="1"/>
  <c r="M93" i="1" s="1"/>
  <c r="I96" i="1"/>
  <c r="M96" i="1" s="1"/>
  <c r="I97" i="1"/>
  <c r="M97" i="1" s="1"/>
  <c r="I100" i="1"/>
  <c r="M100" i="1" s="1"/>
  <c r="I101" i="1"/>
  <c r="M101" i="1" s="1"/>
  <c r="I104" i="1"/>
  <c r="M104" i="1" s="1"/>
  <c r="I105" i="1"/>
  <c r="M105" i="1" s="1"/>
  <c r="I108" i="1"/>
  <c r="M108" i="1" s="1"/>
  <c r="I109" i="1"/>
  <c r="M109" i="1" s="1"/>
  <c r="I110" i="1"/>
  <c r="M110" i="1" s="1"/>
  <c r="I112" i="1"/>
  <c r="M112" i="1" s="1"/>
  <c r="I113" i="1"/>
  <c r="M113" i="1" s="1"/>
  <c r="I115" i="1"/>
  <c r="M115" i="1" s="1"/>
  <c r="I116" i="1"/>
  <c r="M116" i="1" s="1"/>
  <c r="I117" i="1"/>
  <c r="M117" i="1" s="1"/>
  <c r="I118" i="1"/>
  <c r="M118" i="1" s="1"/>
  <c r="I120" i="1"/>
  <c r="M120" i="1" s="1"/>
  <c r="I121" i="1"/>
  <c r="M121" i="1" s="1"/>
  <c r="I122" i="1"/>
  <c r="M122" i="1" s="1"/>
  <c r="I123" i="1"/>
  <c r="M123" i="1" s="1"/>
  <c r="I124" i="1"/>
  <c r="M124" i="1" s="1"/>
  <c r="I125" i="1"/>
  <c r="M125" i="1" s="1"/>
  <c r="I126" i="1"/>
  <c r="M126" i="1" s="1"/>
  <c r="I127" i="1"/>
  <c r="M127" i="1" s="1"/>
  <c r="I128" i="1"/>
  <c r="M128" i="1" s="1"/>
  <c r="I130" i="1"/>
  <c r="M130" i="1" s="1"/>
  <c r="G23" i="1"/>
  <c r="K23" i="1" s="1"/>
  <c r="G24" i="1"/>
  <c r="K24" i="1" s="1"/>
  <c r="G27" i="1"/>
  <c r="K27" i="1" s="1"/>
  <c r="G28" i="1"/>
  <c r="K28" i="1" s="1"/>
  <c r="G29" i="1"/>
  <c r="K29" i="1" s="1"/>
  <c r="G30" i="1"/>
  <c r="K30" i="1" s="1"/>
  <c r="G33" i="1"/>
  <c r="K33" i="1" s="1"/>
  <c r="G34" i="1"/>
  <c r="K34" i="1" s="1"/>
  <c r="G37" i="1"/>
  <c r="K37" i="1" s="1"/>
  <c r="G38" i="1"/>
  <c r="K38" i="1" s="1"/>
  <c r="G39" i="1"/>
  <c r="K39" i="1" s="1"/>
  <c r="G42" i="1"/>
  <c r="K42" i="1" s="1"/>
  <c r="G43" i="1"/>
  <c r="K43" i="1" s="1"/>
  <c r="G44" i="1"/>
  <c r="K44" i="1" s="1"/>
  <c r="G45" i="1"/>
  <c r="K45" i="1" s="1"/>
  <c r="G46" i="1"/>
  <c r="K46" i="1" s="1"/>
  <c r="G52" i="1"/>
  <c r="K52" i="1" s="1"/>
  <c r="G53" i="1"/>
  <c r="K53" i="1" s="1"/>
  <c r="G54" i="1"/>
  <c r="K54" i="1" s="1"/>
  <c r="G55" i="1"/>
  <c r="K55" i="1" s="1"/>
  <c r="G56" i="1"/>
  <c r="K56" i="1" s="1"/>
  <c r="G57" i="1"/>
  <c r="K57" i="1" s="1"/>
  <c r="G60" i="1"/>
  <c r="K60" i="1" s="1"/>
  <c r="G63" i="1"/>
  <c r="K63" i="1" s="1"/>
  <c r="G70" i="1"/>
  <c r="K70" i="1" s="1"/>
  <c r="G71" i="1"/>
  <c r="K71" i="1" s="1"/>
  <c r="G72" i="1"/>
  <c r="K72" i="1" s="1"/>
  <c r="G73" i="1"/>
  <c r="K73" i="1" s="1"/>
  <c r="G74" i="1"/>
  <c r="K74" i="1" s="1"/>
  <c r="G75" i="1"/>
  <c r="K75" i="1" s="1"/>
  <c r="G76" i="1"/>
  <c r="K76" i="1" s="1"/>
  <c r="G77" i="1"/>
  <c r="K77" i="1" s="1"/>
  <c r="G84" i="1"/>
  <c r="K84" i="1" s="1"/>
  <c r="G85" i="1"/>
  <c r="K85" i="1" s="1"/>
  <c r="G88" i="1"/>
  <c r="K88" i="1" s="1"/>
  <c r="G89" i="1"/>
  <c r="K89" i="1" s="1"/>
  <c r="G92" i="1"/>
  <c r="K92" i="1" s="1"/>
  <c r="G93" i="1"/>
  <c r="K93" i="1" s="1"/>
  <c r="G96" i="1"/>
  <c r="K96" i="1" s="1"/>
  <c r="G97" i="1"/>
  <c r="K97" i="1" s="1"/>
  <c r="G100" i="1"/>
  <c r="K100" i="1" s="1"/>
  <c r="G101" i="1"/>
  <c r="K101" i="1" s="1"/>
  <c r="G104" i="1"/>
  <c r="K104" i="1" s="1"/>
  <c r="G105" i="1"/>
  <c r="K105" i="1" s="1"/>
  <c r="G108" i="1"/>
  <c r="K108" i="1" s="1"/>
  <c r="G109" i="1"/>
  <c r="K109" i="1" s="1"/>
  <c r="G110" i="1"/>
  <c r="K110" i="1" s="1"/>
  <c r="G112" i="1"/>
  <c r="K112" i="1" s="1"/>
  <c r="G113" i="1"/>
  <c r="K113" i="1" s="1"/>
  <c r="G115" i="1"/>
  <c r="K115" i="1" s="1"/>
  <c r="G116" i="1"/>
  <c r="K116" i="1" s="1"/>
  <c r="G117" i="1"/>
  <c r="K117" i="1" s="1"/>
  <c r="G118" i="1"/>
  <c r="K118" i="1" s="1"/>
  <c r="G120" i="1"/>
  <c r="K120" i="1" s="1"/>
  <c r="G121" i="1"/>
  <c r="K121" i="1" s="1"/>
  <c r="G122" i="1"/>
  <c r="K122" i="1" s="1"/>
  <c r="G123" i="1"/>
  <c r="K123" i="1" s="1"/>
  <c r="G124" i="1"/>
  <c r="K124" i="1" s="1"/>
  <c r="G125" i="1"/>
  <c r="K125" i="1" s="1"/>
  <c r="G126" i="1"/>
  <c r="K126" i="1" s="1"/>
  <c r="G127" i="1"/>
  <c r="K127" i="1" s="1"/>
  <c r="G128" i="1"/>
  <c r="K128" i="1" s="1"/>
  <c r="G130" i="1"/>
  <c r="K130" i="1" s="1"/>
  <c r="E143" i="1" l="1"/>
  <c r="I143" i="1" s="1"/>
  <c r="M143" i="1" s="1"/>
  <c r="D143" i="1"/>
  <c r="G143" i="1" s="1"/>
  <c r="K143" i="1" s="1"/>
  <c r="D111" i="1"/>
  <c r="G111" i="1" s="1"/>
  <c r="K111" i="1" s="1"/>
  <c r="E111" i="1"/>
  <c r="I111" i="1" s="1"/>
  <c r="M111" i="1" s="1"/>
  <c r="E19" i="1" l="1"/>
  <c r="I19" i="1" s="1"/>
  <c r="M19" i="1" s="1"/>
  <c r="D19" i="1"/>
  <c r="G19" i="1" s="1"/>
  <c r="K19" i="1" s="1"/>
  <c r="E144" i="1" l="1"/>
  <c r="I144" i="1" s="1"/>
  <c r="M144" i="1" s="1"/>
  <c r="D144" i="1"/>
  <c r="G144" i="1" s="1"/>
  <c r="K144" i="1" s="1"/>
  <c r="E119" i="1"/>
  <c r="I119" i="1" s="1"/>
  <c r="M119" i="1" s="1"/>
  <c r="D119" i="1"/>
  <c r="G119" i="1" s="1"/>
  <c r="K119" i="1" s="1"/>
  <c r="D141" i="1" l="1"/>
  <c r="G141" i="1" s="1"/>
  <c r="K141" i="1" s="1"/>
  <c r="D140" i="1"/>
  <c r="G140" i="1" s="1"/>
  <c r="K140" i="1" s="1"/>
  <c r="D138" i="1"/>
  <c r="G138" i="1" s="1"/>
  <c r="K138" i="1" s="1"/>
  <c r="E140" i="1"/>
  <c r="I140" i="1" s="1"/>
  <c r="M140" i="1" s="1"/>
  <c r="E146" i="1"/>
  <c r="I146" i="1" s="1"/>
  <c r="M146" i="1" s="1"/>
  <c r="D20" i="1" l="1"/>
  <c r="G20" i="1" s="1"/>
  <c r="K20" i="1" s="1"/>
  <c r="E40" i="1"/>
  <c r="I40" i="1" s="1"/>
  <c r="M40" i="1" s="1"/>
  <c r="D40" i="1"/>
  <c r="G40" i="1" s="1"/>
  <c r="K40" i="1" s="1"/>
  <c r="E35" i="1"/>
  <c r="I35" i="1" s="1"/>
  <c r="M35" i="1" s="1"/>
  <c r="D35" i="1"/>
  <c r="G35" i="1" s="1"/>
  <c r="K35" i="1" s="1"/>
  <c r="E31" i="1"/>
  <c r="I31" i="1" s="1"/>
  <c r="M31" i="1" s="1"/>
  <c r="D31" i="1"/>
  <c r="G31" i="1" s="1"/>
  <c r="K31" i="1" s="1"/>
  <c r="E25" i="1"/>
  <c r="I25" i="1" s="1"/>
  <c r="M25" i="1" s="1"/>
  <c r="D25" i="1"/>
  <c r="G25" i="1" s="1"/>
  <c r="K25" i="1" s="1"/>
  <c r="E21" i="1"/>
  <c r="I21" i="1" s="1"/>
  <c r="M21" i="1" s="1"/>
  <c r="D21" i="1"/>
  <c r="G21" i="1" s="1"/>
  <c r="K21" i="1" s="1"/>
  <c r="E69" i="1"/>
  <c r="D69" i="1"/>
  <c r="E80" i="1"/>
  <c r="I80" i="1" s="1"/>
  <c r="M80" i="1" s="1"/>
  <c r="D80" i="1"/>
  <c r="G80" i="1" s="1"/>
  <c r="K80" i="1" s="1"/>
  <c r="E141" i="1"/>
  <c r="I141" i="1" s="1"/>
  <c r="M141" i="1" s="1"/>
  <c r="E114" i="1"/>
  <c r="I114" i="1" s="1"/>
  <c r="M114" i="1" s="1"/>
  <c r="D114" i="1"/>
  <c r="G114" i="1" s="1"/>
  <c r="K114" i="1" s="1"/>
  <c r="D146" i="1"/>
  <c r="G146" i="1" s="1"/>
  <c r="K146" i="1" s="1"/>
  <c r="E81" i="1"/>
  <c r="D81" i="1"/>
  <c r="E106" i="1"/>
  <c r="I106" i="1" s="1"/>
  <c r="M106" i="1" s="1"/>
  <c r="D106" i="1"/>
  <c r="G106" i="1" s="1"/>
  <c r="K106" i="1" s="1"/>
  <c r="E102" i="1"/>
  <c r="I102" i="1" s="1"/>
  <c r="M102" i="1" s="1"/>
  <c r="D102" i="1"/>
  <c r="G102" i="1" s="1"/>
  <c r="K102" i="1" s="1"/>
  <c r="E98" i="1"/>
  <c r="I98" i="1" s="1"/>
  <c r="M98" i="1" s="1"/>
  <c r="D98" i="1"/>
  <c r="G98" i="1" s="1"/>
  <c r="K98" i="1" s="1"/>
  <c r="E94" i="1"/>
  <c r="I94" i="1" s="1"/>
  <c r="M94" i="1" s="1"/>
  <c r="D94" i="1"/>
  <c r="G94" i="1" s="1"/>
  <c r="K94" i="1" s="1"/>
  <c r="D67" i="1" l="1"/>
  <c r="G67" i="1" s="1"/>
  <c r="K67" i="1" s="1"/>
  <c r="G69" i="1"/>
  <c r="K69" i="1" s="1"/>
  <c r="D134" i="1"/>
  <c r="G134" i="1" s="1"/>
  <c r="K134" i="1" s="1"/>
  <c r="G81" i="1"/>
  <c r="K81" i="1" s="1"/>
  <c r="E134" i="1"/>
  <c r="I134" i="1" s="1"/>
  <c r="M134" i="1" s="1"/>
  <c r="I81" i="1"/>
  <c r="M81" i="1" s="1"/>
  <c r="E67" i="1"/>
  <c r="I67" i="1" s="1"/>
  <c r="M67" i="1" s="1"/>
  <c r="I69" i="1"/>
  <c r="M69" i="1" s="1"/>
  <c r="E17" i="1"/>
  <c r="I17" i="1" s="1"/>
  <c r="M17" i="1" s="1"/>
  <c r="E145" i="1"/>
  <c r="I145" i="1" s="1"/>
  <c r="M145" i="1" s="1"/>
  <c r="D145" i="1"/>
  <c r="G145" i="1" s="1"/>
  <c r="K145" i="1" s="1"/>
  <c r="E78" i="1"/>
  <c r="I78" i="1" s="1"/>
  <c r="M78" i="1" s="1"/>
  <c r="D78" i="1"/>
  <c r="G78" i="1" s="1"/>
  <c r="K78" i="1" s="1"/>
  <c r="E90" i="1" l="1"/>
  <c r="I90" i="1" s="1"/>
  <c r="M90" i="1" s="1"/>
  <c r="D90" i="1"/>
  <c r="G90" i="1" s="1"/>
  <c r="K90" i="1" s="1"/>
  <c r="E86" i="1"/>
  <c r="I86" i="1" s="1"/>
  <c r="M86" i="1" s="1"/>
  <c r="D86" i="1"/>
  <c r="G86" i="1" s="1"/>
  <c r="K86" i="1" s="1"/>
  <c r="E82" i="1"/>
  <c r="I82" i="1" s="1"/>
  <c r="M82" i="1" s="1"/>
  <c r="D82" i="1"/>
  <c r="G82" i="1" s="1"/>
  <c r="K82" i="1" s="1"/>
  <c r="D139" i="1" l="1"/>
  <c r="G139" i="1" s="1"/>
  <c r="K139" i="1" s="1"/>
  <c r="E139" i="1"/>
  <c r="I139" i="1" s="1"/>
  <c r="M139" i="1" s="1"/>
  <c r="D51" i="1"/>
  <c r="D50" i="1"/>
  <c r="E49" i="1"/>
  <c r="I49" i="1" s="1"/>
  <c r="M49" i="1" s="1"/>
  <c r="D49" i="1"/>
  <c r="G49" i="1" s="1"/>
  <c r="K49" i="1" s="1"/>
  <c r="D136" i="1" l="1"/>
  <c r="G136" i="1" s="1"/>
  <c r="K136" i="1" s="1"/>
  <c r="G51" i="1"/>
  <c r="K51" i="1" s="1"/>
  <c r="D135" i="1"/>
  <c r="G135" i="1" s="1"/>
  <c r="K135" i="1" s="1"/>
  <c r="G50" i="1"/>
  <c r="K50" i="1" s="1"/>
  <c r="D47" i="1"/>
  <c r="G47" i="1" s="1"/>
  <c r="K47" i="1" s="1"/>
  <c r="E50" i="1"/>
  <c r="E61" i="1"/>
  <c r="I61" i="1" s="1"/>
  <c r="M61" i="1" s="1"/>
  <c r="D61" i="1"/>
  <c r="G61" i="1" s="1"/>
  <c r="K61" i="1" s="1"/>
  <c r="E51" i="1"/>
  <c r="E58" i="1"/>
  <c r="I58" i="1" s="1"/>
  <c r="M58" i="1" s="1"/>
  <c r="D58" i="1"/>
  <c r="G58" i="1" s="1"/>
  <c r="K58" i="1" s="1"/>
  <c r="E135" i="1" l="1"/>
  <c r="I135" i="1" s="1"/>
  <c r="M135" i="1" s="1"/>
  <c r="I50" i="1"/>
  <c r="M50" i="1" s="1"/>
  <c r="E136" i="1"/>
  <c r="I136" i="1" s="1"/>
  <c r="M136" i="1" s="1"/>
  <c r="I51" i="1"/>
  <c r="M51" i="1" s="1"/>
  <c r="D142" i="1"/>
  <c r="G142" i="1" s="1"/>
  <c r="K142" i="1" s="1"/>
  <c r="E47" i="1"/>
  <c r="I47" i="1" s="1"/>
  <c r="M47" i="1" s="1"/>
  <c r="E142" i="1"/>
  <c r="I142" i="1" s="1"/>
  <c r="M142" i="1" s="1"/>
  <c r="E138" i="1"/>
  <c r="I138" i="1" s="1"/>
  <c r="M138" i="1" s="1"/>
  <c r="D17" i="1" l="1"/>
  <c r="G17" i="1" s="1"/>
  <c r="K17" i="1" s="1"/>
  <c r="E129" i="1" l="1"/>
  <c r="D129" i="1"/>
  <c r="D132" i="1" l="1"/>
  <c r="G132" i="1" s="1"/>
  <c r="K132" i="1" s="1"/>
  <c r="G129" i="1"/>
  <c r="K129" i="1" s="1"/>
  <c r="E132" i="1"/>
  <c r="I132" i="1" s="1"/>
  <c r="M132" i="1" s="1"/>
  <c r="I129" i="1"/>
  <c r="M129" i="1" s="1"/>
</calcChain>
</file>

<file path=xl/sharedStrings.xml><?xml version="1.0" encoding="utf-8"?>
<sst xmlns="http://schemas.openxmlformats.org/spreadsheetml/2006/main" count="324" uniqueCount="197">
  <si>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</si>
  <si>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</si>
  <si>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</si>
  <si>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</si>
  <si>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</si>
  <si>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</si>
  <si>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</si>
  <si>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</si>
  <si>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</si>
  <si>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</si>
  <si>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</si>
  <si>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</si>
  <si>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</si>
  <si>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</si>
  <si>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</si>
  <si>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</si>
  <si>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</si>
  <si>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</si>
  <si>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</si>
  <si>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</si>
  <si>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</si>
  <si>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</si>
  <si>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</si>
  <si>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</si>
  <si>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</si>
  <si>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</si>
  <si>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</si>
  <si>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</si>
  <si>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</si>
  <si>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</si>
  <si>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</si>
  <si>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</si>
  <si>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</si>
  <si>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</si>
  <si>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</si>
  <si>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</si>
  <si>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</si>
  <si>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</si>
  <si>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</si>
  <si>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</si>
  <si>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</si>
  <si>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</si>
  <si>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</si>
  <si>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</si>
  <si>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</si>
  <si>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</si>
  <si>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</si>
  <si>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</si>
  <si>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</si>
  <si>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</si>
  <si>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</si>
  <si>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</si>
  <si>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</si>
  <si>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</si>
  <si>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</si>
  <si>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</si>
  <si>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</si>
  <si>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</si>
  <si>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</si>
  <si>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</si>
  <si>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</si>
  <si>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</si>
  <si>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</si>
  <si>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</si>
  <si>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</si>
  <si>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</si>
  <si>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</si>
  <si>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</si>
  <si>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</si>
  <si>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</si>
  <si>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</si>
  <si>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</si>
  <si>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</si>
  <si>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</si>
  <si>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</si>
  <si>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</si>
  <si>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</si>
  <si>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</si>
  <si>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</si>
  <si>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</si>
  <si>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</si>
  <si>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</si>
  <si>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</si>
  <si>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</si>
  <si>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</si>
  <si>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</si>
  <si>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 xml:space="preserve">Строительство здания для размещения дошкольного образовательного учреждения по ул. Переселенческой/Спортивной
</t>
  </si>
  <si>
    <t>2410141610, 24101SР046</t>
  </si>
  <si>
    <t>2410141640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</si>
  <si>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</si>
  <si>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</si>
  <si>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</si>
  <si>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</si>
  <si>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</si>
  <si>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>2420141590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</si>
  <si>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</si>
  <si>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</si>
  <si>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</si>
  <si>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</si>
  <si>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</si>
  <si>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</si>
  <si>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</si>
  <si>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</si>
  <si>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</si>
  <si>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</si>
  <si>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</si>
  <si>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</si>
  <si>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</si>
  <si>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</si>
  <si>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</si>
  <si>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</si>
  <si>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</si>
  <si>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</si>
  <si>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</si>
  <si>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</si>
  <si>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</si>
  <si>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</si>
  <si>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</si>
  <si>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</si>
  <si>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</si>
  <si>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</si>
  <si>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</si>
  <si>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</si>
  <si>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</si>
  <si>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</si>
  <si>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</si>
  <si>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</si>
  <si>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</si>
  <si>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</si>
  <si>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</si>
  <si>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</si>
  <si>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</si>
  <si>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</si>
  <si>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</si>
  <si>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</si>
  <si>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</si>
  <si>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</si>
  <si>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</si>
  <si>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</si>
  <si>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</si>
  <si>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</si>
  <si>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</si>
  <si>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</si>
  <si>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</si>
  <si>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</si>
  <si>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</si>
  <si>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</si>
  <si>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</si>
  <si>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</si>
  <si>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</si>
  <si>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</si>
  <si>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</si>
  <si>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</si>
  <si>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</si>
  <si>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</si>
  <si>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</si>
  <si>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</si>
  <si>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</si>
  <si>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</si>
  <si>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</si>
  <si>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</si>
  <si>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</si>
  <si>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</si>
  <si>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</si>
  <si>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</si>
  <si>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</si>
  <si>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</si>
  <si>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</si>
  <si>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</si>
  <si>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</si>
  <si>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</si>
  <si>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</si>
  <si>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</si>
  <si>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</si>
  <si>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</si>
  <si>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</si>
  <si>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 xml:space="preserve">Строительство здания для размещения дошкольного образовательного учреждения по ул. Плеханова, 63а
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</si>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</sst>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/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46"/>
  <sheetViews>
    <sheetView tabSelected="1" topLeftCell="A120" zoomScale="70" zoomScaleNormal="70" workbookViewId="0">
      <selection activeCell="V21" sqref="V21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9" width="17.5703125" style="4" hidden="1" customWidth="1"/>
    <col min="10" max="10" width="17.5703125" style="28" hidden="1" customWidth="1"/>
    <col min="11" max="11" width="17.5703125" style="4" customWidth="1"/>
    <col min="12" max="12" width="17.5703125" style="28" hidden="1" customWidth="1"/>
    <col min="13" max="13" width="17.5703125" style="4" customWidth="1"/>
    <col min="14" max="14" width="27.42578125" style="1" hidden="1" customWidth="1"/>
    <col min="15" max="15" width="7.7109375" style="1" hidden="1" customWidth="1"/>
    <col min="16" max="16" width="9.140625" style="4" hidden="1" customWidth="1"/>
    <col min="17" max="17" width="9.140625" style="4" customWidth="1"/>
    <col min="18" max="16384" width="9.140625" style="4"/>
  </cols>
  <sheetData>
    <row r="1" spans="1:15" x14ac:dyDescent="0.3">
      <c r="M1" s="8" t="s">
        <v>181</v>
      </c>
    </row>
    <row r="2" spans="1:15" x14ac:dyDescent="0.3">
      <c r="M2" s="8" t="s">
        <v>23</v>
      </c>
    </row>
    <row r="3" spans="1:15" x14ac:dyDescent="0.3">
      <c r="M3" s="8" t="s">
        <v>24</v>
      </c>
    </row>
    <row r="5" spans="1:15" x14ac:dyDescent="0.3">
      <c r="E5" s="8"/>
      <c r="F5" s="8"/>
      <c r="G5" s="8"/>
      <c r="H5" s="8"/>
      <c r="I5" s="8"/>
      <c r="J5" s="27"/>
      <c r="K5" s="8"/>
      <c r="L5" s="27"/>
      <c r="M5" s="8" t="s">
        <v>181</v>
      </c>
      <c r="N5" s="4"/>
      <c r="O5" s="4"/>
    </row>
    <row r="6" spans="1:15" x14ac:dyDescent="0.3">
      <c r="E6" s="8"/>
      <c r="F6" s="8"/>
      <c r="G6" s="8"/>
      <c r="H6" s="8"/>
      <c r="I6" s="8"/>
      <c r="J6" s="27"/>
      <c r="K6" s="8"/>
      <c r="L6" s="27"/>
      <c r="M6" s="8" t="s">
        <v>23</v>
      </c>
      <c r="N6" s="4"/>
      <c r="O6" s="4"/>
    </row>
    <row r="7" spans="1:15" x14ac:dyDescent="0.3">
      <c r="E7" s="8"/>
      <c r="F7" s="8"/>
      <c r="G7" s="8"/>
      <c r="H7" s="8"/>
      <c r="I7" s="8"/>
      <c r="J7" s="27"/>
      <c r="K7" s="8"/>
      <c r="L7" s="27"/>
      <c r="M7" s="8" t="s">
        <v>24</v>
      </c>
      <c r="N7" s="4"/>
      <c r="O7" s="4"/>
    </row>
    <row r="8" spans="1:15" x14ac:dyDescent="0.3">
      <c r="E8" s="8"/>
      <c r="F8" s="8"/>
      <c r="G8" s="8"/>
      <c r="H8" s="8"/>
      <c r="I8" s="45"/>
      <c r="J8" s="27"/>
      <c r="K8" s="8"/>
      <c r="L8" s="27"/>
      <c r="M8" s="8" t="s">
        <v>189</v>
      </c>
      <c r="N8" s="4"/>
      <c r="O8" s="4"/>
    </row>
    <row r="9" spans="1:15" x14ac:dyDescent="0.3">
      <c r="N9" s="4"/>
      <c r="O9" s="4"/>
    </row>
    <row r="10" spans="1:15" x14ac:dyDescent="0.3">
      <c r="A10" s="61" t="s">
        <v>191</v>
      </c>
      <c r="B10" s="62"/>
      <c r="C10" s="62"/>
      <c r="D10" s="63"/>
      <c r="E10" s="63"/>
      <c r="F10" s="63"/>
      <c r="G10" s="63"/>
      <c r="H10" s="63"/>
      <c r="I10" s="63"/>
      <c r="J10" s="63"/>
      <c r="K10" s="62"/>
      <c r="L10" s="63"/>
      <c r="M10" s="62"/>
      <c r="N10" s="4"/>
      <c r="O10" s="4"/>
    </row>
    <row r="11" spans="1:15" ht="15.75" customHeight="1" x14ac:dyDescent="0.3">
      <c r="A11" s="58" t="s">
        <v>190</v>
      </c>
      <c r="B11" s="59"/>
      <c r="C11" s="59"/>
      <c r="D11" s="60"/>
      <c r="E11" s="60"/>
      <c r="F11" s="60"/>
      <c r="G11" s="60"/>
      <c r="H11" s="60"/>
      <c r="I11" s="60"/>
      <c r="J11" s="60"/>
      <c r="K11" s="59"/>
      <c r="L11" s="60"/>
      <c r="M11" s="59"/>
      <c r="N11" s="4"/>
      <c r="O11" s="4"/>
    </row>
    <row r="12" spans="1:15" ht="19.5" customHeight="1" x14ac:dyDescent="0.3">
      <c r="A12" s="59"/>
      <c r="B12" s="59"/>
      <c r="C12" s="59"/>
      <c r="D12" s="60"/>
      <c r="E12" s="60"/>
      <c r="F12" s="60"/>
      <c r="G12" s="60"/>
      <c r="H12" s="60"/>
      <c r="I12" s="60"/>
      <c r="J12" s="60"/>
      <c r="K12" s="59"/>
      <c r="L12" s="60"/>
      <c r="M12" s="59"/>
      <c r="N12" s="4"/>
      <c r="O12" s="4"/>
    </row>
    <row r="13" spans="1:15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7"/>
      <c r="K13" s="48"/>
      <c r="L13" s="47"/>
      <c r="M13" s="48"/>
      <c r="N13" s="4"/>
      <c r="O13" s="4"/>
    </row>
    <row r="14" spans="1:15" x14ac:dyDescent="0.3">
      <c r="A14" s="52"/>
      <c r="B14" s="9"/>
      <c r="C14" s="9"/>
      <c r="E14" s="8"/>
      <c r="F14" s="8"/>
      <c r="G14" s="8"/>
      <c r="H14" s="8"/>
      <c r="I14" s="8"/>
      <c r="J14" s="27"/>
      <c r="K14" s="8"/>
      <c r="L14" s="27"/>
      <c r="M14" s="8" t="s">
        <v>22</v>
      </c>
      <c r="N14" s="4"/>
      <c r="O14" s="4"/>
    </row>
    <row r="15" spans="1:15" ht="18.75" customHeight="1" x14ac:dyDescent="0.3">
      <c r="A15" s="64" t="s">
        <v>0</v>
      </c>
      <c r="B15" s="64" t="s">
        <v>18</v>
      </c>
      <c r="C15" s="64" t="s">
        <v>1</v>
      </c>
      <c r="D15" s="70" t="s">
        <v>25</v>
      </c>
      <c r="E15" s="72" t="s">
        <v>26</v>
      </c>
      <c r="F15" s="72" t="s">
        <v>182</v>
      </c>
      <c r="G15" s="70" t="s">
        <v>25</v>
      </c>
      <c r="H15" s="72" t="s">
        <v>182</v>
      </c>
      <c r="I15" s="72" t="s">
        <v>26</v>
      </c>
      <c r="J15" s="68" t="s">
        <v>188</v>
      </c>
      <c r="K15" s="70" t="s">
        <v>25</v>
      </c>
      <c r="L15" s="68" t="s">
        <v>188</v>
      </c>
      <c r="M15" s="72" t="s">
        <v>26</v>
      </c>
      <c r="N15" s="4"/>
      <c r="O15" s="4"/>
    </row>
    <row r="16" spans="1:15" x14ac:dyDescent="0.3">
      <c r="A16" s="65"/>
      <c r="B16" s="78"/>
      <c r="C16" s="67"/>
      <c r="D16" s="71"/>
      <c r="E16" s="73"/>
      <c r="F16" s="73"/>
      <c r="G16" s="71"/>
      <c r="H16" s="73"/>
      <c r="I16" s="73"/>
      <c r="J16" s="69"/>
      <c r="K16" s="71"/>
      <c r="L16" s="69"/>
      <c r="M16" s="73"/>
      <c r="N16" s="4"/>
      <c r="O16" s="4"/>
    </row>
    <row r="17" spans="1:16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3">
        <f>J19+J20</f>
        <v>-38023.5</v>
      </c>
      <c r="K17" s="36">
        <f>G17+J17</f>
        <v>769128.70000000007</v>
      </c>
      <c r="L17" s="33">
        <f>L19+L20</f>
        <v>0</v>
      </c>
      <c r="M17" s="36">
        <f>I17+L17</f>
        <v>807467.5</v>
      </c>
      <c r="N17" s="10"/>
      <c r="O17" s="10"/>
      <c r="P17" s="10"/>
    </row>
    <row r="18" spans="1:16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5"/>
      <c r="K18" s="36"/>
      <c r="L18" s="35"/>
      <c r="M18" s="36"/>
      <c r="N18" s="4"/>
      <c r="O18" s="4"/>
    </row>
    <row r="19" spans="1:16" hidden="1" x14ac:dyDescent="0.3">
      <c r="A19" s="2"/>
      <c r="B19" s="12" t="s">
        <v>10</v>
      </c>
      <c r="C19" s="5"/>
      <c r="D19" s="37">
        <f>D23+D27+D29+D30+D33+D37+D39+D42+D44+D45+D46</f>
        <v>546199.30000000005</v>
      </c>
      <c r="E19" s="37">
        <f>E23+E27+E29+E30+E33+E37+E39+E42+E44+E45+E46</f>
        <v>552924</v>
      </c>
      <c r="F19" s="49">
        <f>F23+F27+F29+F30+F33+F37+F39+F42+F44+F45+F46</f>
        <v>0</v>
      </c>
      <c r="G19" s="36">
        <f t="shared" ref="G19:G84" si="0">D19+F19</f>
        <v>546199.30000000005</v>
      </c>
      <c r="H19" s="49">
        <f>H23+H27+H29+H30+H33+H37+H39+H42+H44+H45+H46</f>
        <v>0</v>
      </c>
      <c r="I19" s="36">
        <f t="shared" ref="I19:I84" si="1">E19+H19</f>
        <v>552924</v>
      </c>
      <c r="J19" s="38">
        <f>J23+J27+J29+J30+J33+J37+J39+J42+J44+J45+J46</f>
        <v>-38023.5</v>
      </c>
      <c r="K19" s="36">
        <f t="shared" ref="K19:K84" si="2">G19+J19</f>
        <v>508175.80000000005</v>
      </c>
      <c r="L19" s="38">
        <f>L23+L27+L29+L30+L33+L37+L39+L42+L44+L45+L46</f>
        <v>0</v>
      </c>
      <c r="M19" s="36">
        <f t="shared" ref="M19" si="3">I19+L19</f>
        <v>552924</v>
      </c>
      <c r="N19" s="4"/>
      <c r="O19" s="4">
        <v>0</v>
      </c>
    </row>
    <row r="20" spans="1:16" x14ac:dyDescent="0.3">
      <c r="A20" s="2"/>
      <c r="B20" s="17" t="s">
        <v>17</v>
      </c>
      <c r="C20" s="5"/>
      <c r="D20" s="34">
        <f>D24+D28+D34+D38+D43</f>
        <v>260952.9</v>
      </c>
      <c r="E20" s="34">
        <f>E24+E28+E34+E38+E43</f>
        <v>254543.5</v>
      </c>
      <c r="F20" s="36">
        <f>F24+F28+F34+F38+F43</f>
        <v>0</v>
      </c>
      <c r="G20" s="36">
        <f t="shared" si="0"/>
        <v>260952.9</v>
      </c>
      <c r="H20" s="36">
        <f>H24+H28+H34+H38+H43</f>
        <v>0</v>
      </c>
      <c r="I20" s="36">
        <f>E20+H20</f>
        <v>254543.5</v>
      </c>
      <c r="J20" s="35">
        <f>J24+J28+J34+J38+J43</f>
        <v>0</v>
      </c>
      <c r="K20" s="36">
        <f t="shared" si="2"/>
        <v>260952.9</v>
      </c>
      <c r="L20" s="35">
        <f>L24+L28+L34+L38+L43</f>
        <v>0</v>
      </c>
      <c r="M20" s="36">
        <f>I20+L20</f>
        <v>254543.5</v>
      </c>
      <c r="N20" s="4"/>
      <c r="O20" s="4"/>
    </row>
    <row r="21" spans="1:16" ht="56.25" x14ac:dyDescent="0.3">
      <c r="A21" s="2" t="s">
        <v>115</v>
      </c>
      <c r="B21" s="25" t="s">
        <v>83</v>
      </c>
      <c r="C21" s="51" t="s">
        <v>84</v>
      </c>
      <c r="D21" s="34">
        <f>D23+D24</f>
        <v>73922.8</v>
      </c>
      <c r="E21" s="34">
        <f>E23+E24</f>
        <v>212363</v>
      </c>
      <c r="F21" s="36"/>
      <c r="G21" s="36">
        <f t="shared" si="0"/>
        <v>73922.8</v>
      </c>
      <c r="H21" s="36"/>
      <c r="I21" s="36">
        <f t="shared" si="1"/>
        <v>212363</v>
      </c>
      <c r="J21" s="35"/>
      <c r="K21" s="36">
        <f t="shared" si="2"/>
        <v>73922.8</v>
      </c>
      <c r="L21" s="35"/>
      <c r="M21" s="36">
        <f t="shared" ref="M21" si="4">I21+L21</f>
        <v>212363</v>
      </c>
      <c r="N21" s="4"/>
      <c r="O21" s="4"/>
    </row>
    <row r="22" spans="1:16" x14ac:dyDescent="0.3">
      <c r="A22" s="2"/>
      <c r="B22" s="17" t="s">
        <v>82</v>
      </c>
      <c r="C22" s="51"/>
      <c r="D22" s="34"/>
      <c r="E22" s="34"/>
      <c r="F22" s="36"/>
      <c r="G22" s="36"/>
      <c r="H22" s="36"/>
      <c r="I22" s="36"/>
      <c r="J22" s="35"/>
      <c r="K22" s="36"/>
      <c r="L22" s="35"/>
      <c r="M22" s="36"/>
      <c r="N22" s="4"/>
      <c r="O22" s="4"/>
    </row>
    <row r="23" spans="1:16" hidden="1" x14ac:dyDescent="0.3">
      <c r="A23" s="2"/>
      <c r="B23" s="11" t="s">
        <v>10</v>
      </c>
      <c r="C23" s="15"/>
      <c r="D23" s="37">
        <v>73922.8</v>
      </c>
      <c r="E23" s="37">
        <v>85091.3</v>
      </c>
      <c r="F23" s="49"/>
      <c r="G23" s="36">
        <f t="shared" si="0"/>
        <v>73922.8</v>
      </c>
      <c r="H23" s="49"/>
      <c r="I23" s="36">
        <f t="shared" si="1"/>
        <v>85091.3</v>
      </c>
      <c r="J23" s="38"/>
      <c r="K23" s="36">
        <f t="shared" si="2"/>
        <v>73922.8</v>
      </c>
      <c r="L23" s="38"/>
      <c r="M23" s="36">
        <f t="shared" ref="M23:M25" si="5">I23+L23</f>
        <v>85091.3</v>
      </c>
      <c r="N23" s="4" t="s">
        <v>85</v>
      </c>
      <c r="O23" s="4">
        <v>0</v>
      </c>
    </row>
    <row r="24" spans="1:16" x14ac:dyDescent="0.3">
      <c r="A24" s="2"/>
      <c r="B24" s="26" t="s">
        <v>17</v>
      </c>
      <c r="C24" s="51"/>
      <c r="D24" s="34">
        <v>0</v>
      </c>
      <c r="E24" s="34">
        <v>127271.7</v>
      </c>
      <c r="F24" s="36"/>
      <c r="G24" s="36">
        <f t="shared" si="0"/>
        <v>0</v>
      </c>
      <c r="H24" s="36"/>
      <c r="I24" s="36">
        <f t="shared" si="1"/>
        <v>127271.7</v>
      </c>
      <c r="J24" s="35"/>
      <c r="K24" s="36">
        <f t="shared" si="2"/>
        <v>0</v>
      </c>
      <c r="L24" s="35"/>
      <c r="M24" s="36">
        <f t="shared" si="5"/>
        <v>127271.7</v>
      </c>
      <c r="N24" s="4" t="s">
        <v>184</v>
      </c>
      <c r="O24" s="4" t="s">
        <v>185</v>
      </c>
    </row>
    <row r="25" spans="1:16" ht="57.75" customHeight="1" x14ac:dyDescent="0.3">
      <c r="A25" s="2" t="s">
        <v>117</v>
      </c>
      <c r="B25" s="17" t="s">
        <v>86</v>
      </c>
      <c r="C25" s="51" t="s">
        <v>84</v>
      </c>
      <c r="D25" s="34">
        <f>D27+D28</f>
        <v>6519</v>
      </c>
      <c r="E25" s="34">
        <f>E27+E28</f>
        <v>272037.7</v>
      </c>
      <c r="F25" s="36"/>
      <c r="G25" s="36">
        <f t="shared" si="0"/>
        <v>6519</v>
      </c>
      <c r="H25" s="36"/>
      <c r="I25" s="36">
        <f t="shared" si="1"/>
        <v>272037.7</v>
      </c>
      <c r="J25" s="35"/>
      <c r="K25" s="36">
        <f t="shared" si="2"/>
        <v>6519</v>
      </c>
      <c r="L25" s="35"/>
      <c r="M25" s="36">
        <f t="shared" si="5"/>
        <v>272037.7</v>
      </c>
      <c r="N25" s="18"/>
      <c r="O25" s="4"/>
    </row>
    <row r="26" spans="1:16" x14ac:dyDescent="0.3">
      <c r="A26" s="2"/>
      <c r="B26" s="17" t="s">
        <v>82</v>
      </c>
      <c r="C26" s="51"/>
      <c r="D26" s="34"/>
      <c r="E26" s="34"/>
      <c r="F26" s="36"/>
      <c r="G26" s="36"/>
      <c r="H26" s="36"/>
      <c r="I26" s="36"/>
      <c r="J26" s="35"/>
      <c r="K26" s="36"/>
      <c r="L26" s="35"/>
      <c r="M26" s="36"/>
      <c r="N26" s="4"/>
      <c r="O26" s="4"/>
    </row>
    <row r="27" spans="1:16" hidden="1" x14ac:dyDescent="0.3">
      <c r="A27" s="2"/>
      <c r="B27" s="11" t="s">
        <v>10</v>
      </c>
      <c r="C27" s="13"/>
      <c r="D27" s="39">
        <v>6519</v>
      </c>
      <c r="E27" s="39">
        <v>144765.90000000002</v>
      </c>
      <c r="F27" s="39"/>
      <c r="G27" s="36">
        <f t="shared" si="0"/>
        <v>6519</v>
      </c>
      <c r="H27" s="39"/>
      <c r="I27" s="36">
        <f t="shared" si="1"/>
        <v>144765.90000000002</v>
      </c>
      <c r="J27" s="40"/>
      <c r="K27" s="36">
        <f t="shared" si="2"/>
        <v>6519</v>
      </c>
      <c r="L27" s="40"/>
      <c r="M27" s="36">
        <f t="shared" ref="M27:M31" si="6">I27+L27</f>
        <v>144765.90000000002</v>
      </c>
      <c r="N27" s="4" t="s">
        <v>87</v>
      </c>
      <c r="O27" s="4">
        <v>0</v>
      </c>
    </row>
    <row r="28" spans="1:16" x14ac:dyDescent="0.3">
      <c r="A28" s="2"/>
      <c r="B28" s="26" t="s">
        <v>17</v>
      </c>
      <c r="C28" s="51"/>
      <c r="D28" s="34">
        <v>0</v>
      </c>
      <c r="E28" s="34">
        <v>127271.8</v>
      </c>
      <c r="F28" s="36"/>
      <c r="G28" s="36">
        <f t="shared" si="0"/>
        <v>0</v>
      </c>
      <c r="H28" s="36"/>
      <c r="I28" s="36">
        <f t="shared" si="1"/>
        <v>127271.8</v>
      </c>
      <c r="J28" s="35"/>
      <c r="K28" s="36">
        <f t="shared" si="2"/>
        <v>0</v>
      </c>
      <c r="L28" s="35"/>
      <c r="M28" s="36">
        <f t="shared" si="6"/>
        <v>127271.8</v>
      </c>
      <c r="N28" s="4" t="s">
        <v>184</v>
      </c>
      <c r="O28" s="4" t="s">
        <v>185</v>
      </c>
    </row>
    <row r="29" spans="1:16" ht="56.25" x14ac:dyDescent="0.3">
      <c r="A29" s="2" t="s">
        <v>121</v>
      </c>
      <c r="B29" s="17" t="s">
        <v>176</v>
      </c>
      <c r="C29" s="51" t="s">
        <v>84</v>
      </c>
      <c r="D29" s="34">
        <v>6378.8</v>
      </c>
      <c r="E29" s="34">
        <v>0</v>
      </c>
      <c r="F29" s="36"/>
      <c r="G29" s="36">
        <f t="shared" si="0"/>
        <v>6378.8</v>
      </c>
      <c r="H29" s="36"/>
      <c r="I29" s="36">
        <f t="shared" si="1"/>
        <v>0</v>
      </c>
      <c r="J29" s="35"/>
      <c r="K29" s="36">
        <f t="shared" si="2"/>
        <v>6378.8</v>
      </c>
      <c r="L29" s="35"/>
      <c r="M29" s="36">
        <f t="shared" si="6"/>
        <v>0</v>
      </c>
      <c r="N29" s="4" t="s">
        <v>88</v>
      </c>
      <c r="O29" s="4"/>
    </row>
    <row r="30" spans="1:16" ht="56.25" x14ac:dyDescent="0.3">
      <c r="A30" s="2" t="s">
        <v>119</v>
      </c>
      <c r="B30" s="17" t="s">
        <v>89</v>
      </c>
      <c r="C30" s="51" t="s">
        <v>84</v>
      </c>
      <c r="D30" s="34">
        <v>0</v>
      </c>
      <c r="E30" s="34">
        <v>6595.8</v>
      </c>
      <c r="F30" s="36"/>
      <c r="G30" s="36">
        <f t="shared" si="0"/>
        <v>0</v>
      </c>
      <c r="H30" s="36"/>
      <c r="I30" s="36">
        <f t="shared" si="1"/>
        <v>6595.8</v>
      </c>
      <c r="J30" s="35"/>
      <c r="K30" s="36">
        <f t="shared" si="2"/>
        <v>0</v>
      </c>
      <c r="L30" s="35"/>
      <c r="M30" s="36">
        <f t="shared" si="6"/>
        <v>6595.8</v>
      </c>
      <c r="N30" s="4" t="s">
        <v>90</v>
      </c>
      <c r="O30" s="4"/>
    </row>
    <row r="31" spans="1:16" ht="56.25" x14ac:dyDescent="0.3">
      <c r="A31" s="2" t="s">
        <v>116</v>
      </c>
      <c r="B31" s="26" t="s">
        <v>91</v>
      </c>
      <c r="C31" s="14" t="s">
        <v>36</v>
      </c>
      <c r="D31" s="34">
        <f>D33+D34</f>
        <v>97772.3</v>
      </c>
      <c r="E31" s="34">
        <f>E33+E34</f>
        <v>0</v>
      </c>
      <c r="F31" s="36"/>
      <c r="G31" s="36">
        <f t="shared" si="0"/>
        <v>97772.3</v>
      </c>
      <c r="H31" s="36"/>
      <c r="I31" s="36">
        <f t="shared" si="1"/>
        <v>0</v>
      </c>
      <c r="J31" s="35">
        <f>J33+J34</f>
        <v>-16924.7</v>
      </c>
      <c r="K31" s="36">
        <f>G31+J31</f>
        <v>80847.600000000006</v>
      </c>
      <c r="L31" s="35"/>
      <c r="M31" s="36">
        <f t="shared" si="6"/>
        <v>0</v>
      </c>
      <c r="N31" s="4" t="s">
        <v>92</v>
      </c>
      <c r="O31" s="4"/>
    </row>
    <row r="32" spans="1:16" x14ac:dyDescent="0.3">
      <c r="A32" s="2"/>
      <c r="B32" s="17" t="s">
        <v>82</v>
      </c>
      <c r="C32" s="51"/>
      <c r="D32" s="34"/>
      <c r="E32" s="34"/>
      <c r="F32" s="36"/>
      <c r="G32" s="36"/>
      <c r="H32" s="36"/>
      <c r="I32" s="36"/>
      <c r="J32" s="35"/>
      <c r="K32" s="36"/>
      <c r="L32" s="35"/>
      <c r="M32" s="36"/>
      <c r="N32" s="4"/>
      <c r="O32" s="4"/>
    </row>
    <row r="33" spans="1:16" hidden="1" x14ac:dyDescent="0.3">
      <c r="A33" s="2"/>
      <c r="B33" s="11" t="s">
        <v>10</v>
      </c>
      <c r="C33" s="15"/>
      <c r="D33" s="37">
        <v>91362.900000000009</v>
      </c>
      <c r="E33" s="37">
        <v>0</v>
      </c>
      <c r="F33" s="49"/>
      <c r="G33" s="36">
        <f t="shared" si="0"/>
        <v>91362.900000000009</v>
      </c>
      <c r="H33" s="49"/>
      <c r="I33" s="36">
        <f t="shared" si="1"/>
        <v>0</v>
      </c>
      <c r="J33" s="38">
        <v>-16924.7</v>
      </c>
      <c r="K33" s="36">
        <f t="shared" si="2"/>
        <v>74438.200000000012</v>
      </c>
      <c r="L33" s="38"/>
      <c r="M33" s="36">
        <f t="shared" ref="M33:M35" si="7">I33+L33</f>
        <v>0</v>
      </c>
      <c r="N33" s="4" t="s">
        <v>92</v>
      </c>
      <c r="O33" s="4">
        <v>0</v>
      </c>
    </row>
    <row r="34" spans="1:16" x14ac:dyDescent="0.3">
      <c r="A34" s="2"/>
      <c r="B34" s="26" t="s">
        <v>17</v>
      </c>
      <c r="C34" s="51"/>
      <c r="D34" s="34">
        <v>6409.4</v>
      </c>
      <c r="E34" s="34">
        <v>0</v>
      </c>
      <c r="F34" s="36"/>
      <c r="G34" s="36">
        <f t="shared" si="0"/>
        <v>6409.4</v>
      </c>
      <c r="H34" s="36"/>
      <c r="I34" s="36">
        <f t="shared" si="1"/>
        <v>0</v>
      </c>
      <c r="J34" s="35"/>
      <c r="K34" s="36">
        <f t="shared" si="2"/>
        <v>6409.4</v>
      </c>
      <c r="L34" s="35"/>
      <c r="M34" s="36">
        <f t="shared" si="7"/>
        <v>0</v>
      </c>
      <c r="N34" s="4" t="s">
        <v>186</v>
      </c>
      <c r="O34" s="4"/>
    </row>
    <row r="35" spans="1:16" ht="56.25" x14ac:dyDescent="0.3">
      <c r="A35" s="2" t="s">
        <v>120</v>
      </c>
      <c r="B35" s="26" t="s">
        <v>180</v>
      </c>
      <c r="C35" s="14" t="s">
        <v>36</v>
      </c>
      <c r="D35" s="34">
        <f>D37+D38</f>
        <v>153434.20000000001</v>
      </c>
      <c r="E35" s="34">
        <f>E37+E38</f>
        <v>57737.7</v>
      </c>
      <c r="F35" s="36"/>
      <c r="G35" s="36">
        <f t="shared" si="0"/>
        <v>153434.20000000001</v>
      </c>
      <c r="H35" s="36"/>
      <c r="I35" s="36">
        <f t="shared" si="1"/>
        <v>57737.7</v>
      </c>
      <c r="J35" s="35"/>
      <c r="K35" s="36">
        <f t="shared" si="2"/>
        <v>153434.20000000001</v>
      </c>
      <c r="L35" s="35"/>
      <c r="M35" s="36">
        <f t="shared" si="7"/>
        <v>57737.7</v>
      </c>
      <c r="N35" s="18"/>
      <c r="O35" s="4"/>
    </row>
    <row r="36" spans="1:16" x14ac:dyDescent="0.3">
      <c r="A36" s="2"/>
      <c r="B36" s="17" t="s">
        <v>82</v>
      </c>
      <c r="C36" s="14"/>
      <c r="D36" s="34"/>
      <c r="E36" s="34"/>
      <c r="F36" s="36"/>
      <c r="G36" s="36"/>
      <c r="H36" s="36"/>
      <c r="I36" s="36"/>
      <c r="J36" s="35"/>
      <c r="K36" s="36"/>
      <c r="L36" s="35"/>
      <c r="M36" s="36"/>
      <c r="N36" s="18"/>
      <c r="O36" s="4"/>
    </row>
    <row r="37" spans="1:16" hidden="1" x14ac:dyDescent="0.3">
      <c r="A37" s="2"/>
      <c r="B37" s="11" t="s">
        <v>10</v>
      </c>
      <c r="C37" s="14"/>
      <c r="D37" s="37">
        <v>38359.300000000017</v>
      </c>
      <c r="E37" s="37">
        <v>57737.7</v>
      </c>
      <c r="F37" s="49"/>
      <c r="G37" s="36">
        <f t="shared" si="0"/>
        <v>38359.300000000017</v>
      </c>
      <c r="H37" s="49"/>
      <c r="I37" s="36">
        <f t="shared" si="1"/>
        <v>57737.7</v>
      </c>
      <c r="J37" s="38"/>
      <c r="K37" s="36">
        <f t="shared" si="2"/>
        <v>38359.300000000017</v>
      </c>
      <c r="L37" s="38"/>
      <c r="M37" s="36">
        <f t="shared" ref="M37:M40" si="8">I37+L37</f>
        <v>57737.7</v>
      </c>
      <c r="N37" s="18" t="s">
        <v>187</v>
      </c>
      <c r="O37" s="4">
        <v>0</v>
      </c>
    </row>
    <row r="38" spans="1:16" x14ac:dyDescent="0.3">
      <c r="A38" s="2"/>
      <c r="B38" s="26" t="s">
        <v>17</v>
      </c>
      <c r="C38" s="14"/>
      <c r="D38" s="34">
        <v>115074.9</v>
      </c>
      <c r="E38" s="34">
        <v>0</v>
      </c>
      <c r="F38" s="36"/>
      <c r="G38" s="36">
        <f t="shared" si="0"/>
        <v>115074.9</v>
      </c>
      <c r="H38" s="36"/>
      <c r="I38" s="36">
        <f t="shared" si="1"/>
        <v>0</v>
      </c>
      <c r="J38" s="35"/>
      <c r="K38" s="36">
        <f t="shared" si="2"/>
        <v>115074.9</v>
      </c>
      <c r="L38" s="35"/>
      <c r="M38" s="36">
        <f t="shared" si="8"/>
        <v>0</v>
      </c>
      <c r="N38" s="4" t="s">
        <v>186</v>
      </c>
      <c r="O38" s="4"/>
    </row>
    <row r="39" spans="1:16" ht="56.25" x14ac:dyDescent="0.3">
      <c r="A39" s="2" t="s">
        <v>118</v>
      </c>
      <c r="B39" s="26" t="s">
        <v>93</v>
      </c>
      <c r="C39" s="14" t="s">
        <v>36</v>
      </c>
      <c r="D39" s="34">
        <v>244335.9</v>
      </c>
      <c r="E39" s="34">
        <v>0</v>
      </c>
      <c r="F39" s="36"/>
      <c r="G39" s="36">
        <f t="shared" si="0"/>
        <v>244335.9</v>
      </c>
      <c r="H39" s="36"/>
      <c r="I39" s="36">
        <f t="shared" si="1"/>
        <v>0</v>
      </c>
      <c r="J39" s="35">
        <v>-21098.799999999999</v>
      </c>
      <c r="K39" s="36">
        <f t="shared" si="2"/>
        <v>223237.1</v>
      </c>
      <c r="L39" s="35"/>
      <c r="M39" s="36">
        <f t="shared" si="8"/>
        <v>0</v>
      </c>
      <c r="N39" s="18" t="s">
        <v>94</v>
      </c>
      <c r="O39" s="4"/>
    </row>
    <row r="40" spans="1:16" ht="56.25" x14ac:dyDescent="0.3">
      <c r="A40" s="2" t="s">
        <v>122</v>
      </c>
      <c r="B40" s="26" t="s">
        <v>95</v>
      </c>
      <c r="C40" s="14" t="s">
        <v>36</v>
      </c>
      <c r="D40" s="34">
        <f>D42+D43</f>
        <v>192166.3</v>
      </c>
      <c r="E40" s="34">
        <f>E42+E43</f>
        <v>242733.3</v>
      </c>
      <c r="F40" s="36"/>
      <c r="G40" s="36">
        <f t="shared" si="0"/>
        <v>192166.3</v>
      </c>
      <c r="H40" s="36"/>
      <c r="I40" s="36">
        <f t="shared" si="1"/>
        <v>242733.3</v>
      </c>
      <c r="J40" s="35"/>
      <c r="K40" s="36">
        <f t="shared" si="2"/>
        <v>192166.3</v>
      </c>
      <c r="L40" s="35"/>
      <c r="M40" s="36">
        <f t="shared" si="8"/>
        <v>242733.3</v>
      </c>
      <c r="N40" s="18"/>
      <c r="O40" s="4"/>
    </row>
    <row r="41" spans="1:16" x14ac:dyDescent="0.3">
      <c r="A41" s="2"/>
      <c r="B41" s="17" t="s">
        <v>82</v>
      </c>
      <c r="C41" s="14"/>
      <c r="D41" s="34"/>
      <c r="E41" s="34"/>
      <c r="F41" s="36"/>
      <c r="G41" s="36"/>
      <c r="H41" s="36"/>
      <c r="I41" s="36"/>
      <c r="J41" s="35"/>
      <c r="K41" s="36"/>
      <c r="L41" s="35"/>
      <c r="M41" s="36"/>
      <c r="N41" s="18"/>
      <c r="O41" s="4"/>
    </row>
    <row r="42" spans="1:16" hidden="1" x14ac:dyDescent="0.3">
      <c r="A42" s="2"/>
      <c r="B42" s="11" t="s">
        <v>10</v>
      </c>
      <c r="C42" s="14"/>
      <c r="D42" s="37">
        <v>52697.699999999983</v>
      </c>
      <c r="E42" s="37">
        <v>242733.3</v>
      </c>
      <c r="F42" s="49"/>
      <c r="G42" s="36">
        <f t="shared" si="0"/>
        <v>52697.699999999983</v>
      </c>
      <c r="H42" s="49"/>
      <c r="I42" s="36">
        <f t="shared" si="1"/>
        <v>242733.3</v>
      </c>
      <c r="J42" s="38"/>
      <c r="K42" s="36">
        <f t="shared" si="2"/>
        <v>52697.699999999983</v>
      </c>
      <c r="L42" s="38"/>
      <c r="M42" s="36">
        <f t="shared" ref="M42:M47" si="9">I42+L42</f>
        <v>242733.3</v>
      </c>
      <c r="N42" s="18" t="s">
        <v>96</v>
      </c>
      <c r="O42" s="4">
        <v>0</v>
      </c>
    </row>
    <row r="43" spans="1:16" x14ac:dyDescent="0.3">
      <c r="A43" s="2"/>
      <c r="B43" s="26" t="s">
        <v>17</v>
      </c>
      <c r="C43" s="14"/>
      <c r="D43" s="34">
        <v>139468.6</v>
      </c>
      <c r="E43" s="34">
        <v>0</v>
      </c>
      <c r="F43" s="36"/>
      <c r="G43" s="36">
        <f t="shared" si="0"/>
        <v>139468.6</v>
      </c>
      <c r="H43" s="36"/>
      <c r="I43" s="36">
        <f t="shared" si="1"/>
        <v>0</v>
      </c>
      <c r="J43" s="35"/>
      <c r="K43" s="36">
        <f t="shared" si="2"/>
        <v>139468.6</v>
      </c>
      <c r="L43" s="35"/>
      <c r="M43" s="36">
        <f t="shared" si="9"/>
        <v>0</v>
      </c>
      <c r="N43" s="4" t="s">
        <v>186</v>
      </c>
      <c r="O43" s="4"/>
    </row>
    <row r="44" spans="1:16" ht="39" customHeight="1" x14ac:dyDescent="0.3">
      <c r="A44" s="2" t="s">
        <v>123</v>
      </c>
      <c r="B44" s="26" t="s">
        <v>97</v>
      </c>
      <c r="C44" s="14" t="s">
        <v>15</v>
      </c>
      <c r="D44" s="34">
        <v>16000</v>
      </c>
      <c r="E44" s="34">
        <v>0</v>
      </c>
      <c r="F44" s="36"/>
      <c r="G44" s="36">
        <f t="shared" si="0"/>
        <v>16000</v>
      </c>
      <c r="H44" s="36"/>
      <c r="I44" s="36">
        <f t="shared" si="1"/>
        <v>0</v>
      </c>
      <c r="J44" s="35"/>
      <c r="K44" s="36">
        <f t="shared" si="2"/>
        <v>16000</v>
      </c>
      <c r="L44" s="35"/>
      <c r="M44" s="36">
        <f t="shared" si="9"/>
        <v>0</v>
      </c>
      <c r="N44" s="19" t="s">
        <v>98</v>
      </c>
      <c r="O44" s="4"/>
    </row>
    <row r="45" spans="1:16" ht="39" customHeight="1" x14ac:dyDescent="0.3">
      <c r="A45" s="2" t="s">
        <v>124</v>
      </c>
      <c r="B45" s="26" t="s">
        <v>99</v>
      </c>
      <c r="C45" s="14" t="s">
        <v>15</v>
      </c>
      <c r="D45" s="34">
        <v>622.9</v>
      </c>
      <c r="E45" s="34">
        <v>16000</v>
      </c>
      <c r="F45" s="36"/>
      <c r="G45" s="36">
        <f t="shared" si="0"/>
        <v>622.9</v>
      </c>
      <c r="H45" s="36"/>
      <c r="I45" s="36">
        <f t="shared" si="1"/>
        <v>16000</v>
      </c>
      <c r="J45" s="35"/>
      <c r="K45" s="36">
        <f t="shared" si="2"/>
        <v>622.9</v>
      </c>
      <c r="L45" s="35"/>
      <c r="M45" s="36">
        <f t="shared" si="9"/>
        <v>16000</v>
      </c>
      <c r="N45" s="18" t="s">
        <v>100</v>
      </c>
      <c r="O45" s="4"/>
    </row>
    <row r="46" spans="1:16" ht="39" customHeight="1" x14ac:dyDescent="0.3">
      <c r="A46" s="2" t="s">
        <v>125</v>
      </c>
      <c r="B46" s="26" t="s">
        <v>166</v>
      </c>
      <c r="C46" s="14" t="s">
        <v>15</v>
      </c>
      <c r="D46" s="34">
        <v>16000</v>
      </c>
      <c r="E46" s="34">
        <v>0</v>
      </c>
      <c r="F46" s="36"/>
      <c r="G46" s="36">
        <f t="shared" si="0"/>
        <v>16000</v>
      </c>
      <c r="H46" s="36"/>
      <c r="I46" s="36">
        <f t="shared" si="1"/>
        <v>0</v>
      </c>
      <c r="J46" s="35"/>
      <c r="K46" s="36">
        <f t="shared" si="2"/>
        <v>16000</v>
      </c>
      <c r="L46" s="35"/>
      <c r="M46" s="36">
        <f t="shared" si="9"/>
        <v>0</v>
      </c>
      <c r="N46" s="18" t="s">
        <v>101</v>
      </c>
      <c r="O46" s="4"/>
    </row>
    <row r="47" spans="1:16" x14ac:dyDescent="0.3">
      <c r="A47" s="2"/>
      <c r="B47" s="17" t="s">
        <v>167</v>
      </c>
      <c r="C47" s="51"/>
      <c r="D47" s="41">
        <f>D49+D50+D51</f>
        <v>1142227</v>
      </c>
      <c r="E47" s="41">
        <f>E49+E50+E51</f>
        <v>1136063.2</v>
      </c>
      <c r="F47" s="41">
        <f>F49+F50+F51</f>
        <v>11124.4</v>
      </c>
      <c r="G47" s="33">
        <f t="shared" si="0"/>
        <v>1153351.3999999999</v>
      </c>
      <c r="H47" s="41">
        <f>H49+H50+H51</f>
        <v>7475.1</v>
      </c>
      <c r="I47" s="33">
        <f t="shared" si="1"/>
        <v>1143538.3</v>
      </c>
      <c r="J47" s="41">
        <f>J49+J50+J51</f>
        <v>38023.5</v>
      </c>
      <c r="K47" s="36">
        <f t="shared" si="2"/>
        <v>1191374.8999999999</v>
      </c>
      <c r="L47" s="41">
        <f>L49+L50+L51</f>
        <v>0</v>
      </c>
      <c r="M47" s="36">
        <f t="shared" si="9"/>
        <v>1143538.3</v>
      </c>
      <c r="N47" s="10"/>
      <c r="O47" s="10"/>
      <c r="P47" s="10"/>
    </row>
    <row r="48" spans="1:16" x14ac:dyDescent="0.3">
      <c r="A48" s="2"/>
      <c r="B48" s="24" t="s">
        <v>9</v>
      </c>
      <c r="C48" s="51"/>
      <c r="D48" s="42"/>
      <c r="E48" s="42"/>
      <c r="F48" s="42"/>
      <c r="G48" s="36"/>
      <c r="H48" s="42"/>
      <c r="I48" s="36"/>
      <c r="J48" s="43"/>
      <c r="K48" s="36"/>
      <c r="L48" s="43"/>
      <c r="M48" s="36"/>
      <c r="N48" s="4"/>
      <c r="O48" s="4"/>
    </row>
    <row r="49" spans="1:15" hidden="1" x14ac:dyDescent="0.3">
      <c r="A49" s="2"/>
      <c r="B49" s="12" t="s">
        <v>10</v>
      </c>
      <c r="C49" s="7"/>
      <c r="D49" s="39">
        <f>D52+D53+D54+D55+D56+D57</f>
        <v>899943</v>
      </c>
      <c r="E49" s="39">
        <f>E52+E53+E54+E55+E56+E57</f>
        <v>879045.7</v>
      </c>
      <c r="F49" s="39">
        <f>F52+F53+F54+F55+F56+F57</f>
        <v>11124.4</v>
      </c>
      <c r="G49" s="36">
        <f t="shared" si="0"/>
        <v>911067.4</v>
      </c>
      <c r="H49" s="39">
        <f>H52+H53+H54+H55+H56+H57</f>
        <v>7475.1</v>
      </c>
      <c r="I49" s="36">
        <f t="shared" si="1"/>
        <v>886520.79999999993</v>
      </c>
      <c r="J49" s="40">
        <f>J52+J53+J54+J55+J56+J57+J64+J65+J66</f>
        <v>38023.5</v>
      </c>
      <c r="K49" s="36">
        <f t="shared" si="2"/>
        <v>949090.9</v>
      </c>
      <c r="L49" s="40">
        <f>L52+L53+L54+L55+L56+L57</f>
        <v>0</v>
      </c>
      <c r="M49" s="36">
        <f t="shared" ref="M49:M58" si="10">I49+L49</f>
        <v>886520.79999999993</v>
      </c>
      <c r="N49" s="4"/>
      <c r="O49" s="4">
        <v>0</v>
      </c>
    </row>
    <row r="50" spans="1:15" x14ac:dyDescent="0.3">
      <c r="A50" s="2"/>
      <c r="B50" s="17" t="s">
        <v>17</v>
      </c>
      <c r="C50" s="51"/>
      <c r="D50" s="42">
        <f>D63</f>
        <v>187214.6</v>
      </c>
      <c r="E50" s="42">
        <f>E63</f>
        <v>196663.2</v>
      </c>
      <c r="F50" s="42">
        <f>F63</f>
        <v>0</v>
      </c>
      <c r="G50" s="36">
        <f t="shared" si="0"/>
        <v>187214.6</v>
      </c>
      <c r="H50" s="42">
        <f>H63</f>
        <v>0</v>
      </c>
      <c r="I50" s="36">
        <f t="shared" si="1"/>
        <v>196663.2</v>
      </c>
      <c r="J50" s="43">
        <f>J63</f>
        <v>0</v>
      </c>
      <c r="K50" s="36">
        <f t="shared" si="2"/>
        <v>187214.6</v>
      </c>
      <c r="L50" s="43">
        <f>L63</f>
        <v>0</v>
      </c>
      <c r="M50" s="36">
        <f t="shared" si="10"/>
        <v>196663.2</v>
      </c>
      <c r="N50" s="4"/>
      <c r="O50" s="4"/>
    </row>
    <row r="51" spans="1:15" x14ac:dyDescent="0.3">
      <c r="A51" s="2"/>
      <c r="B51" s="17" t="s">
        <v>40</v>
      </c>
      <c r="C51" s="51"/>
      <c r="D51" s="42">
        <f>D60</f>
        <v>55069.4</v>
      </c>
      <c r="E51" s="42">
        <f>E60</f>
        <v>60354.3</v>
      </c>
      <c r="F51" s="42">
        <f>F60</f>
        <v>0</v>
      </c>
      <c r="G51" s="36">
        <f t="shared" si="0"/>
        <v>55069.4</v>
      </c>
      <c r="H51" s="42">
        <f>H60</f>
        <v>0</v>
      </c>
      <c r="I51" s="36">
        <f t="shared" si="1"/>
        <v>60354.3</v>
      </c>
      <c r="J51" s="43">
        <f>J60</f>
        <v>0</v>
      </c>
      <c r="K51" s="36">
        <f t="shared" si="2"/>
        <v>55069.4</v>
      </c>
      <c r="L51" s="43">
        <f>L60</f>
        <v>0</v>
      </c>
      <c r="M51" s="36">
        <f t="shared" si="10"/>
        <v>60354.3</v>
      </c>
      <c r="N51" s="4"/>
      <c r="O51" s="4"/>
    </row>
    <row r="52" spans="1:15" ht="75" x14ac:dyDescent="0.3">
      <c r="A52" s="2" t="s">
        <v>126</v>
      </c>
      <c r="B52" s="17" t="s">
        <v>27</v>
      </c>
      <c r="C52" s="14" t="s">
        <v>4</v>
      </c>
      <c r="D52" s="42">
        <v>134500</v>
      </c>
      <c r="E52" s="42">
        <v>156206.79999999999</v>
      </c>
      <c r="F52" s="42"/>
      <c r="G52" s="36">
        <f t="shared" si="0"/>
        <v>134500</v>
      </c>
      <c r="H52" s="42"/>
      <c r="I52" s="36">
        <f t="shared" si="1"/>
        <v>156206.79999999999</v>
      </c>
      <c r="J52" s="43"/>
      <c r="K52" s="36">
        <f t="shared" si="2"/>
        <v>134500</v>
      </c>
      <c r="L52" s="43"/>
      <c r="M52" s="36">
        <f t="shared" si="10"/>
        <v>156206.79999999999</v>
      </c>
      <c r="N52" s="4" t="s">
        <v>29</v>
      </c>
      <c r="O52" s="4"/>
    </row>
    <row r="53" spans="1:15" ht="75" x14ac:dyDescent="0.3">
      <c r="A53" s="2" t="s">
        <v>127</v>
      </c>
      <c r="B53" s="17" t="s">
        <v>28</v>
      </c>
      <c r="C53" s="14" t="s">
        <v>4</v>
      </c>
      <c r="D53" s="42">
        <v>97555.4</v>
      </c>
      <c r="E53" s="42">
        <v>52469</v>
      </c>
      <c r="F53" s="42"/>
      <c r="G53" s="36">
        <f t="shared" si="0"/>
        <v>97555.4</v>
      </c>
      <c r="H53" s="42"/>
      <c r="I53" s="36">
        <f t="shared" si="1"/>
        <v>52469</v>
      </c>
      <c r="J53" s="43"/>
      <c r="K53" s="36">
        <f t="shared" si="2"/>
        <v>97555.4</v>
      </c>
      <c r="L53" s="43"/>
      <c r="M53" s="36">
        <f t="shared" si="10"/>
        <v>52469</v>
      </c>
      <c r="N53" s="4" t="s">
        <v>30</v>
      </c>
      <c r="O53" s="4"/>
    </row>
    <row r="54" spans="1:15" ht="75" x14ac:dyDescent="0.3">
      <c r="A54" s="2" t="s">
        <v>128</v>
      </c>
      <c r="B54" s="17" t="s">
        <v>31</v>
      </c>
      <c r="C54" s="14" t="s">
        <v>4</v>
      </c>
      <c r="D54" s="42">
        <v>9847.7000000000007</v>
      </c>
      <c r="E54" s="42">
        <v>0</v>
      </c>
      <c r="F54" s="42"/>
      <c r="G54" s="36">
        <f t="shared" si="0"/>
        <v>9847.7000000000007</v>
      </c>
      <c r="H54" s="42"/>
      <c r="I54" s="36">
        <f t="shared" si="1"/>
        <v>0</v>
      </c>
      <c r="J54" s="43"/>
      <c r="K54" s="36">
        <f t="shared" si="2"/>
        <v>9847.7000000000007</v>
      </c>
      <c r="L54" s="43"/>
      <c r="M54" s="36">
        <f t="shared" si="10"/>
        <v>0</v>
      </c>
      <c r="N54" s="4" t="s">
        <v>32</v>
      </c>
      <c r="O54" s="4"/>
    </row>
    <row r="55" spans="1:15" ht="75" x14ac:dyDescent="0.3">
      <c r="A55" s="2" t="s">
        <v>130</v>
      </c>
      <c r="B55" s="17" t="s">
        <v>33</v>
      </c>
      <c r="C55" s="14" t="s">
        <v>4</v>
      </c>
      <c r="D55" s="34">
        <v>23113.599999999999</v>
      </c>
      <c r="E55" s="34">
        <v>0</v>
      </c>
      <c r="F55" s="36">
        <v>11124.4</v>
      </c>
      <c r="G55" s="36">
        <f t="shared" si="0"/>
        <v>34238</v>
      </c>
      <c r="H55" s="36">
        <v>7475.1</v>
      </c>
      <c r="I55" s="36">
        <f t="shared" si="1"/>
        <v>7475.1</v>
      </c>
      <c r="J55" s="35"/>
      <c r="K55" s="36">
        <f t="shared" si="2"/>
        <v>34238</v>
      </c>
      <c r="L55" s="35"/>
      <c r="M55" s="36">
        <f t="shared" si="10"/>
        <v>7475.1</v>
      </c>
      <c r="N55" s="4" t="s">
        <v>34</v>
      </c>
      <c r="O55" s="4"/>
    </row>
    <row r="56" spans="1:15" ht="56.25" x14ac:dyDescent="0.3">
      <c r="A56" s="2" t="s">
        <v>131</v>
      </c>
      <c r="B56" s="17" t="s">
        <v>38</v>
      </c>
      <c r="C56" s="14" t="s">
        <v>5</v>
      </c>
      <c r="D56" s="34">
        <v>299526.3</v>
      </c>
      <c r="E56" s="34">
        <v>670369.9</v>
      </c>
      <c r="F56" s="36"/>
      <c r="G56" s="36">
        <f t="shared" si="0"/>
        <v>299526.3</v>
      </c>
      <c r="H56" s="36"/>
      <c r="I56" s="36">
        <f t="shared" si="1"/>
        <v>670369.9</v>
      </c>
      <c r="J56" s="35">
        <f>-40323.9</f>
        <v>-40323.9</v>
      </c>
      <c r="K56" s="36">
        <f t="shared" si="2"/>
        <v>259202.4</v>
      </c>
      <c r="L56" s="35"/>
      <c r="M56" s="36">
        <f t="shared" si="10"/>
        <v>670369.9</v>
      </c>
      <c r="N56" s="4" t="s">
        <v>169</v>
      </c>
      <c r="O56" s="4"/>
    </row>
    <row r="57" spans="1:15" ht="56.25" x14ac:dyDescent="0.3">
      <c r="A57" s="2" t="s">
        <v>132</v>
      </c>
      <c r="B57" s="17" t="s">
        <v>35</v>
      </c>
      <c r="C57" s="14" t="s">
        <v>36</v>
      </c>
      <c r="D57" s="34">
        <v>335400</v>
      </c>
      <c r="E57" s="34">
        <v>0</v>
      </c>
      <c r="F57" s="36"/>
      <c r="G57" s="36">
        <f t="shared" si="0"/>
        <v>335400</v>
      </c>
      <c r="H57" s="36"/>
      <c r="I57" s="36">
        <f t="shared" si="1"/>
        <v>0</v>
      </c>
      <c r="J57" s="35"/>
      <c r="K57" s="36">
        <f t="shared" si="2"/>
        <v>335400</v>
      </c>
      <c r="L57" s="35"/>
      <c r="M57" s="36">
        <f t="shared" si="10"/>
        <v>0</v>
      </c>
      <c r="N57" s="4" t="s">
        <v>37</v>
      </c>
      <c r="O57" s="4"/>
    </row>
    <row r="58" spans="1:15" ht="56.25" x14ac:dyDescent="0.3">
      <c r="A58" s="2" t="s">
        <v>133</v>
      </c>
      <c r="B58" s="17" t="s">
        <v>39</v>
      </c>
      <c r="C58" s="17" t="s">
        <v>5</v>
      </c>
      <c r="D58" s="34">
        <f>D60</f>
        <v>55069.4</v>
      </c>
      <c r="E58" s="34">
        <f>E60</f>
        <v>60354.3</v>
      </c>
      <c r="F58" s="36">
        <f>F60</f>
        <v>0</v>
      </c>
      <c r="G58" s="36">
        <f t="shared" si="0"/>
        <v>55069.4</v>
      </c>
      <c r="H58" s="36">
        <f>H60</f>
        <v>0</v>
      </c>
      <c r="I58" s="36">
        <f t="shared" si="1"/>
        <v>60354.3</v>
      </c>
      <c r="J58" s="35">
        <f>J60</f>
        <v>0</v>
      </c>
      <c r="K58" s="36">
        <f t="shared" si="2"/>
        <v>55069.4</v>
      </c>
      <c r="L58" s="35">
        <f>L60</f>
        <v>0</v>
      </c>
      <c r="M58" s="36">
        <f t="shared" si="10"/>
        <v>60354.3</v>
      </c>
      <c r="N58" s="4" t="s">
        <v>42</v>
      </c>
      <c r="O58" s="4"/>
    </row>
    <row r="59" spans="1:15" x14ac:dyDescent="0.3">
      <c r="A59" s="2"/>
      <c r="B59" s="17" t="s">
        <v>9</v>
      </c>
      <c r="C59" s="14"/>
      <c r="D59" s="34"/>
      <c r="E59" s="34"/>
      <c r="F59" s="36"/>
      <c r="G59" s="36"/>
      <c r="H59" s="36"/>
      <c r="I59" s="36"/>
      <c r="J59" s="35"/>
      <c r="K59" s="36"/>
      <c r="L59" s="35"/>
      <c r="M59" s="36"/>
      <c r="N59" s="4"/>
      <c r="O59" s="4"/>
    </row>
    <row r="60" spans="1:15" x14ac:dyDescent="0.3">
      <c r="A60" s="2"/>
      <c r="B60" s="17" t="s">
        <v>40</v>
      </c>
      <c r="C60" s="14"/>
      <c r="D60" s="34">
        <v>55069.4</v>
      </c>
      <c r="E60" s="34">
        <v>60354.3</v>
      </c>
      <c r="F60" s="36"/>
      <c r="G60" s="36">
        <f t="shared" si="0"/>
        <v>55069.4</v>
      </c>
      <c r="H60" s="36"/>
      <c r="I60" s="36">
        <f t="shared" si="1"/>
        <v>60354.3</v>
      </c>
      <c r="J60" s="35"/>
      <c r="K60" s="36">
        <f t="shared" si="2"/>
        <v>55069.4</v>
      </c>
      <c r="L60" s="35"/>
      <c r="M60" s="36">
        <f t="shared" ref="M60:M61" si="11">I60+L60</f>
        <v>60354.3</v>
      </c>
      <c r="N60" s="4"/>
      <c r="O60" s="4"/>
    </row>
    <row r="61" spans="1:15" ht="112.5" x14ac:dyDescent="0.3">
      <c r="A61" s="2" t="s">
        <v>134</v>
      </c>
      <c r="B61" s="17" t="s">
        <v>41</v>
      </c>
      <c r="C61" s="14" t="s">
        <v>5</v>
      </c>
      <c r="D61" s="34">
        <f>D63</f>
        <v>187214.6</v>
      </c>
      <c r="E61" s="34">
        <f>E63</f>
        <v>196663.2</v>
      </c>
      <c r="F61" s="36">
        <f>F63</f>
        <v>0</v>
      </c>
      <c r="G61" s="36">
        <f t="shared" si="0"/>
        <v>187214.6</v>
      </c>
      <c r="H61" s="36">
        <f>H63</f>
        <v>0</v>
      </c>
      <c r="I61" s="36">
        <f t="shared" si="1"/>
        <v>196663.2</v>
      </c>
      <c r="J61" s="35">
        <f>J63</f>
        <v>0</v>
      </c>
      <c r="K61" s="36">
        <f t="shared" si="2"/>
        <v>187214.6</v>
      </c>
      <c r="L61" s="35">
        <f>L63</f>
        <v>0</v>
      </c>
      <c r="M61" s="36">
        <f t="shared" si="11"/>
        <v>196663.2</v>
      </c>
      <c r="N61" s="4" t="s">
        <v>43</v>
      </c>
      <c r="O61" s="4"/>
    </row>
    <row r="62" spans="1:15" x14ac:dyDescent="0.3">
      <c r="A62" s="2"/>
      <c r="B62" s="17" t="s">
        <v>9</v>
      </c>
      <c r="C62" s="14"/>
      <c r="D62" s="34"/>
      <c r="E62" s="34"/>
      <c r="F62" s="36"/>
      <c r="G62" s="36"/>
      <c r="H62" s="36"/>
      <c r="I62" s="36"/>
      <c r="J62" s="35"/>
      <c r="K62" s="36"/>
      <c r="L62" s="35"/>
      <c r="M62" s="36"/>
      <c r="N62" s="4"/>
      <c r="O62" s="4"/>
    </row>
    <row r="63" spans="1:15" x14ac:dyDescent="0.3">
      <c r="A63" s="2"/>
      <c r="B63" s="17" t="s">
        <v>17</v>
      </c>
      <c r="C63" s="14"/>
      <c r="D63" s="34">
        <v>187214.6</v>
      </c>
      <c r="E63" s="34">
        <v>196663.2</v>
      </c>
      <c r="F63" s="36"/>
      <c r="G63" s="36">
        <f t="shared" si="0"/>
        <v>187214.6</v>
      </c>
      <c r="H63" s="36"/>
      <c r="I63" s="36">
        <f t="shared" si="1"/>
        <v>196663.2</v>
      </c>
      <c r="J63" s="35"/>
      <c r="K63" s="36">
        <f t="shared" si="2"/>
        <v>187214.6</v>
      </c>
      <c r="L63" s="35"/>
      <c r="M63" s="36">
        <f t="shared" ref="M63:M67" si="12">I63+L63</f>
        <v>196663.2</v>
      </c>
      <c r="N63" s="4"/>
      <c r="O63" s="4"/>
    </row>
    <row r="64" spans="1:15" ht="75" x14ac:dyDescent="0.3">
      <c r="A64" s="2" t="s">
        <v>135</v>
      </c>
      <c r="B64" s="17" t="s">
        <v>194</v>
      </c>
      <c r="C64" s="14" t="s">
        <v>4</v>
      </c>
      <c r="D64" s="34"/>
      <c r="E64" s="34"/>
      <c r="F64" s="36"/>
      <c r="G64" s="36"/>
      <c r="H64" s="36"/>
      <c r="I64" s="36"/>
      <c r="J64" s="35">
        <v>34448</v>
      </c>
      <c r="K64" s="36">
        <f t="shared" si="2"/>
        <v>34448</v>
      </c>
      <c r="L64" s="35"/>
      <c r="M64" s="36">
        <f t="shared" si="12"/>
        <v>0</v>
      </c>
      <c r="N64" s="22">
        <v>1710141090</v>
      </c>
      <c r="O64" s="4"/>
    </row>
    <row r="65" spans="1:16" ht="75" x14ac:dyDescent="0.3">
      <c r="A65" s="2" t="s">
        <v>136</v>
      </c>
      <c r="B65" s="17" t="s">
        <v>195</v>
      </c>
      <c r="C65" s="14" t="s">
        <v>4</v>
      </c>
      <c r="D65" s="34"/>
      <c r="E65" s="34"/>
      <c r="F65" s="36"/>
      <c r="G65" s="36"/>
      <c r="H65" s="36"/>
      <c r="I65" s="36"/>
      <c r="J65" s="35">
        <v>30419.7</v>
      </c>
      <c r="K65" s="36">
        <f t="shared" si="2"/>
        <v>30419.7</v>
      </c>
      <c r="L65" s="35"/>
      <c r="M65" s="36">
        <f t="shared" si="12"/>
        <v>0</v>
      </c>
      <c r="N65" s="22">
        <v>1710141210</v>
      </c>
      <c r="O65" s="4"/>
    </row>
    <row r="66" spans="1:16" ht="75" x14ac:dyDescent="0.3">
      <c r="A66" s="2" t="s">
        <v>137</v>
      </c>
      <c r="B66" s="17" t="s">
        <v>196</v>
      </c>
      <c r="C66" s="14" t="s">
        <v>4</v>
      </c>
      <c r="D66" s="34"/>
      <c r="E66" s="34"/>
      <c r="F66" s="36"/>
      <c r="G66" s="36"/>
      <c r="H66" s="36"/>
      <c r="I66" s="36"/>
      <c r="J66" s="35">
        <v>13479.7</v>
      </c>
      <c r="K66" s="36">
        <f t="shared" si="2"/>
        <v>13479.7</v>
      </c>
      <c r="L66" s="35"/>
      <c r="M66" s="36">
        <f t="shared" si="12"/>
        <v>0</v>
      </c>
      <c r="N66" s="22">
        <v>1710141220</v>
      </c>
      <c r="O66" s="4"/>
    </row>
    <row r="67" spans="1:16" x14ac:dyDescent="0.3">
      <c r="A67" s="2"/>
      <c r="B67" s="17" t="s">
        <v>6</v>
      </c>
      <c r="C67" s="51"/>
      <c r="D67" s="41">
        <f>D69</f>
        <v>154879.20000000001</v>
      </c>
      <c r="E67" s="41">
        <f>E69</f>
        <v>35500</v>
      </c>
      <c r="F67" s="41">
        <f>F69</f>
        <v>25000</v>
      </c>
      <c r="G67" s="33">
        <f t="shared" si="0"/>
        <v>179879.2</v>
      </c>
      <c r="H67" s="41">
        <f>H69</f>
        <v>25000</v>
      </c>
      <c r="I67" s="33">
        <f t="shared" si="1"/>
        <v>60500</v>
      </c>
      <c r="J67" s="41">
        <f>J69</f>
        <v>0</v>
      </c>
      <c r="K67" s="36">
        <f t="shared" si="2"/>
        <v>179879.2</v>
      </c>
      <c r="L67" s="41">
        <f>L69</f>
        <v>0</v>
      </c>
      <c r="M67" s="36">
        <f t="shared" si="12"/>
        <v>60500</v>
      </c>
      <c r="N67" s="10"/>
      <c r="O67" s="10"/>
      <c r="P67" s="10"/>
    </row>
    <row r="68" spans="1:16" hidden="1" x14ac:dyDescent="0.3">
      <c r="A68" s="2"/>
      <c r="B68" s="5" t="s">
        <v>9</v>
      </c>
      <c r="C68" s="7"/>
      <c r="D68" s="44"/>
      <c r="E68" s="44"/>
      <c r="F68" s="39"/>
      <c r="G68" s="36"/>
      <c r="H68" s="39"/>
      <c r="I68" s="36"/>
      <c r="J68" s="40"/>
      <c r="K68" s="36"/>
      <c r="L68" s="40"/>
      <c r="M68" s="36"/>
      <c r="N68" s="4"/>
      <c r="O68" s="4">
        <v>0</v>
      </c>
    </row>
    <row r="69" spans="1:16" hidden="1" x14ac:dyDescent="0.3">
      <c r="A69" s="2"/>
      <c r="B69" s="12" t="s">
        <v>10</v>
      </c>
      <c r="C69" s="7"/>
      <c r="D69" s="44">
        <f>D70+D71+D72+D73+D74+D75+D76+D77</f>
        <v>154879.20000000001</v>
      </c>
      <c r="E69" s="44">
        <f>E70+E71+E72+E73+E74+E75+E76+E77</f>
        <v>35500</v>
      </c>
      <c r="F69" s="39">
        <f>F70+F71+F72+F73+F74+F75+F76+F77</f>
        <v>25000</v>
      </c>
      <c r="G69" s="36">
        <f t="shared" si="0"/>
        <v>179879.2</v>
      </c>
      <c r="H69" s="39">
        <f>H70+H71+H72+H73+H74+H75+H76+H77</f>
        <v>25000</v>
      </c>
      <c r="I69" s="36">
        <f t="shared" si="1"/>
        <v>60500</v>
      </c>
      <c r="J69" s="40">
        <f>J70+J71+J72+J73+J74+J75+J76+J77</f>
        <v>0</v>
      </c>
      <c r="K69" s="36">
        <f t="shared" si="2"/>
        <v>179879.2</v>
      </c>
      <c r="L69" s="40">
        <f>L70+L71+L72+L73+L74+L75+L76+L77</f>
        <v>0</v>
      </c>
      <c r="M69" s="36">
        <f t="shared" ref="M69:M78" si="13">I69+L69</f>
        <v>60500</v>
      </c>
      <c r="N69" s="4"/>
      <c r="O69" s="4">
        <v>0</v>
      </c>
    </row>
    <row r="70" spans="1:16" ht="56.25" x14ac:dyDescent="0.3">
      <c r="A70" s="2" t="s">
        <v>138</v>
      </c>
      <c r="B70" s="17" t="s">
        <v>57</v>
      </c>
      <c r="C70" s="16" t="s">
        <v>7</v>
      </c>
      <c r="D70" s="34">
        <v>35500</v>
      </c>
      <c r="E70" s="34">
        <v>35500</v>
      </c>
      <c r="F70" s="36">
        <v>25000</v>
      </c>
      <c r="G70" s="36">
        <f t="shared" si="0"/>
        <v>60500</v>
      </c>
      <c r="H70" s="36">
        <v>25000</v>
      </c>
      <c r="I70" s="36">
        <f t="shared" si="1"/>
        <v>60500</v>
      </c>
      <c r="J70" s="35"/>
      <c r="K70" s="36">
        <f t="shared" si="2"/>
        <v>60500</v>
      </c>
      <c r="L70" s="35"/>
      <c r="M70" s="36">
        <f t="shared" si="13"/>
        <v>60500</v>
      </c>
      <c r="N70" s="22">
        <v>1020200000</v>
      </c>
      <c r="O70" s="4"/>
    </row>
    <row r="71" spans="1:16" ht="56.25" x14ac:dyDescent="0.3">
      <c r="A71" s="2" t="s">
        <v>139</v>
      </c>
      <c r="B71" s="17" t="s">
        <v>177</v>
      </c>
      <c r="C71" s="16" t="s">
        <v>7</v>
      </c>
      <c r="D71" s="34">
        <v>7611.3</v>
      </c>
      <c r="E71" s="34">
        <v>0</v>
      </c>
      <c r="F71" s="36"/>
      <c r="G71" s="36">
        <f t="shared" si="0"/>
        <v>7611.3</v>
      </c>
      <c r="H71" s="36"/>
      <c r="I71" s="36">
        <f t="shared" si="1"/>
        <v>0</v>
      </c>
      <c r="J71" s="35"/>
      <c r="K71" s="36">
        <f t="shared" si="2"/>
        <v>7611.3</v>
      </c>
      <c r="L71" s="35"/>
      <c r="M71" s="36">
        <f t="shared" si="13"/>
        <v>0</v>
      </c>
      <c r="N71" s="21">
        <v>1110541750</v>
      </c>
      <c r="O71" s="4"/>
    </row>
    <row r="72" spans="1:16" ht="56.25" x14ac:dyDescent="0.3">
      <c r="A72" s="2" t="s">
        <v>140</v>
      </c>
      <c r="B72" s="17" t="s">
        <v>58</v>
      </c>
      <c r="C72" s="16" t="s">
        <v>7</v>
      </c>
      <c r="D72" s="34">
        <v>2877.8</v>
      </c>
      <c r="E72" s="34">
        <v>0</v>
      </c>
      <c r="F72" s="36"/>
      <c r="G72" s="36">
        <f t="shared" si="0"/>
        <v>2877.8</v>
      </c>
      <c r="H72" s="36"/>
      <c r="I72" s="36">
        <f t="shared" si="1"/>
        <v>0</v>
      </c>
      <c r="J72" s="35"/>
      <c r="K72" s="36">
        <f t="shared" si="2"/>
        <v>2877.8</v>
      </c>
      <c r="L72" s="35"/>
      <c r="M72" s="36">
        <f t="shared" si="13"/>
        <v>0</v>
      </c>
      <c r="N72" s="21" t="s">
        <v>60</v>
      </c>
      <c r="O72" s="4"/>
    </row>
    <row r="73" spans="1:16" ht="56.25" x14ac:dyDescent="0.3">
      <c r="A73" s="2" t="s">
        <v>141</v>
      </c>
      <c r="B73" s="17" t="s">
        <v>59</v>
      </c>
      <c r="C73" s="16" t="s">
        <v>7</v>
      </c>
      <c r="D73" s="34">
        <v>3309.4</v>
      </c>
      <c r="E73" s="34">
        <v>0</v>
      </c>
      <c r="F73" s="36"/>
      <c r="G73" s="36">
        <f t="shared" si="0"/>
        <v>3309.4</v>
      </c>
      <c r="H73" s="36"/>
      <c r="I73" s="36">
        <f t="shared" si="1"/>
        <v>0</v>
      </c>
      <c r="J73" s="35"/>
      <c r="K73" s="36">
        <f t="shared" si="2"/>
        <v>3309.4</v>
      </c>
      <c r="L73" s="35"/>
      <c r="M73" s="36">
        <f t="shared" si="13"/>
        <v>0</v>
      </c>
      <c r="N73" s="21" t="s">
        <v>61</v>
      </c>
      <c r="O73" s="4"/>
    </row>
    <row r="74" spans="1:16" ht="56.25" x14ac:dyDescent="0.3">
      <c r="A74" s="2" t="s">
        <v>142</v>
      </c>
      <c r="B74" s="17" t="s">
        <v>62</v>
      </c>
      <c r="C74" s="16" t="s">
        <v>7</v>
      </c>
      <c r="D74" s="34">
        <v>1820.1</v>
      </c>
      <c r="E74" s="34">
        <v>0</v>
      </c>
      <c r="F74" s="36"/>
      <c r="G74" s="36">
        <f t="shared" si="0"/>
        <v>1820.1</v>
      </c>
      <c r="H74" s="36"/>
      <c r="I74" s="36">
        <f t="shared" si="1"/>
        <v>0</v>
      </c>
      <c r="J74" s="35"/>
      <c r="K74" s="36">
        <f t="shared" si="2"/>
        <v>1820.1</v>
      </c>
      <c r="L74" s="35"/>
      <c r="M74" s="36">
        <f t="shared" si="13"/>
        <v>0</v>
      </c>
      <c r="N74" s="21" t="s">
        <v>63</v>
      </c>
      <c r="O74" s="4"/>
    </row>
    <row r="75" spans="1:16" ht="56.25" x14ac:dyDescent="0.3">
      <c r="A75" s="2" t="s">
        <v>143</v>
      </c>
      <c r="B75" s="17" t="s">
        <v>64</v>
      </c>
      <c r="C75" s="16" t="s">
        <v>7</v>
      </c>
      <c r="D75" s="34">
        <v>2956.7</v>
      </c>
      <c r="E75" s="34">
        <v>0</v>
      </c>
      <c r="F75" s="36"/>
      <c r="G75" s="36">
        <f t="shared" si="0"/>
        <v>2956.7</v>
      </c>
      <c r="H75" s="36"/>
      <c r="I75" s="36">
        <f t="shared" si="1"/>
        <v>0</v>
      </c>
      <c r="J75" s="35"/>
      <c r="K75" s="36">
        <f t="shared" si="2"/>
        <v>2956.7</v>
      </c>
      <c r="L75" s="35"/>
      <c r="M75" s="36">
        <f t="shared" si="13"/>
        <v>0</v>
      </c>
      <c r="N75" s="19" t="s">
        <v>65</v>
      </c>
      <c r="O75" s="4"/>
    </row>
    <row r="76" spans="1:16" ht="56.25" x14ac:dyDescent="0.3">
      <c r="A76" s="2" t="s">
        <v>144</v>
      </c>
      <c r="B76" s="17" t="s">
        <v>66</v>
      </c>
      <c r="C76" s="16" t="s">
        <v>7</v>
      </c>
      <c r="D76" s="34">
        <v>93360.4</v>
      </c>
      <c r="E76" s="34">
        <v>0</v>
      </c>
      <c r="F76" s="36"/>
      <c r="G76" s="36">
        <f t="shared" si="0"/>
        <v>93360.4</v>
      </c>
      <c r="H76" s="36"/>
      <c r="I76" s="36">
        <f t="shared" si="1"/>
        <v>0</v>
      </c>
      <c r="J76" s="35"/>
      <c r="K76" s="36">
        <f t="shared" si="2"/>
        <v>93360.4</v>
      </c>
      <c r="L76" s="35"/>
      <c r="M76" s="36">
        <f t="shared" si="13"/>
        <v>0</v>
      </c>
      <c r="N76" s="19" t="s">
        <v>67</v>
      </c>
      <c r="O76" s="4"/>
    </row>
    <row r="77" spans="1:16" ht="56.25" x14ac:dyDescent="0.3">
      <c r="A77" s="2" t="s">
        <v>145</v>
      </c>
      <c r="B77" s="17" t="s">
        <v>68</v>
      </c>
      <c r="C77" s="16" t="s">
        <v>7</v>
      </c>
      <c r="D77" s="34">
        <v>7443.5</v>
      </c>
      <c r="E77" s="34">
        <v>0</v>
      </c>
      <c r="F77" s="36"/>
      <c r="G77" s="36">
        <f t="shared" si="0"/>
        <v>7443.5</v>
      </c>
      <c r="H77" s="36"/>
      <c r="I77" s="36">
        <f t="shared" si="1"/>
        <v>0</v>
      </c>
      <c r="J77" s="35"/>
      <c r="K77" s="36">
        <f t="shared" si="2"/>
        <v>7443.5</v>
      </c>
      <c r="L77" s="35"/>
      <c r="M77" s="36">
        <f t="shared" si="13"/>
        <v>0</v>
      </c>
      <c r="N77" s="21" t="s">
        <v>69</v>
      </c>
      <c r="O77" s="4"/>
    </row>
    <row r="78" spans="1:16" x14ac:dyDescent="0.3">
      <c r="A78" s="2"/>
      <c r="B78" s="17" t="s">
        <v>8</v>
      </c>
      <c r="C78" s="51"/>
      <c r="D78" s="33">
        <f>D80+D81</f>
        <v>1467661.1</v>
      </c>
      <c r="E78" s="33">
        <f>E80+E81</f>
        <v>1643956.6</v>
      </c>
      <c r="F78" s="33">
        <f>F80+F81</f>
        <v>1.8189894035458565E-12</v>
      </c>
      <c r="G78" s="33">
        <f t="shared" si="0"/>
        <v>1467661.1</v>
      </c>
      <c r="H78" s="33">
        <f>H80+H81</f>
        <v>-3.637978807091713E-12</v>
      </c>
      <c r="I78" s="33">
        <f t="shared" si="1"/>
        <v>1643956.6</v>
      </c>
      <c r="J78" s="33">
        <f>J80+J81</f>
        <v>0</v>
      </c>
      <c r="K78" s="36">
        <f t="shared" si="2"/>
        <v>1467661.1</v>
      </c>
      <c r="L78" s="33">
        <f>L80+L81</f>
        <v>0</v>
      </c>
      <c r="M78" s="36">
        <f t="shared" si="13"/>
        <v>1643956.6</v>
      </c>
      <c r="N78" s="10"/>
      <c r="O78" s="10"/>
      <c r="P78" s="10"/>
    </row>
    <row r="79" spans="1:16" x14ac:dyDescent="0.3">
      <c r="A79" s="2"/>
      <c r="B79" s="24" t="s">
        <v>9</v>
      </c>
      <c r="C79" s="3"/>
      <c r="D79" s="34"/>
      <c r="E79" s="34"/>
      <c r="F79" s="36"/>
      <c r="G79" s="36"/>
      <c r="H79" s="36"/>
      <c r="I79" s="36"/>
      <c r="J79" s="35"/>
      <c r="K79" s="36"/>
      <c r="L79" s="35"/>
      <c r="M79" s="36"/>
      <c r="N79" s="4"/>
      <c r="O79" s="4"/>
    </row>
    <row r="80" spans="1:16" hidden="1" x14ac:dyDescent="0.3">
      <c r="A80" s="2"/>
      <c r="B80" s="12" t="s">
        <v>10</v>
      </c>
      <c r="C80" s="3"/>
      <c r="D80" s="37">
        <f>D84+D88+D92+D96+D100+D104+D108+D110</f>
        <v>441915.29999999993</v>
      </c>
      <c r="E80" s="37">
        <f>E84+E88+E92+E96+E100+E104+E108+E110</f>
        <v>458956.6</v>
      </c>
      <c r="F80" s="49">
        <f>F84++F88+F92+F96+F100+F104+F108+F110</f>
        <v>1.8189894035458565E-12</v>
      </c>
      <c r="G80" s="36">
        <f t="shared" si="0"/>
        <v>441915.29999999993</v>
      </c>
      <c r="H80" s="49">
        <f>H84+H88+H92+H96+H100+H104+H108+H110</f>
        <v>-3.637978807091713E-12</v>
      </c>
      <c r="I80" s="36">
        <f t="shared" si="1"/>
        <v>458956.6</v>
      </c>
      <c r="J80" s="38">
        <f>J84++J88+J92+J96+J100+J104+J108+J110</f>
        <v>0</v>
      </c>
      <c r="K80" s="36">
        <f t="shared" si="2"/>
        <v>441915.29999999993</v>
      </c>
      <c r="L80" s="38">
        <f>L84+L88+L92+L96+L100+L104+L108+L110</f>
        <v>0</v>
      </c>
      <c r="M80" s="36">
        <f t="shared" ref="M80:M82" si="14">I80+L80</f>
        <v>458956.6</v>
      </c>
      <c r="N80" s="4"/>
      <c r="O80" s="4">
        <v>0</v>
      </c>
    </row>
    <row r="81" spans="1:15" x14ac:dyDescent="0.3">
      <c r="A81" s="2"/>
      <c r="B81" s="17" t="s">
        <v>44</v>
      </c>
      <c r="C81" s="3"/>
      <c r="D81" s="34">
        <f>D85+D89+D93+D97+D101+D105+D109</f>
        <v>1025745.8</v>
      </c>
      <c r="E81" s="34">
        <f>E85+E89+E93+E97+E101+E105+E109</f>
        <v>1185000</v>
      </c>
      <c r="F81" s="36">
        <f>F85+F89+F93+F97+F101+F105+F109</f>
        <v>0</v>
      </c>
      <c r="G81" s="36">
        <f t="shared" si="0"/>
        <v>1025745.8</v>
      </c>
      <c r="H81" s="36">
        <f>H85+H89+H93+H97+H101+H105+H109</f>
        <v>0</v>
      </c>
      <c r="I81" s="36">
        <f t="shared" si="1"/>
        <v>1185000</v>
      </c>
      <c r="J81" s="35">
        <f>J85+J89+J93+J97+J101+J105+J109</f>
        <v>0</v>
      </c>
      <c r="K81" s="36">
        <f t="shared" si="2"/>
        <v>1025745.8</v>
      </c>
      <c r="L81" s="35">
        <f>L85+L89+L93+L97+L101+L105+L109</f>
        <v>0</v>
      </c>
      <c r="M81" s="36">
        <f t="shared" si="14"/>
        <v>1185000</v>
      </c>
      <c r="N81" s="4"/>
      <c r="O81" s="4"/>
    </row>
    <row r="82" spans="1:15" ht="56.25" x14ac:dyDescent="0.3">
      <c r="A82" s="2" t="s">
        <v>146</v>
      </c>
      <c r="B82" s="17" t="s">
        <v>45</v>
      </c>
      <c r="C82" s="16" t="s">
        <v>7</v>
      </c>
      <c r="D82" s="34">
        <f>D84+D85</f>
        <v>261623.4</v>
      </c>
      <c r="E82" s="34">
        <f>E84+E85</f>
        <v>0</v>
      </c>
      <c r="F82" s="36">
        <f>F84+F85</f>
        <v>0</v>
      </c>
      <c r="G82" s="36">
        <f t="shared" si="0"/>
        <v>261623.4</v>
      </c>
      <c r="H82" s="36">
        <f>H84+H85</f>
        <v>0</v>
      </c>
      <c r="I82" s="36">
        <f t="shared" si="1"/>
        <v>0</v>
      </c>
      <c r="J82" s="35">
        <f>J84+J85</f>
        <v>0</v>
      </c>
      <c r="K82" s="36">
        <f t="shared" si="2"/>
        <v>261623.4</v>
      </c>
      <c r="L82" s="35">
        <f>L84+L85</f>
        <v>0</v>
      </c>
      <c r="M82" s="36">
        <f t="shared" si="14"/>
        <v>0</v>
      </c>
      <c r="N82" s="4"/>
      <c r="O82" s="4"/>
    </row>
    <row r="83" spans="1:15" x14ac:dyDescent="0.3">
      <c r="A83" s="2"/>
      <c r="B83" s="17" t="s">
        <v>9</v>
      </c>
      <c r="C83" s="3"/>
      <c r="D83" s="34"/>
      <c r="E83" s="34"/>
      <c r="F83" s="36"/>
      <c r="G83" s="36"/>
      <c r="H83" s="36"/>
      <c r="I83" s="36"/>
      <c r="J83" s="35"/>
      <c r="K83" s="36"/>
      <c r="L83" s="35"/>
      <c r="M83" s="36"/>
      <c r="N83" s="4"/>
      <c r="O83" s="4"/>
    </row>
    <row r="84" spans="1:15" hidden="1" x14ac:dyDescent="0.3">
      <c r="A84" s="2"/>
      <c r="B84" s="15" t="s">
        <v>10</v>
      </c>
      <c r="C84" s="3"/>
      <c r="D84" s="37">
        <v>65405.9</v>
      </c>
      <c r="E84" s="37">
        <v>0</v>
      </c>
      <c r="F84" s="49"/>
      <c r="G84" s="36">
        <f t="shared" si="0"/>
        <v>65405.9</v>
      </c>
      <c r="H84" s="49"/>
      <c r="I84" s="36">
        <f t="shared" si="1"/>
        <v>0</v>
      </c>
      <c r="J84" s="38"/>
      <c r="K84" s="36">
        <f t="shared" si="2"/>
        <v>65405.9</v>
      </c>
      <c r="L84" s="38"/>
      <c r="M84" s="36">
        <f t="shared" ref="M84:M86" si="15">I84+L84</f>
        <v>0</v>
      </c>
      <c r="N84" s="4" t="s">
        <v>46</v>
      </c>
      <c r="O84" s="4">
        <v>0</v>
      </c>
    </row>
    <row r="85" spans="1:15" x14ac:dyDescent="0.3">
      <c r="A85" s="2"/>
      <c r="B85" s="17" t="s">
        <v>44</v>
      </c>
      <c r="C85" s="3"/>
      <c r="D85" s="34">
        <v>196217.5</v>
      </c>
      <c r="E85" s="34">
        <v>0</v>
      </c>
      <c r="F85" s="36"/>
      <c r="G85" s="36">
        <f t="shared" ref="G85:G146" si="16">D85+F85</f>
        <v>196217.5</v>
      </c>
      <c r="H85" s="36"/>
      <c r="I85" s="36">
        <f t="shared" ref="I85:I146" si="17">E85+H85</f>
        <v>0</v>
      </c>
      <c r="J85" s="35"/>
      <c r="K85" s="36">
        <f t="shared" ref="K85:K146" si="18">G85+J85</f>
        <v>196217.5</v>
      </c>
      <c r="L85" s="35"/>
      <c r="M85" s="36">
        <f t="shared" si="15"/>
        <v>0</v>
      </c>
      <c r="N85" s="4" t="s">
        <v>183</v>
      </c>
      <c r="O85" s="18"/>
    </row>
    <row r="86" spans="1:15" ht="56.25" x14ac:dyDescent="0.3">
      <c r="A86" s="2" t="s">
        <v>129</v>
      </c>
      <c r="B86" s="17" t="s">
        <v>47</v>
      </c>
      <c r="C86" s="16" t="s">
        <v>7</v>
      </c>
      <c r="D86" s="34">
        <f>D88+D89</f>
        <v>100000</v>
      </c>
      <c r="E86" s="34">
        <f>E88+E89</f>
        <v>150000</v>
      </c>
      <c r="F86" s="36">
        <f>F88+F89</f>
        <v>32500</v>
      </c>
      <c r="G86" s="36">
        <f t="shared" si="16"/>
        <v>132500</v>
      </c>
      <c r="H86" s="36">
        <f>H88+H89</f>
        <v>-32500</v>
      </c>
      <c r="I86" s="36">
        <f t="shared" si="17"/>
        <v>117500</v>
      </c>
      <c r="J86" s="35">
        <f>J88+J89</f>
        <v>97500</v>
      </c>
      <c r="K86" s="36">
        <f t="shared" si="18"/>
        <v>230000</v>
      </c>
      <c r="L86" s="35">
        <f>L88+L89</f>
        <v>-97500</v>
      </c>
      <c r="M86" s="36">
        <f t="shared" si="15"/>
        <v>20000</v>
      </c>
      <c r="N86" s="18"/>
      <c r="O86" s="4"/>
    </row>
    <row r="87" spans="1:15" x14ac:dyDescent="0.3">
      <c r="A87" s="2"/>
      <c r="B87" s="17" t="s">
        <v>9</v>
      </c>
      <c r="C87" s="3"/>
      <c r="D87" s="34"/>
      <c r="E87" s="34"/>
      <c r="F87" s="36"/>
      <c r="G87" s="36"/>
      <c r="H87" s="36"/>
      <c r="I87" s="36"/>
      <c r="J87" s="35"/>
      <c r="K87" s="36"/>
      <c r="L87" s="35"/>
      <c r="M87" s="36"/>
      <c r="N87" s="4"/>
      <c r="O87" s="4"/>
    </row>
    <row r="88" spans="1:15" hidden="1" x14ac:dyDescent="0.3">
      <c r="A88" s="2"/>
      <c r="B88" s="15" t="s">
        <v>10</v>
      </c>
      <c r="C88" s="3"/>
      <c r="D88" s="37">
        <v>25000</v>
      </c>
      <c r="E88" s="37">
        <v>37500</v>
      </c>
      <c r="F88" s="49">
        <v>32500</v>
      </c>
      <c r="G88" s="36">
        <f t="shared" si="16"/>
        <v>57500</v>
      </c>
      <c r="H88" s="49">
        <v>-32500</v>
      </c>
      <c r="I88" s="36">
        <f t="shared" si="17"/>
        <v>5000</v>
      </c>
      <c r="J88" s="38"/>
      <c r="K88" s="36">
        <f t="shared" si="18"/>
        <v>57500</v>
      </c>
      <c r="L88" s="38"/>
      <c r="M88" s="36">
        <f t="shared" ref="M88:M90" si="19">I88+L88</f>
        <v>5000</v>
      </c>
      <c r="N88" s="19" t="s">
        <v>170</v>
      </c>
      <c r="O88" s="4">
        <v>0</v>
      </c>
    </row>
    <row r="89" spans="1:15" x14ac:dyDescent="0.3">
      <c r="A89" s="2"/>
      <c r="B89" s="17" t="s">
        <v>44</v>
      </c>
      <c r="C89" s="3"/>
      <c r="D89" s="34">
        <v>75000</v>
      </c>
      <c r="E89" s="34">
        <v>112500</v>
      </c>
      <c r="F89" s="36"/>
      <c r="G89" s="36">
        <f t="shared" si="16"/>
        <v>75000</v>
      </c>
      <c r="H89" s="36"/>
      <c r="I89" s="36">
        <f t="shared" si="17"/>
        <v>112500</v>
      </c>
      <c r="J89" s="35">
        <v>97500</v>
      </c>
      <c r="K89" s="36">
        <f t="shared" si="18"/>
        <v>172500</v>
      </c>
      <c r="L89" s="35">
        <v>-97500</v>
      </c>
      <c r="M89" s="36">
        <f t="shared" si="19"/>
        <v>15000</v>
      </c>
      <c r="N89" s="4" t="s">
        <v>183</v>
      </c>
      <c r="O89" s="4"/>
    </row>
    <row r="90" spans="1:15" ht="56.25" x14ac:dyDescent="0.3">
      <c r="A90" s="2" t="s">
        <v>147</v>
      </c>
      <c r="B90" s="17" t="s">
        <v>48</v>
      </c>
      <c r="C90" s="16" t="s">
        <v>7</v>
      </c>
      <c r="D90" s="34">
        <f>D92+D93</f>
        <v>900337.7</v>
      </c>
      <c r="E90" s="34">
        <f>E92+E93</f>
        <v>873366.1</v>
      </c>
      <c r="F90" s="36">
        <f>F92+F93</f>
        <v>-60268.474999999999</v>
      </c>
      <c r="G90" s="36">
        <f t="shared" si="16"/>
        <v>840069.22499999998</v>
      </c>
      <c r="H90" s="36">
        <f>H92+H93</f>
        <v>60268.45</v>
      </c>
      <c r="I90" s="36">
        <f t="shared" si="17"/>
        <v>933634.54999999993</v>
      </c>
      <c r="J90" s="35">
        <f>J92+J93</f>
        <v>-180805.42499999999</v>
      </c>
      <c r="K90" s="36">
        <f t="shared" si="18"/>
        <v>659263.80000000005</v>
      </c>
      <c r="L90" s="35">
        <f>L92+L93</f>
        <v>180805.35</v>
      </c>
      <c r="M90" s="36">
        <f t="shared" si="19"/>
        <v>1114439.8999999999</v>
      </c>
      <c r="N90" s="18"/>
      <c r="O90" s="4"/>
    </row>
    <row r="91" spans="1:15" x14ac:dyDescent="0.3">
      <c r="A91" s="2"/>
      <c r="B91" s="17" t="s">
        <v>9</v>
      </c>
      <c r="C91" s="3"/>
      <c r="D91" s="34"/>
      <c r="E91" s="34"/>
      <c r="F91" s="36"/>
      <c r="G91" s="36"/>
      <c r="H91" s="36"/>
      <c r="I91" s="36"/>
      <c r="J91" s="35"/>
      <c r="K91" s="36"/>
      <c r="L91" s="35"/>
      <c r="M91" s="36"/>
      <c r="N91" s="4"/>
      <c r="O91" s="4"/>
    </row>
    <row r="92" spans="1:15" hidden="1" x14ac:dyDescent="0.3">
      <c r="A92" s="2"/>
      <c r="B92" s="15" t="s">
        <v>10</v>
      </c>
      <c r="C92" s="3"/>
      <c r="D92" s="37">
        <v>225084.39999999991</v>
      </c>
      <c r="E92" s="37">
        <v>218341.5</v>
      </c>
      <c r="F92" s="49">
        <v>-60268.474999999999</v>
      </c>
      <c r="G92" s="36">
        <f t="shared" si="16"/>
        <v>164815.9249999999</v>
      </c>
      <c r="H92" s="49">
        <v>60268.45</v>
      </c>
      <c r="I92" s="36">
        <f t="shared" si="17"/>
        <v>278609.95</v>
      </c>
      <c r="J92" s="38"/>
      <c r="K92" s="36">
        <f t="shared" si="18"/>
        <v>164815.9249999999</v>
      </c>
      <c r="L92" s="38"/>
      <c r="M92" s="36">
        <f t="shared" ref="M92:M94" si="20">I92+L92</f>
        <v>278609.95</v>
      </c>
      <c r="N92" s="19" t="s">
        <v>171</v>
      </c>
      <c r="O92" s="4">
        <v>0</v>
      </c>
    </row>
    <row r="93" spans="1:15" x14ac:dyDescent="0.3">
      <c r="A93" s="2"/>
      <c r="B93" s="24" t="s">
        <v>44</v>
      </c>
      <c r="C93" s="3"/>
      <c r="D93" s="34">
        <v>675253.3</v>
      </c>
      <c r="E93" s="34">
        <v>655024.6</v>
      </c>
      <c r="F93" s="36"/>
      <c r="G93" s="36">
        <f t="shared" si="16"/>
        <v>675253.3</v>
      </c>
      <c r="H93" s="36"/>
      <c r="I93" s="36">
        <f t="shared" si="17"/>
        <v>655024.6</v>
      </c>
      <c r="J93" s="35">
        <v>-180805.42499999999</v>
      </c>
      <c r="K93" s="36">
        <f t="shared" si="18"/>
        <v>494447.87500000006</v>
      </c>
      <c r="L93" s="35">
        <v>180805.35</v>
      </c>
      <c r="M93" s="36">
        <f t="shared" si="20"/>
        <v>835829.95</v>
      </c>
      <c r="N93" s="4" t="s">
        <v>183</v>
      </c>
      <c r="O93" s="4"/>
    </row>
    <row r="94" spans="1:15" ht="56.25" x14ac:dyDescent="0.3">
      <c r="A94" s="2" t="s">
        <v>148</v>
      </c>
      <c r="B94" s="17" t="s">
        <v>49</v>
      </c>
      <c r="C94" s="16" t="s">
        <v>7</v>
      </c>
      <c r="D94" s="34">
        <f>D96+D97</f>
        <v>0</v>
      </c>
      <c r="E94" s="34">
        <f>E96+E97</f>
        <v>130000</v>
      </c>
      <c r="F94" s="36">
        <f>F96+F97</f>
        <v>0</v>
      </c>
      <c r="G94" s="36">
        <f t="shared" si="16"/>
        <v>0</v>
      </c>
      <c r="H94" s="36">
        <f>H96+H97</f>
        <v>0</v>
      </c>
      <c r="I94" s="36">
        <f t="shared" si="17"/>
        <v>130000</v>
      </c>
      <c r="J94" s="35">
        <f>J96+J97</f>
        <v>0</v>
      </c>
      <c r="K94" s="36">
        <f t="shared" si="18"/>
        <v>0</v>
      </c>
      <c r="L94" s="35">
        <f>L96+L97</f>
        <v>0</v>
      </c>
      <c r="M94" s="36">
        <f t="shared" si="20"/>
        <v>130000</v>
      </c>
      <c r="N94" s="18"/>
      <c r="O94" s="18"/>
    </row>
    <row r="95" spans="1:15" x14ac:dyDescent="0.3">
      <c r="A95" s="2"/>
      <c r="B95" s="17" t="s">
        <v>9</v>
      </c>
      <c r="C95" s="3"/>
      <c r="D95" s="34"/>
      <c r="E95" s="34"/>
      <c r="F95" s="36"/>
      <c r="G95" s="36"/>
      <c r="H95" s="36"/>
      <c r="I95" s="36"/>
      <c r="J95" s="35"/>
      <c r="K95" s="36"/>
      <c r="L95" s="35"/>
      <c r="M95" s="36"/>
      <c r="N95" s="4"/>
      <c r="O95" s="4"/>
    </row>
    <row r="96" spans="1:15" hidden="1" x14ac:dyDescent="0.3">
      <c r="A96" s="2"/>
      <c r="B96" s="15" t="s">
        <v>10</v>
      </c>
      <c r="C96" s="3"/>
      <c r="D96" s="37">
        <v>0</v>
      </c>
      <c r="E96" s="37">
        <v>32500</v>
      </c>
      <c r="F96" s="49"/>
      <c r="G96" s="36">
        <f t="shared" si="16"/>
        <v>0</v>
      </c>
      <c r="H96" s="49"/>
      <c r="I96" s="36">
        <f t="shared" si="17"/>
        <v>32500</v>
      </c>
      <c r="J96" s="38"/>
      <c r="K96" s="36">
        <f t="shared" si="18"/>
        <v>0</v>
      </c>
      <c r="L96" s="38"/>
      <c r="M96" s="36">
        <f t="shared" ref="M96:M98" si="21">I96+L96</f>
        <v>32500</v>
      </c>
      <c r="N96" s="19" t="s">
        <v>50</v>
      </c>
      <c r="O96" s="4">
        <v>0</v>
      </c>
    </row>
    <row r="97" spans="1:15" x14ac:dyDescent="0.3">
      <c r="A97" s="2"/>
      <c r="B97" s="17" t="s">
        <v>44</v>
      </c>
      <c r="C97" s="3"/>
      <c r="D97" s="34">
        <v>0</v>
      </c>
      <c r="E97" s="34">
        <v>97500</v>
      </c>
      <c r="F97" s="36"/>
      <c r="G97" s="36">
        <f t="shared" si="16"/>
        <v>0</v>
      </c>
      <c r="H97" s="36"/>
      <c r="I97" s="36">
        <f t="shared" si="17"/>
        <v>97500</v>
      </c>
      <c r="J97" s="35"/>
      <c r="K97" s="36">
        <f t="shared" si="18"/>
        <v>0</v>
      </c>
      <c r="L97" s="35"/>
      <c r="M97" s="36">
        <f t="shared" si="21"/>
        <v>97500</v>
      </c>
      <c r="N97" s="4" t="s">
        <v>183</v>
      </c>
      <c r="O97" s="4"/>
    </row>
    <row r="98" spans="1:15" ht="56.25" x14ac:dyDescent="0.3">
      <c r="A98" s="2" t="s">
        <v>149</v>
      </c>
      <c r="B98" s="17" t="s">
        <v>51</v>
      </c>
      <c r="C98" s="16" t="s">
        <v>7</v>
      </c>
      <c r="D98" s="34">
        <f>D100+D101</f>
        <v>45700</v>
      </c>
      <c r="E98" s="34">
        <f>E100+E101</f>
        <v>126633.9</v>
      </c>
      <c r="F98" s="36">
        <f>F100+F101</f>
        <v>25329.424999999999</v>
      </c>
      <c r="G98" s="36">
        <f t="shared" si="16"/>
        <v>71029.425000000003</v>
      </c>
      <c r="H98" s="36">
        <f>H100+H101</f>
        <v>-25329.45</v>
      </c>
      <c r="I98" s="36">
        <f t="shared" si="17"/>
        <v>101304.45</v>
      </c>
      <c r="J98" s="35">
        <f>J100+J101</f>
        <v>75988.274999999994</v>
      </c>
      <c r="K98" s="36">
        <f t="shared" si="18"/>
        <v>147017.70000000001</v>
      </c>
      <c r="L98" s="35">
        <f>L100+L101</f>
        <v>-75988.25</v>
      </c>
      <c r="M98" s="36">
        <f t="shared" si="21"/>
        <v>25316.199999999997</v>
      </c>
      <c r="N98" s="4"/>
      <c r="O98" s="4"/>
    </row>
    <row r="99" spans="1:15" x14ac:dyDescent="0.3">
      <c r="A99" s="2"/>
      <c r="B99" s="17" t="s">
        <v>9</v>
      </c>
      <c r="C99" s="3"/>
      <c r="D99" s="34"/>
      <c r="E99" s="34"/>
      <c r="F99" s="36"/>
      <c r="G99" s="36"/>
      <c r="H99" s="36"/>
      <c r="I99" s="36"/>
      <c r="J99" s="35"/>
      <c r="K99" s="36"/>
      <c r="L99" s="35"/>
      <c r="M99" s="36"/>
      <c r="N99" s="4"/>
      <c r="O99" s="4"/>
    </row>
    <row r="100" spans="1:15" hidden="1" x14ac:dyDescent="0.3">
      <c r="A100" s="2"/>
      <c r="B100" s="15" t="s">
        <v>10</v>
      </c>
      <c r="C100" s="3"/>
      <c r="D100" s="37">
        <v>11425</v>
      </c>
      <c r="E100" s="37">
        <v>31658.5</v>
      </c>
      <c r="F100" s="49">
        <v>25329.424999999999</v>
      </c>
      <c r="G100" s="36">
        <f t="shared" si="16"/>
        <v>36754.425000000003</v>
      </c>
      <c r="H100" s="49">
        <v>-25329.45</v>
      </c>
      <c r="I100" s="36">
        <f t="shared" si="17"/>
        <v>6329.0499999999993</v>
      </c>
      <c r="J100" s="38"/>
      <c r="K100" s="36">
        <f t="shared" si="18"/>
        <v>36754.425000000003</v>
      </c>
      <c r="L100" s="38"/>
      <c r="M100" s="36">
        <f t="shared" ref="M100:M102" si="22">I100+L100</f>
        <v>6329.0499999999993</v>
      </c>
      <c r="N100" s="20" t="s">
        <v>52</v>
      </c>
      <c r="O100" s="4">
        <v>0</v>
      </c>
    </row>
    <row r="101" spans="1:15" x14ac:dyDescent="0.3">
      <c r="A101" s="2"/>
      <c r="B101" s="17" t="s">
        <v>44</v>
      </c>
      <c r="C101" s="3"/>
      <c r="D101" s="34">
        <v>34275</v>
      </c>
      <c r="E101" s="34">
        <v>94975.4</v>
      </c>
      <c r="F101" s="36"/>
      <c r="G101" s="36">
        <f t="shared" si="16"/>
        <v>34275</v>
      </c>
      <c r="H101" s="36"/>
      <c r="I101" s="36">
        <f t="shared" si="17"/>
        <v>94975.4</v>
      </c>
      <c r="J101" s="35">
        <v>75988.274999999994</v>
      </c>
      <c r="K101" s="36">
        <f t="shared" si="18"/>
        <v>110263.27499999999</v>
      </c>
      <c r="L101" s="35">
        <v>-75988.25</v>
      </c>
      <c r="M101" s="36">
        <f t="shared" si="22"/>
        <v>18987.149999999994</v>
      </c>
      <c r="N101" s="4" t="s">
        <v>183</v>
      </c>
      <c r="O101" s="4"/>
    </row>
    <row r="102" spans="1:15" ht="56.25" x14ac:dyDescent="0.3">
      <c r="A102" s="2" t="s">
        <v>150</v>
      </c>
      <c r="B102" s="17" t="s">
        <v>53</v>
      </c>
      <c r="C102" s="16" t="s">
        <v>7</v>
      </c>
      <c r="D102" s="34">
        <f>D104+D105</f>
        <v>60000</v>
      </c>
      <c r="E102" s="34">
        <f>E104+E105</f>
        <v>250000</v>
      </c>
      <c r="F102" s="36">
        <f>F104+F105</f>
        <v>-10418.299999999999</v>
      </c>
      <c r="G102" s="36">
        <f t="shared" si="16"/>
        <v>49581.7</v>
      </c>
      <c r="H102" s="36">
        <f>H104+H105</f>
        <v>10061</v>
      </c>
      <c r="I102" s="36">
        <f t="shared" si="17"/>
        <v>260061</v>
      </c>
      <c r="J102" s="35">
        <f>J104+J105</f>
        <v>-31254.9</v>
      </c>
      <c r="K102" s="36">
        <f t="shared" si="18"/>
        <v>18326.799999999996</v>
      </c>
      <c r="L102" s="35">
        <f>L104+L105</f>
        <v>30182.9</v>
      </c>
      <c r="M102" s="36">
        <f t="shared" si="22"/>
        <v>290243.90000000002</v>
      </c>
      <c r="N102" s="4"/>
      <c r="O102" s="4"/>
    </row>
    <row r="103" spans="1:15" x14ac:dyDescent="0.3">
      <c r="A103" s="2"/>
      <c r="B103" s="17" t="s">
        <v>9</v>
      </c>
      <c r="C103" s="16"/>
      <c r="D103" s="34"/>
      <c r="E103" s="34"/>
      <c r="F103" s="36"/>
      <c r="G103" s="36"/>
      <c r="H103" s="36"/>
      <c r="I103" s="36"/>
      <c r="J103" s="35"/>
      <c r="K103" s="36"/>
      <c r="L103" s="35"/>
      <c r="M103" s="36"/>
      <c r="N103" s="4"/>
      <c r="O103" s="4"/>
    </row>
    <row r="104" spans="1:15" hidden="1" x14ac:dyDescent="0.3">
      <c r="A104" s="2"/>
      <c r="B104" s="15" t="s">
        <v>10</v>
      </c>
      <c r="C104" s="16"/>
      <c r="D104" s="37">
        <v>15000</v>
      </c>
      <c r="E104" s="37">
        <v>62500</v>
      </c>
      <c r="F104" s="49">
        <v>-10418.299999999999</v>
      </c>
      <c r="G104" s="36">
        <f t="shared" si="16"/>
        <v>4581.7000000000007</v>
      </c>
      <c r="H104" s="49">
        <v>10061</v>
      </c>
      <c r="I104" s="36">
        <f t="shared" si="17"/>
        <v>72561</v>
      </c>
      <c r="J104" s="38"/>
      <c r="K104" s="36">
        <f t="shared" si="18"/>
        <v>4581.7000000000007</v>
      </c>
      <c r="L104" s="38"/>
      <c r="M104" s="36">
        <f t="shared" ref="M104:M106" si="23">I104+L104</f>
        <v>72561</v>
      </c>
      <c r="N104" s="19" t="s">
        <v>54</v>
      </c>
      <c r="O104" s="4">
        <v>0</v>
      </c>
    </row>
    <row r="105" spans="1:15" x14ac:dyDescent="0.3">
      <c r="A105" s="2"/>
      <c r="B105" s="17" t="s">
        <v>44</v>
      </c>
      <c r="C105" s="16"/>
      <c r="D105" s="34">
        <v>45000</v>
      </c>
      <c r="E105" s="34">
        <v>187500</v>
      </c>
      <c r="F105" s="36"/>
      <c r="G105" s="36">
        <f t="shared" si="16"/>
        <v>45000</v>
      </c>
      <c r="H105" s="36"/>
      <c r="I105" s="36">
        <f t="shared" si="17"/>
        <v>187500</v>
      </c>
      <c r="J105" s="35">
        <v>-31254.9</v>
      </c>
      <c r="K105" s="36">
        <f t="shared" si="18"/>
        <v>13745.099999999999</v>
      </c>
      <c r="L105" s="35">
        <v>30182.9</v>
      </c>
      <c r="M105" s="36">
        <f t="shared" si="23"/>
        <v>217682.9</v>
      </c>
      <c r="N105" s="4" t="s">
        <v>183</v>
      </c>
      <c r="O105" s="4"/>
    </row>
    <row r="106" spans="1:15" ht="56.25" x14ac:dyDescent="0.3">
      <c r="A106" s="2" t="s">
        <v>151</v>
      </c>
      <c r="B106" s="17" t="s">
        <v>168</v>
      </c>
      <c r="C106" s="16" t="s">
        <v>7</v>
      </c>
      <c r="D106" s="34">
        <f>D108+D109</f>
        <v>0</v>
      </c>
      <c r="E106" s="34">
        <f>E108+E109</f>
        <v>50000</v>
      </c>
      <c r="F106" s="36">
        <f>F108+F109</f>
        <v>12857.35</v>
      </c>
      <c r="G106" s="36">
        <f t="shared" si="16"/>
        <v>12857.35</v>
      </c>
      <c r="H106" s="36">
        <f>H108+H109</f>
        <v>-12500</v>
      </c>
      <c r="I106" s="36">
        <f t="shared" si="17"/>
        <v>37500</v>
      </c>
      <c r="J106" s="35">
        <f>J108+J109</f>
        <v>38572.050000000003</v>
      </c>
      <c r="K106" s="36">
        <f t="shared" si="18"/>
        <v>51429.4</v>
      </c>
      <c r="L106" s="35">
        <f>L108+L109</f>
        <v>-37500</v>
      </c>
      <c r="M106" s="36">
        <f t="shared" si="23"/>
        <v>0</v>
      </c>
      <c r="N106" s="19"/>
      <c r="O106" s="4"/>
    </row>
    <row r="107" spans="1:15" x14ac:dyDescent="0.3">
      <c r="A107" s="2"/>
      <c r="B107" s="17" t="s">
        <v>9</v>
      </c>
      <c r="C107" s="16"/>
      <c r="D107" s="34"/>
      <c r="E107" s="34"/>
      <c r="F107" s="36"/>
      <c r="G107" s="36"/>
      <c r="H107" s="36"/>
      <c r="I107" s="36"/>
      <c r="J107" s="35"/>
      <c r="K107" s="36"/>
      <c r="L107" s="35"/>
      <c r="M107" s="36"/>
      <c r="N107" s="19"/>
      <c r="O107" s="4"/>
    </row>
    <row r="108" spans="1:15" hidden="1" x14ac:dyDescent="0.3">
      <c r="A108" s="2"/>
      <c r="B108" s="15" t="s">
        <v>10</v>
      </c>
      <c r="C108" s="16"/>
      <c r="D108" s="37">
        <v>0</v>
      </c>
      <c r="E108" s="37">
        <v>12500</v>
      </c>
      <c r="F108" s="49">
        <v>12857.35</v>
      </c>
      <c r="G108" s="36">
        <f t="shared" si="16"/>
        <v>12857.35</v>
      </c>
      <c r="H108" s="49">
        <v>-12500</v>
      </c>
      <c r="I108" s="36">
        <f t="shared" si="17"/>
        <v>0</v>
      </c>
      <c r="J108" s="38"/>
      <c r="K108" s="36">
        <f t="shared" si="18"/>
        <v>12857.35</v>
      </c>
      <c r="L108" s="38"/>
      <c r="M108" s="36">
        <f t="shared" ref="M108:M132" si="24">I108+L108</f>
        <v>0</v>
      </c>
      <c r="N108" s="19" t="s">
        <v>55</v>
      </c>
      <c r="O108" s="4">
        <v>0</v>
      </c>
    </row>
    <row r="109" spans="1:15" x14ac:dyDescent="0.3">
      <c r="A109" s="2"/>
      <c r="B109" s="17" t="s">
        <v>44</v>
      </c>
      <c r="C109" s="16"/>
      <c r="D109" s="34">
        <v>0</v>
      </c>
      <c r="E109" s="34">
        <v>37500</v>
      </c>
      <c r="F109" s="36"/>
      <c r="G109" s="36">
        <f t="shared" si="16"/>
        <v>0</v>
      </c>
      <c r="H109" s="36"/>
      <c r="I109" s="36">
        <f t="shared" si="17"/>
        <v>37500</v>
      </c>
      <c r="J109" s="35">
        <v>38572.050000000003</v>
      </c>
      <c r="K109" s="36">
        <f t="shared" si="18"/>
        <v>38572.050000000003</v>
      </c>
      <c r="L109" s="35">
        <v>-37500</v>
      </c>
      <c r="M109" s="36">
        <f t="shared" si="24"/>
        <v>0</v>
      </c>
      <c r="N109" s="4" t="s">
        <v>183</v>
      </c>
      <c r="O109" s="4"/>
    </row>
    <row r="110" spans="1:15" ht="56.25" x14ac:dyDescent="0.3">
      <c r="A110" s="2" t="s">
        <v>152</v>
      </c>
      <c r="B110" s="17" t="s">
        <v>56</v>
      </c>
      <c r="C110" s="16" t="s">
        <v>7</v>
      </c>
      <c r="D110" s="34">
        <v>100000</v>
      </c>
      <c r="E110" s="34">
        <v>63956.6</v>
      </c>
      <c r="F110" s="36"/>
      <c r="G110" s="36">
        <f t="shared" si="16"/>
        <v>100000</v>
      </c>
      <c r="H110" s="36"/>
      <c r="I110" s="36">
        <f t="shared" si="17"/>
        <v>63956.6</v>
      </c>
      <c r="J110" s="35"/>
      <c r="K110" s="36">
        <f t="shared" si="18"/>
        <v>100000</v>
      </c>
      <c r="L110" s="35"/>
      <c r="M110" s="36">
        <f t="shared" si="24"/>
        <v>63956.6</v>
      </c>
      <c r="N110" s="21">
        <v>1020141480</v>
      </c>
      <c r="O110" s="4"/>
    </row>
    <row r="111" spans="1:15" s="10" customFormat="1" hidden="1" x14ac:dyDescent="0.3">
      <c r="A111" s="29"/>
      <c r="B111" s="30" t="s">
        <v>165</v>
      </c>
      <c r="C111" s="31"/>
      <c r="D111" s="41">
        <f>D112+D113</f>
        <v>30500</v>
      </c>
      <c r="E111" s="41">
        <f>E112</f>
        <v>0</v>
      </c>
      <c r="F111" s="41">
        <f>F112+F113</f>
        <v>-30500</v>
      </c>
      <c r="G111" s="33">
        <f t="shared" si="16"/>
        <v>0</v>
      </c>
      <c r="H111" s="41">
        <f>H112+H113</f>
        <v>0</v>
      </c>
      <c r="I111" s="33">
        <f t="shared" si="17"/>
        <v>0</v>
      </c>
      <c r="J111" s="41">
        <f>J112+J113</f>
        <v>0</v>
      </c>
      <c r="K111" s="33">
        <f t="shared" si="18"/>
        <v>0</v>
      </c>
      <c r="L111" s="41">
        <f>L112+L113</f>
        <v>0</v>
      </c>
      <c r="M111" s="33">
        <f t="shared" si="24"/>
        <v>0</v>
      </c>
      <c r="O111" s="10">
        <v>0</v>
      </c>
    </row>
    <row r="112" spans="1:15" ht="75" hidden="1" x14ac:dyDescent="0.3">
      <c r="A112" s="2" t="s">
        <v>150</v>
      </c>
      <c r="B112" s="17" t="s">
        <v>70</v>
      </c>
      <c r="C112" s="3" t="s">
        <v>16</v>
      </c>
      <c r="D112" s="42">
        <v>15900</v>
      </c>
      <c r="E112" s="42">
        <v>0</v>
      </c>
      <c r="F112" s="42">
        <v>-15900</v>
      </c>
      <c r="G112" s="36">
        <f t="shared" si="16"/>
        <v>0</v>
      </c>
      <c r="H112" s="42"/>
      <c r="I112" s="36">
        <f t="shared" si="17"/>
        <v>0</v>
      </c>
      <c r="J112" s="43"/>
      <c r="K112" s="36">
        <f t="shared" si="18"/>
        <v>0</v>
      </c>
      <c r="L112" s="43"/>
      <c r="M112" s="36">
        <f t="shared" si="24"/>
        <v>0</v>
      </c>
      <c r="N112" s="21" t="s">
        <v>71</v>
      </c>
      <c r="O112" s="4">
        <v>0</v>
      </c>
    </row>
    <row r="113" spans="1:16" ht="75" hidden="1" x14ac:dyDescent="0.3">
      <c r="A113" s="2" t="s">
        <v>151</v>
      </c>
      <c r="B113" s="17" t="s">
        <v>72</v>
      </c>
      <c r="C113" s="23" t="s">
        <v>16</v>
      </c>
      <c r="D113" s="34">
        <v>14600</v>
      </c>
      <c r="E113" s="34">
        <v>0</v>
      </c>
      <c r="F113" s="36">
        <v>-14600</v>
      </c>
      <c r="G113" s="36">
        <f t="shared" si="16"/>
        <v>0</v>
      </c>
      <c r="H113" s="36"/>
      <c r="I113" s="36">
        <f t="shared" si="17"/>
        <v>0</v>
      </c>
      <c r="J113" s="35"/>
      <c r="K113" s="36">
        <f t="shared" si="18"/>
        <v>0</v>
      </c>
      <c r="L113" s="35"/>
      <c r="M113" s="36">
        <f t="shared" si="24"/>
        <v>0</v>
      </c>
      <c r="N113" s="4" t="s">
        <v>73</v>
      </c>
      <c r="O113" s="4">
        <v>0</v>
      </c>
    </row>
    <row r="114" spans="1:16" x14ac:dyDescent="0.3">
      <c r="A114" s="2"/>
      <c r="B114" s="56" t="s">
        <v>11</v>
      </c>
      <c r="C114" s="57"/>
      <c r="D114" s="41">
        <f>D118+D115+D116+D117</f>
        <v>268410.59999999998</v>
      </c>
      <c r="E114" s="41">
        <f>E118+E115+E116+E117</f>
        <v>193373.5</v>
      </c>
      <c r="F114" s="41">
        <f>F115+F116+F117+F118</f>
        <v>0</v>
      </c>
      <c r="G114" s="33">
        <f t="shared" si="16"/>
        <v>268410.59999999998</v>
      </c>
      <c r="H114" s="41">
        <f>H115+H116+H117+H118</f>
        <v>0</v>
      </c>
      <c r="I114" s="33">
        <f t="shared" si="17"/>
        <v>193373.5</v>
      </c>
      <c r="J114" s="41">
        <f>J115+J116+J117+J118</f>
        <v>0</v>
      </c>
      <c r="K114" s="36">
        <f t="shared" si="18"/>
        <v>268410.59999999998</v>
      </c>
      <c r="L114" s="41">
        <f>L115+L116+L117+L118</f>
        <v>0</v>
      </c>
      <c r="M114" s="36">
        <f t="shared" si="24"/>
        <v>193373.5</v>
      </c>
      <c r="N114" s="10"/>
      <c r="O114" s="10"/>
      <c r="P114" s="10"/>
    </row>
    <row r="115" spans="1:16" ht="56.25" x14ac:dyDescent="0.3">
      <c r="A115" s="2" t="s">
        <v>153</v>
      </c>
      <c r="B115" s="17" t="s">
        <v>172</v>
      </c>
      <c r="C115" s="14" t="s">
        <v>36</v>
      </c>
      <c r="D115" s="42">
        <v>53410.6</v>
      </c>
      <c r="E115" s="42">
        <v>0</v>
      </c>
      <c r="F115" s="42"/>
      <c r="G115" s="36">
        <f t="shared" si="16"/>
        <v>53410.6</v>
      </c>
      <c r="H115" s="42"/>
      <c r="I115" s="36">
        <f t="shared" si="17"/>
        <v>0</v>
      </c>
      <c r="J115" s="43"/>
      <c r="K115" s="36">
        <f t="shared" si="18"/>
        <v>53410.6</v>
      </c>
      <c r="L115" s="43"/>
      <c r="M115" s="36">
        <f t="shared" si="24"/>
        <v>0</v>
      </c>
      <c r="N115" s="19" t="s">
        <v>78</v>
      </c>
      <c r="O115" s="4"/>
    </row>
    <row r="116" spans="1:16" ht="56.25" x14ac:dyDescent="0.3">
      <c r="A116" s="2" t="s">
        <v>154</v>
      </c>
      <c r="B116" s="17" t="s">
        <v>173</v>
      </c>
      <c r="C116" s="14" t="s">
        <v>3</v>
      </c>
      <c r="D116" s="42">
        <v>165000</v>
      </c>
      <c r="E116" s="42">
        <v>0</v>
      </c>
      <c r="F116" s="42"/>
      <c r="G116" s="36">
        <f t="shared" si="16"/>
        <v>165000</v>
      </c>
      <c r="H116" s="42"/>
      <c r="I116" s="36">
        <f t="shared" si="17"/>
        <v>0</v>
      </c>
      <c r="J116" s="43"/>
      <c r="K116" s="36">
        <f t="shared" si="18"/>
        <v>165000</v>
      </c>
      <c r="L116" s="43"/>
      <c r="M116" s="36">
        <f t="shared" si="24"/>
        <v>0</v>
      </c>
      <c r="N116" s="19" t="s">
        <v>79</v>
      </c>
      <c r="O116" s="4"/>
    </row>
    <row r="117" spans="1:16" ht="56.25" x14ac:dyDescent="0.3">
      <c r="A117" s="2" t="s">
        <v>155</v>
      </c>
      <c r="B117" s="17" t="s">
        <v>174</v>
      </c>
      <c r="C117" s="14" t="s">
        <v>36</v>
      </c>
      <c r="D117" s="42">
        <v>26626.5</v>
      </c>
      <c r="E117" s="42">
        <v>95000</v>
      </c>
      <c r="F117" s="42"/>
      <c r="G117" s="36">
        <f t="shared" si="16"/>
        <v>26626.5</v>
      </c>
      <c r="H117" s="42"/>
      <c r="I117" s="36">
        <f t="shared" si="17"/>
        <v>95000</v>
      </c>
      <c r="J117" s="43"/>
      <c r="K117" s="36">
        <f t="shared" si="18"/>
        <v>26626.5</v>
      </c>
      <c r="L117" s="43"/>
      <c r="M117" s="36">
        <f t="shared" si="24"/>
        <v>95000</v>
      </c>
      <c r="N117" s="19" t="s">
        <v>80</v>
      </c>
      <c r="O117" s="4"/>
    </row>
    <row r="118" spans="1:16" ht="56.25" x14ac:dyDescent="0.3">
      <c r="A118" s="2" t="s">
        <v>156</v>
      </c>
      <c r="B118" s="17" t="s">
        <v>175</v>
      </c>
      <c r="C118" s="14" t="s">
        <v>36</v>
      </c>
      <c r="D118" s="42">
        <v>23373.5</v>
      </c>
      <c r="E118" s="42">
        <v>98373.5</v>
      </c>
      <c r="F118" s="42"/>
      <c r="G118" s="36">
        <f t="shared" si="16"/>
        <v>23373.5</v>
      </c>
      <c r="H118" s="42"/>
      <c r="I118" s="36">
        <f t="shared" si="17"/>
        <v>98373.5</v>
      </c>
      <c r="J118" s="43"/>
      <c r="K118" s="36">
        <f t="shared" si="18"/>
        <v>23373.5</v>
      </c>
      <c r="L118" s="43"/>
      <c r="M118" s="36">
        <f t="shared" si="24"/>
        <v>98373.5</v>
      </c>
      <c r="N118" s="4" t="s">
        <v>81</v>
      </c>
      <c r="O118" s="4"/>
    </row>
    <row r="119" spans="1:16" x14ac:dyDescent="0.3">
      <c r="A119" s="2"/>
      <c r="B119" s="17" t="s">
        <v>21</v>
      </c>
      <c r="C119" s="3"/>
      <c r="D119" s="41">
        <f>D120+D121+D122+D123+D124+D125+D126+D127+D128</f>
        <v>59933.7</v>
      </c>
      <c r="E119" s="41">
        <f>E120+E121+E122+E123+E124+E125+E126+E127+E128</f>
        <v>10038.1</v>
      </c>
      <c r="F119" s="41">
        <f>F120+F121+F122+F123+F124+F125+F126+F127+F128</f>
        <v>0</v>
      </c>
      <c r="G119" s="33">
        <f t="shared" si="16"/>
        <v>59933.7</v>
      </c>
      <c r="H119" s="41">
        <f>H120+H121+H122+H123+H124+H125+H126+H127+H128</f>
        <v>0</v>
      </c>
      <c r="I119" s="33">
        <f t="shared" si="17"/>
        <v>10038.1</v>
      </c>
      <c r="J119" s="41">
        <f>J120+J121+J122+J123+J124+J125+J126+J127+J128</f>
        <v>0</v>
      </c>
      <c r="K119" s="36">
        <f t="shared" si="18"/>
        <v>59933.7</v>
      </c>
      <c r="L119" s="41">
        <f>L120+L121+L122+L123+L124+L125+L126+L127+L128</f>
        <v>0</v>
      </c>
      <c r="M119" s="36">
        <f t="shared" si="24"/>
        <v>10038.1</v>
      </c>
      <c r="N119" s="10"/>
      <c r="O119" s="10"/>
      <c r="P119" s="10"/>
    </row>
    <row r="120" spans="1:16" ht="56.25" x14ac:dyDescent="0.3">
      <c r="A120" s="2" t="s">
        <v>157</v>
      </c>
      <c r="B120" s="17" t="s">
        <v>102</v>
      </c>
      <c r="C120" s="14" t="s">
        <v>36</v>
      </c>
      <c r="D120" s="42">
        <v>227</v>
      </c>
      <c r="E120" s="42">
        <v>3188.9</v>
      </c>
      <c r="F120" s="42"/>
      <c r="G120" s="36">
        <f t="shared" si="16"/>
        <v>227</v>
      </c>
      <c r="H120" s="42"/>
      <c r="I120" s="36">
        <f t="shared" si="17"/>
        <v>3188.9</v>
      </c>
      <c r="J120" s="43"/>
      <c r="K120" s="36">
        <f t="shared" si="18"/>
        <v>227</v>
      </c>
      <c r="L120" s="43"/>
      <c r="M120" s="36">
        <f t="shared" si="24"/>
        <v>3188.9</v>
      </c>
      <c r="N120" s="4" t="s">
        <v>103</v>
      </c>
      <c r="O120" s="4"/>
    </row>
    <row r="121" spans="1:16" ht="56.25" x14ac:dyDescent="0.3">
      <c r="A121" s="2" t="s">
        <v>158</v>
      </c>
      <c r="B121" s="17" t="s">
        <v>178</v>
      </c>
      <c r="C121" s="14" t="s">
        <v>36</v>
      </c>
      <c r="D121" s="42">
        <v>3084</v>
      </c>
      <c r="E121" s="42">
        <v>0</v>
      </c>
      <c r="F121" s="42"/>
      <c r="G121" s="36">
        <f t="shared" si="16"/>
        <v>3084</v>
      </c>
      <c r="H121" s="42"/>
      <c r="I121" s="36">
        <f t="shared" si="17"/>
        <v>0</v>
      </c>
      <c r="J121" s="43"/>
      <c r="K121" s="36">
        <f t="shared" si="18"/>
        <v>3084</v>
      </c>
      <c r="L121" s="43"/>
      <c r="M121" s="36">
        <f t="shared" si="24"/>
        <v>0</v>
      </c>
      <c r="N121" s="22">
        <v>1420341110</v>
      </c>
      <c r="O121" s="4"/>
    </row>
    <row r="122" spans="1:16" ht="56.25" x14ac:dyDescent="0.3">
      <c r="A122" s="2" t="s">
        <v>159</v>
      </c>
      <c r="B122" s="17" t="s">
        <v>179</v>
      </c>
      <c r="C122" s="14" t="s">
        <v>36</v>
      </c>
      <c r="D122" s="42">
        <v>0</v>
      </c>
      <c r="E122" s="42">
        <v>235.4</v>
      </c>
      <c r="F122" s="42"/>
      <c r="G122" s="36">
        <f t="shared" si="16"/>
        <v>0</v>
      </c>
      <c r="H122" s="42"/>
      <c r="I122" s="36">
        <f t="shared" si="17"/>
        <v>235.4</v>
      </c>
      <c r="J122" s="43"/>
      <c r="K122" s="36">
        <f t="shared" si="18"/>
        <v>0</v>
      </c>
      <c r="L122" s="43"/>
      <c r="M122" s="36">
        <f t="shared" si="24"/>
        <v>235.4</v>
      </c>
      <c r="N122" s="4" t="s">
        <v>104</v>
      </c>
      <c r="O122" s="4"/>
    </row>
    <row r="123" spans="1:16" ht="56.25" x14ac:dyDescent="0.3">
      <c r="A123" s="2" t="s">
        <v>160</v>
      </c>
      <c r="B123" s="17" t="s">
        <v>105</v>
      </c>
      <c r="C123" s="14" t="s">
        <v>36</v>
      </c>
      <c r="D123" s="42">
        <v>3084</v>
      </c>
      <c r="E123" s="42">
        <v>0</v>
      </c>
      <c r="F123" s="42"/>
      <c r="G123" s="36">
        <f t="shared" si="16"/>
        <v>3084</v>
      </c>
      <c r="H123" s="42"/>
      <c r="I123" s="36">
        <f t="shared" si="17"/>
        <v>0</v>
      </c>
      <c r="J123" s="43"/>
      <c r="K123" s="36">
        <f t="shared" si="18"/>
        <v>3084</v>
      </c>
      <c r="L123" s="43"/>
      <c r="M123" s="36">
        <f t="shared" si="24"/>
        <v>0</v>
      </c>
      <c r="N123" s="22">
        <v>1420341350</v>
      </c>
      <c r="O123" s="4"/>
    </row>
    <row r="124" spans="1:16" ht="56.25" x14ac:dyDescent="0.3">
      <c r="A124" s="2" t="s">
        <v>161</v>
      </c>
      <c r="B124" s="17" t="s">
        <v>106</v>
      </c>
      <c r="C124" s="14" t="s">
        <v>36</v>
      </c>
      <c r="D124" s="42">
        <v>227.7</v>
      </c>
      <c r="E124" s="42">
        <v>3188.9</v>
      </c>
      <c r="F124" s="42"/>
      <c r="G124" s="36">
        <f t="shared" si="16"/>
        <v>227.7</v>
      </c>
      <c r="H124" s="42"/>
      <c r="I124" s="36">
        <f t="shared" si="17"/>
        <v>3188.9</v>
      </c>
      <c r="J124" s="43"/>
      <c r="K124" s="36">
        <f t="shared" si="18"/>
        <v>227.7</v>
      </c>
      <c r="L124" s="43"/>
      <c r="M124" s="36">
        <f t="shared" si="24"/>
        <v>3188.9</v>
      </c>
      <c r="N124" s="4" t="s">
        <v>108</v>
      </c>
      <c r="O124" s="4"/>
    </row>
    <row r="125" spans="1:16" ht="56.25" x14ac:dyDescent="0.3">
      <c r="A125" s="2" t="s">
        <v>162</v>
      </c>
      <c r="B125" s="17" t="s">
        <v>107</v>
      </c>
      <c r="C125" s="14" t="s">
        <v>36</v>
      </c>
      <c r="D125" s="42">
        <v>227</v>
      </c>
      <c r="E125" s="42">
        <v>3188.9</v>
      </c>
      <c r="F125" s="42"/>
      <c r="G125" s="36">
        <f t="shared" si="16"/>
        <v>227</v>
      </c>
      <c r="H125" s="42"/>
      <c r="I125" s="36">
        <f t="shared" si="17"/>
        <v>3188.9</v>
      </c>
      <c r="J125" s="43"/>
      <c r="K125" s="36">
        <f t="shared" si="18"/>
        <v>227</v>
      </c>
      <c r="L125" s="43"/>
      <c r="M125" s="36">
        <f t="shared" si="24"/>
        <v>3188.9</v>
      </c>
      <c r="N125" s="4" t="s">
        <v>109</v>
      </c>
      <c r="O125" s="4"/>
    </row>
    <row r="126" spans="1:16" ht="56.25" x14ac:dyDescent="0.3">
      <c r="A126" s="2" t="s">
        <v>163</v>
      </c>
      <c r="B126" s="17" t="s">
        <v>110</v>
      </c>
      <c r="C126" s="14" t="s">
        <v>36</v>
      </c>
      <c r="D126" s="42">
        <v>0</v>
      </c>
      <c r="E126" s="42">
        <v>236</v>
      </c>
      <c r="F126" s="42"/>
      <c r="G126" s="36">
        <f t="shared" si="16"/>
        <v>0</v>
      </c>
      <c r="H126" s="42"/>
      <c r="I126" s="36">
        <f t="shared" si="17"/>
        <v>236</v>
      </c>
      <c r="J126" s="43"/>
      <c r="K126" s="36">
        <f t="shared" si="18"/>
        <v>0</v>
      </c>
      <c r="L126" s="43"/>
      <c r="M126" s="36">
        <f t="shared" si="24"/>
        <v>236</v>
      </c>
      <c r="N126" s="4" t="s">
        <v>111</v>
      </c>
      <c r="O126" s="4"/>
    </row>
    <row r="127" spans="1:16" ht="56.25" x14ac:dyDescent="0.3">
      <c r="A127" s="2" t="s">
        <v>192</v>
      </c>
      <c r="B127" s="17" t="s">
        <v>112</v>
      </c>
      <c r="C127" s="14" t="s">
        <v>36</v>
      </c>
      <c r="D127" s="42">
        <v>3084</v>
      </c>
      <c r="E127" s="42">
        <v>0</v>
      </c>
      <c r="F127" s="42"/>
      <c r="G127" s="36">
        <f t="shared" si="16"/>
        <v>3084</v>
      </c>
      <c r="H127" s="42"/>
      <c r="I127" s="36">
        <f t="shared" si="17"/>
        <v>0</v>
      </c>
      <c r="J127" s="43"/>
      <c r="K127" s="36">
        <f t="shared" si="18"/>
        <v>3084</v>
      </c>
      <c r="L127" s="43"/>
      <c r="M127" s="36">
        <f t="shared" si="24"/>
        <v>0</v>
      </c>
      <c r="N127" s="22">
        <v>1420341570</v>
      </c>
      <c r="O127" s="4"/>
    </row>
    <row r="128" spans="1:16" ht="56.25" x14ac:dyDescent="0.3">
      <c r="A128" s="2" t="s">
        <v>164</v>
      </c>
      <c r="B128" s="17" t="s">
        <v>113</v>
      </c>
      <c r="C128" s="14" t="s">
        <v>19</v>
      </c>
      <c r="D128" s="42">
        <v>50000</v>
      </c>
      <c r="E128" s="42">
        <v>0</v>
      </c>
      <c r="F128" s="42"/>
      <c r="G128" s="36">
        <f t="shared" si="16"/>
        <v>50000</v>
      </c>
      <c r="H128" s="42"/>
      <c r="I128" s="36">
        <f t="shared" si="17"/>
        <v>0</v>
      </c>
      <c r="J128" s="43"/>
      <c r="K128" s="36">
        <f t="shared" si="18"/>
        <v>50000</v>
      </c>
      <c r="L128" s="50"/>
      <c r="M128" s="36">
        <f t="shared" si="24"/>
        <v>0</v>
      </c>
      <c r="N128" s="19" t="s">
        <v>114</v>
      </c>
      <c r="O128" s="4"/>
    </row>
    <row r="129" spans="1:16" x14ac:dyDescent="0.3">
      <c r="A129" s="2"/>
      <c r="B129" s="17" t="s">
        <v>74</v>
      </c>
      <c r="C129" s="3"/>
      <c r="D129" s="41">
        <f>D130</f>
        <v>36453</v>
      </c>
      <c r="E129" s="41">
        <f>E130</f>
        <v>0</v>
      </c>
      <c r="F129" s="41">
        <f>F130+F131</f>
        <v>0</v>
      </c>
      <c r="G129" s="33">
        <f t="shared" si="16"/>
        <v>36453</v>
      </c>
      <c r="H129" s="41">
        <f>H130+H131</f>
        <v>18208.7</v>
      </c>
      <c r="I129" s="33">
        <f t="shared" si="17"/>
        <v>18208.7</v>
      </c>
      <c r="J129" s="41">
        <f>J130+J131</f>
        <v>0</v>
      </c>
      <c r="K129" s="36">
        <f t="shared" si="18"/>
        <v>36453</v>
      </c>
      <c r="L129" s="41">
        <f>L130+L131</f>
        <v>0</v>
      </c>
      <c r="M129" s="36">
        <f t="shared" si="24"/>
        <v>18208.7</v>
      </c>
      <c r="N129" s="10"/>
      <c r="O129" s="10"/>
      <c r="P129" s="10"/>
    </row>
    <row r="130" spans="1:16" ht="75" hidden="1" x14ac:dyDescent="0.3">
      <c r="A130" s="2" t="s">
        <v>164</v>
      </c>
      <c r="B130" s="17" t="s">
        <v>75</v>
      </c>
      <c r="C130" s="14" t="s">
        <v>76</v>
      </c>
      <c r="D130" s="42">
        <v>36453</v>
      </c>
      <c r="E130" s="42">
        <v>0</v>
      </c>
      <c r="F130" s="42">
        <v>-36453</v>
      </c>
      <c r="G130" s="36">
        <f t="shared" si="16"/>
        <v>0</v>
      </c>
      <c r="H130" s="42"/>
      <c r="I130" s="36">
        <f t="shared" si="17"/>
        <v>0</v>
      </c>
      <c r="J130" s="43"/>
      <c r="K130" s="36">
        <f t="shared" si="18"/>
        <v>0</v>
      </c>
      <c r="L130" s="43"/>
      <c r="M130" s="36">
        <f t="shared" si="24"/>
        <v>0</v>
      </c>
      <c r="N130" s="19" t="s">
        <v>77</v>
      </c>
      <c r="O130" s="4">
        <v>0</v>
      </c>
    </row>
    <row r="131" spans="1:16" ht="56.25" x14ac:dyDescent="0.3">
      <c r="A131" s="2" t="s">
        <v>193</v>
      </c>
      <c r="B131" s="17" t="s">
        <v>75</v>
      </c>
      <c r="C131" s="14" t="s">
        <v>36</v>
      </c>
      <c r="D131" s="42"/>
      <c r="E131" s="42"/>
      <c r="F131" s="42">
        <v>36453</v>
      </c>
      <c r="G131" s="36">
        <f t="shared" si="16"/>
        <v>36453</v>
      </c>
      <c r="H131" s="42">
        <v>18208.7</v>
      </c>
      <c r="I131" s="36">
        <f t="shared" si="17"/>
        <v>18208.7</v>
      </c>
      <c r="J131" s="43"/>
      <c r="K131" s="36">
        <f t="shared" si="18"/>
        <v>36453</v>
      </c>
      <c r="L131" s="43"/>
      <c r="M131" s="36">
        <f t="shared" si="24"/>
        <v>18208.7</v>
      </c>
      <c r="N131" s="21" t="s">
        <v>77</v>
      </c>
      <c r="O131" s="4"/>
    </row>
    <row r="132" spans="1:16" x14ac:dyDescent="0.3">
      <c r="A132" s="55"/>
      <c r="B132" s="66" t="s">
        <v>12</v>
      </c>
      <c r="C132" s="66"/>
      <c r="D132" s="42">
        <f>D17+D47+D67+D78+D114+D129+D111+D119</f>
        <v>3967216.8000000007</v>
      </c>
      <c r="E132" s="42">
        <f>E17+E47+E67+E78+E114+E129+E111+E119</f>
        <v>3826398.9</v>
      </c>
      <c r="F132" s="42">
        <f>F17+F47+F67+F78+F111+F114+F119+F129</f>
        <v>5624.4000000000015</v>
      </c>
      <c r="G132" s="36">
        <f t="shared" si="16"/>
        <v>3972841.2000000007</v>
      </c>
      <c r="H132" s="42">
        <f>H17+H47+H67+H78+H111+H114+H119+H129</f>
        <v>50683.799999999996</v>
      </c>
      <c r="I132" s="36">
        <f t="shared" si="17"/>
        <v>3877082.6999999997</v>
      </c>
      <c r="J132" s="43">
        <f>J17+J47+J67+J78+J111+J114+J119+J129</f>
        <v>0</v>
      </c>
      <c r="K132" s="36">
        <f t="shared" si="18"/>
        <v>3972841.2000000007</v>
      </c>
      <c r="L132" s="43">
        <f>L17+L47+L67+L78+L111+L114+L119+L129</f>
        <v>0</v>
      </c>
      <c r="M132" s="36">
        <f t="shared" si="24"/>
        <v>3877082.6999999997</v>
      </c>
      <c r="N132" s="4"/>
      <c r="O132" s="4"/>
    </row>
    <row r="133" spans="1:16" x14ac:dyDescent="0.3">
      <c r="A133" s="55"/>
      <c r="B133" s="74" t="s">
        <v>13</v>
      </c>
      <c r="C133" s="75"/>
      <c r="D133" s="42"/>
      <c r="E133" s="42"/>
      <c r="F133" s="42"/>
      <c r="G133" s="36"/>
      <c r="H133" s="42"/>
      <c r="I133" s="36"/>
      <c r="J133" s="43"/>
      <c r="K133" s="36"/>
      <c r="L133" s="43"/>
      <c r="M133" s="36"/>
      <c r="N133" s="4"/>
      <c r="O133" s="4"/>
    </row>
    <row r="134" spans="1:16" x14ac:dyDescent="0.3">
      <c r="A134" s="55"/>
      <c r="B134" s="76" t="s">
        <v>44</v>
      </c>
      <c r="C134" s="77"/>
      <c r="D134" s="42">
        <f>D81</f>
        <v>1025745.8</v>
      </c>
      <c r="E134" s="42">
        <f>E81</f>
        <v>1185000</v>
      </c>
      <c r="F134" s="42">
        <f>F81</f>
        <v>0</v>
      </c>
      <c r="G134" s="36">
        <f t="shared" si="16"/>
        <v>1025745.8</v>
      </c>
      <c r="H134" s="42">
        <f>H81</f>
        <v>0</v>
      </c>
      <c r="I134" s="36">
        <f t="shared" si="17"/>
        <v>1185000</v>
      </c>
      <c r="J134" s="43">
        <f>J81</f>
        <v>0</v>
      </c>
      <c r="K134" s="36">
        <f t="shared" si="18"/>
        <v>1025745.8</v>
      </c>
      <c r="L134" s="43">
        <f>L81</f>
        <v>0</v>
      </c>
      <c r="M134" s="36">
        <f t="shared" ref="M134:M136" si="25">I134+L134</f>
        <v>1185000</v>
      </c>
      <c r="N134" s="4"/>
      <c r="O134" s="4"/>
    </row>
    <row r="135" spans="1:16" x14ac:dyDescent="0.3">
      <c r="A135" s="55"/>
      <c r="B135" s="53" t="s">
        <v>17</v>
      </c>
      <c r="C135" s="54"/>
      <c r="D135" s="42">
        <f>D20+D50</f>
        <v>448167.5</v>
      </c>
      <c r="E135" s="42">
        <f>E20+E50</f>
        <v>451206.7</v>
      </c>
      <c r="F135" s="42">
        <f>F20+F50</f>
        <v>0</v>
      </c>
      <c r="G135" s="36">
        <f t="shared" si="16"/>
        <v>448167.5</v>
      </c>
      <c r="H135" s="42">
        <f>H20+H50</f>
        <v>0</v>
      </c>
      <c r="I135" s="36">
        <f t="shared" si="17"/>
        <v>451206.7</v>
      </c>
      <c r="J135" s="43">
        <f>J20+J50</f>
        <v>0</v>
      </c>
      <c r="K135" s="36">
        <f t="shared" si="18"/>
        <v>448167.5</v>
      </c>
      <c r="L135" s="43">
        <f>L20+L50</f>
        <v>0</v>
      </c>
      <c r="M135" s="36">
        <f t="shared" si="25"/>
        <v>451206.7</v>
      </c>
      <c r="N135" s="4"/>
      <c r="O135" s="4"/>
    </row>
    <row r="136" spans="1:16" x14ac:dyDescent="0.3">
      <c r="A136" s="55"/>
      <c r="B136" s="53" t="s">
        <v>40</v>
      </c>
      <c r="C136" s="54"/>
      <c r="D136" s="42">
        <f>D51</f>
        <v>55069.4</v>
      </c>
      <c r="E136" s="42">
        <f>E51</f>
        <v>60354.3</v>
      </c>
      <c r="F136" s="42">
        <f>F51</f>
        <v>0</v>
      </c>
      <c r="G136" s="36">
        <f t="shared" si="16"/>
        <v>55069.4</v>
      </c>
      <c r="H136" s="42">
        <f>H51</f>
        <v>0</v>
      </c>
      <c r="I136" s="36">
        <f t="shared" si="17"/>
        <v>60354.3</v>
      </c>
      <c r="J136" s="43">
        <f>J51</f>
        <v>0</v>
      </c>
      <c r="K136" s="36">
        <f t="shared" si="18"/>
        <v>55069.4</v>
      </c>
      <c r="L136" s="43">
        <f>L51</f>
        <v>0</v>
      </c>
      <c r="M136" s="36">
        <f t="shared" si="25"/>
        <v>60354.3</v>
      </c>
      <c r="N136" s="4"/>
      <c r="O136" s="4"/>
    </row>
    <row r="137" spans="1:16" x14ac:dyDescent="0.3">
      <c r="A137" s="55"/>
      <c r="B137" s="66" t="s">
        <v>14</v>
      </c>
      <c r="C137" s="66"/>
      <c r="D137" s="42"/>
      <c r="E137" s="42"/>
      <c r="F137" s="42"/>
      <c r="G137" s="36"/>
      <c r="H137" s="42"/>
      <c r="I137" s="36"/>
      <c r="J137" s="43"/>
      <c r="K137" s="36"/>
      <c r="L137" s="43"/>
      <c r="M137" s="36"/>
      <c r="N137" s="4"/>
      <c r="O137" s="4"/>
    </row>
    <row r="138" spans="1:16" x14ac:dyDescent="0.3">
      <c r="A138" s="55"/>
      <c r="B138" s="66" t="s">
        <v>4</v>
      </c>
      <c r="C138" s="67"/>
      <c r="D138" s="42">
        <f>D52+D53+D54+D55</f>
        <v>265016.7</v>
      </c>
      <c r="E138" s="42">
        <f>E52+E53+E54+E55</f>
        <v>208675.8</v>
      </c>
      <c r="F138" s="42">
        <f>F52+F53+F54+F55</f>
        <v>11124.4</v>
      </c>
      <c r="G138" s="36">
        <f t="shared" si="16"/>
        <v>276141.10000000003</v>
      </c>
      <c r="H138" s="42">
        <f>H52+H53+H54+H55</f>
        <v>7475.1</v>
      </c>
      <c r="I138" s="36">
        <f t="shared" si="17"/>
        <v>216150.9</v>
      </c>
      <c r="J138" s="43">
        <f>J52+J53+J54+J55+J64+J65+J66</f>
        <v>78347.399999999994</v>
      </c>
      <c r="K138" s="36">
        <f t="shared" si="18"/>
        <v>354488.5</v>
      </c>
      <c r="L138" s="43">
        <f>L52+L53+L54+L55</f>
        <v>0</v>
      </c>
      <c r="M138" s="36">
        <f t="shared" ref="M138:M146" si="26">I138+L138</f>
        <v>216150.9</v>
      </c>
      <c r="N138" s="4"/>
      <c r="O138" s="4"/>
    </row>
    <row r="139" spans="1:16" x14ac:dyDescent="0.3">
      <c r="A139" s="55"/>
      <c r="B139" s="66" t="s">
        <v>7</v>
      </c>
      <c r="C139" s="67"/>
      <c r="D139" s="42">
        <f>D82+D86+D90+D94+D98+D102+D106+D110+D70+D71+D72+D73+D74+D75+D76+D77</f>
        <v>1622540.3</v>
      </c>
      <c r="E139" s="42">
        <f>E82+E86+E90+E94+E98+E102+E106+E110+E70+E71+E72+E73+E74+E75+E76+E77</f>
        <v>1679456.6</v>
      </c>
      <c r="F139" s="42">
        <f>F70+F71+F72+F73+F74+F75+F76+F77+F82+F86+F90+F94+F98+F102+F106+F110</f>
        <v>25000</v>
      </c>
      <c r="G139" s="36">
        <f t="shared" si="16"/>
        <v>1647540.3</v>
      </c>
      <c r="H139" s="42">
        <f>H70+H71+H72+H73+H74+H75+H76+H77+H82+H86+H90+H94+H98+H102+H106+H110</f>
        <v>25000</v>
      </c>
      <c r="I139" s="36">
        <f t="shared" si="17"/>
        <v>1704456.6</v>
      </c>
      <c r="J139" s="43">
        <f>J70+J71+J72+J73+J74+J75+J76+J77+J82+J86+J90+J94+J98+J102+J106+J110</f>
        <v>7.2759576141834259E-12</v>
      </c>
      <c r="K139" s="36">
        <f t="shared" si="18"/>
        <v>1647540.3</v>
      </c>
      <c r="L139" s="43">
        <f>L70+L71+L72+L73+L74+L75+L76+L77+L82+L86+L90+L94+L98+L102+L106+L110</f>
        <v>7.2759576141834259E-12</v>
      </c>
      <c r="M139" s="36">
        <f t="shared" si="26"/>
        <v>1704456.6</v>
      </c>
      <c r="N139" s="4"/>
      <c r="O139" s="4"/>
    </row>
    <row r="140" spans="1:16" x14ac:dyDescent="0.3">
      <c r="A140" s="55"/>
      <c r="B140" s="66" t="s">
        <v>15</v>
      </c>
      <c r="C140" s="67"/>
      <c r="D140" s="42">
        <f>D44+D45+D46</f>
        <v>32622.9</v>
      </c>
      <c r="E140" s="42">
        <f>E44+E45+E46</f>
        <v>16000</v>
      </c>
      <c r="F140" s="42">
        <f>F44+F45+F46</f>
        <v>0</v>
      </c>
      <c r="G140" s="36">
        <f t="shared" si="16"/>
        <v>32622.9</v>
      </c>
      <c r="H140" s="42">
        <f>H44+H45+H46</f>
        <v>0</v>
      </c>
      <c r="I140" s="36">
        <f t="shared" si="17"/>
        <v>16000</v>
      </c>
      <c r="J140" s="43">
        <f>J44+J45+J46</f>
        <v>0</v>
      </c>
      <c r="K140" s="36">
        <f t="shared" si="18"/>
        <v>32622.9</v>
      </c>
      <c r="L140" s="43">
        <f>L44+L45+L46</f>
        <v>0</v>
      </c>
      <c r="M140" s="36">
        <f t="shared" si="26"/>
        <v>16000</v>
      </c>
      <c r="N140" s="4"/>
      <c r="O140" s="4"/>
    </row>
    <row r="141" spans="1:16" x14ac:dyDescent="0.3">
      <c r="A141" s="6"/>
      <c r="B141" s="82" t="s">
        <v>3</v>
      </c>
      <c r="C141" s="67"/>
      <c r="D141" s="42">
        <f>D116</f>
        <v>165000</v>
      </c>
      <c r="E141" s="42">
        <f>E116</f>
        <v>0</v>
      </c>
      <c r="F141" s="42">
        <f>F116</f>
        <v>0</v>
      </c>
      <c r="G141" s="36">
        <f t="shared" si="16"/>
        <v>165000</v>
      </c>
      <c r="H141" s="42">
        <f>H116</f>
        <v>0</v>
      </c>
      <c r="I141" s="36">
        <f t="shared" si="17"/>
        <v>0</v>
      </c>
      <c r="J141" s="43">
        <f>J116</f>
        <v>0</v>
      </c>
      <c r="K141" s="36">
        <f t="shared" si="18"/>
        <v>165000</v>
      </c>
      <c r="L141" s="43">
        <f>L116</f>
        <v>0</v>
      </c>
      <c r="M141" s="36">
        <f t="shared" si="26"/>
        <v>0</v>
      </c>
      <c r="N141" s="4"/>
      <c r="O141" s="4"/>
    </row>
    <row r="142" spans="1:16" x14ac:dyDescent="0.3">
      <c r="A142" s="2"/>
      <c r="B142" s="82" t="s">
        <v>5</v>
      </c>
      <c r="C142" s="67"/>
      <c r="D142" s="42">
        <f>D56+D58+D61</f>
        <v>541810.30000000005</v>
      </c>
      <c r="E142" s="42">
        <f>E56+E58+E61</f>
        <v>927387.40000000014</v>
      </c>
      <c r="F142" s="42">
        <f>F56+F58+F61</f>
        <v>0</v>
      </c>
      <c r="G142" s="36">
        <f t="shared" si="16"/>
        <v>541810.30000000005</v>
      </c>
      <c r="H142" s="42">
        <f>H58+H61+H56</f>
        <v>0</v>
      </c>
      <c r="I142" s="36">
        <f t="shared" si="17"/>
        <v>927387.40000000014</v>
      </c>
      <c r="J142" s="43">
        <f>J56+J58+J61</f>
        <v>-40323.9</v>
      </c>
      <c r="K142" s="36">
        <f t="shared" si="18"/>
        <v>501486.4</v>
      </c>
      <c r="L142" s="43">
        <f>L58+L61+L56</f>
        <v>0</v>
      </c>
      <c r="M142" s="36">
        <f t="shared" si="26"/>
        <v>927387.40000000014</v>
      </c>
      <c r="N142" s="4"/>
      <c r="O142" s="4"/>
    </row>
    <row r="143" spans="1:16" hidden="1" x14ac:dyDescent="0.3">
      <c r="A143" s="6"/>
      <c r="B143" s="80" t="s">
        <v>16</v>
      </c>
      <c r="C143" s="81"/>
      <c r="D143" s="42">
        <f>D112+D113</f>
        <v>30500</v>
      </c>
      <c r="E143" s="42">
        <f>E112+E113</f>
        <v>0</v>
      </c>
      <c r="F143" s="42">
        <f>F112+F113</f>
        <v>-30500</v>
      </c>
      <c r="G143" s="36">
        <f t="shared" si="16"/>
        <v>0</v>
      </c>
      <c r="H143" s="42">
        <f>H112+H113</f>
        <v>0</v>
      </c>
      <c r="I143" s="36">
        <f t="shared" si="17"/>
        <v>0</v>
      </c>
      <c r="J143" s="43">
        <f>J112+J113</f>
        <v>0</v>
      </c>
      <c r="K143" s="36">
        <f t="shared" si="18"/>
        <v>0</v>
      </c>
      <c r="L143" s="43">
        <f>L112+L113</f>
        <v>0</v>
      </c>
      <c r="M143" s="36">
        <f t="shared" si="26"/>
        <v>0</v>
      </c>
      <c r="N143" s="4"/>
      <c r="O143" s="4">
        <v>0</v>
      </c>
    </row>
    <row r="144" spans="1:16" x14ac:dyDescent="0.3">
      <c r="A144" s="6"/>
      <c r="B144" s="79" t="s">
        <v>19</v>
      </c>
      <c r="C144" s="79"/>
      <c r="D144" s="42">
        <f>D128</f>
        <v>50000</v>
      </c>
      <c r="E144" s="42">
        <f>E128</f>
        <v>0</v>
      </c>
      <c r="F144" s="42">
        <f>F128</f>
        <v>0</v>
      </c>
      <c r="G144" s="36">
        <f t="shared" si="16"/>
        <v>50000</v>
      </c>
      <c r="H144" s="42">
        <f>H128</f>
        <v>0</v>
      </c>
      <c r="I144" s="36">
        <f t="shared" si="17"/>
        <v>0</v>
      </c>
      <c r="J144" s="43">
        <f>J128</f>
        <v>0</v>
      </c>
      <c r="K144" s="36">
        <f t="shared" si="18"/>
        <v>50000</v>
      </c>
      <c r="L144" s="43">
        <f>L128</f>
        <v>0</v>
      </c>
      <c r="M144" s="36">
        <f t="shared" si="26"/>
        <v>0</v>
      </c>
      <c r="N144" s="4"/>
      <c r="O144" s="4"/>
    </row>
    <row r="145" spans="1:15" x14ac:dyDescent="0.3">
      <c r="A145" s="6"/>
      <c r="B145" s="79" t="s">
        <v>20</v>
      </c>
      <c r="C145" s="79"/>
      <c r="D145" s="42">
        <f>D57+D115+D117+D118+D21+D25+D29+D30+D31+D35+D39+D40+D120+D121+D122+D123+D124+D125+D126+D127</f>
        <v>1223273.5999999999</v>
      </c>
      <c r="E145" s="42">
        <f>E57+E115+E117+E118+E21+E25+E29+E30+E31+E35+E39+E40+E120+E121+E122+E123+E124+E125+E126+E127</f>
        <v>994879.10000000009</v>
      </c>
      <c r="F145" s="42">
        <f>F21+F25+F29+F30+F31+F35+F39+F40+F57+F115+F117+F118+F120+F121+F122+F123+F124+F125+F126+F127+F131</f>
        <v>36453</v>
      </c>
      <c r="G145" s="36">
        <f t="shared" si="16"/>
        <v>1259726.5999999999</v>
      </c>
      <c r="H145" s="42">
        <f>H21+H25+H29+H30+H31+H35+H39+H40+H57+H115+H117+H118+H120+H121+H122+H123+H124+H125+H126+H127+H131</f>
        <v>18208.7</v>
      </c>
      <c r="I145" s="36">
        <f t="shared" si="17"/>
        <v>1013087.8</v>
      </c>
      <c r="J145" s="43">
        <f>J21+J25+J29+J30+J31+J35+J39+J40+J57+J115+J117+J118+J120+J121+J122+J123+J124+J125+J126+J127+J131</f>
        <v>-38023.5</v>
      </c>
      <c r="K145" s="36">
        <f t="shared" si="18"/>
        <v>1221703.0999999999</v>
      </c>
      <c r="L145" s="43">
        <f>L21+L25+L29+L30+L31+L35+L39+L40+L57+L115+L117+L118+L120+L121+L122+L123+L124+L125+L126+L127+L131</f>
        <v>0</v>
      </c>
      <c r="M145" s="36">
        <f t="shared" si="26"/>
        <v>1013087.8</v>
      </c>
      <c r="N145" s="4"/>
      <c r="O145" s="4"/>
    </row>
    <row r="146" spans="1:15" hidden="1" x14ac:dyDescent="0.3">
      <c r="A146" s="6"/>
      <c r="B146" s="79" t="s">
        <v>76</v>
      </c>
      <c r="C146" s="79"/>
      <c r="D146" s="42">
        <f>D130</f>
        <v>36453</v>
      </c>
      <c r="E146" s="42">
        <f>E130</f>
        <v>0</v>
      </c>
      <c r="F146" s="42">
        <f>F130</f>
        <v>-36453</v>
      </c>
      <c r="G146" s="36">
        <f t="shared" si="16"/>
        <v>0</v>
      </c>
      <c r="H146" s="42">
        <f>H130</f>
        <v>0</v>
      </c>
      <c r="I146" s="36">
        <f t="shared" si="17"/>
        <v>0</v>
      </c>
      <c r="J146" s="43">
        <f>J130</f>
        <v>0</v>
      </c>
      <c r="K146" s="36">
        <f t="shared" si="18"/>
        <v>0</v>
      </c>
      <c r="L146" s="43">
        <f>L130</f>
        <v>0</v>
      </c>
      <c r="M146" s="36">
        <f t="shared" si="26"/>
        <v>0</v>
      </c>
      <c r="N146" s="4"/>
      <c r="O146" s="4">
        <v>0</v>
      </c>
    </row>
  </sheetData>
  <autoFilter ref="A16:O146">
    <filterColumn colId="14">
      <filters blank="1">
        <filter val="софинансирование"/>
      </filters>
    </filterColumn>
  </autoFilter>
  <mergeCells count="28">
    <mergeCell ref="D15:D16"/>
    <mergeCell ref="F15:F16"/>
    <mergeCell ref="G15:G16"/>
    <mergeCell ref="H15:H16"/>
    <mergeCell ref="I15:I16"/>
    <mergeCell ref="B140:C140"/>
    <mergeCell ref="B146:C146"/>
    <mergeCell ref="B145:C145"/>
    <mergeCell ref="B144:C144"/>
    <mergeCell ref="B143:C143"/>
    <mergeCell ref="B141:C141"/>
    <mergeCell ref="B142:C142"/>
    <mergeCell ref="A11:M12"/>
    <mergeCell ref="A10:M10"/>
    <mergeCell ref="A15:A16"/>
    <mergeCell ref="B138:C138"/>
    <mergeCell ref="B139:C139"/>
    <mergeCell ref="J15:J16"/>
    <mergeCell ref="K15:K16"/>
    <mergeCell ref="L15:L16"/>
    <mergeCell ref="M15:M16"/>
    <mergeCell ref="B137:C137"/>
    <mergeCell ref="E15:E16"/>
    <mergeCell ref="B132:C132"/>
    <mergeCell ref="B133:C133"/>
    <mergeCell ref="B134:C134"/>
    <mergeCell ref="B15:B16"/>
    <mergeCell ref="C15:C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2018-02-06T10:25:14Z</cp:lastPrinted>
  <dcterms:created xsi:type="dcterms:W3CDTF">2014-02-04T08:37:28Z</dcterms:created>
  <dcterms:modified xsi:type="dcterms:W3CDTF">2018-02-06T10:37:25Z</dcterms:modified>
</cp:coreProperties>
</file>