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Прил.2" sheetId="1" r:id="rId1"/>
  </sheets>
  <definedNames>
    <definedName name="_xlnm.Print_Titles" localSheetId="0">Прил.2!$9:$9</definedName>
    <definedName name="_xlnm.Print_Area" localSheetId="0">Прил.2!$A$1:$E$52</definedName>
  </definedNames>
  <calcPr calcId="145621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4" i="1"/>
  <c r="E35" i="1"/>
  <c r="E37" i="1"/>
  <c r="E38" i="1"/>
  <c r="E39" i="1"/>
  <c r="E40" i="1"/>
  <c r="E41" i="1"/>
  <c r="E43" i="1"/>
  <c r="E44" i="1"/>
  <c r="E45" i="1"/>
  <c r="E46" i="1"/>
  <c r="E47" i="1"/>
  <c r="E48" i="1"/>
  <c r="E49" i="1"/>
  <c r="E52" i="1"/>
  <c r="D25" i="1" l="1"/>
  <c r="C49" i="1"/>
  <c r="C48" i="1"/>
  <c r="C47" i="1"/>
  <c r="C34" i="1"/>
  <c r="C11" i="1"/>
  <c r="C13" i="1"/>
  <c r="C15" i="1"/>
  <c r="C19" i="1"/>
  <c r="D35" i="1" l="1"/>
  <c r="D41" i="1"/>
  <c r="C41" i="1"/>
  <c r="D19" i="1"/>
  <c r="D45" i="1"/>
  <c r="D32" i="1"/>
  <c r="D15" i="1"/>
  <c r="D13" i="1"/>
  <c r="D11" i="1"/>
  <c r="C25" i="1"/>
  <c r="D44" i="1" l="1"/>
  <c r="C35" i="1"/>
  <c r="D10" i="1"/>
  <c r="D52" i="1" l="1"/>
  <c r="C32" i="1"/>
  <c r="C10" i="1" l="1"/>
  <c r="C45" i="1"/>
  <c r="C44" i="1" l="1"/>
  <c r="C52" i="1" l="1"/>
  <c r="E10" i="1"/>
</calcChain>
</file>

<file path=xl/sharedStrings.xml><?xml version="1.0" encoding="utf-8"?>
<sst xmlns="http://schemas.openxmlformats.org/spreadsheetml/2006/main" count="97" uniqueCount="97">
  <si>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</si>
  <si>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</si>
  <si>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</si>
  <si>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</si>
  <si>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</si>
  <si>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</si>
  <si>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</si>
  <si>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</si>
  <si>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</si>
  <si>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</si>
  <si>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</si>
  <si>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</si>
  <si>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</si>
  <si>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</si>
  <si>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</si>
  <si>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</si>
  <si>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</si>
  <si>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</si>
  <si>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</si>
  <si>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</si>
  <si>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</si>
  <si>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</si>
  <si>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</si>
  <si>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квартир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</si>
  <si>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</si>
  <si>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</si>
  <si>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</si>
  <si>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</si>
  <si>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</si>
  <si>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</si>
  <si>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</si>
  <si>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</si>
  <si>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Приложение № 2</t>
  </si>
  <si>
    <t>к решению Пермской городской Думы</t>
  </si>
  <si>
    <t>от                       №</t>
  </si>
  <si>
    <t xml:space="preserve">Отчет об исполнении доходов бюджета города Перми </t>
  </si>
  <si>
    <t>% исполнения</t>
  </si>
  <si>
    <t>ЗАДОЛЖЕННОСТЬ И ПЕРЕРАСЧЕТЫ ПО ОТМЕНЕННЫМ НАЛОГАМ, СБОРАМ И ИНЫМ ОБЯЗАТЕЛЬНЫМ ПЛАТЕЖАМ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</si>
  <si>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</si>
  <si>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</si>
  <si>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</si>
  <si>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</si>
  <si>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ИТОГО ДОХОДОВ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</si>
  <si>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</si>
  <si>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</si>
  <si>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Доходы от продажи земельных участков, находящихся в государственной и муниципальной собственности</t>
  </si>
  <si>
    <t>Прочие неналоговые доходы</t>
  </si>
  <si>
    <t>Невыясненные поступления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</si>
  <si>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</si>
  <si>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</si>
  <si>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10000000000000000</t>
  </si>
  <si>
    <t>10100000000000000</t>
  </si>
  <si>
    <t>10102000010000110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</si>
  <si>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</si>
  <si>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</si>
  <si>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</si>
  <si>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</si>
  <si>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</si>
  <si>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</si>
  <si>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</si>
  <si>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</si>
  <si>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</si>
  <si>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</si>
  <si>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</si>
  <si>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</si>
  <si>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</si>
  <si>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</si>
  <si>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</si>
  <si>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</si>
  <si>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</si>
  <si>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</si>
  <si>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</si>
  <si>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</si>
  <si>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</si>
  <si>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</si>
  <si>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</si>
  <si>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</si>
  <si>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</si>
  <si>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11705000000000180</t>
  </si>
  <si>
    <t>20000000000000000</t>
  </si>
  <si>
    <t>20200000000000000</t>
  </si>
  <si>
    <t>20201000000000151</t>
  </si>
  <si>
    <t>20202000000000151</t>
  </si>
  <si>
    <t>20203000000000151</t>
  </si>
  <si>
    <t>20204000000000151</t>
  </si>
  <si>
    <t>10900000000000000</t>
  </si>
  <si>
    <t>11105300000000120</t>
  </si>
  <si>
    <t>11401000000000410</t>
  </si>
  <si>
    <r>
      <t>11406300000000</t>
    </r>
    <r>
      <rPr>
        <sz val="14"/>
        <rFont val="Times New Roman CYR"/>
        <charset val="204"/>
      </rPr>
      <t>430</t>
    </r>
  </si>
  <si>
    <t>11701000000000180</t>
  </si>
  <si>
    <t>21800000000000000</t>
  </si>
  <si>
    <t>21900000000000000</t>
  </si>
  <si>
    <t>по кодам видов доходов, подвидов доходов</t>
  </si>
  <si>
    <t>Уточненный план по решению ПГД от 20.12.2016 № 265 (ред. от 21.11.2017)</t>
  </si>
  <si>
    <t>Исполнено на 01.01.2018 г.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</si>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</sst>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?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sz val="12"/>
      <name val="Times New Roman CYR"/>
      <charset val="204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2" fillId="0" borderId="0"/>
  </cellStyleXfs>
  <cellXfs count="27">
    <xf numFmtId="0" fontId="0" fillId="0" borderId="0" xfId="0"/>
    <xf numFmtId="0" fontId="2" fillId="0" borderId="0" xfId="0" applyFont="1" applyFill="1"/>
    <xf numFmtId="165" fontId="3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166" fontId="6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Alignment="1">
      <alignment horizontal="left" vertical="top"/>
    </xf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165" fontId="10" fillId="0" borderId="2" xfId="0" applyNumberFormat="1" applyFont="1" applyFill="1" applyBorder="1" applyAlignment="1">
      <alignment horizontal="right" shrinkToFit="1"/>
    </xf>
    <xf numFmtId="165" fontId="11" fillId="0" borderId="2" xfId="0" applyNumberFormat="1" applyFont="1" applyFill="1" applyBorder="1" applyAlignment="1">
      <alignment horizontal="right" shrinkToFit="1"/>
    </xf>
    <xf numFmtId="49" fontId="11" fillId="0" borderId="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wrapText="1"/>
    </xf>
    <xf numFmtId="164" fontId="11" fillId="0" borderId="2" xfId="0" applyNumberFormat="1" applyFont="1" applyFill="1" applyBorder="1" applyAlignment="1">
      <alignment horizontal="right" shrinkToFit="1"/>
    </xf>
    <xf numFmtId="0" fontId="2" fillId="0" borderId="0" xfId="0" applyFont="1" applyFill="1" applyAlignment="1"/>
    <xf numFmtId="166" fontId="11" fillId="0" borderId="2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0" fontId="2" fillId="0" borderId="0" xfId="0" applyFont="1" applyFill="1" applyAlignment="1"/>
  </cellXfs>
  <cellStyles count="5">
    <cellStyle name="Normal" xfId="4"/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="80" zoomScaleNormal="80" workbookViewId="0">
      <selection activeCell="J10" sqref="J10"/>
    </sheetView>
  </sheetViews>
  <sheetFormatPr defaultColWidth="8.85546875" defaultRowHeight="15.75" x14ac:dyDescent="0.25"/>
  <cols>
    <col min="1" max="1" width="28.28515625" style="14" customWidth="1"/>
    <col min="2" max="2" width="74" style="14" customWidth="1"/>
    <col min="3" max="3" width="24.28515625" style="13" customWidth="1"/>
    <col min="4" max="4" width="23.5703125" style="13" customWidth="1"/>
    <col min="5" max="5" width="16.85546875" style="13" customWidth="1"/>
    <col min="6" max="16384" width="8.85546875" style="13"/>
  </cols>
  <sheetData>
    <row r="1" spans="1:5" s="1" customFormat="1" x14ac:dyDescent="0.25">
      <c r="A1" s="9"/>
      <c r="B1" s="3"/>
      <c r="C1" s="10"/>
      <c r="D1" s="25" t="s">
        <v>32</v>
      </c>
      <c r="E1" s="25"/>
    </row>
    <row r="2" spans="1:5" s="1" customFormat="1" x14ac:dyDescent="0.25">
      <c r="A2" s="9"/>
      <c r="B2" s="3"/>
      <c r="C2" s="11"/>
      <c r="D2" s="25" t="s">
        <v>33</v>
      </c>
      <c r="E2" s="25"/>
    </row>
    <row r="3" spans="1:5" s="1" customFormat="1" x14ac:dyDescent="0.25">
      <c r="A3" s="9"/>
      <c r="B3" s="3"/>
      <c r="C3" s="12"/>
      <c r="D3" s="26" t="s">
        <v>34</v>
      </c>
      <c r="E3" s="26"/>
    </row>
    <row r="4" spans="1:5" s="1" customFormat="1" x14ac:dyDescent="0.25">
      <c r="A4" s="9"/>
      <c r="B4" s="3"/>
      <c r="C4" s="12"/>
      <c r="D4" s="22"/>
      <c r="E4" s="22"/>
    </row>
    <row r="5" spans="1:5" s="1" customFormat="1" ht="18.75" x14ac:dyDescent="0.3">
      <c r="A5" s="24" t="s">
        <v>35</v>
      </c>
      <c r="B5" s="24"/>
      <c r="C5" s="24"/>
      <c r="D5" s="24"/>
      <c r="E5" s="24"/>
    </row>
    <row r="6" spans="1:5" s="1" customFormat="1" ht="18.75" x14ac:dyDescent="0.3">
      <c r="A6" s="24" t="s">
        <v>92</v>
      </c>
      <c r="B6" s="24"/>
      <c r="C6" s="24"/>
      <c r="D6" s="24"/>
      <c r="E6" s="24"/>
    </row>
    <row r="7" spans="1:5" s="1" customFormat="1" ht="18.75" x14ac:dyDescent="0.3">
      <c r="A7" s="24" t="s">
        <v>96</v>
      </c>
      <c r="B7" s="24"/>
      <c r="C7" s="24"/>
      <c r="D7" s="24"/>
      <c r="E7" s="24"/>
    </row>
    <row r="8" spans="1:5" x14ac:dyDescent="0.25">
      <c r="A8" s="4"/>
      <c r="B8" s="4"/>
      <c r="D8" s="2"/>
      <c r="E8" s="2" t="s">
        <v>0</v>
      </c>
    </row>
    <row r="9" spans="1:5" ht="63" x14ac:dyDescent="0.25">
      <c r="A9" s="5" t="s">
        <v>1</v>
      </c>
      <c r="B9" s="5" t="s">
        <v>2</v>
      </c>
      <c r="C9" s="6" t="s">
        <v>93</v>
      </c>
      <c r="D9" s="7" t="s">
        <v>94</v>
      </c>
      <c r="E9" s="8" t="s">
        <v>36</v>
      </c>
    </row>
    <row r="10" spans="1:5" ht="18.75" x14ac:dyDescent="0.3">
      <c r="A10" s="15" t="s">
        <v>50</v>
      </c>
      <c r="B10" s="16" t="s">
        <v>3</v>
      </c>
      <c r="C10" s="17">
        <f>C11+C13+C15+C19+C23+C25+C31+C32+C40+C41+C35+C24</f>
        <v>14502826.6</v>
      </c>
      <c r="D10" s="17">
        <f>D11+D13+D15+D19+D23+D25+D31+D32+D40+D41+D35+D24</f>
        <v>14437958.493999999</v>
      </c>
      <c r="E10" s="21">
        <f t="shared" ref="E10:E52" si="0">D10/C10*100</f>
        <v>99.55272094337802</v>
      </c>
    </row>
    <row r="11" spans="1:5" ht="18.75" x14ac:dyDescent="0.3">
      <c r="A11" s="15" t="s">
        <v>51</v>
      </c>
      <c r="B11" s="16" t="s">
        <v>4</v>
      </c>
      <c r="C11" s="18">
        <f t="shared" ref="C11:D11" si="1">C12</f>
        <v>7472582.0999999996</v>
      </c>
      <c r="D11" s="18">
        <f t="shared" si="1"/>
        <v>7604680.1339999996</v>
      </c>
      <c r="E11" s="21">
        <f t="shared" si="0"/>
        <v>101.76776959064793</v>
      </c>
    </row>
    <row r="12" spans="1:5" ht="18.75" x14ac:dyDescent="0.3">
      <c r="A12" s="15" t="s">
        <v>52</v>
      </c>
      <c r="B12" s="19" t="s">
        <v>5</v>
      </c>
      <c r="C12" s="18">
        <v>7472582.0999999996</v>
      </c>
      <c r="D12" s="17">
        <v>7604680.1339999996</v>
      </c>
      <c r="E12" s="21">
        <f t="shared" si="0"/>
        <v>101.76776959064793</v>
      </c>
    </row>
    <row r="13" spans="1:5" ht="56.25" x14ac:dyDescent="0.3">
      <c r="A13" s="15" t="s">
        <v>53</v>
      </c>
      <c r="B13" s="16" t="s">
        <v>38</v>
      </c>
      <c r="C13" s="18">
        <f t="shared" ref="C13:D13" si="2">C14</f>
        <v>48861.2</v>
      </c>
      <c r="D13" s="18">
        <f t="shared" si="2"/>
        <v>45712.106</v>
      </c>
      <c r="E13" s="21">
        <f t="shared" si="0"/>
        <v>93.55502116198538</v>
      </c>
    </row>
    <row r="14" spans="1:5" ht="37.5" x14ac:dyDescent="0.3">
      <c r="A14" s="15" t="s">
        <v>54</v>
      </c>
      <c r="B14" s="19" t="s">
        <v>39</v>
      </c>
      <c r="C14" s="18">
        <v>48861.2</v>
      </c>
      <c r="D14" s="17">
        <v>45712.106</v>
      </c>
      <c r="E14" s="21">
        <f t="shared" si="0"/>
        <v>93.55502116198538</v>
      </c>
    </row>
    <row r="15" spans="1:5" ht="18.75" x14ac:dyDescent="0.3">
      <c r="A15" s="15" t="s">
        <v>55</v>
      </c>
      <c r="B15" s="16" t="s">
        <v>6</v>
      </c>
      <c r="C15" s="17">
        <f t="shared" ref="C15:D15" si="3">SUM(C16:C18)</f>
        <v>614182.1</v>
      </c>
      <c r="D15" s="17">
        <f t="shared" si="3"/>
        <v>560866.70900000003</v>
      </c>
      <c r="E15" s="21">
        <f t="shared" si="0"/>
        <v>91.319286087953401</v>
      </c>
    </row>
    <row r="16" spans="1:5" ht="37.5" x14ac:dyDescent="0.3">
      <c r="A16" s="15" t="s">
        <v>56</v>
      </c>
      <c r="B16" s="19" t="s">
        <v>7</v>
      </c>
      <c r="C16" s="18">
        <v>587942.69999999995</v>
      </c>
      <c r="D16" s="18">
        <v>520221.63699999999</v>
      </c>
      <c r="E16" s="21">
        <f t="shared" si="0"/>
        <v>88.481689967406695</v>
      </c>
    </row>
    <row r="17" spans="1:5" ht="18.75" x14ac:dyDescent="0.3">
      <c r="A17" s="15" t="s">
        <v>57</v>
      </c>
      <c r="B17" s="19" t="s">
        <v>8</v>
      </c>
      <c r="C17" s="18">
        <v>2357.6</v>
      </c>
      <c r="D17" s="17">
        <v>1039.4169999999999</v>
      </c>
      <c r="E17" s="21">
        <f t="shared" si="0"/>
        <v>44.087928401764501</v>
      </c>
    </row>
    <row r="18" spans="1:5" ht="37.5" x14ac:dyDescent="0.3">
      <c r="A18" s="15" t="s">
        <v>58</v>
      </c>
      <c r="B18" s="19" t="s">
        <v>9</v>
      </c>
      <c r="C18" s="18">
        <v>23881.8</v>
      </c>
      <c r="D18" s="17">
        <v>39605.654999999999</v>
      </c>
      <c r="E18" s="21">
        <f t="shared" si="0"/>
        <v>165.84032610607241</v>
      </c>
    </row>
    <row r="19" spans="1:5" ht="18.75" x14ac:dyDescent="0.3">
      <c r="A19" s="15" t="s">
        <v>59</v>
      </c>
      <c r="B19" s="16" t="s">
        <v>10</v>
      </c>
      <c r="C19" s="17">
        <f t="shared" ref="C19:D19" si="4">C20+C21+C22</f>
        <v>4322004.8</v>
      </c>
      <c r="D19" s="17">
        <f t="shared" si="4"/>
        <v>4152363.0589999999</v>
      </c>
      <c r="E19" s="21">
        <f t="shared" si="0"/>
        <v>96.074929370740165</v>
      </c>
    </row>
    <row r="20" spans="1:5" ht="18.75" x14ac:dyDescent="0.3">
      <c r="A20" s="15" t="s">
        <v>60</v>
      </c>
      <c r="B20" s="19" t="s">
        <v>11</v>
      </c>
      <c r="C20" s="18">
        <v>338916.1</v>
      </c>
      <c r="D20" s="17">
        <v>392348.63400000002</v>
      </c>
      <c r="E20" s="21">
        <f t="shared" si="0"/>
        <v>115.76571133681759</v>
      </c>
    </row>
    <row r="21" spans="1:5" ht="18.75" x14ac:dyDescent="0.3">
      <c r="A21" s="15" t="s">
        <v>61</v>
      </c>
      <c r="B21" s="19" t="s">
        <v>12</v>
      </c>
      <c r="C21" s="18">
        <v>1248459.2</v>
      </c>
      <c r="D21" s="17">
        <v>1181805.446</v>
      </c>
      <c r="E21" s="21">
        <f t="shared" si="0"/>
        <v>94.661118761430103</v>
      </c>
    </row>
    <row r="22" spans="1:5" ht="18.75" x14ac:dyDescent="0.3">
      <c r="A22" s="15" t="s">
        <v>62</v>
      </c>
      <c r="B22" s="19" t="s">
        <v>13</v>
      </c>
      <c r="C22" s="18">
        <v>2734629.5</v>
      </c>
      <c r="D22" s="17">
        <v>2578208.9789999998</v>
      </c>
      <c r="E22" s="21">
        <f t="shared" si="0"/>
        <v>94.28001047308237</v>
      </c>
    </row>
    <row r="23" spans="1:5" ht="18.75" x14ac:dyDescent="0.3">
      <c r="A23" s="15" t="s">
        <v>63</v>
      </c>
      <c r="B23" s="16" t="s">
        <v>14</v>
      </c>
      <c r="C23" s="17">
        <v>207466</v>
      </c>
      <c r="D23" s="17">
        <v>206085.845</v>
      </c>
      <c r="E23" s="21">
        <f t="shared" si="0"/>
        <v>99.334756056414065</v>
      </c>
    </row>
    <row r="24" spans="1:5" ht="56.25" x14ac:dyDescent="0.3">
      <c r="A24" s="15" t="s">
        <v>85</v>
      </c>
      <c r="B24" s="16" t="s">
        <v>37</v>
      </c>
      <c r="C24" s="17">
        <v>0</v>
      </c>
      <c r="D24" s="17">
        <v>0.35299999999999998</v>
      </c>
      <c r="E24" s="21"/>
    </row>
    <row r="25" spans="1:5" ht="56.25" x14ac:dyDescent="0.3">
      <c r="A25" s="15" t="s">
        <v>64</v>
      </c>
      <c r="B25" s="16" t="s">
        <v>15</v>
      </c>
      <c r="C25" s="17">
        <f>C26+C27+C29+C30+C28</f>
        <v>917892.20000000007</v>
      </c>
      <c r="D25" s="17">
        <f>D26+D27+D29+D30+D28</f>
        <v>813030.554</v>
      </c>
      <c r="E25" s="21">
        <f t="shared" si="0"/>
        <v>88.575821212992111</v>
      </c>
    </row>
    <row r="26" spans="1:5" ht="93.75" x14ac:dyDescent="0.3">
      <c r="A26" s="15" t="s">
        <v>65</v>
      </c>
      <c r="B26" s="19" t="s">
        <v>16</v>
      </c>
      <c r="C26" s="18">
        <v>890.8</v>
      </c>
      <c r="D26" s="17">
        <v>2639.4229999999998</v>
      </c>
      <c r="E26" s="21">
        <f t="shared" si="0"/>
        <v>296.29804669959589</v>
      </c>
    </row>
    <row r="27" spans="1:5" ht="112.5" x14ac:dyDescent="0.3">
      <c r="A27" s="15" t="s">
        <v>66</v>
      </c>
      <c r="B27" s="23" t="s">
        <v>17</v>
      </c>
      <c r="C27" s="18">
        <v>793203.4</v>
      </c>
      <c r="D27" s="17">
        <v>657166.33100000001</v>
      </c>
      <c r="E27" s="21">
        <f t="shared" si="0"/>
        <v>82.84966138571771</v>
      </c>
    </row>
    <row r="28" spans="1:5" ht="56.25" x14ac:dyDescent="0.3">
      <c r="A28" s="15" t="s">
        <v>86</v>
      </c>
      <c r="B28" s="23" t="s">
        <v>48</v>
      </c>
      <c r="C28" s="18">
        <v>1462.4</v>
      </c>
      <c r="D28" s="17">
        <v>4826.8429999999998</v>
      </c>
      <c r="E28" s="21">
        <f t="shared" si="0"/>
        <v>330.06311542669579</v>
      </c>
    </row>
    <row r="29" spans="1:5" ht="37.5" x14ac:dyDescent="0.3">
      <c r="A29" s="15" t="s">
        <v>67</v>
      </c>
      <c r="B29" s="19" t="s">
        <v>18</v>
      </c>
      <c r="C29" s="18">
        <v>20678.7</v>
      </c>
      <c r="D29" s="17">
        <v>32196.478999999999</v>
      </c>
      <c r="E29" s="21">
        <f t="shared" si="0"/>
        <v>155.69875765884703</v>
      </c>
    </row>
    <row r="30" spans="1:5" ht="112.5" x14ac:dyDescent="0.3">
      <c r="A30" s="15" t="s">
        <v>68</v>
      </c>
      <c r="B30" s="23" t="s">
        <v>40</v>
      </c>
      <c r="C30" s="18">
        <v>101656.9</v>
      </c>
      <c r="D30" s="17">
        <v>116201.478</v>
      </c>
      <c r="E30" s="21">
        <f t="shared" si="0"/>
        <v>114.30751675488825</v>
      </c>
    </row>
    <row r="31" spans="1:5" ht="37.5" x14ac:dyDescent="0.3">
      <c r="A31" s="15" t="s">
        <v>69</v>
      </c>
      <c r="B31" s="16" t="s">
        <v>19</v>
      </c>
      <c r="C31" s="17">
        <v>8204.6</v>
      </c>
      <c r="D31" s="17">
        <v>7041.3739999999998</v>
      </c>
      <c r="E31" s="21">
        <f t="shared" si="0"/>
        <v>85.82227043365917</v>
      </c>
    </row>
    <row r="32" spans="1:5" ht="37.5" x14ac:dyDescent="0.3">
      <c r="A32" s="15" t="s">
        <v>70</v>
      </c>
      <c r="B32" s="16" t="s">
        <v>20</v>
      </c>
      <c r="C32" s="17">
        <f>C33+C34</f>
        <v>182140.80000000002</v>
      </c>
      <c r="D32" s="17">
        <f>D33+D34</f>
        <v>246379.37700000001</v>
      </c>
      <c r="E32" s="21">
        <f t="shared" si="0"/>
        <v>135.2686366810731</v>
      </c>
    </row>
    <row r="33" spans="1:5" ht="18.75" x14ac:dyDescent="0.3">
      <c r="A33" s="15" t="s">
        <v>71</v>
      </c>
      <c r="B33" s="19" t="s">
        <v>41</v>
      </c>
      <c r="C33" s="18">
        <v>2533.6999999999998</v>
      </c>
      <c r="D33" s="17">
        <v>2654.8960000000002</v>
      </c>
      <c r="E33" s="21">
        <f t="shared" si="0"/>
        <v>104.78336030311404</v>
      </c>
    </row>
    <row r="34" spans="1:5" ht="18.75" x14ac:dyDescent="0.3">
      <c r="A34" s="15" t="s">
        <v>72</v>
      </c>
      <c r="B34" s="19" t="s">
        <v>21</v>
      </c>
      <c r="C34" s="18">
        <f>358252.2-178645.1</f>
        <v>179607.1</v>
      </c>
      <c r="D34" s="17">
        <v>243724.481</v>
      </c>
      <c r="E34" s="21">
        <f t="shared" si="0"/>
        <v>135.69868952842063</v>
      </c>
    </row>
    <row r="35" spans="1:5" ht="37.5" x14ac:dyDescent="0.3">
      <c r="A35" s="15" t="s">
        <v>73</v>
      </c>
      <c r="B35" s="19" t="s">
        <v>22</v>
      </c>
      <c r="C35" s="18">
        <f>C37+C38+C36+C39</f>
        <v>433798.9</v>
      </c>
      <c r="D35" s="18">
        <f>D37+D38+D36+D39</f>
        <v>422979.16600000003</v>
      </c>
      <c r="E35" s="21">
        <f t="shared" si="0"/>
        <v>97.505818018441261</v>
      </c>
    </row>
    <row r="36" spans="1:5" ht="18.75" x14ac:dyDescent="0.3">
      <c r="A36" s="15" t="s">
        <v>87</v>
      </c>
      <c r="B36" s="19" t="s">
        <v>23</v>
      </c>
      <c r="C36" s="18">
        <v>0</v>
      </c>
      <c r="D36" s="17">
        <v>3002.3710000000001</v>
      </c>
      <c r="E36" s="21"/>
    </row>
    <row r="37" spans="1:5" ht="112.5" x14ac:dyDescent="0.3">
      <c r="A37" s="15" t="s">
        <v>74</v>
      </c>
      <c r="B37" s="23" t="s">
        <v>95</v>
      </c>
      <c r="C37" s="18">
        <v>160483.6</v>
      </c>
      <c r="D37" s="17">
        <v>121366.745</v>
      </c>
      <c r="E37" s="21">
        <f t="shared" si="0"/>
        <v>75.62563713675415</v>
      </c>
    </row>
    <row r="38" spans="1:5" ht="37.5" x14ac:dyDescent="0.3">
      <c r="A38" s="15" t="s">
        <v>75</v>
      </c>
      <c r="B38" s="19" t="s">
        <v>45</v>
      </c>
      <c r="C38" s="18">
        <v>222068.1</v>
      </c>
      <c r="D38" s="17">
        <v>193266.079</v>
      </c>
      <c r="E38" s="21">
        <f t="shared" si="0"/>
        <v>87.03009527257629</v>
      </c>
    </row>
    <row r="39" spans="1:5" ht="93.75" x14ac:dyDescent="0.3">
      <c r="A39" s="15" t="s">
        <v>88</v>
      </c>
      <c r="B39" s="19" t="s">
        <v>49</v>
      </c>
      <c r="C39" s="18">
        <v>51247.199999999997</v>
      </c>
      <c r="D39" s="17">
        <v>105343.97100000001</v>
      </c>
      <c r="E39" s="21">
        <f t="shared" si="0"/>
        <v>205.56044232660517</v>
      </c>
    </row>
    <row r="40" spans="1:5" ht="18.75" x14ac:dyDescent="0.3">
      <c r="A40" s="15" t="s">
        <v>76</v>
      </c>
      <c r="B40" s="19" t="s">
        <v>24</v>
      </c>
      <c r="C40" s="17">
        <v>235073.1</v>
      </c>
      <c r="D40" s="17">
        <v>292477.32799999998</v>
      </c>
      <c r="E40" s="21">
        <f t="shared" si="0"/>
        <v>124.41973496754839</v>
      </c>
    </row>
    <row r="41" spans="1:5" ht="18.75" x14ac:dyDescent="0.3">
      <c r="A41" s="15" t="s">
        <v>77</v>
      </c>
      <c r="B41" s="19" t="s">
        <v>25</v>
      </c>
      <c r="C41" s="18">
        <f>C43+C42</f>
        <v>60620.800000000003</v>
      </c>
      <c r="D41" s="18">
        <f>D43+D42</f>
        <v>86342.489000000001</v>
      </c>
      <c r="E41" s="21">
        <f t="shared" si="0"/>
        <v>142.4304677602407</v>
      </c>
    </row>
    <row r="42" spans="1:5" ht="18.75" x14ac:dyDescent="0.3">
      <c r="A42" s="15" t="s">
        <v>89</v>
      </c>
      <c r="B42" s="19" t="s">
        <v>47</v>
      </c>
      <c r="C42" s="18">
        <v>0</v>
      </c>
      <c r="D42" s="18">
        <v>773.56799999999998</v>
      </c>
      <c r="E42" s="21"/>
    </row>
    <row r="43" spans="1:5" ht="18.75" x14ac:dyDescent="0.3">
      <c r="A43" s="15" t="s">
        <v>78</v>
      </c>
      <c r="B43" s="19" t="s">
        <v>46</v>
      </c>
      <c r="C43" s="18">
        <v>60620.800000000003</v>
      </c>
      <c r="D43" s="17">
        <v>85568.921000000002</v>
      </c>
      <c r="E43" s="21">
        <f t="shared" si="0"/>
        <v>141.1543909021326</v>
      </c>
    </row>
    <row r="44" spans="1:5" ht="18.75" x14ac:dyDescent="0.3">
      <c r="A44" s="15" t="s">
        <v>79</v>
      </c>
      <c r="B44" s="19" t="s">
        <v>26</v>
      </c>
      <c r="C44" s="18">
        <f>C45+C50+C51</f>
        <v>9485746.8820000011</v>
      </c>
      <c r="D44" s="18">
        <f>D45+D50+D51</f>
        <v>9722244.3660000004</v>
      </c>
      <c r="E44" s="21">
        <f t="shared" si="0"/>
        <v>102.49318779999047</v>
      </c>
    </row>
    <row r="45" spans="1:5" ht="56.25" x14ac:dyDescent="0.3">
      <c r="A45" s="15" t="s">
        <v>80</v>
      </c>
      <c r="B45" s="19" t="s">
        <v>27</v>
      </c>
      <c r="C45" s="18">
        <f>C46+C47+C48+C49</f>
        <v>9485746.8820000011</v>
      </c>
      <c r="D45" s="18">
        <f>D46+D47+D48+D49</f>
        <v>9854249.2620000001</v>
      </c>
      <c r="E45" s="21">
        <f t="shared" si="0"/>
        <v>103.8848008974313</v>
      </c>
    </row>
    <row r="46" spans="1:5" ht="37.5" x14ac:dyDescent="0.3">
      <c r="A46" s="15" t="s">
        <v>81</v>
      </c>
      <c r="B46" s="19" t="s">
        <v>28</v>
      </c>
      <c r="C46" s="18">
        <v>290842.40000000002</v>
      </c>
      <c r="D46" s="17">
        <v>290842.40000000002</v>
      </c>
      <c r="E46" s="21">
        <f t="shared" si="0"/>
        <v>100</v>
      </c>
    </row>
    <row r="47" spans="1:5" ht="37.5" x14ac:dyDescent="0.3">
      <c r="A47" s="15" t="s">
        <v>82</v>
      </c>
      <c r="B47" s="19" t="s">
        <v>29</v>
      </c>
      <c r="C47" s="18">
        <f>586083.5+19877+322509.2+94424.1-16989.927+24009.109-328243.4</f>
        <v>701669.58199999994</v>
      </c>
      <c r="D47" s="17">
        <v>795222.09199999995</v>
      </c>
      <c r="E47" s="21">
        <f t="shared" si="0"/>
        <v>113.33284389118639</v>
      </c>
    </row>
    <row r="48" spans="1:5" ht="37.5" x14ac:dyDescent="0.3">
      <c r="A48" s="15" t="s">
        <v>83</v>
      </c>
      <c r="B48" s="19" t="s">
        <v>30</v>
      </c>
      <c r="C48" s="18">
        <f>7551838.1+261947.5</f>
        <v>7813785.5999999996</v>
      </c>
      <c r="D48" s="17">
        <v>7911941.0520000001</v>
      </c>
      <c r="E48" s="21">
        <f t="shared" si="0"/>
        <v>101.25618307213344</v>
      </c>
    </row>
    <row r="49" spans="1:5" ht="18.75" x14ac:dyDescent="0.3">
      <c r="A49" s="15" t="s">
        <v>84</v>
      </c>
      <c r="B49" s="19" t="s">
        <v>31</v>
      </c>
      <c r="C49" s="18">
        <f>179449.3+500000</f>
        <v>679449.3</v>
      </c>
      <c r="D49" s="18">
        <v>856243.71799999999</v>
      </c>
      <c r="E49" s="21">
        <f t="shared" si="0"/>
        <v>126.0202516950124</v>
      </c>
    </row>
    <row r="50" spans="1:5" ht="131.25" x14ac:dyDescent="0.3">
      <c r="A50" s="15" t="s">
        <v>90</v>
      </c>
      <c r="B50" s="19" t="s">
        <v>43</v>
      </c>
      <c r="C50" s="18">
        <v>0</v>
      </c>
      <c r="D50" s="18">
        <v>6332.7830000000004</v>
      </c>
      <c r="E50" s="21"/>
    </row>
    <row r="51" spans="1:5" ht="56.25" x14ac:dyDescent="0.3">
      <c r="A51" s="15" t="s">
        <v>91</v>
      </c>
      <c r="B51" s="19" t="s">
        <v>44</v>
      </c>
      <c r="C51" s="18">
        <v>0</v>
      </c>
      <c r="D51" s="17">
        <v>-138337.679</v>
      </c>
      <c r="E51" s="21"/>
    </row>
    <row r="52" spans="1:5" ht="18.75" x14ac:dyDescent="0.3">
      <c r="A52" s="15"/>
      <c r="B52" s="20" t="s">
        <v>42</v>
      </c>
      <c r="C52" s="18">
        <f>C10+C44</f>
        <v>23988573.482000001</v>
      </c>
      <c r="D52" s="18">
        <f>D10+D44</f>
        <v>24160202.859999999</v>
      </c>
      <c r="E52" s="21">
        <f t="shared" si="0"/>
        <v>100.71546304380618</v>
      </c>
    </row>
  </sheetData>
  <mergeCells count="6">
    <mergeCell ref="A7:E7"/>
    <mergeCell ref="D1:E1"/>
    <mergeCell ref="D2:E2"/>
    <mergeCell ref="D3:E3"/>
    <mergeCell ref="A5:E5"/>
    <mergeCell ref="A6:E6"/>
  </mergeCells>
  <pageMargins left="0.59055118110236227" right="0.31496062992125984" top="0.5" bottom="0.19685039370078741" header="0.39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Прил.2</vt:lpstr>
      <vt:lpstr>Прил.2!Заголовки_для_печати</vt:lpstr>
      <vt:lpstr>Прил.2!Область_печати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2018-03-05T11:36:40Z</dcterms:modified>
</cp:coreProperties>
</file>