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8 год\Декабрь\"/>
    </mc:Choice>
  </mc:AlternateContent>
  <bookViews>
    <workbookView xWindow="0" yWindow="0" windowWidth="28800" windowHeight="11835"/>
  </bookViews>
  <sheets>
    <sheet name="2019-2020" sheetId="1" r:id="rId1"/>
  </sheets>
  <definedNames>
    <definedName name="_xlnm._FilterDatabase" localSheetId="0" hidden="1">'2019-2020'!$A$16:$AQ$174</definedName>
    <definedName name="_xlnm.Print_Titles" localSheetId="0">'2019-2020'!$15:$16</definedName>
    <definedName name="_xlnm.Print_Area" localSheetId="0">'2019-2020'!$A$1:$E$174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56" i="1" l="1"/>
  <c r="AN145" i="1"/>
  <c r="AL145" i="1"/>
  <c r="AO156" i="1" l="1"/>
  <c r="AN174" i="1" l="1"/>
  <c r="AL174" i="1"/>
  <c r="AN172" i="1"/>
  <c r="AL172" i="1"/>
  <c r="AN171" i="1"/>
  <c r="AL171" i="1"/>
  <c r="AN169" i="1"/>
  <c r="AL169" i="1"/>
  <c r="AN168" i="1"/>
  <c r="AN166" i="1"/>
  <c r="AL166" i="1"/>
  <c r="AN157" i="1"/>
  <c r="AL157" i="1"/>
  <c r="AN140" i="1"/>
  <c r="AL140" i="1"/>
  <c r="AN137" i="1"/>
  <c r="AL137" i="1"/>
  <c r="AN131" i="1"/>
  <c r="AL131" i="1"/>
  <c r="AN127" i="1"/>
  <c r="AL127" i="1"/>
  <c r="AN123" i="1"/>
  <c r="AL123" i="1"/>
  <c r="AN119" i="1"/>
  <c r="AL119" i="1"/>
  <c r="AN115" i="1"/>
  <c r="AL115" i="1"/>
  <c r="AN111" i="1"/>
  <c r="AL111" i="1"/>
  <c r="AN107" i="1"/>
  <c r="AL107" i="1"/>
  <c r="AN106" i="1"/>
  <c r="AL106" i="1"/>
  <c r="AL162" i="1" s="1"/>
  <c r="AN105" i="1"/>
  <c r="AL105" i="1"/>
  <c r="AL103" i="1" s="1"/>
  <c r="AL99" i="1"/>
  <c r="AL89" i="1"/>
  <c r="AN88" i="1"/>
  <c r="AL88" i="1"/>
  <c r="AN80" i="1"/>
  <c r="AL80" i="1"/>
  <c r="AN77" i="1"/>
  <c r="AL77" i="1"/>
  <c r="AN70" i="1"/>
  <c r="AN164" i="1" s="1"/>
  <c r="AL70" i="1"/>
  <c r="AL164" i="1" s="1"/>
  <c r="AN69" i="1"/>
  <c r="AL69" i="1"/>
  <c r="AL66" i="1" s="1"/>
  <c r="AN68" i="1"/>
  <c r="AL68" i="1"/>
  <c r="AN62" i="1"/>
  <c r="AL60" i="1"/>
  <c r="AL48" i="1"/>
  <c r="AL168" i="1" s="1"/>
  <c r="AL44" i="1"/>
  <c r="AL36" i="1"/>
  <c r="AN30" i="1"/>
  <c r="AL30" i="1"/>
  <c r="AL21" i="1"/>
  <c r="AN20" i="1"/>
  <c r="AN163" i="1" s="1"/>
  <c r="AL20" i="1"/>
  <c r="AL163" i="1" s="1"/>
  <c r="AL19" i="1"/>
  <c r="AN170" i="1" l="1"/>
  <c r="AL173" i="1"/>
  <c r="AN86" i="1"/>
  <c r="AN103" i="1"/>
  <c r="AN66" i="1"/>
  <c r="AL86" i="1"/>
  <c r="AL17" i="1"/>
  <c r="AL167" i="1"/>
  <c r="AL170" i="1"/>
  <c r="AN19" i="1"/>
  <c r="AN162" i="1"/>
  <c r="AN167" i="1"/>
  <c r="AN60" i="1"/>
  <c r="AN173" i="1" s="1"/>
  <c r="AJ168" i="1"/>
  <c r="AH19" i="1"/>
  <c r="AK65" i="1"/>
  <c r="AO65" i="1" s="1"/>
  <c r="AI65" i="1"/>
  <c r="AM65" i="1" s="1"/>
  <c r="AL160" i="1" l="1"/>
  <c r="AN17" i="1"/>
  <c r="AJ174" i="1"/>
  <c r="AH174" i="1"/>
  <c r="AJ172" i="1"/>
  <c r="AH172" i="1"/>
  <c r="AJ171" i="1"/>
  <c r="AH171" i="1"/>
  <c r="AJ169" i="1"/>
  <c r="AH169" i="1"/>
  <c r="AJ166" i="1"/>
  <c r="AH166" i="1"/>
  <c r="AJ157" i="1"/>
  <c r="AH157" i="1"/>
  <c r="AJ145" i="1"/>
  <c r="AH145" i="1"/>
  <c r="AJ140" i="1"/>
  <c r="AH140" i="1"/>
  <c r="AJ137" i="1"/>
  <c r="AH137" i="1"/>
  <c r="AJ131" i="1"/>
  <c r="AH131" i="1"/>
  <c r="AJ127" i="1"/>
  <c r="AH127" i="1"/>
  <c r="AJ123" i="1"/>
  <c r="AH123" i="1"/>
  <c r="AJ119" i="1"/>
  <c r="AH119" i="1"/>
  <c r="AJ115" i="1"/>
  <c r="AH115" i="1"/>
  <c r="AJ111" i="1"/>
  <c r="AH111" i="1"/>
  <c r="AJ107" i="1"/>
  <c r="AH107" i="1"/>
  <c r="AJ106" i="1"/>
  <c r="AH106" i="1"/>
  <c r="AH162" i="1" s="1"/>
  <c r="AJ105" i="1"/>
  <c r="AH105" i="1"/>
  <c r="AH99" i="1"/>
  <c r="AH89" i="1"/>
  <c r="AJ88" i="1"/>
  <c r="AJ86" i="1" s="1"/>
  <c r="AJ80" i="1"/>
  <c r="AH80" i="1"/>
  <c r="AJ77" i="1"/>
  <c r="AH77" i="1"/>
  <c r="AJ70" i="1"/>
  <c r="AH70" i="1"/>
  <c r="AH164" i="1" s="1"/>
  <c r="AJ69" i="1"/>
  <c r="AH69" i="1"/>
  <c r="AJ68" i="1"/>
  <c r="AH68" i="1"/>
  <c r="AJ62" i="1"/>
  <c r="AH60" i="1"/>
  <c r="AH48" i="1"/>
  <c r="AH168" i="1" s="1"/>
  <c r="AH44" i="1"/>
  <c r="AH36" i="1"/>
  <c r="AJ30" i="1"/>
  <c r="AJ19" i="1" s="1"/>
  <c r="AH30" i="1"/>
  <c r="AH21" i="1"/>
  <c r="AJ20" i="1"/>
  <c r="AH20" i="1"/>
  <c r="AH163" i="1" s="1"/>
  <c r="AN160" i="1" l="1"/>
  <c r="AH17" i="1"/>
  <c r="AH66" i="1"/>
  <c r="AJ17" i="1"/>
  <c r="AH173" i="1"/>
  <c r="AJ66" i="1"/>
  <c r="AJ103" i="1"/>
  <c r="AH170" i="1"/>
  <c r="AH103" i="1"/>
  <c r="AH167" i="1"/>
  <c r="AH88" i="1"/>
  <c r="AJ162" i="1"/>
  <c r="AJ163" i="1"/>
  <c r="AJ164" i="1"/>
  <c r="AJ167" i="1"/>
  <c r="AJ170" i="1"/>
  <c r="AJ60" i="1"/>
  <c r="AG89" i="1"/>
  <c r="AK89" i="1" s="1"/>
  <c r="AO89" i="1" s="1"/>
  <c r="AD21" i="1"/>
  <c r="AH86" i="1" l="1"/>
  <c r="AJ173" i="1"/>
  <c r="AJ160" i="1"/>
  <c r="AD105" i="1"/>
  <c r="AH160" i="1" l="1"/>
  <c r="AD90" i="1"/>
  <c r="AG136" i="1" l="1"/>
  <c r="AK136" i="1" s="1"/>
  <c r="AO136" i="1" s="1"/>
  <c r="AE136" i="1"/>
  <c r="AI136" i="1" s="1"/>
  <c r="AM136" i="1" s="1"/>
  <c r="AD92" i="1" l="1"/>
  <c r="AD20" i="1"/>
  <c r="AD19" i="1"/>
  <c r="AD17" i="1" l="1"/>
  <c r="AG32" i="1" l="1"/>
  <c r="AK32" i="1" s="1"/>
  <c r="AO32" i="1" s="1"/>
  <c r="AG33" i="1"/>
  <c r="AK33" i="1" s="1"/>
  <c r="AO33" i="1" s="1"/>
  <c r="AG34" i="1"/>
  <c r="AK34" i="1" s="1"/>
  <c r="AO34" i="1" s="1"/>
  <c r="AF30" i="1"/>
  <c r="AE32" i="1"/>
  <c r="AI32" i="1" s="1"/>
  <c r="AM32" i="1" s="1"/>
  <c r="AE33" i="1"/>
  <c r="AI33" i="1" s="1"/>
  <c r="AM33" i="1" s="1"/>
  <c r="AE34" i="1"/>
  <c r="AI34" i="1" s="1"/>
  <c r="AM34" i="1" s="1"/>
  <c r="AD30" i="1"/>
  <c r="AC30" i="1"/>
  <c r="AA30" i="1"/>
  <c r="AE30" i="1" l="1"/>
  <c r="AI30" i="1" s="1"/>
  <c r="AM30" i="1" s="1"/>
  <c r="AF174" i="1"/>
  <c r="AD174" i="1"/>
  <c r="AF172" i="1"/>
  <c r="AD172" i="1"/>
  <c r="AF171" i="1"/>
  <c r="AD171" i="1"/>
  <c r="AF169" i="1"/>
  <c r="AD169" i="1"/>
  <c r="AF168" i="1"/>
  <c r="AF166" i="1"/>
  <c r="AD166" i="1"/>
  <c r="AF157" i="1"/>
  <c r="AD157" i="1"/>
  <c r="AF145" i="1"/>
  <c r="AD145" i="1"/>
  <c r="AF140" i="1"/>
  <c r="AD140" i="1"/>
  <c r="AF137" i="1"/>
  <c r="AD137" i="1"/>
  <c r="AF131" i="1"/>
  <c r="AD131" i="1"/>
  <c r="AF127" i="1"/>
  <c r="AD127" i="1"/>
  <c r="AF123" i="1"/>
  <c r="AD123" i="1"/>
  <c r="AF119" i="1"/>
  <c r="AD119" i="1"/>
  <c r="AF115" i="1"/>
  <c r="AD115" i="1"/>
  <c r="AF111" i="1"/>
  <c r="AD111" i="1"/>
  <c r="AF107" i="1"/>
  <c r="AD107" i="1"/>
  <c r="AF106" i="1"/>
  <c r="AF162" i="1" s="1"/>
  <c r="AD106" i="1"/>
  <c r="AF105" i="1"/>
  <c r="AD99" i="1"/>
  <c r="AD89" i="1"/>
  <c r="AF88" i="1"/>
  <c r="AF86" i="1" s="1"/>
  <c r="AD88" i="1"/>
  <c r="AF80" i="1"/>
  <c r="AD80" i="1"/>
  <c r="AF77" i="1"/>
  <c r="AD77" i="1"/>
  <c r="AF70" i="1"/>
  <c r="AF164" i="1" s="1"/>
  <c r="AD70" i="1"/>
  <c r="AD164" i="1" s="1"/>
  <c r="AF69" i="1"/>
  <c r="AD69" i="1"/>
  <c r="AF68" i="1"/>
  <c r="AD68" i="1"/>
  <c r="AF62" i="1"/>
  <c r="AF60" i="1" s="1"/>
  <c r="AF173" i="1" s="1"/>
  <c r="AD60" i="1"/>
  <c r="AD48" i="1"/>
  <c r="AD168" i="1" s="1"/>
  <c r="AD44" i="1"/>
  <c r="AD36" i="1"/>
  <c r="AG30" i="1"/>
  <c r="AK30" i="1" s="1"/>
  <c r="AO30" i="1" s="1"/>
  <c r="AF20" i="1"/>
  <c r="AF19" i="1" l="1"/>
  <c r="AD66" i="1"/>
  <c r="AD170" i="1"/>
  <c r="AD167" i="1"/>
  <c r="AF17" i="1"/>
  <c r="AD103" i="1"/>
  <c r="AF170" i="1"/>
  <c r="AD173" i="1"/>
  <c r="AF66" i="1"/>
  <c r="AD162" i="1"/>
  <c r="AF163" i="1"/>
  <c r="AF103" i="1"/>
  <c r="AF167" i="1"/>
  <c r="AD86" i="1"/>
  <c r="AD163" i="1"/>
  <c r="Z20" i="1"/>
  <c r="Z19" i="1"/>
  <c r="AC48" i="1"/>
  <c r="AG48" i="1" s="1"/>
  <c r="AK48" i="1" s="1"/>
  <c r="AO48" i="1" s="1"/>
  <c r="AC50" i="1"/>
  <c r="AG50" i="1" s="1"/>
  <c r="AK50" i="1" s="1"/>
  <c r="AO50" i="1" s="1"/>
  <c r="AC51" i="1"/>
  <c r="AG51" i="1" s="1"/>
  <c r="AK51" i="1" s="1"/>
  <c r="AO51" i="1" s="1"/>
  <c r="AA50" i="1"/>
  <c r="AE50" i="1" s="1"/>
  <c r="AI50" i="1" s="1"/>
  <c r="AM50" i="1" s="1"/>
  <c r="AA51" i="1"/>
  <c r="AE51" i="1" s="1"/>
  <c r="AI51" i="1" s="1"/>
  <c r="AM51" i="1" s="1"/>
  <c r="Z48" i="1"/>
  <c r="Z168" i="1" s="1"/>
  <c r="AF160" i="1" l="1"/>
  <c r="AD160" i="1"/>
  <c r="AA48" i="1"/>
  <c r="AE48" i="1" s="1"/>
  <c r="AI48" i="1" s="1"/>
  <c r="AM48" i="1" s="1"/>
  <c r="AB62" i="1"/>
  <c r="AB60" i="1" s="1"/>
  <c r="AB173" i="1" s="1"/>
  <c r="AB174" i="1"/>
  <c r="Z174" i="1"/>
  <c r="AB172" i="1"/>
  <c r="Z172" i="1"/>
  <c r="AB171" i="1"/>
  <c r="Z171" i="1"/>
  <c r="AB169" i="1"/>
  <c r="Z169" i="1"/>
  <c r="AB168" i="1"/>
  <c r="AB166" i="1"/>
  <c r="Z166" i="1"/>
  <c r="AB157" i="1"/>
  <c r="Z157" i="1"/>
  <c r="AB145" i="1"/>
  <c r="Z145" i="1"/>
  <c r="AB140" i="1"/>
  <c r="Z140" i="1"/>
  <c r="AB137" i="1"/>
  <c r="Z137" i="1"/>
  <c r="AB131" i="1"/>
  <c r="Z131" i="1"/>
  <c r="AB127" i="1"/>
  <c r="Z127" i="1"/>
  <c r="AB123" i="1"/>
  <c r="Z123" i="1"/>
  <c r="AB119" i="1"/>
  <c r="Z119" i="1"/>
  <c r="AB115" i="1"/>
  <c r="Z115" i="1"/>
  <c r="AB111" i="1"/>
  <c r="Z111" i="1"/>
  <c r="AB107" i="1"/>
  <c r="Z107" i="1"/>
  <c r="AB106" i="1"/>
  <c r="AB162" i="1" s="1"/>
  <c r="Z106" i="1"/>
  <c r="AB105" i="1"/>
  <c r="Z105" i="1"/>
  <c r="Z89" i="1"/>
  <c r="AB88" i="1"/>
  <c r="Z88" i="1"/>
  <c r="AB80" i="1"/>
  <c r="Z80" i="1"/>
  <c r="AB77" i="1"/>
  <c r="Z77" i="1"/>
  <c r="AB70" i="1"/>
  <c r="AB164" i="1" s="1"/>
  <c r="Z70" i="1"/>
  <c r="AB69" i="1"/>
  <c r="Z69" i="1"/>
  <c r="Z163" i="1" s="1"/>
  <c r="AB68" i="1"/>
  <c r="Z68" i="1"/>
  <c r="Z60" i="1"/>
  <c r="Z36" i="1"/>
  <c r="AB20" i="1"/>
  <c r="AB19" i="1" l="1"/>
  <c r="AB170" i="1"/>
  <c r="AB163" i="1"/>
  <c r="AB103" i="1"/>
  <c r="AB66" i="1"/>
  <c r="Z170" i="1"/>
  <c r="Z103" i="1"/>
  <c r="AB167" i="1"/>
  <c r="Z162" i="1"/>
  <c r="AB86" i="1"/>
  <c r="Z164" i="1"/>
  <c r="AB17" i="1"/>
  <c r="Z86" i="1"/>
  <c r="Z66" i="1"/>
  <c r="Z17" i="1"/>
  <c r="Z44" i="1"/>
  <c r="Z99" i="1"/>
  <c r="X169" i="1"/>
  <c r="X168" i="1"/>
  <c r="X166" i="1"/>
  <c r="Y64" i="1"/>
  <c r="AC64" i="1" s="1"/>
  <c r="AG64" i="1" s="1"/>
  <c r="AK64" i="1" s="1"/>
  <c r="AO64" i="1" s="1"/>
  <c r="W64" i="1"/>
  <c r="AA64" i="1" s="1"/>
  <c r="AE64" i="1" s="1"/>
  <c r="AI64" i="1" s="1"/>
  <c r="AM64" i="1" s="1"/>
  <c r="V89" i="1"/>
  <c r="W89" i="1" s="1"/>
  <c r="AA89" i="1" s="1"/>
  <c r="AE89" i="1" s="1"/>
  <c r="AI89" i="1" s="1"/>
  <c r="AM89" i="1" s="1"/>
  <c r="V20" i="1"/>
  <c r="V172" i="1"/>
  <c r="V171" i="1"/>
  <c r="V169" i="1"/>
  <c r="V168" i="1"/>
  <c r="V166" i="1"/>
  <c r="AB160" i="1" l="1"/>
  <c r="Z160" i="1"/>
  <c r="Z167" i="1"/>
  <c r="Z173" i="1"/>
  <c r="X20" i="1" l="1"/>
  <c r="X19" i="1"/>
  <c r="Y62" i="1"/>
  <c r="AC62" i="1" s="1"/>
  <c r="AG62" i="1" s="1"/>
  <c r="AK62" i="1" s="1"/>
  <c r="AO62" i="1" s="1"/>
  <c r="Y63" i="1"/>
  <c r="AC63" i="1" s="1"/>
  <c r="AG63" i="1" s="1"/>
  <c r="AK63" i="1" s="1"/>
  <c r="AO63" i="1" s="1"/>
  <c r="W63" i="1"/>
  <c r="AA63" i="1" s="1"/>
  <c r="AE63" i="1" s="1"/>
  <c r="AI63" i="1" s="1"/>
  <c r="AM63" i="1" s="1"/>
  <c r="X60" i="1"/>
  <c r="V62" i="1"/>
  <c r="W62" i="1" s="1"/>
  <c r="AA62" i="1" s="1"/>
  <c r="AE62" i="1" s="1"/>
  <c r="AI62" i="1" s="1"/>
  <c r="AM62" i="1" s="1"/>
  <c r="V46" i="1"/>
  <c r="Y46" i="1"/>
  <c r="AC46" i="1" s="1"/>
  <c r="AG46" i="1" s="1"/>
  <c r="AK46" i="1" s="1"/>
  <c r="AO46" i="1" s="1"/>
  <c r="Y47" i="1"/>
  <c r="AC47" i="1" s="1"/>
  <c r="AG47" i="1" s="1"/>
  <c r="AK47" i="1" s="1"/>
  <c r="AO47" i="1" s="1"/>
  <c r="W47" i="1"/>
  <c r="AA47" i="1" s="1"/>
  <c r="AE47" i="1" s="1"/>
  <c r="AI47" i="1" s="1"/>
  <c r="AM47" i="1" s="1"/>
  <c r="G46" i="1"/>
  <c r="K46" i="1" s="1"/>
  <c r="O46" i="1" s="1"/>
  <c r="S46" i="1" s="1"/>
  <c r="J44" i="1"/>
  <c r="D44" i="1"/>
  <c r="G44" i="1" s="1"/>
  <c r="V60" i="1" l="1"/>
  <c r="W60" i="1" s="1"/>
  <c r="AA60" i="1" s="1"/>
  <c r="AE60" i="1" s="1"/>
  <c r="AI60" i="1" s="1"/>
  <c r="AM60" i="1" s="1"/>
  <c r="V19" i="1"/>
  <c r="K44" i="1"/>
  <c r="Y60" i="1"/>
  <c r="AC60" i="1" s="1"/>
  <c r="AG60" i="1" s="1"/>
  <c r="AK60" i="1" s="1"/>
  <c r="AO60" i="1" s="1"/>
  <c r="X173" i="1"/>
  <c r="W46" i="1"/>
  <c r="AA46" i="1" s="1"/>
  <c r="AE46" i="1" s="1"/>
  <c r="AI46" i="1" s="1"/>
  <c r="AM46" i="1" s="1"/>
  <c r="V44" i="1"/>
  <c r="X145" i="1"/>
  <c r="V145" i="1"/>
  <c r="Y155" i="1"/>
  <c r="AC155" i="1" s="1"/>
  <c r="AG155" i="1" s="1"/>
  <c r="AK155" i="1" s="1"/>
  <c r="AO155" i="1" s="1"/>
  <c r="W155" i="1"/>
  <c r="AA155" i="1" s="1"/>
  <c r="AE155" i="1" s="1"/>
  <c r="AI155" i="1" s="1"/>
  <c r="AM155" i="1" s="1"/>
  <c r="Y99" i="1" l="1"/>
  <c r="AC99" i="1" s="1"/>
  <c r="AG99" i="1" s="1"/>
  <c r="AK99" i="1" s="1"/>
  <c r="AO99" i="1" s="1"/>
  <c r="Y101" i="1"/>
  <c r="AC101" i="1" s="1"/>
  <c r="AG101" i="1" s="1"/>
  <c r="AK101" i="1" s="1"/>
  <c r="AO101" i="1" s="1"/>
  <c r="Y102" i="1"/>
  <c r="AC102" i="1" s="1"/>
  <c r="AG102" i="1" s="1"/>
  <c r="AK102" i="1" s="1"/>
  <c r="AO102" i="1" s="1"/>
  <c r="W101" i="1"/>
  <c r="AA101" i="1" s="1"/>
  <c r="AE101" i="1" s="1"/>
  <c r="AI101" i="1" s="1"/>
  <c r="AM101" i="1" s="1"/>
  <c r="W102" i="1"/>
  <c r="AA102" i="1" s="1"/>
  <c r="AE102" i="1" s="1"/>
  <c r="AI102" i="1" s="1"/>
  <c r="AM102" i="1" s="1"/>
  <c r="V101" i="1"/>
  <c r="V88" i="1" s="1"/>
  <c r="V86" i="1" s="1"/>
  <c r="V99" i="1" l="1"/>
  <c r="W99" i="1" s="1"/>
  <c r="AA99" i="1" s="1"/>
  <c r="AE99" i="1" s="1"/>
  <c r="AI99" i="1" s="1"/>
  <c r="AM99" i="1" s="1"/>
  <c r="X174" i="1"/>
  <c r="V174" i="1"/>
  <c r="X172" i="1"/>
  <c r="X171" i="1"/>
  <c r="X157" i="1"/>
  <c r="V157" i="1"/>
  <c r="X140" i="1"/>
  <c r="V140" i="1"/>
  <c r="X137" i="1"/>
  <c r="V137" i="1"/>
  <c r="X131" i="1"/>
  <c r="V131" i="1"/>
  <c r="X127" i="1"/>
  <c r="V127" i="1"/>
  <c r="X123" i="1"/>
  <c r="V123" i="1"/>
  <c r="X119" i="1"/>
  <c r="V119" i="1"/>
  <c r="X115" i="1"/>
  <c r="V115" i="1"/>
  <c r="X111" i="1"/>
  <c r="V111" i="1"/>
  <c r="X107" i="1"/>
  <c r="V107" i="1"/>
  <c r="X106" i="1"/>
  <c r="V106" i="1"/>
  <c r="V162" i="1" s="1"/>
  <c r="X105" i="1"/>
  <c r="V105" i="1"/>
  <c r="X88" i="1"/>
  <c r="X86" i="1" s="1"/>
  <c r="X80" i="1"/>
  <c r="V80" i="1"/>
  <c r="X77" i="1"/>
  <c r="V77" i="1"/>
  <c r="X70" i="1"/>
  <c r="V70" i="1"/>
  <c r="X69" i="1"/>
  <c r="V69" i="1"/>
  <c r="V163" i="1" s="1"/>
  <c r="X68" i="1"/>
  <c r="V68" i="1"/>
  <c r="V36" i="1"/>
  <c r="V173" i="1" s="1"/>
  <c r="X17" i="1"/>
  <c r="X167" i="1" l="1"/>
  <c r="V170" i="1"/>
  <c r="V103" i="1"/>
  <c r="V167" i="1"/>
  <c r="X163" i="1"/>
  <c r="X66" i="1"/>
  <c r="X103" i="1"/>
  <c r="V17" i="1"/>
  <c r="V66" i="1"/>
  <c r="V164" i="1"/>
  <c r="X162" i="1"/>
  <c r="X164" i="1"/>
  <c r="X170" i="1"/>
  <c r="R168" i="1"/>
  <c r="V160" i="1" l="1"/>
  <c r="X160" i="1"/>
  <c r="U59" i="1"/>
  <c r="Y59" i="1" s="1"/>
  <c r="AC59" i="1" s="1"/>
  <c r="AG59" i="1" s="1"/>
  <c r="AK59" i="1" s="1"/>
  <c r="AO59" i="1" s="1"/>
  <c r="U98" i="1"/>
  <c r="Y98" i="1" s="1"/>
  <c r="AC98" i="1" s="1"/>
  <c r="AG98" i="1" s="1"/>
  <c r="AK98" i="1" s="1"/>
  <c r="AO98" i="1" s="1"/>
  <c r="R88" i="1" l="1"/>
  <c r="S98" i="1"/>
  <c r="W98" i="1" s="1"/>
  <c r="AA98" i="1" s="1"/>
  <c r="AE98" i="1" s="1"/>
  <c r="AI98" i="1" s="1"/>
  <c r="AM98" i="1" s="1"/>
  <c r="R19" i="1" l="1"/>
  <c r="S59" i="1"/>
  <c r="W59" i="1" s="1"/>
  <c r="AA59" i="1" s="1"/>
  <c r="AE59" i="1" s="1"/>
  <c r="AI59" i="1" s="1"/>
  <c r="AM59" i="1" s="1"/>
  <c r="T174" i="1" l="1"/>
  <c r="R174" i="1"/>
  <c r="T173" i="1"/>
  <c r="T172" i="1"/>
  <c r="R172" i="1"/>
  <c r="T171" i="1"/>
  <c r="R171" i="1"/>
  <c r="T169" i="1"/>
  <c r="R169" i="1"/>
  <c r="T168" i="1"/>
  <c r="T166" i="1"/>
  <c r="R166" i="1"/>
  <c r="T157" i="1"/>
  <c r="R157" i="1"/>
  <c r="T145" i="1"/>
  <c r="R145" i="1"/>
  <c r="T140" i="1"/>
  <c r="R140" i="1"/>
  <c r="T137" i="1"/>
  <c r="R137" i="1"/>
  <c r="T131" i="1"/>
  <c r="R131" i="1"/>
  <c r="T127" i="1"/>
  <c r="R127" i="1"/>
  <c r="T123" i="1"/>
  <c r="R123" i="1"/>
  <c r="T119" i="1"/>
  <c r="R119" i="1"/>
  <c r="T115" i="1"/>
  <c r="R115" i="1"/>
  <c r="T111" i="1"/>
  <c r="R111" i="1"/>
  <c r="T107" i="1"/>
  <c r="R107" i="1"/>
  <c r="T106" i="1"/>
  <c r="T162" i="1" s="1"/>
  <c r="R106" i="1"/>
  <c r="R162" i="1" s="1"/>
  <c r="T105" i="1"/>
  <c r="R105" i="1"/>
  <c r="T88" i="1"/>
  <c r="T86" i="1" s="1"/>
  <c r="R86" i="1"/>
  <c r="T80" i="1"/>
  <c r="R80" i="1"/>
  <c r="T77" i="1"/>
  <c r="R77" i="1"/>
  <c r="T70" i="1"/>
  <c r="T164" i="1" s="1"/>
  <c r="R70" i="1"/>
  <c r="R164" i="1" s="1"/>
  <c r="T69" i="1"/>
  <c r="R69" i="1"/>
  <c r="T68" i="1"/>
  <c r="R68" i="1"/>
  <c r="R36" i="1"/>
  <c r="R173" i="1" s="1"/>
  <c r="T20" i="1"/>
  <c r="R20" i="1"/>
  <c r="R17" i="1" s="1"/>
  <c r="T19" i="1"/>
  <c r="T163" i="1" l="1"/>
  <c r="R170" i="1"/>
  <c r="R103" i="1"/>
  <c r="R163" i="1"/>
  <c r="T66" i="1"/>
  <c r="T103" i="1"/>
  <c r="T170" i="1"/>
  <c r="R167" i="1"/>
  <c r="T167" i="1"/>
  <c r="R66" i="1"/>
  <c r="T17" i="1"/>
  <c r="P174" i="1"/>
  <c r="N174" i="1"/>
  <c r="P173" i="1"/>
  <c r="P172" i="1"/>
  <c r="N172" i="1"/>
  <c r="P171" i="1"/>
  <c r="N171" i="1"/>
  <c r="P169" i="1"/>
  <c r="N169" i="1"/>
  <c r="P168" i="1"/>
  <c r="N168" i="1"/>
  <c r="P166" i="1"/>
  <c r="N166" i="1"/>
  <c r="P157" i="1"/>
  <c r="N157" i="1"/>
  <c r="P145" i="1"/>
  <c r="N145" i="1"/>
  <c r="P140" i="1"/>
  <c r="N140" i="1"/>
  <c r="P137" i="1"/>
  <c r="N137" i="1"/>
  <c r="P131" i="1"/>
  <c r="N131" i="1"/>
  <c r="P127" i="1"/>
  <c r="N127" i="1"/>
  <c r="P123" i="1"/>
  <c r="N123" i="1"/>
  <c r="P119" i="1"/>
  <c r="N119" i="1"/>
  <c r="P115" i="1"/>
  <c r="N115" i="1"/>
  <c r="P111" i="1"/>
  <c r="N111" i="1"/>
  <c r="P107" i="1"/>
  <c r="N107" i="1"/>
  <c r="P106" i="1"/>
  <c r="N106" i="1"/>
  <c r="N162" i="1" s="1"/>
  <c r="P105" i="1"/>
  <c r="N105" i="1"/>
  <c r="P88" i="1"/>
  <c r="P86" i="1" s="1"/>
  <c r="N88" i="1"/>
  <c r="P80" i="1"/>
  <c r="N80" i="1"/>
  <c r="P77" i="1"/>
  <c r="N77" i="1"/>
  <c r="P70" i="1"/>
  <c r="P164" i="1" s="1"/>
  <c r="N70" i="1"/>
  <c r="N164" i="1" s="1"/>
  <c r="P69" i="1"/>
  <c r="N69" i="1"/>
  <c r="P68" i="1"/>
  <c r="N68" i="1"/>
  <c r="N36" i="1"/>
  <c r="P20" i="1"/>
  <c r="N20" i="1"/>
  <c r="P19" i="1"/>
  <c r="N19" i="1"/>
  <c r="R160" i="1" l="1"/>
  <c r="T160" i="1"/>
  <c r="N163" i="1"/>
  <c r="P66" i="1"/>
  <c r="P17" i="1"/>
  <c r="P170" i="1"/>
  <c r="P163" i="1"/>
  <c r="P103" i="1"/>
  <c r="N66" i="1"/>
  <c r="N173" i="1"/>
  <c r="N86" i="1"/>
  <c r="N103" i="1"/>
  <c r="N167" i="1"/>
  <c r="N170" i="1"/>
  <c r="N17" i="1"/>
  <c r="P162" i="1"/>
  <c r="P167" i="1"/>
  <c r="J75" i="1"/>
  <c r="J68" i="1" s="1"/>
  <c r="J166" i="1"/>
  <c r="M83" i="1"/>
  <c r="Q83" i="1" s="1"/>
  <c r="U83" i="1" s="1"/>
  <c r="Y83" i="1" s="1"/>
  <c r="AC83" i="1" s="1"/>
  <c r="AG83" i="1" s="1"/>
  <c r="AK83" i="1" s="1"/>
  <c r="AO83" i="1" s="1"/>
  <c r="M84" i="1"/>
  <c r="Q84" i="1" s="1"/>
  <c r="U84" i="1" s="1"/>
  <c r="Y84" i="1" s="1"/>
  <c r="AC84" i="1" s="1"/>
  <c r="AG84" i="1" s="1"/>
  <c r="AK84" i="1" s="1"/>
  <c r="AO84" i="1" s="1"/>
  <c r="M85" i="1"/>
  <c r="Q85" i="1" s="1"/>
  <c r="U85" i="1" s="1"/>
  <c r="Y85" i="1" s="1"/>
  <c r="AC85" i="1" s="1"/>
  <c r="AG85" i="1" s="1"/>
  <c r="AK85" i="1" s="1"/>
  <c r="AO85" i="1" s="1"/>
  <c r="K83" i="1"/>
  <c r="O83" i="1" s="1"/>
  <c r="S83" i="1" s="1"/>
  <c r="W83" i="1" s="1"/>
  <c r="AA83" i="1" s="1"/>
  <c r="AE83" i="1" s="1"/>
  <c r="AI83" i="1" s="1"/>
  <c r="AM83" i="1" s="1"/>
  <c r="K84" i="1"/>
  <c r="O84" i="1" s="1"/>
  <c r="S84" i="1" s="1"/>
  <c r="W84" i="1" s="1"/>
  <c r="AA84" i="1" s="1"/>
  <c r="AE84" i="1" s="1"/>
  <c r="AI84" i="1" s="1"/>
  <c r="AM84" i="1" s="1"/>
  <c r="K85" i="1"/>
  <c r="O85" i="1" s="1"/>
  <c r="S85" i="1" s="1"/>
  <c r="W85" i="1" s="1"/>
  <c r="AA85" i="1" s="1"/>
  <c r="AE85" i="1" s="1"/>
  <c r="AI85" i="1" s="1"/>
  <c r="AM85" i="1" s="1"/>
  <c r="J36" i="1"/>
  <c r="P160" i="1" l="1"/>
  <c r="N160" i="1"/>
  <c r="L174" i="1"/>
  <c r="J174" i="1"/>
  <c r="L173" i="1"/>
  <c r="J173" i="1"/>
  <c r="L172" i="1"/>
  <c r="J172" i="1"/>
  <c r="L171" i="1"/>
  <c r="J171" i="1"/>
  <c r="L169" i="1"/>
  <c r="J169" i="1"/>
  <c r="L168" i="1"/>
  <c r="J168" i="1"/>
  <c r="L166" i="1"/>
  <c r="L157" i="1"/>
  <c r="J157" i="1"/>
  <c r="L145" i="1"/>
  <c r="J145" i="1"/>
  <c r="L140" i="1"/>
  <c r="J140" i="1"/>
  <c r="L137" i="1"/>
  <c r="J137" i="1"/>
  <c r="L131" i="1"/>
  <c r="J131" i="1"/>
  <c r="L127" i="1"/>
  <c r="J127" i="1"/>
  <c r="L123" i="1"/>
  <c r="J123" i="1"/>
  <c r="L119" i="1"/>
  <c r="J119" i="1"/>
  <c r="L115" i="1"/>
  <c r="J115" i="1"/>
  <c r="L111" i="1"/>
  <c r="J111" i="1"/>
  <c r="L107" i="1"/>
  <c r="J107" i="1"/>
  <c r="L106" i="1"/>
  <c r="L162" i="1" s="1"/>
  <c r="J106" i="1"/>
  <c r="L105" i="1"/>
  <c r="J105" i="1"/>
  <c r="L88" i="1"/>
  <c r="J88" i="1"/>
  <c r="L80" i="1"/>
  <c r="J80" i="1"/>
  <c r="L77" i="1"/>
  <c r="J77" i="1"/>
  <c r="L70" i="1"/>
  <c r="L164" i="1" s="1"/>
  <c r="J70" i="1"/>
  <c r="L69" i="1"/>
  <c r="J69" i="1"/>
  <c r="L68" i="1"/>
  <c r="L20" i="1"/>
  <c r="J20" i="1"/>
  <c r="L19" i="1"/>
  <c r="J19" i="1"/>
  <c r="J163" i="1" l="1"/>
  <c r="J17" i="1"/>
  <c r="L103" i="1"/>
  <c r="L170" i="1"/>
  <c r="L163" i="1"/>
  <c r="L167" i="1"/>
  <c r="L86" i="1"/>
  <c r="L66" i="1"/>
  <c r="L17" i="1"/>
  <c r="J86" i="1"/>
  <c r="J162" i="1"/>
  <c r="J164" i="1"/>
  <c r="J167" i="1"/>
  <c r="J170" i="1"/>
  <c r="J66" i="1"/>
  <c r="J103" i="1"/>
  <c r="H174" i="1"/>
  <c r="H173" i="1"/>
  <c r="H172" i="1"/>
  <c r="H171" i="1"/>
  <c r="H169" i="1"/>
  <c r="H168" i="1"/>
  <c r="H166" i="1"/>
  <c r="F174" i="1"/>
  <c r="F173" i="1"/>
  <c r="F172" i="1"/>
  <c r="F171" i="1"/>
  <c r="F169" i="1"/>
  <c r="F168" i="1"/>
  <c r="F166" i="1"/>
  <c r="H157" i="1"/>
  <c r="F157" i="1"/>
  <c r="H145" i="1"/>
  <c r="F145" i="1"/>
  <c r="H140" i="1"/>
  <c r="F140" i="1"/>
  <c r="H137" i="1"/>
  <c r="F137" i="1"/>
  <c r="H131" i="1"/>
  <c r="H127" i="1"/>
  <c r="H123" i="1"/>
  <c r="H119" i="1"/>
  <c r="H115" i="1"/>
  <c r="H111" i="1"/>
  <c r="H107" i="1"/>
  <c r="H105" i="1"/>
  <c r="H106" i="1"/>
  <c r="F131" i="1"/>
  <c r="F127" i="1"/>
  <c r="F123" i="1"/>
  <c r="F119" i="1"/>
  <c r="F115" i="1"/>
  <c r="F111" i="1"/>
  <c r="F107" i="1"/>
  <c r="F106" i="1"/>
  <c r="F162" i="1" s="1"/>
  <c r="F105" i="1"/>
  <c r="F88" i="1"/>
  <c r="F86" i="1" s="1"/>
  <c r="H88" i="1"/>
  <c r="H86" i="1" s="1"/>
  <c r="H80" i="1"/>
  <c r="H77" i="1"/>
  <c r="H70" i="1"/>
  <c r="H164" i="1" s="1"/>
  <c r="H69" i="1"/>
  <c r="H68" i="1"/>
  <c r="F80" i="1"/>
  <c r="F77" i="1"/>
  <c r="F70" i="1"/>
  <c r="F164" i="1" s="1"/>
  <c r="F69" i="1"/>
  <c r="F68" i="1"/>
  <c r="H20" i="1"/>
  <c r="H19" i="1"/>
  <c r="F20" i="1"/>
  <c r="F19" i="1"/>
  <c r="L160" i="1" l="1"/>
  <c r="J160" i="1"/>
  <c r="H17" i="1"/>
  <c r="H66" i="1"/>
  <c r="H103" i="1"/>
  <c r="H167" i="1"/>
  <c r="F17" i="1"/>
  <c r="H163" i="1"/>
  <c r="F170" i="1"/>
  <c r="F167" i="1"/>
  <c r="H170" i="1"/>
  <c r="H162" i="1"/>
  <c r="F163" i="1"/>
  <c r="F66" i="1"/>
  <c r="F103" i="1"/>
  <c r="H160" i="1" l="1"/>
  <c r="F160" i="1"/>
  <c r="E20" i="1"/>
  <c r="I20" i="1" s="1"/>
  <c r="M20" i="1" s="1"/>
  <c r="Q20" i="1" s="1"/>
  <c r="U20" i="1" s="1"/>
  <c r="Y20" i="1" s="1"/>
  <c r="AC20" i="1" s="1"/>
  <c r="AG20" i="1" s="1"/>
  <c r="AK20" i="1" s="1"/>
  <c r="AO20" i="1" s="1"/>
  <c r="I159" i="1" l="1"/>
  <c r="M159" i="1" s="1"/>
  <c r="Q159" i="1" s="1"/>
  <c r="U159" i="1" s="1"/>
  <c r="Y159" i="1" s="1"/>
  <c r="AC159" i="1" s="1"/>
  <c r="AG159" i="1" s="1"/>
  <c r="AK159" i="1" s="1"/>
  <c r="AO159" i="1" s="1"/>
  <c r="G159" i="1"/>
  <c r="K159" i="1" s="1"/>
  <c r="O159" i="1" s="1"/>
  <c r="S159" i="1" s="1"/>
  <c r="W159" i="1" s="1"/>
  <c r="AA159" i="1" s="1"/>
  <c r="AE159" i="1" s="1"/>
  <c r="AI159" i="1" s="1"/>
  <c r="AM159" i="1" s="1"/>
  <c r="I24" i="1"/>
  <c r="M24" i="1" s="1"/>
  <c r="Q24" i="1" s="1"/>
  <c r="U24" i="1" s="1"/>
  <c r="Y24" i="1" s="1"/>
  <c r="AC24" i="1" s="1"/>
  <c r="AG24" i="1" s="1"/>
  <c r="AK24" i="1" s="1"/>
  <c r="AO24" i="1" s="1"/>
  <c r="I25" i="1"/>
  <c r="M25" i="1" s="1"/>
  <c r="Q25" i="1" s="1"/>
  <c r="U25" i="1" s="1"/>
  <c r="Y25" i="1" s="1"/>
  <c r="AC25" i="1" s="1"/>
  <c r="AG25" i="1" s="1"/>
  <c r="AK25" i="1" s="1"/>
  <c r="AO25" i="1" s="1"/>
  <c r="I28" i="1"/>
  <c r="M28" i="1" s="1"/>
  <c r="Q28" i="1" s="1"/>
  <c r="U28" i="1" s="1"/>
  <c r="Y28" i="1" s="1"/>
  <c r="AC28" i="1" s="1"/>
  <c r="AG28" i="1" s="1"/>
  <c r="AK28" i="1" s="1"/>
  <c r="AO28" i="1" s="1"/>
  <c r="I29" i="1"/>
  <c r="M29" i="1" s="1"/>
  <c r="Q29" i="1" s="1"/>
  <c r="U29" i="1" s="1"/>
  <c r="Y29" i="1" s="1"/>
  <c r="AC29" i="1" s="1"/>
  <c r="AG29" i="1" s="1"/>
  <c r="AK29" i="1" s="1"/>
  <c r="AO29" i="1" s="1"/>
  <c r="I30" i="1"/>
  <c r="M30" i="1" s="1"/>
  <c r="Q30" i="1" s="1"/>
  <c r="U30" i="1" s="1"/>
  <c r="Y30" i="1" s="1"/>
  <c r="I35" i="1"/>
  <c r="M35" i="1" s="1"/>
  <c r="Q35" i="1" s="1"/>
  <c r="U35" i="1" s="1"/>
  <c r="Y35" i="1" s="1"/>
  <c r="AC35" i="1" s="1"/>
  <c r="AG35" i="1" s="1"/>
  <c r="AK35" i="1" s="1"/>
  <c r="AO35" i="1" s="1"/>
  <c r="I38" i="1"/>
  <c r="M38" i="1" s="1"/>
  <c r="Q38" i="1" s="1"/>
  <c r="U38" i="1" s="1"/>
  <c r="Y38" i="1" s="1"/>
  <c r="AC38" i="1" s="1"/>
  <c r="AG38" i="1" s="1"/>
  <c r="AK38" i="1" s="1"/>
  <c r="AO38" i="1" s="1"/>
  <c r="I39" i="1"/>
  <c r="M39" i="1" s="1"/>
  <c r="Q39" i="1" s="1"/>
  <c r="U39" i="1" s="1"/>
  <c r="Y39" i="1" s="1"/>
  <c r="AC39" i="1" s="1"/>
  <c r="AG39" i="1" s="1"/>
  <c r="AK39" i="1" s="1"/>
  <c r="AO39" i="1" s="1"/>
  <c r="I42" i="1"/>
  <c r="M42" i="1" s="1"/>
  <c r="Q42" i="1" s="1"/>
  <c r="U42" i="1" s="1"/>
  <c r="Y42" i="1" s="1"/>
  <c r="AC42" i="1" s="1"/>
  <c r="AG42" i="1" s="1"/>
  <c r="AK42" i="1" s="1"/>
  <c r="AO42" i="1" s="1"/>
  <c r="I43" i="1"/>
  <c r="M43" i="1" s="1"/>
  <c r="Q43" i="1" s="1"/>
  <c r="U43" i="1" s="1"/>
  <c r="Y43" i="1" s="1"/>
  <c r="AC43" i="1" s="1"/>
  <c r="AG43" i="1" s="1"/>
  <c r="AK43" i="1" s="1"/>
  <c r="AO43" i="1" s="1"/>
  <c r="I44" i="1"/>
  <c r="M44" i="1" s="1"/>
  <c r="Q44" i="1" s="1"/>
  <c r="U44" i="1" s="1"/>
  <c r="Y44" i="1" s="1"/>
  <c r="AC44" i="1" s="1"/>
  <c r="AG44" i="1" s="1"/>
  <c r="AK44" i="1" s="1"/>
  <c r="AO44" i="1" s="1"/>
  <c r="I54" i="1"/>
  <c r="M54" i="1" s="1"/>
  <c r="Q54" i="1" s="1"/>
  <c r="U54" i="1" s="1"/>
  <c r="Y54" i="1" s="1"/>
  <c r="AC54" i="1" s="1"/>
  <c r="AG54" i="1" s="1"/>
  <c r="AK54" i="1" s="1"/>
  <c r="AO54" i="1" s="1"/>
  <c r="I55" i="1"/>
  <c r="M55" i="1" s="1"/>
  <c r="Q55" i="1" s="1"/>
  <c r="U55" i="1" s="1"/>
  <c r="Y55" i="1" s="1"/>
  <c r="AC55" i="1" s="1"/>
  <c r="AG55" i="1" s="1"/>
  <c r="AK55" i="1" s="1"/>
  <c r="AO55" i="1" s="1"/>
  <c r="I56" i="1"/>
  <c r="M56" i="1" s="1"/>
  <c r="Q56" i="1" s="1"/>
  <c r="U56" i="1" s="1"/>
  <c r="Y56" i="1" s="1"/>
  <c r="AC56" i="1" s="1"/>
  <c r="AG56" i="1" s="1"/>
  <c r="AK56" i="1" s="1"/>
  <c r="AO56" i="1" s="1"/>
  <c r="I57" i="1"/>
  <c r="M57" i="1" s="1"/>
  <c r="Q57" i="1" s="1"/>
  <c r="U57" i="1" s="1"/>
  <c r="Y57" i="1" s="1"/>
  <c r="AC57" i="1" s="1"/>
  <c r="AG57" i="1" s="1"/>
  <c r="AK57" i="1" s="1"/>
  <c r="AO57" i="1" s="1"/>
  <c r="I58" i="1"/>
  <c r="M58" i="1" s="1"/>
  <c r="Q58" i="1" s="1"/>
  <c r="U58" i="1" s="1"/>
  <c r="Y58" i="1" s="1"/>
  <c r="AC58" i="1" s="1"/>
  <c r="AG58" i="1" s="1"/>
  <c r="AK58" i="1" s="1"/>
  <c r="AO58" i="1" s="1"/>
  <c r="I71" i="1"/>
  <c r="M71" i="1" s="1"/>
  <c r="Q71" i="1" s="1"/>
  <c r="U71" i="1" s="1"/>
  <c r="Y71" i="1" s="1"/>
  <c r="AC71" i="1" s="1"/>
  <c r="AG71" i="1" s="1"/>
  <c r="AK71" i="1" s="1"/>
  <c r="AO71" i="1" s="1"/>
  <c r="I72" i="1"/>
  <c r="M72" i="1" s="1"/>
  <c r="Q72" i="1" s="1"/>
  <c r="U72" i="1" s="1"/>
  <c r="Y72" i="1" s="1"/>
  <c r="AC72" i="1" s="1"/>
  <c r="AG72" i="1" s="1"/>
  <c r="AK72" i="1" s="1"/>
  <c r="AO72" i="1" s="1"/>
  <c r="I73" i="1"/>
  <c r="M73" i="1" s="1"/>
  <c r="Q73" i="1" s="1"/>
  <c r="U73" i="1" s="1"/>
  <c r="Y73" i="1" s="1"/>
  <c r="AC73" i="1" s="1"/>
  <c r="AG73" i="1" s="1"/>
  <c r="AK73" i="1" s="1"/>
  <c r="AO73" i="1" s="1"/>
  <c r="I74" i="1"/>
  <c r="M74" i="1" s="1"/>
  <c r="Q74" i="1" s="1"/>
  <c r="U74" i="1" s="1"/>
  <c r="Y74" i="1" s="1"/>
  <c r="AC74" i="1" s="1"/>
  <c r="AG74" i="1" s="1"/>
  <c r="AK74" i="1" s="1"/>
  <c r="AO74" i="1" s="1"/>
  <c r="I75" i="1"/>
  <c r="M75" i="1" s="1"/>
  <c r="Q75" i="1" s="1"/>
  <c r="U75" i="1" s="1"/>
  <c r="Y75" i="1" s="1"/>
  <c r="AC75" i="1" s="1"/>
  <c r="AG75" i="1" s="1"/>
  <c r="AK75" i="1" s="1"/>
  <c r="AO75" i="1" s="1"/>
  <c r="I76" i="1"/>
  <c r="M76" i="1" s="1"/>
  <c r="Q76" i="1" s="1"/>
  <c r="U76" i="1" s="1"/>
  <c r="Y76" i="1" s="1"/>
  <c r="AC76" i="1" s="1"/>
  <c r="AG76" i="1" s="1"/>
  <c r="AK76" i="1" s="1"/>
  <c r="AO76" i="1" s="1"/>
  <c r="I79" i="1"/>
  <c r="M79" i="1" s="1"/>
  <c r="Q79" i="1" s="1"/>
  <c r="U79" i="1" s="1"/>
  <c r="Y79" i="1" s="1"/>
  <c r="AC79" i="1" s="1"/>
  <c r="AG79" i="1" s="1"/>
  <c r="AK79" i="1" s="1"/>
  <c r="AO79" i="1" s="1"/>
  <c r="I82" i="1"/>
  <c r="M82" i="1" s="1"/>
  <c r="Q82" i="1" s="1"/>
  <c r="U82" i="1" s="1"/>
  <c r="Y82" i="1" s="1"/>
  <c r="AC82" i="1" s="1"/>
  <c r="AG82" i="1" s="1"/>
  <c r="AK82" i="1" s="1"/>
  <c r="AO82" i="1" s="1"/>
  <c r="I90" i="1"/>
  <c r="M90" i="1" s="1"/>
  <c r="Q90" i="1" s="1"/>
  <c r="U90" i="1" s="1"/>
  <c r="Y90" i="1" s="1"/>
  <c r="AC90" i="1" s="1"/>
  <c r="AG90" i="1" s="1"/>
  <c r="AK90" i="1" s="1"/>
  <c r="AO90" i="1" s="1"/>
  <c r="I91" i="1"/>
  <c r="M91" i="1" s="1"/>
  <c r="Q91" i="1" s="1"/>
  <c r="U91" i="1" s="1"/>
  <c r="Y91" i="1" s="1"/>
  <c r="AC91" i="1" s="1"/>
  <c r="AG91" i="1" s="1"/>
  <c r="AK91" i="1" s="1"/>
  <c r="AO91" i="1" s="1"/>
  <c r="I92" i="1"/>
  <c r="M92" i="1" s="1"/>
  <c r="Q92" i="1" s="1"/>
  <c r="U92" i="1" s="1"/>
  <c r="Y92" i="1" s="1"/>
  <c r="AC92" i="1" s="1"/>
  <c r="AG92" i="1" s="1"/>
  <c r="AK92" i="1" s="1"/>
  <c r="AO92" i="1" s="1"/>
  <c r="I93" i="1"/>
  <c r="M93" i="1" s="1"/>
  <c r="Q93" i="1" s="1"/>
  <c r="U93" i="1" s="1"/>
  <c r="Y93" i="1" s="1"/>
  <c r="AC93" i="1" s="1"/>
  <c r="AG93" i="1" s="1"/>
  <c r="AK93" i="1" s="1"/>
  <c r="AO93" i="1" s="1"/>
  <c r="I94" i="1"/>
  <c r="M94" i="1" s="1"/>
  <c r="Q94" i="1" s="1"/>
  <c r="U94" i="1" s="1"/>
  <c r="Y94" i="1" s="1"/>
  <c r="AC94" i="1" s="1"/>
  <c r="AG94" i="1" s="1"/>
  <c r="AK94" i="1" s="1"/>
  <c r="AO94" i="1" s="1"/>
  <c r="I95" i="1"/>
  <c r="M95" i="1" s="1"/>
  <c r="Q95" i="1" s="1"/>
  <c r="U95" i="1" s="1"/>
  <c r="Y95" i="1" s="1"/>
  <c r="AC95" i="1" s="1"/>
  <c r="AG95" i="1" s="1"/>
  <c r="AK95" i="1" s="1"/>
  <c r="AO95" i="1" s="1"/>
  <c r="I96" i="1"/>
  <c r="M96" i="1" s="1"/>
  <c r="Q96" i="1" s="1"/>
  <c r="U96" i="1" s="1"/>
  <c r="Y96" i="1" s="1"/>
  <c r="AC96" i="1" s="1"/>
  <c r="AG96" i="1" s="1"/>
  <c r="AK96" i="1" s="1"/>
  <c r="AO96" i="1" s="1"/>
  <c r="I97" i="1"/>
  <c r="M97" i="1" s="1"/>
  <c r="Q97" i="1" s="1"/>
  <c r="U97" i="1" s="1"/>
  <c r="Y97" i="1" s="1"/>
  <c r="AC97" i="1" s="1"/>
  <c r="AG97" i="1" s="1"/>
  <c r="AK97" i="1" s="1"/>
  <c r="AO97" i="1" s="1"/>
  <c r="I109" i="1"/>
  <c r="M109" i="1" s="1"/>
  <c r="Q109" i="1" s="1"/>
  <c r="U109" i="1" s="1"/>
  <c r="Y109" i="1" s="1"/>
  <c r="AC109" i="1" s="1"/>
  <c r="AG109" i="1" s="1"/>
  <c r="AK109" i="1" s="1"/>
  <c r="AO109" i="1" s="1"/>
  <c r="I110" i="1"/>
  <c r="M110" i="1" s="1"/>
  <c r="Q110" i="1" s="1"/>
  <c r="U110" i="1" s="1"/>
  <c r="Y110" i="1" s="1"/>
  <c r="AC110" i="1" s="1"/>
  <c r="AG110" i="1" s="1"/>
  <c r="AK110" i="1" s="1"/>
  <c r="AO110" i="1" s="1"/>
  <c r="I113" i="1"/>
  <c r="M113" i="1" s="1"/>
  <c r="Q113" i="1" s="1"/>
  <c r="U113" i="1" s="1"/>
  <c r="Y113" i="1" s="1"/>
  <c r="AC113" i="1" s="1"/>
  <c r="AG113" i="1" s="1"/>
  <c r="AK113" i="1" s="1"/>
  <c r="AO113" i="1" s="1"/>
  <c r="I114" i="1"/>
  <c r="M114" i="1" s="1"/>
  <c r="Q114" i="1" s="1"/>
  <c r="U114" i="1" s="1"/>
  <c r="Y114" i="1" s="1"/>
  <c r="AC114" i="1" s="1"/>
  <c r="AG114" i="1" s="1"/>
  <c r="AK114" i="1" s="1"/>
  <c r="AO114" i="1" s="1"/>
  <c r="I117" i="1"/>
  <c r="M117" i="1" s="1"/>
  <c r="Q117" i="1" s="1"/>
  <c r="U117" i="1" s="1"/>
  <c r="Y117" i="1" s="1"/>
  <c r="AC117" i="1" s="1"/>
  <c r="AG117" i="1" s="1"/>
  <c r="AK117" i="1" s="1"/>
  <c r="AO117" i="1" s="1"/>
  <c r="I118" i="1"/>
  <c r="M118" i="1" s="1"/>
  <c r="Q118" i="1" s="1"/>
  <c r="U118" i="1" s="1"/>
  <c r="Y118" i="1" s="1"/>
  <c r="AC118" i="1" s="1"/>
  <c r="AG118" i="1" s="1"/>
  <c r="AK118" i="1" s="1"/>
  <c r="AO118" i="1" s="1"/>
  <c r="I121" i="1"/>
  <c r="M121" i="1" s="1"/>
  <c r="Q121" i="1" s="1"/>
  <c r="U121" i="1" s="1"/>
  <c r="Y121" i="1" s="1"/>
  <c r="AC121" i="1" s="1"/>
  <c r="AG121" i="1" s="1"/>
  <c r="AK121" i="1" s="1"/>
  <c r="AO121" i="1" s="1"/>
  <c r="I122" i="1"/>
  <c r="M122" i="1" s="1"/>
  <c r="Q122" i="1" s="1"/>
  <c r="U122" i="1" s="1"/>
  <c r="Y122" i="1" s="1"/>
  <c r="AC122" i="1" s="1"/>
  <c r="AG122" i="1" s="1"/>
  <c r="AK122" i="1" s="1"/>
  <c r="AO122" i="1" s="1"/>
  <c r="I125" i="1"/>
  <c r="M125" i="1" s="1"/>
  <c r="Q125" i="1" s="1"/>
  <c r="U125" i="1" s="1"/>
  <c r="Y125" i="1" s="1"/>
  <c r="AC125" i="1" s="1"/>
  <c r="AG125" i="1" s="1"/>
  <c r="AK125" i="1" s="1"/>
  <c r="AO125" i="1" s="1"/>
  <c r="I126" i="1"/>
  <c r="M126" i="1" s="1"/>
  <c r="Q126" i="1" s="1"/>
  <c r="U126" i="1" s="1"/>
  <c r="Y126" i="1" s="1"/>
  <c r="AC126" i="1" s="1"/>
  <c r="AG126" i="1" s="1"/>
  <c r="AK126" i="1" s="1"/>
  <c r="AO126" i="1" s="1"/>
  <c r="I129" i="1"/>
  <c r="M129" i="1" s="1"/>
  <c r="Q129" i="1" s="1"/>
  <c r="U129" i="1" s="1"/>
  <c r="Y129" i="1" s="1"/>
  <c r="AC129" i="1" s="1"/>
  <c r="AG129" i="1" s="1"/>
  <c r="AK129" i="1" s="1"/>
  <c r="AO129" i="1" s="1"/>
  <c r="I130" i="1"/>
  <c r="M130" i="1" s="1"/>
  <c r="Q130" i="1" s="1"/>
  <c r="U130" i="1" s="1"/>
  <c r="Y130" i="1" s="1"/>
  <c r="AC130" i="1" s="1"/>
  <c r="AG130" i="1" s="1"/>
  <c r="AK130" i="1" s="1"/>
  <c r="AO130" i="1" s="1"/>
  <c r="I133" i="1"/>
  <c r="M133" i="1" s="1"/>
  <c r="Q133" i="1" s="1"/>
  <c r="U133" i="1" s="1"/>
  <c r="Y133" i="1" s="1"/>
  <c r="AC133" i="1" s="1"/>
  <c r="AG133" i="1" s="1"/>
  <c r="AK133" i="1" s="1"/>
  <c r="AO133" i="1" s="1"/>
  <c r="I134" i="1"/>
  <c r="M134" i="1" s="1"/>
  <c r="Q134" i="1" s="1"/>
  <c r="U134" i="1" s="1"/>
  <c r="Y134" i="1" s="1"/>
  <c r="AC134" i="1" s="1"/>
  <c r="AG134" i="1" s="1"/>
  <c r="AK134" i="1" s="1"/>
  <c r="AO134" i="1" s="1"/>
  <c r="I135" i="1"/>
  <c r="M135" i="1" s="1"/>
  <c r="Q135" i="1" s="1"/>
  <c r="U135" i="1" s="1"/>
  <c r="Y135" i="1" s="1"/>
  <c r="AC135" i="1" s="1"/>
  <c r="AG135" i="1" s="1"/>
  <c r="AK135" i="1" s="1"/>
  <c r="AO135" i="1" s="1"/>
  <c r="I138" i="1"/>
  <c r="M138" i="1" s="1"/>
  <c r="Q138" i="1" s="1"/>
  <c r="U138" i="1" s="1"/>
  <c r="Y138" i="1" s="1"/>
  <c r="AC138" i="1" s="1"/>
  <c r="AG138" i="1" s="1"/>
  <c r="AK138" i="1" s="1"/>
  <c r="AO138" i="1" s="1"/>
  <c r="I139" i="1"/>
  <c r="M139" i="1" s="1"/>
  <c r="Q139" i="1" s="1"/>
  <c r="U139" i="1" s="1"/>
  <c r="Y139" i="1" s="1"/>
  <c r="AC139" i="1" s="1"/>
  <c r="AG139" i="1" s="1"/>
  <c r="AK139" i="1" s="1"/>
  <c r="AO139" i="1" s="1"/>
  <c r="I141" i="1"/>
  <c r="M141" i="1" s="1"/>
  <c r="Q141" i="1" s="1"/>
  <c r="U141" i="1" s="1"/>
  <c r="Y141" i="1" s="1"/>
  <c r="AC141" i="1" s="1"/>
  <c r="AG141" i="1" s="1"/>
  <c r="AK141" i="1" s="1"/>
  <c r="AO141" i="1" s="1"/>
  <c r="I142" i="1"/>
  <c r="M142" i="1" s="1"/>
  <c r="Q142" i="1" s="1"/>
  <c r="U142" i="1" s="1"/>
  <c r="Y142" i="1" s="1"/>
  <c r="AC142" i="1" s="1"/>
  <c r="AG142" i="1" s="1"/>
  <c r="AK142" i="1" s="1"/>
  <c r="AO142" i="1" s="1"/>
  <c r="I143" i="1"/>
  <c r="M143" i="1" s="1"/>
  <c r="Q143" i="1" s="1"/>
  <c r="U143" i="1" s="1"/>
  <c r="Y143" i="1" s="1"/>
  <c r="AC143" i="1" s="1"/>
  <c r="AG143" i="1" s="1"/>
  <c r="AK143" i="1" s="1"/>
  <c r="AO143" i="1" s="1"/>
  <c r="I144" i="1"/>
  <c r="M144" i="1" s="1"/>
  <c r="Q144" i="1" s="1"/>
  <c r="U144" i="1" s="1"/>
  <c r="Y144" i="1" s="1"/>
  <c r="AC144" i="1" s="1"/>
  <c r="AG144" i="1" s="1"/>
  <c r="AK144" i="1" s="1"/>
  <c r="AO144" i="1" s="1"/>
  <c r="I146" i="1"/>
  <c r="M146" i="1" s="1"/>
  <c r="Q146" i="1" s="1"/>
  <c r="U146" i="1" s="1"/>
  <c r="Y146" i="1" s="1"/>
  <c r="AC146" i="1" s="1"/>
  <c r="AG146" i="1" s="1"/>
  <c r="AK146" i="1" s="1"/>
  <c r="AO146" i="1" s="1"/>
  <c r="I147" i="1"/>
  <c r="M147" i="1" s="1"/>
  <c r="Q147" i="1" s="1"/>
  <c r="U147" i="1" s="1"/>
  <c r="Y147" i="1" s="1"/>
  <c r="AC147" i="1" s="1"/>
  <c r="AG147" i="1" s="1"/>
  <c r="AK147" i="1" s="1"/>
  <c r="AO147" i="1" s="1"/>
  <c r="I148" i="1"/>
  <c r="M148" i="1" s="1"/>
  <c r="Q148" i="1" s="1"/>
  <c r="U148" i="1" s="1"/>
  <c r="Y148" i="1" s="1"/>
  <c r="AC148" i="1" s="1"/>
  <c r="AG148" i="1" s="1"/>
  <c r="AK148" i="1" s="1"/>
  <c r="AO148" i="1" s="1"/>
  <c r="I149" i="1"/>
  <c r="M149" i="1" s="1"/>
  <c r="Q149" i="1" s="1"/>
  <c r="U149" i="1" s="1"/>
  <c r="Y149" i="1" s="1"/>
  <c r="AC149" i="1" s="1"/>
  <c r="AG149" i="1" s="1"/>
  <c r="AK149" i="1" s="1"/>
  <c r="AO149" i="1" s="1"/>
  <c r="I150" i="1"/>
  <c r="M150" i="1" s="1"/>
  <c r="Q150" i="1" s="1"/>
  <c r="U150" i="1" s="1"/>
  <c r="Y150" i="1" s="1"/>
  <c r="AC150" i="1" s="1"/>
  <c r="AG150" i="1" s="1"/>
  <c r="AK150" i="1" s="1"/>
  <c r="AO150" i="1" s="1"/>
  <c r="I151" i="1"/>
  <c r="M151" i="1" s="1"/>
  <c r="Q151" i="1" s="1"/>
  <c r="U151" i="1" s="1"/>
  <c r="Y151" i="1" s="1"/>
  <c r="AC151" i="1" s="1"/>
  <c r="AG151" i="1" s="1"/>
  <c r="AK151" i="1" s="1"/>
  <c r="AO151" i="1" s="1"/>
  <c r="I152" i="1"/>
  <c r="M152" i="1" s="1"/>
  <c r="Q152" i="1" s="1"/>
  <c r="U152" i="1" s="1"/>
  <c r="Y152" i="1" s="1"/>
  <c r="AC152" i="1" s="1"/>
  <c r="AG152" i="1" s="1"/>
  <c r="AK152" i="1" s="1"/>
  <c r="AO152" i="1" s="1"/>
  <c r="I153" i="1"/>
  <c r="M153" i="1" s="1"/>
  <c r="Q153" i="1" s="1"/>
  <c r="U153" i="1" s="1"/>
  <c r="Y153" i="1" s="1"/>
  <c r="AC153" i="1" s="1"/>
  <c r="AG153" i="1" s="1"/>
  <c r="AK153" i="1" s="1"/>
  <c r="AO153" i="1" s="1"/>
  <c r="I154" i="1"/>
  <c r="M154" i="1" s="1"/>
  <c r="Q154" i="1" s="1"/>
  <c r="U154" i="1" s="1"/>
  <c r="Y154" i="1" s="1"/>
  <c r="AC154" i="1" s="1"/>
  <c r="AG154" i="1" s="1"/>
  <c r="AK154" i="1" s="1"/>
  <c r="AO154" i="1" s="1"/>
  <c r="I158" i="1"/>
  <c r="M158" i="1" s="1"/>
  <c r="Q158" i="1" s="1"/>
  <c r="U158" i="1" s="1"/>
  <c r="Y158" i="1" s="1"/>
  <c r="AC158" i="1" s="1"/>
  <c r="AG158" i="1" s="1"/>
  <c r="AK158" i="1" s="1"/>
  <c r="AO158" i="1" s="1"/>
  <c r="G24" i="1"/>
  <c r="K24" i="1" s="1"/>
  <c r="O24" i="1" s="1"/>
  <c r="S24" i="1" s="1"/>
  <c r="W24" i="1" s="1"/>
  <c r="AA24" i="1" s="1"/>
  <c r="AE24" i="1" s="1"/>
  <c r="AI24" i="1" s="1"/>
  <c r="AM24" i="1" s="1"/>
  <c r="G25" i="1"/>
  <c r="K25" i="1" s="1"/>
  <c r="O25" i="1" s="1"/>
  <c r="S25" i="1" s="1"/>
  <c r="W25" i="1" s="1"/>
  <c r="AA25" i="1" s="1"/>
  <c r="AE25" i="1" s="1"/>
  <c r="AI25" i="1" s="1"/>
  <c r="AM25" i="1" s="1"/>
  <c r="G28" i="1"/>
  <c r="K28" i="1" s="1"/>
  <c r="O28" i="1" s="1"/>
  <c r="S28" i="1" s="1"/>
  <c r="W28" i="1" s="1"/>
  <c r="AA28" i="1" s="1"/>
  <c r="AE28" i="1" s="1"/>
  <c r="AI28" i="1" s="1"/>
  <c r="AM28" i="1" s="1"/>
  <c r="G29" i="1"/>
  <c r="K29" i="1" s="1"/>
  <c r="O29" i="1" s="1"/>
  <c r="S29" i="1" s="1"/>
  <c r="W29" i="1" s="1"/>
  <c r="AA29" i="1" s="1"/>
  <c r="AE29" i="1" s="1"/>
  <c r="AI29" i="1" s="1"/>
  <c r="AM29" i="1" s="1"/>
  <c r="G30" i="1"/>
  <c r="K30" i="1" s="1"/>
  <c r="O30" i="1" s="1"/>
  <c r="S30" i="1" s="1"/>
  <c r="W30" i="1" s="1"/>
  <c r="G35" i="1"/>
  <c r="K35" i="1" s="1"/>
  <c r="O35" i="1" s="1"/>
  <c r="S35" i="1" s="1"/>
  <c r="W35" i="1" s="1"/>
  <c r="AA35" i="1" s="1"/>
  <c r="AE35" i="1" s="1"/>
  <c r="AI35" i="1" s="1"/>
  <c r="AM35" i="1" s="1"/>
  <c r="G38" i="1"/>
  <c r="K38" i="1" s="1"/>
  <c r="O38" i="1" s="1"/>
  <c r="S38" i="1" s="1"/>
  <c r="W38" i="1" s="1"/>
  <c r="AA38" i="1" s="1"/>
  <c r="AE38" i="1" s="1"/>
  <c r="AI38" i="1" s="1"/>
  <c r="AM38" i="1" s="1"/>
  <c r="G39" i="1"/>
  <c r="K39" i="1" s="1"/>
  <c r="O39" i="1" s="1"/>
  <c r="S39" i="1" s="1"/>
  <c r="W39" i="1" s="1"/>
  <c r="AA39" i="1" s="1"/>
  <c r="AE39" i="1" s="1"/>
  <c r="AI39" i="1" s="1"/>
  <c r="AM39" i="1" s="1"/>
  <c r="G42" i="1"/>
  <c r="K42" i="1" s="1"/>
  <c r="O42" i="1" s="1"/>
  <c r="S42" i="1" s="1"/>
  <c r="W42" i="1" s="1"/>
  <c r="AA42" i="1" s="1"/>
  <c r="AE42" i="1" s="1"/>
  <c r="AI42" i="1" s="1"/>
  <c r="AM42" i="1" s="1"/>
  <c r="G43" i="1"/>
  <c r="K43" i="1" s="1"/>
  <c r="O43" i="1" s="1"/>
  <c r="S43" i="1" s="1"/>
  <c r="W43" i="1" s="1"/>
  <c r="AA43" i="1" s="1"/>
  <c r="AE43" i="1" s="1"/>
  <c r="AI43" i="1" s="1"/>
  <c r="AM43" i="1" s="1"/>
  <c r="O44" i="1"/>
  <c r="S44" i="1" s="1"/>
  <c r="W44" i="1" s="1"/>
  <c r="AA44" i="1" s="1"/>
  <c r="AE44" i="1" s="1"/>
  <c r="AI44" i="1" s="1"/>
  <c r="AM44" i="1" s="1"/>
  <c r="G54" i="1"/>
  <c r="K54" i="1" s="1"/>
  <c r="O54" i="1" s="1"/>
  <c r="S54" i="1" s="1"/>
  <c r="W54" i="1" s="1"/>
  <c r="AA54" i="1" s="1"/>
  <c r="AE54" i="1" s="1"/>
  <c r="AI54" i="1" s="1"/>
  <c r="AM54" i="1" s="1"/>
  <c r="G55" i="1"/>
  <c r="K55" i="1" s="1"/>
  <c r="O55" i="1" s="1"/>
  <c r="S55" i="1" s="1"/>
  <c r="W55" i="1" s="1"/>
  <c r="AA55" i="1" s="1"/>
  <c r="AE55" i="1" s="1"/>
  <c r="AI55" i="1" s="1"/>
  <c r="AM55" i="1" s="1"/>
  <c r="G56" i="1"/>
  <c r="K56" i="1" s="1"/>
  <c r="O56" i="1" s="1"/>
  <c r="S56" i="1" s="1"/>
  <c r="W56" i="1" s="1"/>
  <c r="AA56" i="1" s="1"/>
  <c r="AE56" i="1" s="1"/>
  <c r="AI56" i="1" s="1"/>
  <c r="AM56" i="1" s="1"/>
  <c r="G57" i="1"/>
  <c r="K57" i="1" s="1"/>
  <c r="O57" i="1" s="1"/>
  <c r="S57" i="1" s="1"/>
  <c r="W57" i="1" s="1"/>
  <c r="AA57" i="1" s="1"/>
  <c r="AE57" i="1" s="1"/>
  <c r="AI57" i="1" s="1"/>
  <c r="AM57" i="1" s="1"/>
  <c r="G58" i="1"/>
  <c r="K58" i="1" s="1"/>
  <c r="O58" i="1" s="1"/>
  <c r="S58" i="1" s="1"/>
  <c r="W58" i="1" s="1"/>
  <c r="AA58" i="1" s="1"/>
  <c r="AE58" i="1" s="1"/>
  <c r="AI58" i="1" s="1"/>
  <c r="AM58" i="1" s="1"/>
  <c r="G71" i="1"/>
  <c r="K71" i="1" s="1"/>
  <c r="O71" i="1" s="1"/>
  <c r="S71" i="1" s="1"/>
  <c r="W71" i="1" s="1"/>
  <c r="AA71" i="1" s="1"/>
  <c r="AE71" i="1" s="1"/>
  <c r="AI71" i="1" s="1"/>
  <c r="AM71" i="1" s="1"/>
  <c r="G72" i="1"/>
  <c r="K72" i="1" s="1"/>
  <c r="O72" i="1" s="1"/>
  <c r="S72" i="1" s="1"/>
  <c r="W72" i="1" s="1"/>
  <c r="AA72" i="1" s="1"/>
  <c r="AE72" i="1" s="1"/>
  <c r="AI72" i="1" s="1"/>
  <c r="AM72" i="1" s="1"/>
  <c r="G73" i="1"/>
  <c r="K73" i="1" s="1"/>
  <c r="O73" i="1" s="1"/>
  <c r="S73" i="1" s="1"/>
  <c r="W73" i="1" s="1"/>
  <c r="AA73" i="1" s="1"/>
  <c r="AE73" i="1" s="1"/>
  <c r="AI73" i="1" s="1"/>
  <c r="AM73" i="1" s="1"/>
  <c r="G74" i="1"/>
  <c r="K74" i="1" s="1"/>
  <c r="O74" i="1" s="1"/>
  <c r="S74" i="1" s="1"/>
  <c r="W74" i="1" s="1"/>
  <c r="AA74" i="1" s="1"/>
  <c r="AE74" i="1" s="1"/>
  <c r="AI74" i="1" s="1"/>
  <c r="AM74" i="1" s="1"/>
  <c r="G75" i="1"/>
  <c r="K75" i="1" s="1"/>
  <c r="O75" i="1" s="1"/>
  <c r="S75" i="1" s="1"/>
  <c r="W75" i="1" s="1"/>
  <c r="AA75" i="1" s="1"/>
  <c r="AE75" i="1" s="1"/>
  <c r="AI75" i="1" s="1"/>
  <c r="AM75" i="1" s="1"/>
  <c r="G76" i="1"/>
  <c r="K76" i="1" s="1"/>
  <c r="O76" i="1" s="1"/>
  <c r="S76" i="1" s="1"/>
  <c r="W76" i="1" s="1"/>
  <c r="AA76" i="1" s="1"/>
  <c r="AE76" i="1" s="1"/>
  <c r="AI76" i="1" s="1"/>
  <c r="AM76" i="1" s="1"/>
  <c r="G79" i="1"/>
  <c r="K79" i="1" s="1"/>
  <c r="O79" i="1" s="1"/>
  <c r="S79" i="1" s="1"/>
  <c r="W79" i="1" s="1"/>
  <c r="AA79" i="1" s="1"/>
  <c r="AE79" i="1" s="1"/>
  <c r="AI79" i="1" s="1"/>
  <c r="AM79" i="1" s="1"/>
  <c r="G82" i="1"/>
  <c r="K82" i="1" s="1"/>
  <c r="O82" i="1" s="1"/>
  <c r="S82" i="1" s="1"/>
  <c r="W82" i="1" s="1"/>
  <c r="AA82" i="1" s="1"/>
  <c r="AE82" i="1" s="1"/>
  <c r="AI82" i="1" s="1"/>
  <c r="AM82" i="1" s="1"/>
  <c r="G90" i="1"/>
  <c r="K90" i="1" s="1"/>
  <c r="O90" i="1" s="1"/>
  <c r="S90" i="1" s="1"/>
  <c r="W90" i="1" s="1"/>
  <c r="AA90" i="1" s="1"/>
  <c r="AE90" i="1" s="1"/>
  <c r="AI90" i="1" s="1"/>
  <c r="AM90" i="1" s="1"/>
  <c r="G91" i="1"/>
  <c r="K91" i="1" s="1"/>
  <c r="O91" i="1" s="1"/>
  <c r="S91" i="1" s="1"/>
  <c r="W91" i="1" s="1"/>
  <c r="AA91" i="1" s="1"/>
  <c r="AE91" i="1" s="1"/>
  <c r="AI91" i="1" s="1"/>
  <c r="AM91" i="1" s="1"/>
  <c r="G92" i="1"/>
  <c r="K92" i="1" s="1"/>
  <c r="O92" i="1" s="1"/>
  <c r="S92" i="1" s="1"/>
  <c r="W92" i="1" s="1"/>
  <c r="AA92" i="1" s="1"/>
  <c r="AE92" i="1" s="1"/>
  <c r="AI92" i="1" s="1"/>
  <c r="AM92" i="1" s="1"/>
  <c r="G93" i="1"/>
  <c r="K93" i="1" s="1"/>
  <c r="O93" i="1" s="1"/>
  <c r="S93" i="1" s="1"/>
  <c r="W93" i="1" s="1"/>
  <c r="AA93" i="1" s="1"/>
  <c r="AE93" i="1" s="1"/>
  <c r="AI93" i="1" s="1"/>
  <c r="AM93" i="1" s="1"/>
  <c r="G94" i="1"/>
  <c r="K94" i="1" s="1"/>
  <c r="O94" i="1" s="1"/>
  <c r="S94" i="1" s="1"/>
  <c r="W94" i="1" s="1"/>
  <c r="AA94" i="1" s="1"/>
  <c r="AE94" i="1" s="1"/>
  <c r="AI94" i="1" s="1"/>
  <c r="AM94" i="1" s="1"/>
  <c r="G95" i="1"/>
  <c r="K95" i="1" s="1"/>
  <c r="O95" i="1" s="1"/>
  <c r="S95" i="1" s="1"/>
  <c r="W95" i="1" s="1"/>
  <c r="AA95" i="1" s="1"/>
  <c r="AE95" i="1" s="1"/>
  <c r="AI95" i="1" s="1"/>
  <c r="AM95" i="1" s="1"/>
  <c r="G96" i="1"/>
  <c r="K96" i="1" s="1"/>
  <c r="O96" i="1" s="1"/>
  <c r="S96" i="1" s="1"/>
  <c r="W96" i="1" s="1"/>
  <c r="AA96" i="1" s="1"/>
  <c r="AE96" i="1" s="1"/>
  <c r="AI96" i="1" s="1"/>
  <c r="AM96" i="1" s="1"/>
  <c r="G97" i="1"/>
  <c r="K97" i="1" s="1"/>
  <c r="O97" i="1" s="1"/>
  <c r="S97" i="1" s="1"/>
  <c r="W97" i="1" s="1"/>
  <c r="AA97" i="1" s="1"/>
  <c r="AE97" i="1" s="1"/>
  <c r="AI97" i="1" s="1"/>
  <c r="AM97" i="1" s="1"/>
  <c r="G109" i="1"/>
  <c r="K109" i="1" s="1"/>
  <c r="O109" i="1" s="1"/>
  <c r="S109" i="1" s="1"/>
  <c r="W109" i="1" s="1"/>
  <c r="AA109" i="1" s="1"/>
  <c r="AE109" i="1" s="1"/>
  <c r="AI109" i="1" s="1"/>
  <c r="AM109" i="1" s="1"/>
  <c r="G110" i="1"/>
  <c r="K110" i="1" s="1"/>
  <c r="O110" i="1" s="1"/>
  <c r="S110" i="1" s="1"/>
  <c r="W110" i="1" s="1"/>
  <c r="AA110" i="1" s="1"/>
  <c r="AE110" i="1" s="1"/>
  <c r="AI110" i="1" s="1"/>
  <c r="AM110" i="1" s="1"/>
  <c r="G113" i="1"/>
  <c r="K113" i="1" s="1"/>
  <c r="O113" i="1" s="1"/>
  <c r="S113" i="1" s="1"/>
  <c r="W113" i="1" s="1"/>
  <c r="AA113" i="1" s="1"/>
  <c r="AE113" i="1" s="1"/>
  <c r="AI113" i="1" s="1"/>
  <c r="AM113" i="1" s="1"/>
  <c r="G114" i="1"/>
  <c r="K114" i="1" s="1"/>
  <c r="O114" i="1" s="1"/>
  <c r="S114" i="1" s="1"/>
  <c r="W114" i="1" s="1"/>
  <c r="AA114" i="1" s="1"/>
  <c r="AE114" i="1" s="1"/>
  <c r="AI114" i="1" s="1"/>
  <c r="AM114" i="1" s="1"/>
  <c r="G117" i="1"/>
  <c r="K117" i="1" s="1"/>
  <c r="O117" i="1" s="1"/>
  <c r="S117" i="1" s="1"/>
  <c r="W117" i="1" s="1"/>
  <c r="AA117" i="1" s="1"/>
  <c r="AE117" i="1" s="1"/>
  <c r="AI117" i="1" s="1"/>
  <c r="AM117" i="1" s="1"/>
  <c r="G118" i="1"/>
  <c r="K118" i="1" s="1"/>
  <c r="O118" i="1" s="1"/>
  <c r="S118" i="1" s="1"/>
  <c r="W118" i="1" s="1"/>
  <c r="AA118" i="1" s="1"/>
  <c r="AE118" i="1" s="1"/>
  <c r="AI118" i="1" s="1"/>
  <c r="AM118" i="1" s="1"/>
  <c r="G121" i="1"/>
  <c r="K121" i="1" s="1"/>
  <c r="O121" i="1" s="1"/>
  <c r="S121" i="1" s="1"/>
  <c r="W121" i="1" s="1"/>
  <c r="AA121" i="1" s="1"/>
  <c r="AE121" i="1" s="1"/>
  <c r="AI121" i="1" s="1"/>
  <c r="AM121" i="1" s="1"/>
  <c r="G122" i="1"/>
  <c r="K122" i="1" s="1"/>
  <c r="O122" i="1" s="1"/>
  <c r="S122" i="1" s="1"/>
  <c r="W122" i="1" s="1"/>
  <c r="AA122" i="1" s="1"/>
  <c r="AE122" i="1" s="1"/>
  <c r="AI122" i="1" s="1"/>
  <c r="AM122" i="1" s="1"/>
  <c r="G125" i="1"/>
  <c r="K125" i="1" s="1"/>
  <c r="O125" i="1" s="1"/>
  <c r="S125" i="1" s="1"/>
  <c r="W125" i="1" s="1"/>
  <c r="AA125" i="1" s="1"/>
  <c r="AE125" i="1" s="1"/>
  <c r="AI125" i="1" s="1"/>
  <c r="AM125" i="1" s="1"/>
  <c r="G126" i="1"/>
  <c r="K126" i="1" s="1"/>
  <c r="O126" i="1" s="1"/>
  <c r="S126" i="1" s="1"/>
  <c r="W126" i="1" s="1"/>
  <c r="AA126" i="1" s="1"/>
  <c r="AE126" i="1" s="1"/>
  <c r="AI126" i="1" s="1"/>
  <c r="AM126" i="1" s="1"/>
  <c r="G129" i="1"/>
  <c r="K129" i="1" s="1"/>
  <c r="O129" i="1" s="1"/>
  <c r="S129" i="1" s="1"/>
  <c r="W129" i="1" s="1"/>
  <c r="AA129" i="1" s="1"/>
  <c r="AE129" i="1" s="1"/>
  <c r="AI129" i="1" s="1"/>
  <c r="AM129" i="1" s="1"/>
  <c r="G130" i="1"/>
  <c r="K130" i="1" s="1"/>
  <c r="O130" i="1" s="1"/>
  <c r="S130" i="1" s="1"/>
  <c r="W130" i="1" s="1"/>
  <c r="AA130" i="1" s="1"/>
  <c r="AE130" i="1" s="1"/>
  <c r="AI130" i="1" s="1"/>
  <c r="AM130" i="1" s="1"/>
  <c r="G133" i="1"/>
  <c r="K133" i="1" s="1"/>
  <c r="O133" i="1" s="1"/>
  <c r="S133" i="1" s="1"/>
  <c r="W133" i="1" s="1"/>
  <c r="AA133" i="1" s="1"/>
  <c r="AE133" i="1" s="1"/>
  <c r="AI133" i="1" s="1"/>
  <c r="AM133" i="1" s="1"/>
  <c r="G134" i="1"/>
  <c r="K134" i="1" s="1"/>
  <c r="O134" i="1" s="1"/>
  <c r="S134" i="1" s="1"/>
  <c r="W134" i="1" s="1"/>
  <c r="AA134" i="1" s="1"/>
  <c r="AE134" i="1" s="1"/>
  <c r="AI134" i="1" s="1"/>
  <c r="AM134" i="1" s="1"/>
  <c r="G135" i="1"/>
  <c r="K135" i="1" s="1"/>
  <c r="O135" i="1" s="1"/>
  <c r="S135" i="1" s="1"/>
  <c r="W135" i="1" s="1"/>
  <c r="AA135" i="1" s="1"/>
  <c r="AE135" i="1" s="1"/>
  <c r="AI135" i="1" s="1"/>
  <c r="AM135" i="1" s="1"/>
  <c r="G138" i="1"/>
  <c r="K138" i="1" s="1"/>
  <c r="O138" i="1" s="1"/>
  <c r="S138" i="1" s="1"/>
  <c r="W138" i="1" s="1"/>
  <c r="AA138" i="1" s="1"/>
  <c r="AE138" i="1" s="1"/>
  <c r="AI138" i="1" s="1"/>
  <c r="AM138" i="1" s="1"/>
  <c r="G139" i="1"/>
  <c r="K139" i="1" s="1"/>
  <c r="O139" i="1" s="1"/>
  <c r="S139" i="1" s="1"/>
  <c r="W139" i="1" s="1"/>
  <c r="AA139" i="1" s="1"/>
  <c r="AE139" i="1" s="1"/>
  <c r="AI139" i="1" s="1"/>
  <c r="AM139" i="1" s="1"/>
  <c r="G141" i="1"/>
  <c r="K141" i="1" s="1"/>
  <c r="O141" i="1" s="1"/>
  <c r="S141" i="1" s="1"/>
  <c r="W141" i="1" s="1"/>
  <c r="AA141" i="1" s="1"/>
  <c r="AE141" i="1" s="1"/>
  <c r="AI141" i="1" s="1"/>
  <c r="AM141" i="1" s="1"/>
  <c r="G142" i="1"/>
  <c r="K142" i="1" s="1"/>
  <c r="O142" i="1" s="1"/>
  <c r="S142" i="1" s="1"/>
  <c r="W142" i="1" s="1"/>
  <c r="AA142" i="1" s="1"/>
  <c r="AE142" i="1" s="1"/>
  <c r="AI142" i="1" s="1"/>
  <c r="AM142" i="1" s="1"/>
  <c r="G143" i="1"/>
  <c r="K143" i="1" s="1"/>
  <c r="O143" i="1" s="1"/>
  <c r="S143" i="1" s="1"/>
  <c r="W143" i="1" s="1"/>
  <c r="AA143" i="1" s="1"/>
  <c r="AE143" i="1" s="1"/>
  <c r="AI143" i="1" s="1"/>
  <c r="AM143" i="1" s="1"/>
  <c r="G144" i="1"/>
  <c r="K144" i="1" s="1"/>
  <c r="O144" i="1" s="1"/>
  <c r="S144" i="1" s="1"/>
  <c r="W144" i="1" s="1"/>
  <c r="AA144" i="1" s="1"/>
  <c r="AE144" i="1" s="1"/>
  <c r="AI144" i="1" s="1"/>
  <c r="AM144" i="1" s="1"/>
  <c r="G146" i="1"/>
  <c r="K146" i="1" s="1"/>
  <c r="O146" i="1" s="1"/>
  <c r="S146" i="1" s="1"/>
  <c r="W146" i="1" s="1"/>
  <c r="AA146" i="1" s="1"/>
  <c r="AE146" i="1" s="1"/>
  <c r="AI146" i="1" s="1"/>
  <c r="AM146" i="1" s="1"/>
  <c r="G147" i="1"/>
  <c r="K147" i="1" s="1"/>
  <c r="O147" i="1" s="1"/>
  <c r="S147" i="1" s="1"/>
  <c r="W147" i="1" s="1"/>
  <c r="AA147" i="1" s="1"/>
  <c r="AE147" i="1" s="1"/>
  <c r="AI147" i="1" s="1"/>
  <c r="AM147" i="1" s="1"/>
  <c r="G148" i="1"/>
  <c r="K148" i="1" s="1"/>
  <c r="O148" i="1" s="1"/>
  <c r="S148" i="1" s="1"/>
  <c r="W148" i="1" s="1"/>
  <c r="AA148" i="1" s="1"/>
  <c r="AE148" i="1" s="1"/>
  <c r="AI148" i="1" s="1"/>
  <c r="AM148" i="1" s="1"/>
  <c r="G149" i="1"/>
  <c r="K149" i="1" s="1"/>
  <c r="O149" i="1" s="1"/>
  <c r="S149" i="1" s="1"/>
  <c r="W149" i="1" s="1"/>
  <c r="AA149" i="1" s="1"/>
  <c r="AE149" i="1" s="1"/>
  <c r="AI149" i="1" s="1"/>
  <c r="AM149" i="1" s="1"/>
  <c r="G150" i="1"/>
  <c r="K150" i="1" s="1"/>
  <c r="O150" i="1" s="1"/>
  <c r="S150" i="1" s="1"/>
  <c r="W150" i="1" s="1"/>
  <c r="AA150" i="1" s="1"/>
  <c r="AE150" i="1" s="1"/>
  <c r="AI150" i="1" s="1"/>
  <c r="AM150" i="1" s="1"/>
  <c r="G151" i="1"/>
  <c r="K151" i="1" s="1"/>
  <c r="O151" i="1" s="1"/>
  <c r="S151" i="1" s="1"/>
  <c r="W151" i="1" s="1"/>
  <c r="AA151" i="1" s="1"/>
  <c r="AE151" i="1" s="1"/>
  <c r="AI151" i="1" s="1"/>
  <c r="AM151" i="1" s="1"/>
  <c r="G152" i="1"/>
  <c r="K152" i="1" s="1"/>
  <c r="O152" i="1" s="1"/>
  <c r="S152" i="1" s="1"/>
  <c r="W152" i="1" s="1"/>
  <c r="AA152" i="1" s="1"/>
  <c r="AE152" i="1" s="1"/>
  <c r="AI152" i="1" s="1"/>
  <c r="AM152" i="1" s="1"/>
  <c r="G153" i="1"/>
  <c r="K153" i="1" s="1"/>
  <c r="O153" i="1" s="1"/>
  <c r="S153" i="1" s="1"/>
  <c r="W153" i="1" s="1"/>
  <c r="AA153" i="1" s="1"/>
  <c r="AE153" i="1" s="1"/>
  <c r="AI153" i="1" s="1"/>
  <c r="AM153" i="1" s="1"/>
  <c r="G154" i="1"/>
  <c r="K154" i="1" s="1"/>
  <c r="O154" i="1" s="1"/>
  <c r="S154" i="1" s="1"/>
  <c r="W154" i="1" s="1"/>
  <c r="AA154" i="1" s="1"/>
  <c r="AE154" i="1" s="1"/>
  <c r="AI154" i="1" s="1"/>
  <c r="AM154" i="1" s="1"/>
  <c r="G158" i="1"/>
  <c r="K158" i="1" s="1"/>
  <c r="O158" i="1" s="1"/>
  <c r="S158" i="1" s="1"/>
  <c r="W158" i="1" s="1"/>
  <c r="AA158" i="1" s="1"/>
  <c r="AE158" i="1" s="1"/>
  <c r="AI158" i="1" s="1"/>
  <c r="AM158" i="1" s="1"/>
  <c r="E171" i="1" l="1"/>
  <c r="I171" i="1" s="1"/>
  <c r="M171" i="1" s="1"/>
  <c r="Q171" i="1" s="1"/>
  <c r="U171" i="1" s="1"/>
  <c r="Y171" i="1" s="1"/>
  <c r="AC171" i="1" s="1"/>
  <c r="AG171" i="1" s="1"/>
  <c r="AK171" i="1" s="1"/>
  <c r="AO171" i="1" s="1"/>
  <c r="D171" i="1"/>
  <c r="G171" i="1" s="1"/>
  <c r="K171" i="1" s="1"/>
  <c r="O171" i="1" s="1"/>
  <c r="S171" i="1" s="1"/>
  <c r="W171" i="1" s="1"/>
  <c r="AA171" i="1" s="1"/>
  <c r="AE171" i="1" s="1"/>
  <c r="AI171" i="1" s="1"/>
  <c r="AM171" i="1" s="1"/>
  <c r="D137" i="1"/>
  <c r="G137" i="1" s="1"/>
  <c r="K137" i="1" s="1"/>
  <c r="O137" i="1" s="1"/>
  <c r="S137" i="1" s="1"/>
  <c r="W137" i="1" s="1"/>
  <c r="AA137" i="1" s="1"/>
  <c r="AE137" i="1" s="1"/>
  <c r="AI137" i="1" s="1"/>
  <c r="AM137" i="1" s="1"/>
  <c r="E137" i="1"/>
  <c r="I137" i="1" s="1"/>
  <c r="M137" i="1" s="1"/>
  <c r="Q137" i="1" s="1"/>
  <c r="U137" i="1" s="1"/>
  <c r="Y137" i="1" s="1"/>
  <c r="AC137" i="1" s="1"/>
  <c r="AG137" i="1" s="1"/>
  <c r="AK137" i="1" s="1"/>
  <c r="AO137" i="1" s="1"/>
  <c r="E19" i="1" l="1"/>
  <c r="I19" i="1" s="1"/>
  <c r="M19" i="1" s="1"/>
  <c r="Q19" i="1" s="1"/>
  <c r="U19" i="1" s="1"/>
  <c r="Y19" i="1" s="1"/>
  <c r="AC19" i="1" s="1"/>
  <c r="AG19" i="1" s="1"/>
  <c r="AK19" i="1" s="1"/>
  <c r="AO19" i="1" s="1"/>
  <c r="D19" i="1"/>
  <c r="G19" i="1" s="1"/>
  <c r="K19" i="1" s="1"/>
  <c r="O19" i="1" s="1"/>
  <c r="S19" i="1" s="1"/>
  <c r="W19" i="1" s="1"/>
  <c r="AA19" i="1" s="1"/>
  <c r="AE19" i="1" s="1"/>
  <c r="AI19" i="1" s="1"/>
  <c r="AM19" i="1" s="1"/>
  <c r="E172" i="1" l="1"/>
  <c r="I172" i="1" s="1"/>
  <c r="M172" i="1" s="1"/>
  <c r="Q172" i="1" s="1"/>
  <c r="U172" i="1" s="1"/>
  <c r="Y172" i="1" s="1"/>
  <c r="AC172" i="1" s="1"/>
  <c r="AG172" i="1" s="1"/>
  <c r="AK172" i="1" s="1"/>
  <c r="AO172" i="1" s="1"/>
  <c r="D172" i="1"/>
  <c r="G172" i="1" s="1"/>
  <c r="K172" i="1" s="1"/>
  <c r="O172" i="1" s="1"/>
  <c r="S172" i="1" s="1"/>
  <c r="W172" i="1" s="1"/>
  <c r="AA172" i="1" s="1"/>
  <c r="AE172" i="1" s="1"/>
  <c r="AI172" i="1" s="1"/>
  <c r="AM172" i="1" s="1"/>
  <c r="E145" i="1"/>
  <c r="I145" i="1" s="1"/>
  <c r="M145" i="1" s="1"/>
  <c r="Q145" i="1" s="1"/>
  <c r="U145" i="1" s="1"/>
  <c r="Y145" i="1" s="1"/>
  <c r="AC145" i="1" s="1"/>
  <c r="AG145" i="1" s="1"/>
  <c r="AK145" i="1" s="1"/>
  <c r="AO145" i="1" s="1"/>
  <c r="D145" i="1"/>
  <c r="G145" i="1" s="1"/>
  <c r="K145" i="1" s="1"/>
  <c r="O145" i="1" s="1"/>
  <c r="S145" i="1" s="1"/>
  <c r="W145" i="1" s="1"/>
  <c r="AA145" i="1" s="1"/>
  <c r="AE145" i="1" s="1"/>
  <c r="AI145" i="1" s="1"/>
  <c r="AM145" i="1" s="1"/>
  <c r="D169" i="1" l="1"/>
  <c r="G169" i="1" s="1"/>
  <c r="K169" i="1" s="1"/>
  <c r="O169" i="1" s="1"/>
  <c r="S169" i="1" s="1"/>
  <c r="W169" i="1" s="1"/>
  <c r="AA169" i="1" s="1"/>
  <c r="AE169" i="1" s="1"/>
  <c r="AI169" i="1" s="1"/>
  <c r="AM169" i="1" s="1"/>
  <c r="D168" i="1"/>
  <c r="G168" i="1" s="1"/>
  <c r="K168" i="1" s="1"/>
  <c r="O168" i="1" s="1"/>
  <c r="S168" i="1" s="1"/>
  <c r="W168" i="1" s="1"/>
  <c r="AA168" i="1" s="1"/>
  <c r="AE168" i="1" s="1"/>
  <c r="AI168" i="1" s="1"/>
  <c r="AM168" i="1" s="1"/>
  <c r="D166" i="1"/>
  <c r="G166" i="1" s="1"/>
  <c r="K166" i="1" s="1"/>
  <c r="O166" i="1" s="1"/>
  <c r="S166" i="1" s="1"/>
  <c r="W166" i="1" s="1"/>
  <c r="AA166" i="1" s="1"/>
  <c r="AE166" i="1" s="1"/>
  <c r="AI166" i="1" s="1"/>
  <c r="AM166" i="1" s="1"/>
  <c r="E168" i="1"/>
  <c r="I168" i="1" s="1"/>
  <c r="M168" i="1" s="1"/>
  <c r="Q168" i="1" s="1"/>
  <c r="U168" i="1" s="1"/>
  <c r="Y168" i="1" s="1"/>
  <c r="AC168" i="1" s="1"/>
  <c r="AG168" i="1" s="1"/>
  <c r="AK168" i="1" s="1"/>
  <c r="AO168" i="1" s="1"/>
  <c r="E174" i="1"/>
  <c r="I174" i="1" s="1"/>
  <c r="M174" i="1" s="1"/>
  <c r="Q174" i="1" s="1"/>
  <c r="U174" i="1" s="1"/>
  <c r="Y174" i="1" s="1"/>
  <c r="AC174" i="1" s="1"/>
  <c r="AG174" i="1" s="1"/>
  <c r="AK174" i="1" s="1"/>
  <c r="AO174" i="1" s="1"/>
  <c r="D20" i="1" l="1"/>
  <c r="G20" i="1" s="1"/>
  <c r="K20" i="1" s="1"/>
  <c r="O20" i="1" s="1"/>
  <c r="S20" i="1" s="1"/>
  <c r="W20" i="1" s="1"/>
  <c r="AA20" i="1" s="1"/>
  <c r="AE20" i="1" s="1"/>
  <c r="AI20" i="1" s="1"/>
  <c r="AM20" i="1" s="1"/>
  <c r="E52" i="1"/>
  <c r="I52" i="1" s="1"/>
  <c r="M52" i="1" s="1"/>
  <c r="Q52" i="1" s="1"/>
  <c r="U52" i="1" s="1"/>
  <c r="Y52" i="1" s="1"/>
  <c r="AC52" i="1" s="1"/>
  <c r="AG52" i="1" s="1"/>
  <c r="AK52" i="1" s="1"/>
  <c r="AO52" i="1" s="1"/>
  <c r="D52" i="1"/>
  <c r="G52" i="1" s="1"/>
  <c r="K52" i="1" s="1"/>
  <c r="O52" i="1" s="1"/>
  <c r="S52" i="1" s="1"/>
  <c r="W52" i="1" s="1"/>
  <c r="AA52" i="1" s="1"/>
  <c r="AE52" i="1" s="1"/>
  <c r="AI52" i="1" s="1"/>
  <c r="AM52" i="1" s="1"/>
  <c r="E40" i="1"/>
  <c r="I40" i="1" s="1"/>
  <c r="M40" i="1" s="1"/>
  <c r="Q40" i="1" s="1"/>
  <c r="U40" i="1" s="1"/>
  <c r="Y40" i="1" s="1"/>
  <c r="AC40" i="1" s="1"/>
  <c r="AG40" i="1" s="1"/>
  <c r="AK40" i="1" s="1"/>
  <c r="AO40" i="1" s="1"/>
  <c r="D40" i="1"/>
  <c r="G40" i="1" s="1"/>
  <c r="K40" i="1" s="1"/>
  <c r="O40" i="1" s="1"/>
  <c r="S40" i="1" s="1"/>
  <c r="W40" i="1" s="1"/>
  <c r="AA40" i="1" s="1"/>
  <c r="AE40" i="1" s="1"/>
  <c r="AI40" i="1" s="1"/>
  <c r="AM40" i="1" s="1"/>
  <c r="E36" i="1"/>
  <c r="I36" i="1" s="1"/>
  <c r="M36" i="1" s="1"/>
  <c r="Q36" i="1" s="1"/>
  <c r="U36" i="1" s="1"/>
  <c r="Y36" i="1" s="1"/>
  <c r="AC36" i="1" s="1"/>
  <c r="AG36" i="1" s="1"/>
  <c r="AK36" i="1" s="1"/>
  <c r="AO36" i="1" s="1"/>
  <c r="D36" i="1"/>
  <c r="G36" i="1" s="1"/>
  <c r="K36" i="1" s="1"/>
  <c r="O36" i="1" s="1"/>
  <c r="S36" i="1" s="1"/>
  <c r="W36" i="1" s="1"/>
  <c r="AA36" i="1" s="1"/>
  <c r="AE36" i="1" s="1"/>
  <c r="AI36" i="1" s="1"/>
  <c r="AM36" i="1" s="1"/>
  <c r="E26" i="1"/>
  <c r="I26" i="1" s="1"/>
  <c r="M26" i="1" s="1"/>
  <c r="Q26" i="1" s="1"/>
  <c r="U26" i="1" s="1"/>
  <c r="Y26" i="1" s="1"/>
  <c r="AC26" i="1" s="1"/>
  <c r="AG26" i="1" s="1"/>
  <c r="AK26" i="1" s="1"/>
  <c r="AO26" i="1" s="1"/>
  <c r="D26" i="1"/>
  <c r="G26" i="1" s="1"/>
  <c r="K26" i="1" s="1"/>
  <c r="O26" i="1" s="1"/>
  <c r="S26" i="1" s="1"/>
  <c r="W26" i="1" s="1"/>
  <c r="AA26" i="1" s="1"/>
  <c r="AE26" i="1" s="1"/>
  <c r="AI26" i="1" s="1"/>
  <c r="AM26" i="1" s="1"/>
  <c r="E22" i="1"/>
  <c r="I22" i="1" s="1"/>
  <c r="M22" i="1" s="1"/>
  <c r="Q22" i="1" s="1"/>
  <c r="U22" i="1" s="1"/>
  <c r="Y22" i="1" s="1"/>
  <c r="AC22" i="1" s="1"/>
  <c r="AG22" i="1" s="1"/>
  <c r="AK22" i="1" s="1"/>
  <c r="AO22" i="1" s="1"/>
  <c r="D22" i="1"/>
  <c r="G22" i="1" s="1"/>
  <c r="K22" i="1" s="1"/>
  <c r="O22" i="1" s="1"/>
  <c r="S22" i="1" s="1"/>
  <c r="W22" i="1" s="1"/>
  <c r="AA22" i="1" s="1"/>
  <c r="AE22" i="1" s="1"/>
  <c r="AI22" i="1" s="1"/>
  <c r="AM22" i="1" s="1"/>
  <c r="E88" i="1"/>
  <c r="D88" i="1"/>
  <c r="E105" i="1"/>
  <c r="I105" i="1" s="1"/>
  <c r="M105" i="1" s="1"/>
  <c r="Q105" i="1" s="1"/>
  <c r="U105" i="1" s="1"/>
  <c r="Y105" i="1" s="1"/>
  <c r="AC105" i="1" s="1"/>
  <c r="AG105" i="1" s="1"/>
  <c r="AK105" i="1" s="1"/>
  <c r="AO105" i="1" s="1"/>
  <c r="D105" i="1"/>
  <c r="G105" i="1" s="1"/>
  <c r="K105" i="1" s="1"/>
  <c r="O105" i="1" s="1"/>
  <c r="S105" i="1" s="1"/>
  <c r="W105" i="1" s="1"/>
  <c r="AA105" i="1" s="1"/>
  <c r="AE105" i="1" s="1"/>
  <c r="AI105" i="1" s="1"/>
  <c r="AM105" i="1" s="1"/>
  <c r="E169" i="1"/>
  <c r="I169" i="1" s="1"/>
  <c r="M169" i="1" s="1"/>
  <c r="Q169" i="1" s="1"/>
  <c r="U169" i="1" s="1"/>
  <c r="Y169" i="1" s="1"/>
  <c r="AC169" i="1" s="1"/>
  <c r="AG169" i="1" s="1"/>
  <c r="AK169" i="1" s="1"/>
  <c r="AO169" i="1" s="1"/>
  <c r="E140" i="1"/>
  <c r="I140" i="1" s="1"/>
  <c r="M140" i="1" s="1"/>
  <c r="Q140" i="1" s="1"/>
  <c r="U140" i="1" s="1"/>
  <c r="Y140" i="1" s="1"/>
  <c r="AC140" i="1" s="1"/>
  <c r="AG140" i="1" s="1"/>
  <c r="AK140" i="1" s="1"/>
  <c r="AO140" i="1" s="1"/>
  <c r="D140" i="1"/>
  <c r="G140" i="1" s="1"/>
  <c r="K140" i="1" s="1"/>
  <c r="O140" i="1" s="1"/>
  <c r="S140" i="1" s="1"/>
  <c r="W140" i="1" s="1"/>
  <c r="AA140" i="1" s="1"/>
  <c r="AE140" i="1" s="1"/>
  <c r="AI140" i="1" s="1"/>
  <c r="AM140" i="1" s="1"/>
  <c r="D174" i="1"/>
  <c r="G174" i="1" s="1"/>
  <c r="K174" i="1" s="1"/>
  <c r="O174" i="1" s="1"/>
  <c r="S174" i="1" s="1"/>
  <c r="W174" i="1" s="1"/>
  <c r="AA174" i="1" s="1"/>
  <c r="AE174" i="1" s="1"/>
  <c r="AI174" i="1" s="1"/>
  <c r="AM174" i="1" s="1"/>
  <c r="E106" i="1"/>
  <c r="D106" i="1"/>
  <c r="E131" i="1"/>
  <c r="I131" i="1" s="1"/>
  <c r="M131" i="1" s="1"/>
  <c r="Q131" i="1" s="1"/>
  <c r="U131" i="1" s="1"/>
  <c r="Y131" i="1" s="1"/>
  <c r="AC131" i="1" s="1"/>
  <c r="AG131" i="1" s="1"/>
  <c r="AK131" i="1" s="1"/>
  <c r="AO131" i="1" s="1"/>
  <c r="D131" i="1"/>
  <c r="G131" i="1" s="1"/>
  <c r="K131" i="1" s="1"/>
  <c r="O131" i="1" s="1"/>
  <c r="S131" i="1" s="1"/>
  <c r="W131" i="1" s="1"/>
  <c r="AA131" i="1" s="1"/>
  <c r="AE131" i="1" s="1"/>
  <c r="AI131" i="1" s="1"/>
  <c r="AM131" i="1" s="1"/>
  <c r="E127" i="1"/>
  <c r="I127" i="1" s="1"/>
  <c r="M127" i="1" s="1"/>
  <c r="Q127" i="1" s="1"/>
  <c r="U127" i="1" s="1"/>
  <c r="Y127" i="1" s="1"/>
  <c r="AC127" i="1" s="1"/>
  <c r="AG127" i="1" s="1"/>
  <c r="AK127" i="1" s="1"/>
  <c r="AO127" i="1" s="1"/>
  <c r="D127" i="1"/>
  <c r="G127" i="1" s="1"/>
  <c r="K127" i="1" s="1"/>
  <c r="O127" i="1" s="1"/>
  <c r="S127" i="1" s="1"/>
  <c r="W127" i="1" s="1"/>
  <c r="AA127" i="1" s="1"/>
  <c r="AE127" i="1" s="1"/>
  <c r="AI127" i="1" s="1"/>
  <c r="AM127" i="1" s="1"/>
  <c r="E123" i="1"/>
  <c r="I123" i="1" s="1"/>
  <c r="M123" i="1" s="1"/>
  <c r="Q123" i="1" s="1"/>
  <c r="U123" i="1" s="1"/>
  <c r="Y123" i="1" s="1"/>
  <c r="AC123" i="1" s="1"/>
  <c r="AG123" i="1" s="1"/>
  <c r="AK123" i="1" s="1"/>
  <c r="AO123" i="1" s="1"/>
  <c r="D123" i="1"/>
  <c r="G123" i="1" s="1"/>
  <c r="K123" i="1" s="1"/>
  <c r="O123" i="1" s="1"/>
  <c r="S123" i="1" s="1"/>
  <c r="W123" i="1" s="1"/>
  <c r="AA123" i="1" s="1"/>
  <c r="AE123" i="1" s="1"/>
  <c r="AI123" i="1" s="1"/>
  <c r="AM123" i="1" s="1"/>
  <c r="E119" i="1"/>
  <c r="I119" i="1" s="1"/>
  <c r="M119" i="1" s="1"/>
  <c r="Q119" i="1" s="1"/>
  <c r="U119" i="1" s="1"/>
  <c r="Y119" i="1" s="1"/>
  <c r="AC119" i="1" s="1"/>
  <c r="AG119" i="1" s="1"/>
  <c r="AK119" i="1" s="1"/>
  <c r="AO119" i="1" s="1"/>
  <c r="D119" i="1"/>
  <c r="G119" i="1" s="1"/>
  <c r="K119" i="1" s="1"/>
  <c r="O119" i="1" s="1"/>
  <c r="S119" i="1" s="1"/>
  <c r="W119" i="1" s="1"/>
  <c r="AA119" i="1" s="1"/>
  <c r="AE119" i="1" s="1"/>
  <c r="AI119" i="1" s="1"/>
  <c r="AM119" i="1" s="1"/>
  <c r="D86" i="1" l="1"/>
  <c r="G86" i="1" s="1"/>
  <c r="K86" i="1" s="1"/>
  <c r="O86" i="1" s="1"/>
  <c r="S86" i="1" s="1"/>
  <c r="W86" i="1" s="1"/>
  <c r="AA86" i="1" s="1"/>
  <c r="AE86" i="1" s="1"/>
  <c r="AI86" i="1" s="1"/>
  <c r="AM86" i="1" s="1"/>
  <c r="G88" i="1"/>
  <c r="K88" i="1" s="1"/>
  <c r="O88" i="1" s="1"/>
  <c r="S88" i="1" s="1"/>
  <c r="W88" i="1" s="1"/>
  <c r="AA88" i="1" s="1"/>
  <c r="AE88" i="1" s="1"/>
  <c r="AI88" i="1" s="1"/>
  <c r="AM88" i="1" s="1"/>
  <c r="D162" i="1"/>
  <c r="G162" i="1" s="1"/>
  <c r="K162" i="1" s="1"/>
  <c r="O162" i="1" s="1"/>
  <c r="S162" i="1" s="1"/>
  <c r="W162" i="1" s="1"/>
  <c r="AA162" i="1" s="1"/>
  <c r="AE162" i="1" s="1"/>
  <c r="AI162" i="1" s="1"/>
  <c r="AM162" i="1" s="1"/>
  <c r="G106" i="1"/>
  <c r="K106" i="1" s="1"/>
  <c r="O106" i="1" s="1"/>
  <c r="S106" i="1" s="1"/>
  <c r="W106" i="1" s="1"/>
  <c r="AA106" i="1" s="1"/>
  <c r="AE106" i="1" s="1"/>
  <c r="AI106" i="1" s="1"/>
  <c r="AM106" i="1" s="1"/>
  <c r="E162" i="1"/>
  <c r="I162" i="1" s="1"/>
  <c r="M162" i="1" s="1"/>
  <c r="Q162" i="1" s="1"/>
  <c r="U162" i="1" s="1"/>
  <c r="Y162" i="1" s="1"/>
  <c r="AC162" i="1" s="1"/>
  <c r="AG162" i="1" s="1"/>
  <c r="AK162" i="1" s="1"/>
  <c r="AO162" i="1" s="1"/>
  <c r="I106" i="1"/>
  <c r="M106" i="1" s="1"/>
  <c r="Q106" i="1" s="1"/>
  <c r="U106" i="1" s="1"/>
  <c r="Y106" i="1" s="1"/>
  <c r="AC106" i="1" s="1"/>
  <c r="AG106" i="1" s="1"/>
  <c r="AK106" i="1" s="1"/>
  <c r="AO106" i="1" s="1"/>
  <c r="E86" i="1"/>
  <c r="I86" i="1" s="1"/>
  <c r="M86" i="1" s="1"/>
  <c r="Q86" i="1" s="1"/>
  <c r="U86" i="1" s="1"/>
  <c r="Y86" i="1" s="1"/>
  <c r="AC86" i="1" s="1"/>
  <c r="AG86" i="1" s="1"/>
  <c r="AK86" i="1" s="1"/>
  <c r="AO86" i="1" s="1"/>
  <c r="I88" i="1"/>
  <c r="M88" i="1" s="1"/>
  <c r="Q88" i="1" s="1"/>
  <c r="U88" i="1" s="1"/>
  <c r="Y88" i="1" s="1"/>
  <c r="AC88" i="1" s="1"/>
  <c r="AG88" i="1" s="1"/>
  <c r="AK88" i="1" s="1"/>
  <c r="AO88" i="1" s="1"/>
  <c r="E17" i="1"/>
  <c r="I17" i="1" s="1"/>
  <c r="M17" i="1" s="1"/>
  <c r="Q17" i="1" s="1"/>
  <c r="U17" i="1" s="1"/>
  <c r="Y17" i="1" s="1"/>
  <c r="AC17" i="1" s="1"/>
  <c r="AG17" i="1" s="1"/>
  <c r="AK17" i="1" s="1"/>
  <c r="AO17" i="1" s="1"/>
  <c r="E173" i="1"/>
  <c r="I173" i="1" s="1"/>
  <c r="M173" i="1" s="1"/>
  <c r="Q173" i="1" s="1"/>
  <c r="U173" i="1" s="1"/>
  <c r="Y173" i="1" s="1"/>
  <c r="AC173" i="1" s="1"/>
  <c r="AG173" i="1" s="1"/>
  <c r="AK173" i="1" s="1"/>
  <c r="AO173" i="1" s="1"/>
  <c r="D173" i="1"/>
  <c r="G173" i="1" s="1"/>
  <c r="K173" i="1" s="1"/>
  <c r="O173" i="1" s="1"/>
  <c r="S173" i="1" s="1"/>
  <c r="W173" i="1" s="1"/>
  <c r="AA173" i="1" s="1"/>
  <c r="AE173" i="1" s="1"/>
  <c r="AI173" i="1" s="1"/>
  <c r="AM173" i="1" s="1"/>
  <c r="E103" i="1"/>
  <c r="I103" i="1" s="1"/>
  <c r="M103" i="1" s="1"/>
  <c r="Q103" i="1" s="1"/>
  <c r="U103" i="1" s="1"/>
  <c r="Y103" i="1" s="1"/>
  <c r="AC103" i="1" s="1"/>
  <c r="AG103" i="1" s="1"/>
  <c r="AK103" i="1" s="1"/>
  <c r="AO103" i="1" s="1"/>
  <c r="D103" i="1"/>
  <c r="G103" i="1" s="1"/>
  <c r="K103" i="1" s="1"/>
  <c r="O103" i="1" s="1"/>
  <c r="S103" i="1" s="1"/>
  <c r="W103" i="1" s="1"/>
  <c r="AA103" i="1" s="1"/>
  <c r="AE103" i="1" s="1"/>
  <c r="AI103" i="1" s="1"/>
  <c r="AM103" i="1" s="1"/>
  <c r="E115" i="1" l="1"/>
  <c r="I115" i="1" s="1"/>
  <c r="M115" i="1" s="1"/>
  <c r="Q115" i="1" s="1"/>
  <c r="U115" i="1" s="1"/>
  <c r="Y115" i="1" s="1"/>
  <c r="AC115" i="1" s="1"/>
  <c r="AG115" i="1" s="1"/>
  <c r="AK115" i="1" s="1"/>
  <c r="AO115" i="1" s="1"/>
  <c r="D115" i="1"/>
  <c r="G115" i="1" s="1"/>
  <c r="K115" i="1" s="1"/>
  <c r="O115" i="1" s="1"/>
  <c r="S115" i="1" s="1"/>
  <c r="W115" i="1" s="1"/>
  <c r="AA115" i="1" s="1"/>
  <c r="AE115" i="1" s="1"/>
  <c r="AI115" i="1" s="1"/>
  <c r="AM115" i="1" s="1"/>
  <c r="E111" i="1"/>
  <c r="I111" i="1" s="1"/>
  <c r="M111" i="1" s="1"/>
  <c r="Q111" i="1" s="1"/>
  <c r="U111" i="1" s="1"/>
  <c r="Y111" i="1" s="1"/>
  <c r="AC111" i="1" s="1"/>
  <c r="AG111" i="1" s="1"/>
  <c r="AK111" i="1" s="1"/>
  <c r="AO111" i="1" s="1"/>
  <c r="D111" i="1"/>
  <c r="G111" i="1" s="1"/>
  <c r="K111" i="1" s="1"/>
  <c r="O111" i="1" s="1"/>
  <c r="S111" i="1" s="1"/>
  <c r="W111" i="1" s="1"/>
  <c r="AA111" i="1" s="1"/>
  <c r="AE111" i="1" s="1"/>
  <c r="AI111" i="1" s="1"/>
  <c r="AM111" i="1" s="1"/>
  <c r="E107" i="1"/>
  <c r="I107" i="1" s="1"/>
  <c r="M107" i="1" s="1"/>
  <c r="Q107" i="1" s="1"/>
  <c r="U107" i="1" s="1"/>
  <c r="Y107" i="1" s="1"/>
  <c r="AC107" i="1" s="1"/>
  <c r="AG107" i="1" s="1"/>
  <c r="AK107" i="1" s="1"/>
  <c r="AO107" i="1" s="1"/>
  <c r="D107" i="1"/>
  <c r="G107" i="1" s="1"/>
  <c r="K107" i="1" s="1"/>
  <c r="O107" i="1" s="1"/>
  <c r="S107" i="1" s="1"/>
  <c r="W107" i="1" s="1"/>
  <c r="AA107" i="1" s="1"/>
  <c r="AE107" i="1" s="1"/>
  <c r="AI107" i="1" s="1"/>
  <c r="AM107" i="1" s="1"/>
  <c r="D167" i="1" l="1"/>
  <c r="G167" i="1" s="1"/>
  <c r="K167" i="1" s="1"/>
  <c r="O167" i="1" s="1"/>
  <c r="S167" i="1" s="1"/>
  <c r="W167" i="1" s="1"/>
  <c r="AA167" i="1" s="1"/>
  <c r="AE167" i="1" s="1"/>
  <c r="AI167" i="1" s="1"/>
  <c r="AM167" i="1" s="1"/>
  <c r="E167" i="1"/>
  <c r="I167" i="1" s="1"/>
  <c r="M167" i="1" s="1"/>
  <c r="Q167" i="1" s="1"/>
  <c r="U167" i="1" s="1"/>
  <c r="Y167" i="1" s="1"/>
  <c r="AC167" i="1" s="1"/>
  <c r="AG167" i="1" s="1"/>
  <c r="AK167" i="1" s="1"/>
  <c r="AO167" i="1" s="1"/>
  <c r="D70" i="1"/>
  <c r="D69" i="1"/>
  <c r="E68" i="1"/>
  <c r="I68" i="1" s="1"/>
  <c r="M68" i="1" s="1"/>
  <c r="Q68" i="1" s="1"/>
  <c r="U68" i="1" s="1"/>
  <c r="Y68" i="1" s="1"/>
  <c r="AC68" i="1" s="1"/>
  <c r="AG68" i="1" s="1"/>
  <c r="AK68" i="1" s="1"/>
  <c r="AO68" i="1" s="1"/>
  <c r="D68" i="1"/>
  <c r="G68" i="1" s="1"/>
  <c r="K68" i="1" s="1"/>
  <c r="O68" i="1" s="1"/>
  <c r="S68" i="1" s="1"/>
  <c r="W68" i="1" s="1"/>
  <c r="AA68" i="1" s="1"/>
  <c r="AE68" i="1" s="1"/>
  <c r="AI68" i="1" s="1"/>
  <c r="AM68" i="1" s="1"/>
  <c r="D164" i="1" l="1"/>
  <c r="G164" i="1" s="1"/>
  <c r="K164" i="1" s="1"/>
  <c r="O164" i="1" s="1"/>
  <c r="S164" i="1" s="1"/>
  <c r="W164" i="1" s="1"/>
  <c r="AA164" i="1" s="1"/>
  <c r="AE164" i="1" s="1"/>
  <c r="AI164" i="1" s="1"/>
  <c r="AM164" i="1" s="1"/>
  <c r="G70" i="1"/>
  <c r="K70" i="1" s="1"/>
  <c r="O70" i="1" s="1"/>
  <c r="S70" i="1" s="1"/>
  <c r="W70" i="1" s="1"/>
  <c r="AA70" i="1" s="1"/>
  <c r="AE70" i="1" s="1"/>
  <c r="AI70" i="1" s="1"/>
  <c r="AM70" i="1" s="1"/>
  <c r="D163" i="1"/>
  <c r="G163" i="1" s="1"/>
  <c r="K163" i="1" s="1"/>
  <c r="O163" i="1" s="1"/>
  <c r="S163" i="1" s="1"/>
  <c r="W163" i="1" s="1"/>
  <c r="AA163" i="1" s="1"/>
  <c r="AE163" i="1" s="1"/>
  <c r="AI163" i="1" s="1"/>
  <c r="AM163" i="1" s="1"/>
  <c r="G69" i="1"/>
  <c r="K69" i="1" s="1"/>
  <c r="O69" i="1" s="1"/>
  <c r="S69" i="1" s="1"/>
  <c r="W69" i="1" s="1"/>
  <c r="AA69" i="1" s="1"/>
  <c r="AE69" i="1" s="1"/>
  <c r="AI69" i="1" s="1"/>
  <c r="AM69" i="1" s="1"/>
  <c r="D66" i="1"/>
  <c r="G66" i="1" s="1"/>
  <c r="K66" i="1" s="1"/>
  <c r="O66" i="1" s="1"/>
  <c r="S66" i="1" s="1"/>
  <c r="W66" i="1" s="1"/>
  <c r="AA66" i="1" s="1"/>
  <c r="AE66" i="1" s="1"/>
  <c r="AI66" i="1" s="1"/>
  <c r="AM66" i="1" s="1"/>
  <c r="E69" i="1"/>
  <c r="E80" i="1"/>
  <c r="I80" i="1" s="1"/>
  <c r="M80" i="1" s="1"/>
  <c r="Q80" i="1" s="1"/>
  <c r="U80" i="1" s="1"/>
  <c r="Y80" i="1" s="1"/>
  <c r="AC80" i="1" s="1"/>
  <c r="AG80" i="1" s="1"/>
  <c r="AK80" i="1" s="1"/>
  <c r="AO80" i="1" s="1"/>
  <c r="D80" i="1"/>
  <c r="G80" i="1" s="1"/>
  <c r="K80" i="1" s="1"/>
  <c r="O80" i="1" s="1"/>
  <c r="S80" i="1" s="1"/>
  <c r="W80" i="1" s="1"/>
  <c r="AA80" i="1" s="1"/>
  <c r="AE80" i="1" s="1"/>
  <c r="AI80" i="1" s="1"/>
  <c r="AM80" i="1" s="1"/>
  <c r="E70" i="1"/>
  <c r="E77" i="1"/>
  <c r="I77" i="1" s="1"/>
  <c r="M77" i="1" s="1"/>
  <c r="Q77" i="1" s="1"/>
  <c r="U77" i="1" s="1"/>
  <c r="Y77" i="1" s="1"/>
  <c r="AC77" i="1" s="1"/>
  <c r="AG77" i="1" s="1"/>
  <c r="AK77" i="1" s="1"/>
  <c r="AO77" i="1" s="1"/>
  <c r="D77" i="1"/>
  <c r="G77" i="1" s="1"/>
  <c r="K77" i="1" s="1"/>
  <c r="O77" i="1" s="1"/>
  <c r="S77" i="1" s="1"/>
  <c r="W77" i="1" s="1"/>
  <c r="AA77" i="1" s="1"/>
  <c r="AE77" i="1" s="1"/>
  <c r="AI77" i="1" s="1"/>
  <c r="AM77" i="1" s="1"/>
  <c r="E163" i="1" l="1"/>
  <c r="I163" i="1" s="1"/>
  <c r="M163" i="1" s="1"/>
  <c r="Q163" i="1" s="1"/>
  <c r="U163" i="1" s="1"/>
  <c r="Y163" i="1" s="1"/>
  <c r="AC163" i="1" s="1"/>
  <c r="AG163" i="1" s="1"/>
  <c r="AK163" i="1" s="1"/>
  <c r="AO163" i="1" s="1"/>
  <c r="I69" i="1"/>
  <c r="M69" i="1" s="1"/>
  <c r="Q69" i="1" s="1"/>
  <c r="U69" i="1" s="1"/>
  <c r="Y69" i="1" s="1"/>
  <c r="AC69" i="1" s="1"/>
  <c r="AG69" i="1" s="1"/>
  <c r="AK69" i="1" s="1"/>
  <c r="AO69" i="1" s="1"/>
  <c r="E164" i="1"/>
  <c r="I164" i="1" s="1"/>
  <c r="M164" i="1" s="1"/>
  <c r="Q164" i="1" s="1"/>
  <c r="U164" i="1" s="1"/>
  <c r="Y164" i="1" s="1"/>
  <c r="AC164" i="1" s="1"/>
  <c r="AG164" i="1" s="1"/>
  <c r="AK164" i="1" s="1"/>
  <c r="AO164" i="1" s="1"/>
  <c r="I70" i="1"/>
  <c r="M70" i="1" s="1"/>
  <c r="Q70" i="1" s="1"/>
  <c r="U70" i="1" s="1"/>
  <c r="Y70" i="1" s="1"/>
  <c r="AC70" i="1" s="1"/>
  <c r="AG70" i="1" s="1"/>
  <c r="AK70" i="1" s="1"/>
  <c r="AO70" i="1" s="1"/>
  <c r="D170" i="1"/>
  <c r="G170" i="1" s="1"/>
  <c r="K170" i="1" s="1"/>
  <c r="O170" i="1" s="1"/>
  <c r="S170" i="1" s="1"/>
  <c r="W170" i="1" s="1"/>
  <c r="AA170" i="1" s="1"/>
  <c r="AE170" i="1" s="1"/>
  <c r="AI170" i="1" s="1"/>
  <c r="AM170" i="1" s="1"/>
  <c r="E66" i="1"/>
  <c r="I66" i="1" s="1"/>
  <c r="M66" i="1" s="1"/>
  <c r="Q66" i="1" s="1"/>
  <c r="U66" i="1" s="1"/>
  <c r="Y66" i="1" s="1"/>
  <c r="AC66" i="1" s="1"/>
  <c r="AG66" i="1" s="1"/>
  <c r="AK66" i="1" s="1"/>
  <c r="AO66" i="1" s="1"/>
  <c r="E170" i="1"/>
  <c r="I170" i="1" s="1"/>
  <c r="M170" i="1" s="1"/>
  <c r="Q170" i="1" s="1"/>
  <c r="U170" i="1" s="1"/>
  <c r="Y170" i="1" s="1"/>
  <c r="AC170" i="1" s="1"/>
  <c r="AG170" i="1" s="1"/>
  <c r="AK170" i="1" s="1"/>
  <c r="AO170" i="1" s="1"/>
  <c r="E166" i="1"/>
  <c r="I166" i="1" s="1"/>
  <c r="M166" i="1" s="1"/>
  <c r="Q166" i="1" s="1"/>
  <c r="U166" i="1" s="1"/>
  <c r="Y166" i="1" s="1"/>
  <c r="AC166" i="1" s="1"/>
  <c r="AG166" i="1" s="1"/>
  <c r="AK166" i="1" s="1"/>
  <c r="AO166" i="1" s="1"/>
  <c r="D17" i="1" l="1"/>
  <c r="G17" i="1" s="1"/>
  <c r="K17" i="1" s="1"/>
  <c r="O17" i="1" s="1"/>
  <c r="S17" i="1" s="1"/>
  <c r="W17" i="1" s="1"/>
  <c r="AA17" i="1" s="1"/>
  <c r="AE17" i="1" s="1"/>
  <c r="AI17" i="1" s="1"/>
  <c r="AM17" i="1" s="1"/>
  <c r="E157" i="1" l="1"/>
  <c r="D157" i="1"/>
  <c r="D160" i="1" l="1"/>
  <c r="G160" i="1" s="1"/>
  <c r="K160" i="1" s="1"/>
  <c r="O160" i="1" s="1"/>
  <c r="S160" i="1" s="1"/>
  <c r="W160" i="1" s="1"/>
  <c r="AA160" i="1" s="1"/>
  <c r="AE160" i="1" s="1"/>
  <c r="AI160" i="1" s="1"/>
  <c r="AM160" i="1" s="1"/>
  <c r="G157" i="1"/>
  <c r="K157" i="1" s="1"/>
  <c r="O157" i="1" s="1"/>
  <c r="S157" i="1" s="1"/>
  <c r="W157" i="1" s="1"/>
  <c r="AA157" i="1" s="1"/>
  <c r="AE157" i="1" s="1"/>
  <c r="AI157" i="1" s="1"/>
  <c r="AM157" i="1" s="1"/>
  <c r="E160" i="1"/>
  <c r="I160" i="1" s="1"/>
  <c r="M160" i="1" s="1"/>
  <c r="Q160" i="1" s="1"/>
  <c r="U160" i="1" s="1"/>
  <c r="Y160" i="1" s="1"/>
  <c r="AC160" i="1" s="1"/>
  <c r="AG160" i="1" s="1"/>
  <c r="AK160" i="1" s="1"/>
  <c r="AO160" i="1" s="1"/>
  <c r="I157" i="1"/>
  <c r="M157" i="1" s="1"/>
  <c r="Q157" i="1" s="1"/>
  <c r="U157" i="1" s="1"/>
  <c r="Y157" i="1" s="1"/>
  <c r="AC157" i="1" s="1"/>
  <c r="AG157" i="1" s="1"/>
  <c r="AK157" i="1" s="1"/>
  <c r="AO157" i="1" s="1"/>
</calcChain>
</file>

<file path=xl/sharedStrings.xml><?xml version="1.0" encoding="utf-8"?>
<sst xmlns="http://schemas.openxmlformats.org/spreadsheetml/2006/main" count="409" uniqueCount="229">
  <si>
    <t>№ п/п</t>
  </si>
  <si>
    <t>Исполнитель</t>
  </si>
  <si>
    <t>Образование</t>
  </si>
  <si>
    <t>Департамент имущественных отношений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</si>
  <si>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</si>
  <si>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</si>
  <si>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</si>
  <si>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</si>
  <si>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</si>
  <si>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</si>
  <si>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</si>
  <si>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</si>
  <si>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</si>
  <si>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</si>
  <si>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</si>
  <si>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</si>
  <si>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Департамент культуры и молодежной политики</t>
  </si>
  <si>
    <t>краевой бюджет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</si>
  <si>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</si>
  <si>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</si>
  <si>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</si>
  <si>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</si>
  <si>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</si>
  <si>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</si>
  <si>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</si>
  <si>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2019 год</t>
  </si>
  <si>
    <t>2020 год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</si>
  <si>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</si>
  <si>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</si>
  <si>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1710141130</t>
  </si>
  <si>
    <t>1710141140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</si>
  <si>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</si>
  <si>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</si>
  <si>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Строительство газопроводов в микрорайонах индивидуальной застройки города Перми</t>
  </si>
  <si>
    <t>1710241100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</si>
  <si>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</si>
  <si>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</si>
  <si>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</si>
  <si>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</si>
  <si>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</si>
  <si>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федеральный бюджет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</si>
  <si>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</si>
  <si>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15303R0820</t>
  </si>
  <si>
    <t>153032С080</t>
  </si>
  <si>
    <t>краевой дорожный фонд</t>
  </si>
  <si>
    <t>Реконструкция ул. Революции от ЦКР до ул. Сибирской с обустройством трамвайной линии. 1 этап</t>
  </si>
  <si>
    <t>10201ST042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</si>
  <si>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</si>
  <si>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</si>
  <si>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Реконструкция ул. Героев Хасана от ул. Хлебозаводская до ул. Василия Васильева</t>
  </si>
  <si>
    <t>10201SТ046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</si>
  <si>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</si>
  <si>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10201SТ047</t>
  </si>
  <si>
    <t>Строительство автомобильной дороги «Соединение ул. Старцева – проспект Октябрят – ул. Целинная»</t>
  </si>
  <si>
    <t>10201SТ048</t>
  </si>
  <si>
    <t>1020141280, 10201SТ049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</si>
  <si>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</si>
  <si>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(реконструкция) сетей наружного освещения</t>
  </si>
  <si>
    <t>Реконструкция сада им. Н.В. Гоголя</t>
  </si>
  <si>
    <t>Строительство сквера по ул. Генерала Черняховского</t>
  </si>
  <si>
    <t>1110541820</t>
  </si>
  <si>
    <t>1110541830</t>
  </si>
  <si>
    <t>Строительство сквера по ул. Корсуньской, 31</t>
  </si>
  <si>
    <t>1110541850</t>
  </si>
  <si>
    <t>Строительство Парка Победы</t>
  </si>
  <si>
    <t>1110541860</t>
  </si>
  <si>
    <t>Реконструкция кладбища «Северное»</t>
  </si>
  <si>
    <t>1120441540</t>
  </si>
  <si>
    <t>Строительство кладбища «Лесное»</t>
  </si>
  <si>
    <t>1120441870</t>
  </si>
  <si>
    <t>Реконструкция здания МАУК «Пермский планетарий»</t>
  </si>
  <si>
    <t>0330241880</t>
  </si>
  <si>
    <t>Реконструкция здания МАУ ДО «Детская музыкальная школа № 1»</t>
  </si>
  <si>
    <t>0330241890</t>
  </si>
  <si>
    <t>Санитарно-эпидемиологическое благополучие</t>
  </si>
  <si>
    <t>Строительство приюта для содержания безнадзорных животных по ул. 2-й Теплопроводной, 3 г. Перми</t>
  </si>
  <si>
    <t xml:space="preserve">Управление по экологии и природопользованию </t>
  </si>
  <si>
    <t>9150041010</t>
  </si>
  <si>
    <t>0510141440</t>
  </si>
  <si>
    <t>0510141460</t>
  </si>
  <si>
    <t>0510141470</t>
  </si>
  <si>
    <t>0510141490</t>
  </si>
  <si>
    <t xml:space="preserve">в том числе </t>
  </si>
  <si>
    <t xml:space="preserve">Строительство здания для размещения дошкольного образовательного учреждения по ул. Евгения Пермяка/Целинной
</t>
  </si>
  <si>
    <t xml:space="preserve"> Управление капитального строительства</t>
  </si>
  <si>
    <t>2410141600, 24101SР044</t>
  </si>
  <si>
    <t>2410141610, 24101SР046</t>
  </si>
  <si>
    <t xml:space="preserve">Строительство здания для размещения дошкольного образовательного учреждения по ул. Байкальской
</t>
  </si>
  <si>
    <t>2410141680</t>
  </si>
  <si>
    <t>2420141390, 24201SР047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</si>
  <si>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</si>
  <si>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 г. Перми
</t>
  </si>
  <si>
    <t>2420141720, 24201SР049</t>
  </si>
  <si>
    <t>Строительство спортивной площадки МАОУ «СОШ № 115» г. Перми</t>
  </si>
  <si>
    <t>2420241730</t>
  </si>
  <si>
    <t>Строительство спортивной площадки МАОУ «СОШ № 25» г. Перми</t>
  </si>
  <si>
    <t>2420241760</t>
  </si>
  <si>
    <t>2420241770</t>
  </si>
  <si>
    <t>Строительство пожарного водоема в микрорайоне Голый Мыс Свердловского района города Перми</t>
  </si>
  <si>
    <t>1420341040</t>
  </si>
  <si>
    <t>1420341120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</si>
  <si>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</si>
  <si>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</si>
  <si>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</si>
  <si>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1420341360</t>
  </si>
  <si>
    <t>1420341370</t>
  </si>
  <si>
    <t>1420341380</t>
  </si>
  <si>
    <t>Строительство пожарного водоема по ул. Островского в поселке Новые Ляды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</si>
  <si>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</si>
  <si>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</si>
  <si>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1.</t>
  </si>
  <si>
    <t>5.</t>
  </si>
  <si>
    <t>2.</t>
  </si>
  <si>
    <t>7.</t>
  </si>
  <si>
    <t>4.</t>
  </si>
  <si>
    <t>6.</t>
  </si>
  <si>
    <t>3.</t>
  </si>
  <si>
    <t>8.</t>
  </si>
  <si>
    <t>9.</t>
  </si>
  <si>
    <t>10.</t>
  </si>
  <si>
    <t>11.</t>
  </si>
  <si>
    <t>12.</t>
  </si>
  <si>
    <t>13.</t>
  </si>
  <si>
    <t>14.</t>
  </si>
  <si>
    <t>32.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</si>
  <si>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</si>
  <si>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</si>
  <si>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</si>
  <si>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</si>
  <si>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</si>
  <si>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</si>
  <si>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</si>
  <si>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</si>
  <si>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</si>
  <si>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</si>
  <si>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</si>
  <si>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</si>
  <si>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</si>
  <si>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</si>
  <si>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</si>
  <si>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</si>
  <si>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</si>
  <si>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</si>
  <si>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</si>
  <si>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</si>
  <si>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</si>
  <si>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</si>
  <si>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</si>
  <si>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</si>
  <si>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</si>
  <si>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</si>
  <si>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</si>
  <si>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</si>
  <si>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</si>
  <si>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</si>
  <si>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</si>
  <si>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</si>
  <si>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</si>
  <si>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</si>
  <si>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</si>
  <si>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Культура и молодежная политика</t>
  </si>
  <si>
    <t xml:space="preserve">Строительство спортивной площадки МАОУ «СОШ № 82» г. Перми
</t>
  </si>
  <si>
    <t>Жилищно-коммунальное хозяйство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</si>
  <si>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</si>
  <si>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1510121480, 1530100000</t>
  </si>
  <si>
    <t>10201SТ043</t>
  </si>
  <si>
    <t>10201SТ045</t>
  </si>
  <si>
    <t>Строительство спортивной базы «Летающий лыжник» г. Перми, ул. Тихая, 22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</si>
  <si>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</si>
  <si>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</si>
  <si>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</si>
  <si>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</si>
  <si>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</si>
  <si>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</si>
  <si>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Реконструкция здания под размещение общеобразовательной организации по ул. Целинной, 15/Ивана Франко, 49</t>
  </si>
  <si>
    <t>ПРИЛОЖЕНИЕ 14</t>
  </si>
  <si>
    <t>Изменение ко 2 чтению</t>
  </si>
  <si>
    <t>10201SТ040</t>
  </si>
  <si>
    <t>24101SP040</t>
  </si>
  <si>
    <t>софинансирование</t>
  </si>
  <si>
    <t>24201SP040</t>
  </si>
  <si>
    <t>24201SР048, 2420141160</t>
  </si>
  <si>
    <t>Уточнение февраль</t>
  </si>
  <si>
    <t>от 19.12.2017 № 250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</si>
  <si>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2019 и 2020 годов</t>
  </si>
  <si>
    <t>ПЕРЕЧЕНЬ</t>
  </si>
  <si>
    <t>52.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</si>
  <si>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</si>
  <si>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</si>
  <si>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</si>
  <si>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Комитет февраль</t>
  </si>
  <si>
    <t>Реконструкция ледовой арены МАУ ДО «ДЮЦ «Здоровье»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</si>
  <si>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</si>
  <si>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приюта для содержания безнадзорных животных по ул. Верхне-Муллинской, 106а г. Перми</t>
  </si>
  <si>
    <t>53.</t>
  </si>
  <si>
    <t>54.</t>
  </si>
  <si>
    <t>Уточнение апрель</t>
  </si>
  <si>
    <t>Уточнение май</t>
  </si>
  <si>
    <t>26202SЖ240</t>
  </si>
  <si>
    <t>2620242020,26202SЖ241</t>
  </si>
  <si>
    <t>Строительство берегоукрепительного сооружения в районе жилых домов по ул. Куфонина 30, 32</t>
  </si>
  <si>
    <t>55.</t>
  </si>
  <si>
    <t>56.</t>
  </si>
  <si>
    <t>24201SН070</t>
  </si>
  <si>
    <t>2420141590, 24201SH071</t>
  </si>
  <si>
    <t>2420142120, 24201SН072</t>
  </si>
  <si>
    <t>Строительство здания общеобразовательного учреждения по ул. Юнг Прикамья,3</t>
  </si>
  <si>
    <t>Реконструкция сквера в 68 квартале, эспланада</t>
  </si>
  <si>
    <t>Строительство сквера по ул. Гашкова, 20</t>
  </si>
  <si>
    <t>57.</t>
  </si>
  <si>
    <t>58.</t>
  </si>
  <si>
    <t>Комитет май</t>
  </si>
  <si>
    <t>59.</t>
  </si>
  <si>
    <t>Уточнение август</t>
  </si>
  <si>
    <t>2410141640, 24101L1592</t>
  </si>
  <si>
    <t>24101L1590</t>
  </si>
  <si>
    <t>Реконструкция здания МБОУ «Гимназия № 17» г. Перми (пристройка нового корпуса)</t>
  </si>
  <si>
    <t>Реконструкция пересечения ул. Героев Хасана и Транссибирской магистрали (включая тоннель)</t>
  </si>
  <si>
    <t>60.</t>
  </si>
  <si>
    <t>Строительство здания для размещения дошкольного образовательного учреждения по ул. Желябова, 16б</t>
  </si>
  <si>
    <t>Уточнение сентябрь</t>
  </si>
  <si>
    <t>Строительство спортивной площадки МАОУ "СОШ N 41" г.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</si>
  <si>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</si>
  <si>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61.</t>
  </si>
  <si>
    <t>Строительство пожарного водоема в микрорайоне Кировский по ул. Мореходной Кировского района города Перми</t>
  </si>
  <si>
    <t>ПРИЛОЖЕНИЕ 6</t>
  </si>
  <si>
    <t>Уточнение декабрь</t>
  </si>
  <si>
    <t>Строительство пожарного водоема в микрорайоне Бумкомбинат по ул. Малореченской Орджоникидзевского района города Перми</t>
  </si>
  <si>
    <t>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</si>
</sst>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2" borderId="5" xfId="0" applyNumberFormat="1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0" fontId="0" fillId="4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R174"/>
  <sheetViews>
    <sheetView tabSelected="1" topLeftCell="A150" zoomScale="70" zoomScaleNormal="70" workbookViewId="0">
      <selection sqref="A1:AO173"/>
    </sheetView>
  </sheetViews>
  <sheetFormatPr defaultColWidth="9.140625" defaultRowHeight="18.75" x14ac:dyDescent="0.3"/>
  <cols>
    <col min="1" max="1" width="5.5703125" style="4" customWidth="1"/>
    <col min="2" max="2" width="82.7109375" style="4" customWidth="1"/>
    <col min="3" max="3" width="21.28515625" style="4" customWidth="1"/>
    <col min="4" max="37" width="17.5703125" style="4" hidden="1" customWidth="1"/>
    <col min="38" max="38" width="17.5703125" style="28" hidden="1" customWidth="1"/>
    <col min="39" max="39" width="17.5703125" style="4" customWidth="1"/>
    <col min="40" max="40" width="17.5703125" style="28" hidden="1" customWidth="1"/>
    <col min="41" max="41" width="17.5703125" style="4" customWidth="1"/>
    <col min="42" max="42" width="27.42578125" style="1" hidden="1" customWidth="1"/>
    <col min="43" max="43" width="7.7109375" style="1" hidden="1" customWidth="1"/>
    <col min="44" max="44" width="9.140625" style="4" hidden="1" customWidth="1"/>
    <col min="45" max="46" width="9.140625" style="4" customWidth="1"/>
    <col min="47" max="16384" width="9.140625" style="4"/>
  </cols>
  <sheetData>
    <row r="1" spans="1:43" x14ac:dyDescent="0.3">
      <c r="M1" s="8"/>
      <c r="Q1" s="8"/>
      <c r="U1" s="8"/>
      <c r="Y1" s="8"/>
      <c r="AC1" s="8"/>
      <c r="AG1" s="8"/>
      <c r="AK1" s="8"/>
      <c r="AO1" s="8" t="s">
        <v>225</v>
      </c>
    </row>
    <row r="2" spans="1:43" x14ac:dyDescent="0.3">
      <c r="M2" s="8"/>
      <c r="Q2" s="8"/>
      <c r="U2" s="8"/>
      <c r="Y2" s="8"/>
      <c r="AC2" s="8"/>
      <c r="AG2" s="8"/>
      <c r="AK2" s="8"/>
      <c r="AO2" s="8" t="s">
        <v>23</v>
      </c>
    </row>
    <row r="3" spans="1:43" x14ac:dyDescent="0.3">
      <c r="M3" s="8"/>
      <c r="Q3" s="8"/>
      <c r="U3" s="8"/>
      <c r="Y3" s="8"/>
      <c r="AC3" s="8"/>
      <c r="AG3" s="8"/>
      <c r="AK3" s="8"/>
      <c r="AO3" s="8" t="s">
        <v>24</v>
      </c>
    </row>
    <row r="5" spans="1:43" x14ac:dyDescent="0.3"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27"/>
      <c r="AM5" s="8"/>
      <c r="AN5" s="27"/>
      <c r="AO5" s="8" t="s">
        <v>175</v>
      </c>
      <c r="AP5" s="4"/>
      <c r="AQ5" s="4"/>
    </row>
    <row r="6" spans="1:43" x14ac:dyDescent="0.3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27"/>
      <c r="AM6" s="8"/>
      <c r="AN6" s="27"/>
      <c r="AO6" s="8" t="s">
        <v>23</v>
      </c>
      <c r="AP6" s="4"/>
      <c r="AQ6" s="4"/>
    </row>
    <row r="7" spans="1:43" x14ac:dyDescent="0.3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27"/>
      <c r="AM7" s="8"/>
      <c r="AN7" s="27"/>
      <c r="AO7" s="8" t="s">
        <v>24</v>
      </c>
      <c r="AP7" s="4"/>
      <c r="AQ7" s="4"/>
    </row>
    <row r="8" spans="1:43" x14ac:dyDescent="0.3">
      <c r="E8" s="8"/>
      <c r="F8" s="8"/>
      <c r="G8" s="8"/>
      <c r="H8" s="8"/>
      <c r="I8" s="45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7"/>
      <c r="AM8" s="8"/>
      <c r="AN8" s="27"/>
      <c r="AO8" s="8" t="s">
        <v>183</v>
      </c>
      <c r="AP8" s="4"/>
      <c r="AQ8" s="4"/>
    </row>
    <row r="9" spans="1:43" x14ac:dyDescent="0.3">
      <c r="AP9" s="4"/>
      <c r="AQ9" s="4"/>
    </row>
    <row r="10" spans="1:43" x14ac:dyDescent="0.3">
      <c r="A10" s="89" t="s">
        <v>185</v>
      </c>
      <c r="B10" s="90"/>
      <c r="C10" s="90"/>
      <c r="D10" s="91"/>
      <c r="E10" s="91"/>
      <c r="F10" s="91"/>
      <c r="G10" s="91"/>
      <c r="H10" s="91"/>
      <c r="I10" s="91"/>
      <c r="J10" s="91"/>
      <c r="K10" s="90"/>
      <c r="L10" s="91"/>
      <c r="M10" s="90"/>
      <c r="N10" s="92"/>
      <c r="O10" s="92"/>
      <c r="P10" s="92"/>
      <c r="Q10" s="92"/>
      <c r="R10" s="92"/>
      <c r="S10" s="93"/>
      <c r="T10" s="92"/>
      <c r="U10" s="93"/>
      <c r="V10" s="92"/>
      <c r="W10" s="93"/>
      <c r="X10" s="92"/>
      <c r="Y10" s="93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92"/>
      <c r="AK10" s="93"/>
      <c r="AL10" s="92"/>
      <c r="AM10" s="93"/>
      <c r="AN10" s="92"/>
      <c r="AO10" s="93"/>
      <c r="AP10" s="4"/>
      <c r="AQ10" s="4"/>
    </row>
    <row r="11" spans="1:43" ht="15.75" customHeight="1" x14ac:dyDescent="0.3">
      <c r="A11" s="96" t="s">
        <v>184</v>
      </c>
      <c r="B11" s="97"/>
      <c r="C11" s="97"/>
      <c r="D11" s="98"/>
      <c r="E11" s="98"/>
      <c r="F11" s="98"/>
      <c r="G11" s="98"/>
      <c r="H11" s="98"/>
      <c r="I11" s="98"/>
      <c r="J11" s="98"/>
      <c r="K11" s="97"/>
      <c r="L11" s="98"/>
      <c r="M11" s="97"/>
      <c r="N11" s="98"/>
      <c r="O11" s="98"/>
      <c r="P11" s="98"/>
      <c r="Q11" s="98"/>
      <c r="R11" s="98"/>
      <c r="S11" s="97"/>
      <c r="T11" s="98"/>
      <c r="U11" s="97"/>
      <c r="V11" s="98"/>
      <c r="W11" s="97"/>
      <c r="X11" s="98"/>
      <c r="Y11" s="97"/>
      <c r="Z11" s="98"/>
      <c r="AA11" s="98"/>
      <c r="AB11" s="98"/>
      <c r="AC11" s="98"/>
      <c r="AD11" s="98"/>
      <c r="AE11" s="97"/>
      <c r="AF11" s="98"/>
      <c r="AG11" s="97"/>
      <c r="AH11" s="98"/>
      <c r="AI11" s="97"/>
      <c r="AJ11" s="98"/>
      <c r="AK11" s="97"/>
      <c r="AL11" s="98"/>
      <c r="AM11" s="97"/>
      <c r="AN11" s="98"/>
      <c r="AO11" s="97"/>
      <c r="AP11" s="4"/>
      <c r="AQ11" s="4"/>
    </row>
    <row r="12" spans="1:43" ht="25.5" customHeight="1" x14ac:dyDescent="0.3">
      <c r="A12" s="97"/>
      <c r="B12" s="97"/>
      <c r="C12" s="97"/>
      <c r="D12" s="98"/>
      <c r="E12" s="98"/>
      <c r="F12" s="98"/>
      <c r="G12" s="98"/>
      <c r="H12" s="98"/>
      <c r="I12" s="98"/>
      <c r="J12" s="98"/>
      <c r="K12" s="97"/>
      <c r="L12" s="98"/>
      <c r="M12" s="97"/>
      <c r="N12" s="98"/>
      <c r="O12" s="98"/>
      <c r="P12" s="98"/>
      <c r="Q12" s="98"/>
      <c r="R12" s="98"/>
      <c r="S12" s="97"/>
      <c r="T12" s="98"/>
      <c r="U12" s="97"/>
      <c r="V12" s="98"/>
      <c r="W12" s="97"/>
      <c r="X12" s="98"/>
      <c r="Y12" s="97"/>
      <c r="Z12" s="98"/>
      <c r="AA12" s="98"/>
      <c r="AB12" s="98"/>
      <c r="AC12" s="98"/>
      <c r="AD12" s="98"/>
      <c r="AE12" s="97"/>
      <c r="AF12" s="98"/>
      <c r="AG12" s="97"/>
      <c r="AH12" s="98"/>
      <c r="AI12" s="97"/>
      <c r="AJ12" s="98"/>
      <c r="AK12" s="97"/>
      <c r="AL12" s="98"/>
      <c r="AM12" s="97"/>
      <c r="AN12" s="98"/>
      <c r="AO12" s="97"/>
      <c r="AP12" s="4"/>
      <c r="AQ12" s="4"/>
    </row>
    <row r="13" spans="1:43" x14ac:dyDescent="0.3">
      <c r="A13" s="46"/>
      <c r="B13" s="46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7"/>
      <c r="AM13" s="48"/>
      <c r="AN13" s="56"/>
      <c r="AO13" s="48"/>
      <c r="AP13" s="4"/>
      <c r="AQ13" s="4"/>
    </row>
    <row r="14" spans="1:43" x14ac:dyDescent="0.3">
      <c r="A14" s="69"/>
      <c r="B14" s="9"/>
      <c r="C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27"/>
      <c r="AM14" s="8"/>
      <c r="AN14" s="27"/>
      <c r="AO14" s="8" t="s">
        <v>22</v>
      </c>
      <c r="AP14" s="4"/>
      <c r="AQ14" s="4"/>
    </row>
    <row r="15" spans="1:43" ht="18.75" customHeight="1" x14ac:dyDescent="0.3">
      <c r="A15" s="76" t="s">
        <v>0</v>
      </c>
      <c r="B15" s="76" t="s">
        <v>18</v>
      </c>
      <c r="C15" s="76" t="s">
        <v>1</v>
      </c>
      <c r="D15" s="74" t="s">
        <v>25</v>
      </c>
      <c r="E15" s="72" t="s">
        <v>26</v>
      </c>
      <c r="F15" s="72" t="s">
        <v>176</v>
      </c>
      <c r="G15" s="74" t="s">
        <v>25</v>
      </c>
      <c r="H15" s="72" t="s">
        <v>176</v>
      </c>
      <c r="I15" s="72" t="s">
        <v>26</v>
      </c>
      <c r="J15" s="72" t="s">
        <v>182</v>
      </c>
      <c r="K15" s="74" t="s">
        <v>25</v>
      </c>
      <c r="L15" s="72" t="s">
        <v>182</v>
      </c>
      <c r="M15" s="72" t="s">
        <v>26</v>
      </c>
      <c r="N15" s="72" t="s">
        <v>190</v>
      </c>
      <c r="O15" s="74" t="s">
        <v>25</v>
      </c>
      <c r="P15" s="72" t="s">
        <v>190</v>
      </c>
      <c r="Q15" s="72" t="s">
        <v>26</v>
      </c>
      <c r="R15" s="72" t="s">
        <v>196</v>
      </c>
      <c r="S15" s="74" t="s">
        <v>25</v>
      </c>
      <c r="T15" s="72" t="s">
        <v>196</v>
      </c>
      <c r="U15" s="72" t="s">
        <v>26</v>
      </c>
      <c r="V15" s="72" t="s">
        <v>197</v>
      </c>
      <c r="W15" s="74" t="s">
        <v>25</v>
      </c>
      <c r="X15" s="72" t="s">
        <v>197</v>
      </c>
      <c r="Y15" s="72" t="s">
        <v>26</v>
      </c>
      <c r="Z15" s="72" t="s">
        <v>211</v>
      </c>
      <c r="AA15" s="74" t="s">
        <v>25</v>
      </c>
      <c r="AB15" s="72" t="s">
        <v>211</v>
      </c>
      <c r="AC15" s="72" t="s">
        <v>26</v>
      </c>
      <c r="AD15" s="72" t="s">
        <v>213</v>
      </c>
      <c r="AE15" s="74" t="s">
        <v>25</v>
      </c>
      <c r="AF15" s="72" t="s">
        <v>213</v>
      </c>
      <c r="AG15" s="72" t="s">
        <v>26</v>
      </c>
      <c r="AH15" s="72" t="s">
        <v>220</v>
      </c>
      <c r="AI15" s="74" t="s">
        <v>25</v>
      </c>
      <c r="AJ15" s="72" t="s">
        <v>220</v>
      </c>
      <c r="AK15" s="72" t="s">
        <v>26</v>
      </c>
      <c r="AL15" s="94" t="s">
        <v>226</v>
      </c>
      <c r="AM15" s="74" t="s">
        <v>25</v>
      </c>
      <c r="AN15" s="94" t="s">
        <v>226</v>
      </c>
      <c r="AO15" s="72" t="s">
        <v>26</v>
      </c>
      <c r="AP15" s="4"/>
      <c r="AQ15" s="4"/>
    </row>
    <row r="16" spans="1:43" x14ac:dyDescent="0.3">
      <c r="A16" s="77"/>
      <c r="B16" s="88"/>
      <c r="C16" s="78"/>
      <c r="D16" s="75"/>
      <c r="E16" s="73"/>
      <c r="F16" s="73"/>
      <c r="G16" s="75"/>
      <c r="H16" s="73"/>
      <c r="I16" s="73"/>
      <c r="J16" s="73"/>
      <c r="K16" s="75"/>
      <c r="L16" s="73"/>
      <c r="M16" s="73"/>
      <c r="N16" s="73"/>
      <c r="O16" s="75"/>
      <c r="P16" s="73"/>
      <c r="Q16" s="73"/>
      <c r="R16" s="73"/>
      <c r="S16" s="75"/>
      <c r="T16" s="73"/>
      <c r="U16" s="73"/>
      <c r="V16" s="73"/>
      <c r="W16" s="75"/>
      <c r="X16" s="73"/>
      <c r="Y16" s="73"/>
      <c r="Z16" s="73"/>
      <c r="AA16" s="75"/>
      <c r="AB16" s="73"/>
      <c r="AC16" s="73"/>
      <c r="AD16" s="73"/>
      <c r="AE16" s="75"/>
      <c r="AF16" s="73"/>
      <c r="AG16" s="73"/>
      <c r="AH16" s="73"/>
      <c r="AI16" s="75"/>
      <c r="AJ16" s="73"/>
      <c r="AK16" s="73"/>
      <c r="AL16" s="95"/>
      <c r="AM16" s="75"/>
      <c r="AN16" s="95"/>
      <c r="AO16" s="73"/>
      <c r="AP16" s="4"/>
      <c r="AQ16" s="4"/>
    </row>
    <row r="17" spans="1:44" x14ac:dyDescent="0.3">
      <c r="A17" s="2"/>
      <c r="B17" s="24" t="s">
        <v>2</v>
      </c>
      <c r="C17" s="5"/>
      <c r="D17" s="32">
        <f>D19+D20</f>
        <v>807152.20000000007</v>
      </c>
      <c r="E17" s="32">
        <f>E19+E20</f>
        <v>807467.5</v>
      </c>
      <c r="F17" s="33">
        <f>F19+F20</f>
        <v>0</v>
      </c>
      <c r="G17" s="33">
        <f>D17+F17</f>
        <v>807152.20000000007</v>
      </c>
      <c r="H17" s="33">
        <f>H19+H20</f>
        <v>0</v>
      </c>
      <c r="I17" s="33">
        <f>E17+H17</f>
        <v>807467.5</v>
      </c>
      <c r="J17" s="33">
        <f>J19+J20</f>
        <v>-38023.5</v>
      </c>
      <c r="K17" s="33">
        <f>G17+J17</f>
        <v>769128.70000000007</v>
      </c>
      <c r="L17" s="33">
        <f>L19+L20</f>
        <v>0</v>
      </c>
      <c r="M17" s="33">
        <f>I17+L17</f>
        <v>807467.5</v>
      </c>
      <c r="N17" s="33">
        <f>N19+N20</f>
        <v>0</v>
      </c>
      <c r="O17" s="33">
        <f>K17+N17</f>
        <v>769128.70000000007</v>
      </c>
      <c r="P17" s="33">
        <f>P19+P20</f>
        <v>0</v>
      </c>
      <c r="Q17" s="33">
        <f>M17+P17</f>
        <v>807467.5</v>
      </c>
      <c r="R17" s="33">
        <f>R19+R20</f>
        <v>-39994.534999999996</v>
      </c>
      <c r="S17" s="33">
        <f>O17+R17</f>
        <v>729134.16500000004</v>
      </c>
      <c r="T17" s="33">
        <f>T19+T20</f>
        <v>0</v>
      </c>
      <c r="U17" s="33">
        <f>Q17+T17</f>
        <v>807467.5</v>
      </c>
      <c r="V17" s="33">
        <f>V19+V20</f>
        <v>184956.93</v>
      </c>
      <c r="W17" s="33">
        <f>S17+V17</f>
        <v>914091.09499999997</v>
      </c>
      <c r="X17" s="33">
        <f>X19+X20</f>
        <v>307126.40899999999</v>
      </c>
      <c r="Y17" s="33">
        <f>U17+X17</f>
        <v>1114593.909</v>
      </c>
      <c r="Z17" s="33">
        <f>Z19+Z20</f>
        <v>31777.315999999999</v>
      </c>
      <c r="AA17" s="33">
        <f>W17+Z17</f>
        <v>945868.41099999996</v>
      </c>
      <c r="AB17" s="33">
        <f>AB19+AB20</f>
        <v>-18248</v>
      </c>
      <c r="AC17" s="33">
        <f>Y17+AB17</f>
        <v>1096345.909</v>
      </c>
      <c r="AD17" s="33">
        <f>AD19+AD20+AD21</f>
        <v>0</v>
      </c>
      <c r="AE17" s="33">
        <f>AA17+AD17</f>
        <v>945868.41099999996</v>
      </c>
      <c r="AF17" s="33">
        <f>AF19+AF20</f>
        <v>0</v>
      </c>
      <c r="AG17" s="33">
        <f>AC17+AF17</f>
        <v>1096345.909</v>
      </c>
      <c r="AH17" s="33">
        <f>AH19+AH20+AH21</f>
        <v>17647.350999999999</v>
      </c>
      <c r="AI17" s="33">
        <f>AE17+AH17</f>
        <v>963515.76199999999</v>
      </c>
      <c r="AJ17" s="33">
        <f>AJ19+AJ20+AJ21</f>
        <v>0</v>
      </c>
      <c r="AK17" s="33">
        <f>AG17+AJ17</f>
        <v>1096345.909</v>
      </c>
      <c r="AL17" s="33">
        <f>AL19+AL20+AL21</f>
        <v>28414.634999999998</v>
      </c>
      <c r="AM17" s="36">
        <f>AI17+AL17</f>
        <v>991930.397</v>
      </c>
      <c r="AN17" s="33">
        <f>AN19+AN20+AN21</f>
        <v>0</v>
      </c>
      <c r="AO17" s="36">
        <f>AK17+AN17</f>
        <v>1096345.909</v>
      </c>
      <c r="AP17" s="10"/>
      <c r="AQ17" s="10"/>
      <c r="AR17" s="10"/>
    </row>
    <row r="18" spans="1:44" x14ac:dyDescent="0.3">
      <c r="A18" s="2"/>
      <c r="B18" s="24" t="s">
        <v>9</v>
      </c>
      <c r="C18" s="5"/>
      <c r="D18" s="34"/>
      <c r="E18" s="34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5"/>
      <c r="AM18" s="36"/>
      <c r="AN18" s="35"/>
      <c r="AO18" s="36"/>
      <c r="AP18" s="4"/>
      <c r="AQ18" s="4"/>
    </row>
    <row r="19" spans="1:44" hidden="1" x14ac:dyDescent="0.3">
      <c r="A19" s="2"/>
      <c r="B19" s="12" t="s">
        <v>10</v>
      </c>
      <c r="C19" s="5"/>
      <c r="D19" s="37">
        <f>D24+D28+D30+D35+D38+D42+D44+D54+D56+D57+D58</f>
        <v>546199.30000000005</v>
      </c>
      <c r="E19" s="37">
        <f>E24+E28+E30+E35+E38+E42+E44+E54+E56+E57+E58</f>
        <v>552924</v>
      </c>
      <c r="F19" s="49">
        <f>F24+F28+F30+F35+F38+F42+F44+F54+F56+F57+F58</f>
        <v>0</v>
      </c>
      <c r="G19" s="36">
        <f t="shared" ref="G19:G109" si="0">D19+F19</f>
        <v>546199.30000000005</v>
      </c>
      <c r="H19" s="49">
        <f>H24+H28+H30+H35+H38+H42+H44+H54+H56+H57+H58</f>
        <v>0</v>
      </c>
      <c r="I19" s="36">
        <f t="shared" ref="I19:I109" si="1">E19+H19</f>
        <v>552924</v>
      </c>
      <c r="J19" s="49">
        <f>J24+J28+J30+J35+J38+J42+J44+J54+J56+J57+J58</f>
        <v>-38023.5</v>
      </c>
      <c r="K19" s="36">
        <f t="shared" ref="K19:K109" si="2">G19+J19</f>
        <v>508175.80000000005</v>
      </c>
      <c r="L19" s="49">
        <f>L24+L28+L30+L35+L38+L42+L44+L54+L56+L57+L58</f>
        <v>0</v>
      </c>
      <c r="M19" s="36">
        <f t="shared" ref="M19" si="3">I19+L19</f>
        <v>552924</v>
      </c>
      <c r="N19" s="49">
        <f>N24+N28+N30+N35+N38+N42+N44+N54+N56+N57+N58</f>
        <v>0</v>
      </c>
      <c r="O19" s="36">
        <f t="shared" ref="O19:O22" si="4">K19+N19</f>
        <v>508175.80000000005</v>
      </c>
      <c r="P19" s="49">
        <f>P24+P28+P30+P35+P38+P42+P44+P54+P56+P57+P58</f>
        <v>0</v>
      </c>
      <c r="Q19" s="36">
        <f t="shared" ref="Q19" si="5">M19+P19</f>
        <v>552924</v>
      </c>
      <c r="R19" s="49">
        <f>R24+R28+R30+R35+R38+R42+R44+R54+R56+R57+R58+R59</f>
        <v>-39994.534999999996</v>
      </c>
      <c r="S19" s="36">
        <f t="shared" ref="S19:S22" si="6">O19+R19</f>
        <v>468181.26500000007</v>
      </c>
      <c r="T19" s="49">
        <f>T24+T28+T30+T35+T38+T42+T44+T54+T56+T57+T58</f>
        <v>0</v>
      </c>
      <c r="U19" s="36">
        <f t="shared" ref="U19" si="7">Q19+T19</f>
        <v>552924</v>
      </c>
      <c r="V19" s="49">
        <f>V24+V28+V30+V35+V38+V42+V54+V56+V57+V58+V59+V46+V62+V64</f>
        <v>80252.47600000001</v>
      </c>
      <c r="W19" s="36">
        <f t="shared" ref="W19:W22" si="8">S19+V19</f>
        <v>548433.74100000004</v>
      </c>
      <c r="X19" s="49">
        <f>X24+X28+X30+X35+X38+X42+X54+X56+X57+X58+X46+X62</f>
        <v>108526.409</v>
      </c>
      <c r="Y19" s="36">
        <f t="shared" ref="Y19" si="9">U19+X19</f>
        <v>661450.40899999999</v>
      </c>
      <c r="Z19" s="49">
        <f>Z24+Z28+Z30+Z35+Z38+Z42+Z54+Z56+Z57+Z58+Z59+Z46+Z62+Z64+Z50</f>
        <v>0</v>
      </c>
      <c r="AA19" s="36">
        <f>W19+Z19</f>
        <v>548433.74100000004</v>
      </c>
      <c r="AB19" s="49">
        <f>AB24+AB28+AB30+AB35+AB38+AB42+AB54+AB56+AB57+AB58+AB46+AB62</f>
        <v>0</v>
      </c>
      <c r="AC19" s="36">
        <f>Y19+AB19</f>
        <v>661450.40899999999</v>
      </c>
      <c r="AD19" s="49">
        <f>AD24+AD28+AD35+AD38+AD42+AD54+AD56+AD57+AD58+AD59+AD46+AD62+AD64+AD50+AD32</f>
        <v>0</v>
      </c>
      <c r="AE19" s="36">
        <f>AA19+AD19</f>
        <v>548433.74100000004</v>
      </c>
      <c r="AF19" s="49">
        <f>AF24+AF28+AF30+AF35+AF38+AF42+AF54+AF56+AF57+AF58+AF46+AF62</f>
        <v>0</v>
      </c>
      <c r="AG19" s="36">
        <f>AC19+AF19</f>
        <v>661450.40899999999</v>
      </c>
      <c r="AH19" s="49">
        <f>AH24+AH28+AH35+AH38+AH42+AH54+AH56+AH57+AH58+AH59+AH46+AH62+AH64+AH50+AH32+AH65</f>
        <v>17647.350999999999</v>
      </c>
      <c r="AI19" s="36">
        <f>AE19+AH19</f>
        <v>566081.09200000006</v>
      </c>
      <c r="AJ19" s="49">
        <f>AJ24+AJ28+AJ30+AJ35+AJ38+AJ42+AJ54+AJ56+AJ57+AJ58+AJ46+AJ62+AJ64+AJ65</f>
        <v>0</v>
      </c>
      <c r="AK19" s="36">
        <f>AG19+AJ19</f>
        <v>661450.40899999999</v>
      </c>
      <c r="AL19" s="38">
        <f>AL24+AL28+AL35+AL38+AL42+AL54+AL56+AL57+AL58+AL59+AL46+AL62+AL64+AL50+AL32+AL65</f>
        <v>28414.634999999998</v>
      </c>
      <c r="AM19" s="36">
        <f>AI19+AL19</f>
        <v>594495.72700000007</v>
      </c>
      <c r="AN19" s="38">
        <f>AN24+AN28+AN30+AN35+AN38+AN42+AN54+AN56+AN57+AN58+AN46+AN62+AN64+AN65</f>
        <v>0</v>
      </c>
      <c r="AO19" s="36">
        <f>AK19+AN19</f>
        <v>661450.40899999999</v>
      </c>
      <c r="AP19" s="4"/>
      <c r="AQ19" s="4">
        <v>0</v>
      </c>
    </row>
    <row r="20" spans="1:44" x14ac:dyDescent="0.3">
      <c r="A20" s="2"/>
      <c r="B20" s="17" t="s">
        <v>17</v>
      </c>
      <c r="C20" s="5"/>
      <c r="D20" s="34">
        <f>D25+D29+D39+D43+D55</f>
        <v>260952.9</v>
      </c>
      <c r="E20" s="34">
        <f>E25+E29+E39+E43+E55</f>
        <v>254543.5</v>
      </c>
      <c r="F20" s="36">
        <f>F25+F29+F39+F43+F55</f>
        <v>0</v>
      </c>
      <c r="G20" s="36">
        <f t="shared" si="0"/>
        <v>260952.9</v>
      </c>
      <c r="H20" s="36">
        <f>H25+H29+H39+H43+H55</f>
        <v>0</v>
      </c>
      <c r="I20" s="36">
        <f>E20+H20</f>
        <v>254543.5</v>
      </c>
      <c r="J20" s="36">
        <f>J25+J29+J39+J43+J55</f>
        <v>0</v>
      </c>
      <c r="K20" s="36">
        <f t="shared" si="2"/>
        <v>260952.9</v>
      </c>
      <c r="L20" s="36">
        <f>L25+L29+L39+L43+L55</f>
        <v>0</v>
      </c>
      <c r="M20" s="36">
        <f>I20+L20</f>
        <v>254543.5</v>
      </c>
      <c r="N20" s="36">
        <f>N25+N29+N39+N43+N55</f>
        <v>0</v>
      </c>
      <c r="O20" s="36">
        <f t="shared" si="4"/>
        <v>260952.9</v>
      </c>
      <c r="P20" s="36">
        <f>P25+P29+P39+P43+P55</f>
        <v>0</v>
      </c>
      <c r="Q20" s="36">
        <f>M20+P20</f>
        <v>254543.5</v>
      </c>
      <c r="R20" s="36">
        <f>R25+R29+R39+R43+R55</f>
        <v>0</v>
      </c>
      <c r="S20" s="36">
        <f t="shared" si="6"/>
        <v>260952.9</v>
      </c>
      <c r="T20" s="36">
        <f>T25+T29+T39+T43+T55</f>
        <v>0</v>
      </c>
      <c r="U20" s="36">
        <f>Q20+T20</f>
        <v>254543.5</v>
      </c>
      <c r="V20" s="36">
        <f>V25+V29+V39+V43+V55+V47+V63</f>
        <v>104704.454</v>
      </c>
      <c r="W20" s="36">
        <f t="shared" si="8"/>
        <v>365657.35399999999</v>
      </c>
      <c r="X20" s="36">
        <f>X25+X29+X39+X43+X55+X47+X63</f>
        <v>198600</v>
      </c>
      <c r="Y20" s="36">
        <f>U20+X20</f>
        <v>453143.5</v>
      </c>
      <c r="Z20" s="36">
        <f>Z25+Z29+Z39+Z43+Z55+Z47+Z63+Z51</f>
        <v>31777.315999999999</v>
      </c>
      <c r="AA20" s="36">
        <f t="shared" ref="AA20:AA22" si="10">W20+Z20</f>
        <v>397434.67</v>
      </c>
      <c r="AB20" s="36">
        <f>AB25+AB29+AB39+AB43+AB55+AB47+AB63</f>
        <v>-18248</v>
      </c>
      <c r="AC20" s="36">
        <f>Y20+AB20</f>
        <v>434895.5</v>
      </c>
      <c r="AD20" s="36">
        <f>AD25+AD29+AD39+AD43+AD55+AD47+AD63+AD51+AD33</f>
        <v>0</v>
      </c>
      <c r="AE20" s="36">
        <f t="shared" ref="AE20:AE22" si="11">AA20+AD20</f>
        <v>397434.67</v>
      </c>
      <c r="AF20" s="36">
        <f>AF25+AF29+AF39+AF43+AF55+AF47+AF63</f>
        <v>0</v>
      </c>
      <c r="AG20" s="36">
        <f>AC20+AF20</f>
        <v>434895.5</v>
      </c>
      <c r="AH20" s="36">
        <f>AH25+AH29+AH39+AH43+AH55+AH47+AH63+AH51+AH33</f>
        <v>0</v>
      </c>
      <c r="AI20" s="36">
        <f t="shared" ref="AI20" si="12">AE20+AH20</f>
        <v>397434.67</v>
      </c>
      <c r="AJ20" s="36">
        <f>AJ25+AJ29+AJ39+AJ43+AJ55+AJ47+AJ63</f>
        <v>0</v>
      </c>
      <c r="AK20" s="36">
        <f>AG20+AJ20</f>
        <v>434895.5</v>
      </c>
      <c r="AL20" s="35">
        <f>AL25+AL29+AL39+AL43+AL55+AL47+AL63+AL51+AL33</f>
        <v>0</v>
      </c>
      <c r="AM20" s="36">
        <f t="shared" ref="AM20" si="13">AI20+AL20</f>
        <v>397434.67</v>
      </c>
      <c r="AN20" s="35">
        <f>AN25+AN29+AN39+AN43+AN55+AN47+AN63</f>
        <v>0</v>
      </c>
      <c r="AO20" s="36">
        <f>AK20+AN20</f>
        <v>434895.5</v>
      </c>
      <c r="AP20" s="4"/>
      <c r="AQ20" s="4"/>
    </row>
    <row r="21" spans="1:44" hidden="1" x14ac:dyDescent="0.3">
      <c r="A21" s="2"/>
      <c r="B21" s="26" t="s">
        <v>40</v>
      </c>
      <c r="C21" s="5"/>
      <c r="D21" s="34"/>
      <c r="E21" s="34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>
        <f>AD34</f>
        <v>0</v>
      </c>
      <c r="AE21" s="36"/>
      <c r="AF21" s="36"/>
      <c r="AG21" s="36"/>
      <c r="AH21" s="36">
        <f>AH34</f>
        <v>0</v>
      </c>
      <c r="AI21" s="36"/>
      <c r="AJ21" s="36"/>
      <c r="AK21" s="36"/>
      <c r="AL21" s="35">
        <f>AL34</f>
        <v>0</v>
      </c>
      <c r="AM21" s="36"/>
      <c r="AN21" s="35"/>
      <c r="AO21" s="36"/>
      <c r="AP21" s="4"/>
      <c r="AQ21" s="4">
        <v>0</v>
      </c>
    </row>
    <row r="22" spans="1:44" ht="56.25" x14ac:dyDescent="0.3">
      <c r="A22" s="2" t="s">
        <v>110</v>
      </c>
      <c r="B22" s="25" t="s">
        <v>83</v>
      </c>
      <c r="C22" s="67" t="s">
        <v>84</v>
      </c>
      <c r="D22" s="34">
        <f>D24+D25</f>
        <v>73922.8</v>
      </c>
      <c r="E22" s="34">
        <f>E24+E25</f>
        <v>212363</v>
      </c>
      <c r="F22" s="36"/>
      <c r="G22" s="36">
        <f t="shared" si="0"/>
        <v>73922.8</v>
      </c>
      <c r="H22" s="36"/>
      <c r="I22" s="36">
        <f t="shared" si="1"/>
        <v>212363</v>
      </c>
      <c r="J22" s="36"/>
      <c r="K22" s="36">
        <f t="shared" si="2"/>
        <v>73922.8</v>
      </c>
      <c r="L22" s="36"/>
      <c r="M22" s="36">
        <f t="shared" ref="M22" si="14">I22+L22</f>
        <v>212363</v>
      </c>
      <c r="N22" s="36"/>
      <c r="O22" s="36">
        <f t="shared" si="4"/>
        <v>73922.8</v>
      </c>
      <c r="P22" s="36"/>
      <c r="Q22" s="36">
        <f t="shared" ref="Q22" si="15">M22+P22</f>
        <v>212363</v>
      </c>
      <c r="R22" s="36"/>
      <c r="S22" s="36">
        <f t="shared" si="6"/>
        <v>73922.8</v>
      </c>
      <c r="T22" s="36"/>
      <c r="U22" s="36">
        <f t="shared" ref="U22" si="16">Q22+T22</f>
        <v>212363</v>
      </c>
      <c r="V22" s="36"/>
      <c r="W22" s="36">
        <f t="shared" si="8"/>
        <v>73922.8</v>
      </c>
      <c r="X22" s="36"/>
      <c r="Y22" s="36">
        <f t="shared" ref="Y22" si="17">U22+X22</f>
        <v>212363</v>
      </c>
      <c r="Z22" s="36"/>
      <c r="AA22" s="36">
        <f t="shared" si="10"/>
        <v>73922.8</v>
      </c>
      <c r="AB22" s="36"/>
      <c r="AC22" s="36">
        <f t="shared" ref="AC22" si="18">Y22+AB22</f>
        <v>212363</v>
      </c>
      <c r="AD22" s="36"/>
      <c r="AE22" s="36">
        <f t="shared" si="11"/>
        <v>73922.8</v>
      </c>
      <c r="AF22" s="36"/>
      <c r="AG22" s="36">
        <f t="shared" ref="AG22" si="19">AC22+AF22</f>
        <v>212363</v>
      </c>
      <c r="AH22" s="36"/>
      <c r="AI22" s="36">
        <f t="shared" ref="AI22" si="20">AE22+AH22</f>
        <v>73922.8</v>
      </c>
      <c r="AJ22" s="36"/>
      <c r="AK22" s="36">
        <f t="shared" ref="AK22" si="21">AG22+AJ22</f>
        <v>212363</v>
      </c>
      <c r="AL22" s="35"/>
      <c r="AM22" s="36">
        <f t="shared" ref="AM22" si="22">AI22+AL22</f>
        <v>73922.8</v>
      </c>
      <c r="AN22" s="35"/>
      <c r="AO22" s="36">
        <f t="shared" ref="AO22" si="23">AK22+AN22</f>
        <v>212363</v>
      </c>
      <c r="AP22" s="4"/>
      <c r="AQ22" s="4"/>
    </row>
    <row r="23" spans="1:44" x14ac:dyDescent="0.3">
      <c r="A23" s="2"/>
      <c r="B23" s="17" t="s">
        <v>82</v>
      </c>
      <c r="C23" s="67"/>
      <c r="D23" s="34"/>
      <c r="E23" s="34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5"/>
      <c r="AM23" s="36"/>
      <c r="AN23" s="35"/>
      <c r="AO23" s="36"/>
      <c r="AP23" s="4"/>
      <c r="AQ23" s="4"/>
    </row>
    <row r="24" spans="1:44" hidden="1" x14ac:dyDescent="0.3">
      <c r="A24" s="2"/>
      <c r="B24" s="11" t="s">
        <v>10</v>
      </c>
      <c r="C24" s="15"/>
      <c r="D24" s="37">
        <v>73922.8</v>
      </c>
      <c r="E24" s="37">
        <v>85091.3</v>
      </c>
      <c r="F24" s="49"/>
      <c r="G24" s="36">
        <f t="shared" si="0"/>
        <v>73922.8</v>
      </c>
      <c r="H24" s="49"/>
      <c r="I24" s="36">
        <f t="shared" si="1"/>
        <v>85091.3</v>
      </c>
      <c r="J24" s="49"/>
      <c r="K24" s="36">
        <f t="shared" si="2"/>
        <v>73922.8</v>
      </c>
      <c r="L24" s="49"/>
      <c r="M24" s="36">
        <f t="shared" ref="M24:M26" si="24">I24+L24</f>
        <v>85091.3</v>
      </c>
      <c r="N24" s="49"/>
      <c r="O24" s="36">
        <f t="shared" ref="O24:O26" si="25">K24+N24</f>
        <v>73922.8</v>
      </c>
      <c r="P24" s="49"/>
      <c r="Q24" s="36">
        <f t="shared" ref="Q24:Q26" si="26">M24+P24</f>
        <v>85091.3</v>
      </c>
      <c r="R24" s="49"/>
      <c r="S24" s="36">
        <f t="shared" ref="S24:S26" si="27">O24+R24</f>
        <v>73922.8</v>
      </c>
      <c r="T24" s="49"/>
      <c r="U24" s="36">
        <f t="shared" ref="U24:U26" si="28">Q24+T24</f>
        <v>85091.3</v>
      </c>
      <c r="V24" s="49"/>
      <c r="W24" s="36">
        <f t="shared" ref="W24:W26" si="29">S24+V24</f>
        <v>73922.8</v>
      </c>
      <c r="X24" s="49"/>
      <c r="Y24" s="36">
        <f t="shared" ref="Y24:Y26" si="30">U24+X24</f>
        <v>85091.3</v>
      </c>
      <c r="Z24" s="49"/>
      <c r="AA24" s="36">
        <f t="shared" ref="AA24:AA26" si="31">W24+Z24</f>
        <v>73922.8</v>
      </c>
      <c r="AB24" s="49"/>
      <c r="AC24" s="36">
        <f t="shared" ref="AC24:AC26" si="32">Y24+AB24</f>
        <v>85091.3</v>
      </c>
      <c r="AD24" s="49"/>
      <c r="AE24" s="36">
        <f t="shared" ref="AE24:AE26" si="33">AA24+AD24</f>
        <v>73922.8</v>
      </c>
      <c r="AF24" s="49"/>
      <c r="AG24" s="36">
        <f t="shared" ref="AG24:AG26" si="34">AC24+AF24</f>
        <v>85091.3</v>
      </c>
      <c r="AH24" s="49"/>
      <c r="AI24" s="36">
        <f t="shared" ref="AI24:AI26" si="35">AE24+AH24</f>
        <v>73922.8</v>
      </c>
      <c r="AJ24" s="49"/>
      <c r="AK24" s="36">
        <f t="shared" ref="AK24:AK26" si="36">AG24+AJ24</f>
        <v>85091.3</v>
      </c>
      <c r="AL24" s="38"/>
      <c r="AM24" s="36">
        <f t="shared" ref="AM24:AM26" si="37">AI24+AL24</f>
        <v>73922.8</v>
      </c>
      <c r="AN24" s="38"/>
      <c r="AO24" s="36">
        <f t="shared" ref="AO24:AO26" si="38">AK24+AN24</f>
        <v>85091.3</v>
      </c>
      <c r="AP24" s="4" t="s">
        <v>85</v>
      </c>
      <c r="AQ24" s="4">
        <v>0</v>
      </c>
    </row>
    <row r="25" spans="1:44" x14ac:dyDescent="0.3">
      <c r="A25" s="2"/>
      <c r="B25" s="26" t="s">
        <v>17</v>
      </c>
      <c r="C25" s="67"/>
      <c r="D25" s="34">
        <v>0</v>
      </c>
      <c r="E25" s="34">
        <v>127271.7</v>
      </c>
      <c r="F25" s="36"/>
      <c r="G25" s="36">
        <f t="shared" si="0"/>
        <v>0</v>
      </c>
      <c r="H25" s="36"/>
      <c r="I25" s="36">
        <f t="shared" si="1"/>
        <v>127271.7</v>
      </c>
      <c r="J25" s="36"/>
      <c r="K25" s="36">
        <f t="shared" si="2"/>
        <v>0</v>
      </c>
      <c r="L25" s="36"/>
      <c r="M25" s="36">
        <f t="shared" si="24"/>
        <v>127271.7</v>
      </c>
      <c r="N25" s="36"/>
      <c r="O25" s="36">
        <f t="shared" si="25"/>
        <v>0</v>
      </c>
      <c r="P25" s="36"/>
      <c r="Q25" s="36">
        <f t="shared" si="26"/>
        <v>127271.7</v>
      </c>
      <c r="R25" s="36"/>
      <c r="S25" s="36">
        <f t="shared" si="27"/>
        <v>0</v>
      </c>
      <c r="T25" s="36"/>
      <c r="U25" s="36">
        <f t="shared" si="28"/>
        <v>127271.7</v>
      </c>
      <c r="V25" s="36"/>
      <c r="W25" s="36">
        <f t="shared" si="29"/>
        <v>0</v>
      </c>
      <c r="X25" s="36"/>
      <c r="Y25" s="36">
        <f t="shared" si="30"/>
        <v>127271.7</v>
      </c>
      <c r="Z25" s="36"/>
      <c r="AA25" s="36">
        <f t="shared" si="31"/>
        <v>0</v>
      </c>
      <c r="AB25" s="36"/>
      <c r="AC25" s="36">
        <f t="shared" si="32"/>
        <v>127271.7</v>
      </c>
      <c r="AD25" s="36"/>
      <c r="AE25" s="36">
        <f t="shared" si="33"/>
        <v>0</v>
      </c>
      <c r="AF25" s="36"/>
      <c r="AG25" s="36">
        <f t="shared" si="34"/>
        <v>127271.7</v>
      </c>
      <c r="AH25" s="36"/>
      <c r="AI25" s="36">
        <f t="shared" si="35"/>
        <v>0</v>
      </c>
      <c r="AJ25" s="36"/>
      <c r="AK25" s="36">
        <f t="shared" si="36"/>
        <v>127271.7</v>
      </c>
      <c r="AL25" s="35"/>
      <c r="AM25" s="36">
        <f t="shared" si="37"/>
        <v>0</v>
      </c>
      <c r="AN25" s="35"/>
      <c r="AO25" s="36">
        <f t="shared" si="38"/>
        <v>127271.7</v>
      </c>
      <c r="AP25" s="4" t="s">
        <v>178</v>
      </c>
      <c r="AQ25" s="4" t="s">
        <v>179</v>
      </c>
    </row>
    <row r="26" spans="1:44" ht="57.75" customHeight="1" x14ac:dyDescent="0.3">
      <c r="A26" s="2" t="s">
        <v>112</v>
      </c>
      <c r="B26" s="17" t="s">
        <v>219</v>
      </c>
      <c r="C26" s="67" t="s">
        <v>84</v>
      </c>
      <c r="D26" s="34">
        <f>D28+D29</f>
        <v>6519</v>
      </c>
      <c r="E26" s="34">
        <f>E28+E29</f>
        <v>272037.7</v>
      </c>
      <c r="F26" s="36"/>
      <c r="G26" s="36">
        <f t="shared" si="0"/>
        <v>6519</v>
      </c>
      <c r="H26" s="36"/>
      <c r="I26" s="36">
        <f t="shared" si="1"/>
        <v>272037.7</v>
      </c>
      <c r="J26" s="36"/>
      <c r="K26" s="36">
        <f t="shared" si="2"/>
        <v>6519</v>
      </c>
      <c r="L26" s="36"/>
      <c r="M26" s="36">
        <f t="shared" si="24"/>
        <v>272037.7</v>
      </c>
      <c r="N26" s="36"/>
      <c r="O26" s="36">
        <f t="shared" si="25"/>
        <v>6519</v>
      </c>
      <c r="P26" s="36"/>
      <c r="Q26" s="36">
        <f t="shared" si="26"/>
        <v>272037.7</v>
      </c>
      <c r="R26" s="36"/>
      <c r="S26" s="36">
        <f t="shared" si="27"/>
        <v>6519</v>
      </c>
      <c r="T26" s="36"/>
      <c r="U26" s="36">
        <f t="shared" si="28"/>
        <v>272037.7</v>
      </c>
      <c r="V26" s="36"/>
      <c r="W26" s="36">
        <f t="shared" si="29"/>
        <v>6519</v>
      </c>
      <c r="X26" s="36"/>
      <c r="Y26" s="36">
        <f t="shared" si="30"/>
        <v>272037.7</v>
      </c>
      <c r="Z26" s="36"/>
      <c r="AA26" s="36">
        <f t="shared" si="31"/>
        <v>6519</v>
      </c>
      <c r="AB26" s="36"/>
      <c r="AC26" s="36">
        <f t="shared" si="32"/>
        <v>272037.7</v>
      </c>
      <c r="AD26" s="36"/>
      <c r="AE26" s="36">
        <f t="shared" si="33"/>
        <v>6519</v>
      </c>
      <c r="AF26" s="36"/>
      <c r="AG26" s="36">
        <f t="shared" si="34"/>
        <v>272037.7</v>
      </c>
      <c r="AH26" s="36"/>
      <c r="AI26" s="36">
        <f t="shared" si="35"/>
        <v>6519</v>
      </c>
      <c r="AJ26" s="36"/>
      <c r="AK26" s="36">
        <f t="shared" si="36"/>
        <v>272037.7</v>
      </c>
      <c r="AL26" s="35"/>
      <c r="AM26" s="36">
        <f t="shared" si="37"/>
        <v>6519</v>
      </c>
      <c r="AN26" s="35"/>
      <c r="AO26" s="36">
        <f t="shared" si="38"/>
        <v>272037.7</v>
      </c>
      <c r="AP26" s="18"/>
      <c r="AQ26" s="4"/>
    </row>
    <row r="27" spans="1:44" x14ac:dyDescent="0.3">
      <c r="A27" s="2"/>
      <c r="B27" s="17" t="s">
        <v>82</v>
      </c>
      <c r="C27" s="67"/>
      <c r="D27" s="34"/>
      <c r="E27" s="34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5"/>
      <c r="AM27" s="36"/>
      <c r="AN27" s="35"/>
      <c r="AO27" s="36"/>
      <c r="AP27" s="4"/>
      <c r="AQ27" s="4"/>
    </row>
    <row r="28" spans="1:44" hidden="1" x14ac:dyDescent="0.3">
      <c r="A28" s="2"/>
      <c r="B28" s="11" t="s">
        <v>10</v>
      </c>
      <c r="C28" s="13"/>
      <c r="D28" s="39">
        <v>6519</v>
      </c>
      <c r="E28" s="39">
        <v>144765.90000000002</v>
      </c>
      <c r="F28" s="39"/>
      <c r="G28" s="36">
        <f t="shared" si="0"/>
        <v>6519</v>
      </c>
      <c r="H28" s="39"/>
      <c r="I28" s="36">
        <f t="shared" si="1"/>
        <v>144765.90000000002</v>
      </c>
      <c r="J28" s="39"/>
      <c r="K28" s="36">
        <f t="shared" si="2"/>
        <v>6519</v>
      </c>
      <c r="L28" s="39"/>
      <c r="M28" s="36">
        <f t="shared" ref="M28:M36" si="39">I28+L28</f>
        <v>144765.90000000002</v>
      </c>
      <c r="N28" s="39"/>
      <c r="O28" s="36">
        <f t="shared" ref="O28:O35" si="40">K28+N28</f>
        <v>6519</v>
      </c>
      <c r="P28" s="39"/>
      <c r="Q28" s="36">
        <f t="shared" ref="Q28:Q36" si="41">M28+P28</f>
        <v>144765.90000000002</v>
      </c>
      <c r="R28" s="39"/>
      <c r="S28" s="36">
        <f t="shared" ref="S28:S35" si="42">O28+R28</f>
        <v>6519</v>
      </c>
      <c r="T28" s="39"/>
      <c r="U28" s="36">
        <f t="shared" ref="U28:U36" si="43">Q28+T28</f>
        <v>144765.90000000002</v>
      </c>
      <c r="V28" s="39"/>
      <c r="W28" s="36">
        <f t="shared" ref="W28:W35" si="44">S28+V28</f>
        <v>6519</v>
      </c>
      <c r="X28" s="39"/>
      <c r="Y28" s="36">
        <f t="shared" ref="Y28:Y36" si="45">U28+X28</f>
        <v>144765.90000000002</v>
      </c>
      <c r="Z28" s="39"/>
      <c r="AA28" s="36">
        <f t="shared" ref="AA28:AA35" si="46">W28+Z28</f>
        <v>6519</v>
      </c>
      <c r="AB28" s="39"/>
      <c r="AC28" s="36">
        <f t="shared" ref="AC28:AC36" si="47">Y28+AB28</f>
        <v>144765.90000000002</v>
      </c>
      <c r="AD28" s="39"/>
      <c r="AE28" s="36">
        <f t="shared" ref="AE28:AE35" si="48">AA28+AD28</f>
        <v>6519</v>
      </c>
      <c r="AF28" s="39"/>
      <c r="AG28" s="36">
        <f t="shared" ref="AG28:AG36" si="49">AC28+AF28</f>
        <v>144765.90000000002</v>
      </c>
      <c r="AH28" s="39"/>
      <c r="AI28" s="36">
        <f t="shared" ref="AI28:AI29" si="50">AE28+AH28</f>
        <v>6519</v>
      </c>
      <c r="AJ28" s="39"/>
      <c r="AK28" s="36">
        <f t="shared" ref="AK28:AK30" si="51">AG28+AJ28</f>
        <v>144765.90000000002</v>
      </c>
      <c r="AL28" s="40"/>
      <c r="AM28" s="36">
        <f t="shared" ref="AM28:AM29" si="52">AI28+AL28</f>
        <v>6519</v>
      </c>
      <c r="AN28" s="40"/>
      <c r="AO28" s="36">
        <f t="shared" ref="AO28:AO30" si="53">AK28+AN28</f>
        <v>144765.90000000002</v>
      </c>
      <c r="AP28" s="4" t="s">
        <v>86</v>
      </c>
      <c r="AQ28" s="4">
        <v>0</v>
      </c>
    </row>
    <row r="29" spans="1:44" x14ac:dyDescent="0.3">
      <c r="A29" s="2"/>
      <c r="B29" s="26" t="s">
        <v>17</v>
      </c>
      <c r="C29" s="67"/>
      <c r="D29" s="34">
        <v>0</v>
      </c>
      <c r="E29" s="34">
        <v>127271.8</v>
      </c>
      <c r="F29" s="36"/>
      <c r="G29" s="36">
        <f t="shared" si="0"/>
        <v>0</v>
      </c>
      <c r="H29" s="36"/>
      <c r="I29" s="36">
        <f t="shared" si="1"/>
        <v>127271.8</v>
      </c>
      <c r="J29" s="36"/>
      <c r="K29" s="36">
        <f t="shared" si="2"/>
        <v>0</v>
      </c>
      <c r="L29" s="36"/>
      <c r="M29" s="36">
        <f t="shared" si="39"/>
        <v>127271.8</v>
      </c>
      <c r="N29" s="36"/>
      <c r="O29" s="36">
        <f t="shared" si="40"/>
        <v>0</v>
      </c>
      <c r="P29" s="36"/>
      <c r="Q29" s="36">
        <f t="shared" si="41"/>
        <v>127271.8</v>
      </c>
      <c r="R29" s="36"/>
      <c r="S29" s="36">
        <f t="shared" si="42"/>
        <v>0</v>
      </c>
      <c r="T29" s="36"/>
      <c r="U29" s="36">
        <f t="shared" si="43"/>
        <v>127271.8</v>
      </c>
      <c r="V29" s="36"/>
      <c r="W29" s="36">
        <f t="shared" si="44"/>
        <v>0</v>
      </c>
      <c r="X29" s="36"/>
      <c r="Y29" s="36">
        <f t="shared" si="45"/>
        <v>127271.8</v>
      </c>
      <c r="Z29" s="36"/>
      <c r="AA29" s="36">
        <f t="shared" si="46"/>
        <v>0</v>
      </c>
      <c r="AB29" s="36"/>
      <c r="AC29" s="36">
        <f t="shared" si="47"/>
        <v>127271.8</v>
      </c>
      <c r="AD29" s="36"/>
      <c r="AE29" s="36">
        <f t="shared" si="48"/>
        <v>0</v>
      </c>
      <c r="AF29" s="36"/>
      <c r="AG29" s="36">
        <f t="shared" si="49"/>
        <v>127271.8</v>
      </c>
      <c r="AH29" s="36"/>
      <c r="AI29" s="36">
        <f t="shared" si="50"/>
        <v>0</v>
      </c>
      <c r="AJ29" s="36"/>
      <c r="AK29" s="36">
        <f t="shared" si="51"/>
        <v>127271.8</v>
      </c>
      <c r="AL29" s="35"/>
      <c r="AM29" s="36">
        <f t="shared" si="52"/>
        <v>0</v>
      </c>
      <c r="AN29" s="35"/>
      <c r="AO29" s="36">
        <f t="shared" si="53"/>
        <v>127271.8</v>
      </c>
      <c r="AP29" s="4" t="s">
        <v>178</v>
      </c>
      <c r="AQ29" s="4" t="s">
        <v>179</v>
      </c>
    </row>
    <row r="30" spans="1:44" ht="56.25" x14ac:dyDescent="0.3">
      <c r="A30" s="2" t="s">
        <v>116</v>
      </c>
      <c r="B30" s="17" t="s">
        <v>192</v>
      </c>
      <c r="C30" s="67" t="s">
        <v>84</v>
      </c>
      <c r="D30" s="34">
        <v>6378.8</v>
      </c>
      <c r="E30" s="34">
        <v>0</v>
      </c>
      <c r="F30" s="36"/>
      <c r="G30" s="36">
        <f t="shared" si="0"/>
        <v>6378.8</v>
      </c>
      <c r="H30" s="36"/>
      <c r="I30" s="36">
        <f t="shared" si="1"/>
        <v>0</v>
      </c>
      <c r="J30" s="36"/>
      <c r="K30" s="36">
        <f t="shared" si="2"/>
        <v>6378.8</v>
      </c>
      <c r="L30" s="36"/>
      <c r="M30" s="36">
        <f t="shared" si="39"/>
        <v>0</v>
      </c>
      <c r="N30" s="36"/>
      <c r="O30" s="36">
        <f t="shared" si="40"/>
        <v>6378.8</v>
      </c>
      <c r="P30" s="36"/>
      <c r="Q30" s="36">
        <f t="shared" si="41"/>
        <v>0</v>
      </c>
      <c r="R30" s="36"/>
      <c r="S30" s="36">
        <f t="shared" si="42"/>
        <v>6378.8</v>
      </c>
      <c r="T30" s="36"/>
      <c r="U30" s="36">
        <f t="shared" si="43"/>
        <v>0</v>
      </c>
      <c r="V30" s="36"/>
      <c r="W30" s="36">
        <f t="shared" si="44"/>
        <v>6378.8</v>
      </c>
      <c r="X30" s="36"/>
      <c r="Y30" s="36">
        <f t="shared" si="45"/>
        <v>0</v>
      </c>
      <c r="Z30" s="36"/>
      <c r="AA30" s="36">
        <f>AA32+AA33+AA34</f>
        <v>6378.8</v>
      </c>
      <c r="AB30" s="36"/>
      <c r="AC30" s="36">
        <f>AC32+AC33+AC34</f>
        <v>0</v>
      </c>
      <c r="AD30" s="36">
        <f>AD32+AD33+AD34</f>
        <v>0</v>
      </c>
      <c r="AE30" s="36">
        <f>AA30+AD30</f>
        <v>6378.8</v>
      </c>
      <c r="AF30" s="36">
        <f>AF32+AF33+AF34</f>
        <v>0</v>
      </c>
      <c r="AG30" s="36">
        <f t="shared" si="49"/>
        <v>0</v>
      </c>
      <c r="AH30" s="36">
        <f>AH32+AH33+AH34</f>
        <v>3147.3510000000001</v>
      </c>
      <c r="AI30" s="36">
        <f>AE30+AH30</f>
        <v>9526.1509999999998</v>
      </c>
      <c r="AJ30" s="36">
        <f>AJ32+AJ33+AJ34</f>
        <v>0</v>
      </c>
      <c r="AK30" s="36">
        <f t="shared" si="51"/>
        <v>0</v>
      </c>
      <c r="AL30" s="35">
        <f>AL32+AL33+AL34</f>
        <v>0</v>
      </c>
      <c r="AM30" s="36">
        <f>AI30+AL30</f>
        <v>9526.1509999999998</v>
      </c>
      <c r="AN30" s="35">
        <f>AN32+AN33+AN34</f>
        <v>0</v>
      </c>
      <c r="AO30" s="36">
        <f t="shared" si="53"/>
        <v>0</v>
      </c>
      <c r="AP30" s="4"/>
      <c r="AQ30" s="4"/>
    </row>
    <row r="31" spans="1:44" hidden="1" x14ac:dyDescent="0.3">
      <c r="A31" s="2"/>
      <c r="B31" s="17" t="s">
        <v>82</v>
      </c>
      <c r="C31" s="59"/>
      <c r="D31" s="34"/>
      <c r="E31" s="34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5"/>
      <c r="AM31" s="36"/>
      <c r="AN31" s="35"/>
      <c r="AO31" s="36"/>
      <c r="AP31" s="4"/>
      <c r="AQ31" s="4">
        <v>0</v>
      </c>
    </row>
    <row r="32" spans="1:44" hidden="1" x14ac:dyDescent="0.3">
      <c r="A32" s="2"/>
      <c r="B32" s="11" t="s">
        <v>10</v>
      </c>
      <c r="C32" s="59"/>
      <c r="D32" s="34"/>
      <c r="E32" s="34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>
        <v>6378.8</v>
      </c>
      <c r="AB32" s="36"/>
      <c r="AC32" s="36"/>
      <c r="AD32" s="36"/>
      <c r="AE32" s="36">
        <f t="shared" ref="AE32:AE34" si="54">AA32+AD32</f>
        <v>6378.8</v>
      </c>
      <c r="AF32" s="36"/>
      <c r="AG32" s="36">
        <f t="shared" si="49"/>
        <v>0</v>
      </c>
      <c r="AH32" s="36">
        <v>3147.3510000000001</v>
      </c>
      <c r="AI32" s="36">
        <f t="shared" ref="AI32:AI35" si="55">AE32+AH32</f>
        <v>9526.1509999999998</v>
      </c>
      <c r="AJ32" s="36"/>
      <c r="AK32" s="36">
        <f t="shared" ref="AK32:AK36" si="56">AG32+AJ32</f>
        <v>0</v>
      </c>
      <c r="AL32" s="35"/>
      <c r="AM32" s="36">
        <f t="shared" ref="AM32:AM35" si="57">AI32+AL32</f>
        <v>9526.1509999999998</v>
      </c>
      <c r="AN32" s="35"/>
      <c r="AO32" s="36">
        <f t="shared" ref="AO32:AO36" si="58">AK32+AN32</f>
        <v>0</v>
      </c>
      <c r="AP32" s="4" t="s">
        <v>214</v>
      </c>
      <c r="AQ32" s="4">
        <v>0</v>
      </c>
    </row>
    <row r="33" spans="1:43" hidden="1" x14ac:dyDescent="0.3">
      <c r="A33" s="2"/>
      <c r="B33" s="26" t="s">
        <v>17</v>
      </c>
      <c r="C33" s="59"/>
      <c r="D33" s="34"/>
      <c r="E33" s="34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>
        <f t="shared" si="54"/>
        <v>0</v>
      </c>
      <c r="AF33" s="36"/>
      <c r="AG33" s="36">
        <f t="shared" si="49"/>
        <v>0</v>
      </c>
      <c r="AH33" s="36"/>
      <c r="AI33" s="36">
        <f t="shared" si="55"/>
        <v>0</v>
      </c>
      <c r="AJ33" s="36"/>
      <c r="AK33" s="36">
        <f t="shared" si="56"/>
        <v>0</v>
      </c>
      <c r="AL33" s="35"/>
      <c r="AM33" s="36">
        <f t="shared" si="57"/>
        <v>0</v>
      </c>
      <c r="AN33" s="35"/>
      <c r="AO33" s="36">
        <f t="shared" si="58"/>
        <v>0</v>
      </c>
      <c r="AP33" s="4" t="s">
        <v>215</v>
      </c>
      <c r="AQ33" s="4">
        <v>0</v>
      </c>
    </row>
    <row r="34" spans="1:43" hidden="1" x14ac:dyDescent="0.3">
      <c r="A34" s="2"/>
      <c r="B34" s="17" t="s">
        <v>40</v>
      </c>
      <c r="C34" s="59"/>
      <c r="D34" s="34"/>
      <c r="E34" s="34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>
        <f t="shared" si="54"/>
        <v>0</v>
      </c>
      <c r="AF34" s="36"/>
      <c r="AG34" s="36">
        <f t="shared" si="49"/>
        <v>0</v>
      </c>
      <c r="AH34" s="36"/>
      <c r="AI34" s="36">
        <f t="shared" si="55"/>
        <v>0</v>
      </c>
      <c r="AJ34" s="36"/>
      <c r="AK34" s="36">
        <f t="shared" si="56"/>
        <v>0</v>
      </c>
      <c r="AL34" s="35"/>
      <c r="AM34" s="36">
        <f t="shared" si="57"/>
        <v>0</v>
      </c>
      <c r="AN34" s="35"/>
      <c r="AO34" s="36">
        <f t="shared" si="58"/>
        <v>0</v>
      </c>
      <c r="AP34" s="4" t="s">
        <v>215</v>
      </c>
      <c r="AQ34" s="4">
        <v>0</v>
      </c>
    </row>
    <row r="35" spans="1:43" ht="56.25" x14ac:dyDescent="0.3">
      <c r="A35" s="2" t="s">
        <v>114</v>
      </c>
      <c r="B35" s="17" t="s">
        <v>87</v>
      </c>
      <c r="C35" s="67" t="s">
        <v>84</v>
      </c>
      <c r="D35" s="34">
        <v>0</v>
      </c>
      <c r="E35" s="34">
        <v>6595.8</v>
      </c>
      <c r="F35" s="36"/>
      <c r="G35" s="36">
        <f t="shared" si="0"/>
        <v>0</v>
      </c>
      <c r="H35" s="36"/>
      <c r="I35" s="36">
        <f t="shared" si="1"/>
        <v>6595.8</v>
      </c>
      <c r="J35" s="36"/>
      <c r="K35" s="36">
        <f t="shared" si="2"/>
        <v>0</v>
      </c>
      <c r="L35" s="36"/>
      <c r="M35" s="36">
        <f t="shared" si="39"/>
        <v>6595.8</v>
      </c>
      <c r="N35" s="36"/>
      <c r="O35" s="36">
        <f t="shared" si="40"/>
        <v>0</v>
      </c>
      <c r="P35" s="36"/>
      <c r="Q35" s="36">
        <f t="shared" si="41"/>
        <v>6595.8</v>
      </c>
      <c r="R35" s="36"/>
      <c r="S35" s="36">
        <f t="shared" si="42"/>
        <v>0</v>
      </c>
      <c r="T35" s="36"/>
      <c r="U35" s="36">
        <f t="shared" si="43"/>
        <v>6595.8</v>
      </c>
      <c r="V35" s="36"/>
      <c r="W35" s="36">
        <f t="shared" si="44"/>
        <v>0</v>
      </c>
      <c r="X35" s="36"/>
      <c r="Y35" s="36">
        <f t="shared" si="45"/>
        <v>6595.8</v>
      </c>
      <c r="Z35" s="36"/>
      <c r="AA35" s="36">
        <f t="shared" si="46"/>
        <v>0</v>
      </c>
      <c r="AB35" s="36"/>
      <c r="AC35" s="36">
        <f t="shared" si="47"/>
        <v>6595.8</v>
      </c>
      <c r="AD35" s="36"/>
      <c r="AE35" s="36">
        <f t="shared" si="48"/>
        <v>0</v>
      </c>
      <c r="AF35" s="36"/>
      <c r="AG35" s="36">
        <f t="shared" si="49"/>
        <v>6595.8</v>
      </c>
      <c r="AH35" s="36"/>
      <c r="AI35" s="36">
        <f t="shared" si="55"/>
        <v>0</v>
      </c>
      <c r="AJ35" s="36"/>
      <c r="AK35" s="36">
        <f t="shared" si="56"/>
        <v>6595.8</v>
      </c>
      <c r="AL35" s="35"/>
      <c r="AM35" s="36">
        <f t="shared" si="57"/>
        <v>0</v>
      </c>
      <c r="AN35" s="35"/>
      <c r="AO35" s="36">
        <f t="shared" si="58"/>
        <v>6595.8</v>
      </c>
      <c r="AP35" s="4" t="s">
        <v>88</v>
      </c>
      <c r="AQ35" s="4"/>
    </row>
    <row r="36" spans="1:43" ht="56.25" x14ac:dyDescent="0.3">
      <c r="A36" s="2" t="s">
        <v>111</v>
      </c>
      <c r="B36" s="26" t="s">
        <v>222</v>
      </c>
      <c r="C36" s="14" t="s">
        <v>36</v>
      </c>
      <c r="D36" s="34">
        <f>D38+D39</f>
        <v>97772.3</v>
      </c>
      <c r="E36" s="34">
        <f>E38+E39</f>
        <v>0</v>
      </c>
      <c r="F36" s="36"/>
      <c r="G36" s="36">
        <f t="shared" si="0"/>
        <v>97772.3</v>
      </c>
      <c r="H36" s="36"/>
      <c r="I36" s="36">
        <f t="shared" si="1"/>
        <v>0</v>
      </c>
      <c r="J36" s="36">
        <f>J38+J39</f>
        <v>-16924.7</v>
      </c>
      <c r="K36" s="36">
        <f>G36+J36</f>
        <v>80847.600000000006</v>
      </c>
      <c r="L36" s="36"/>
      <c r="M36" s="36">
        <f t="shared" si="39"/>
        <v>0</v>
      </c>
      <c r="N36" s="36">
        <f>N38+N39</f>
        <v>0</v>
      </c>
      <c r="O36" s="36">
        <f>K36+N36</f>
        <v>80847.600000000006</v>
      </c>
      <c r="P36" s="36"/>
      <c r="Q36" s="36">
        <f t="shared" si="41"/>
        <v>0</v>
      </c>
      <c r="R36" s="36">
        <f>R38+R39</f>
        <v>0</v>
      </c>
      <c r="S36" s="36">
        <f>O36+R36</f>
        <v>80847.600000000006</v>
      </c>
      <c r="T36" s="36"/>
      <c r="U36" s="36">
        <f t="shared" si="43"/>
        <v>0</v>
      </c>
      <c r="V36" s="36">
        <f>V38+V39</f>
        <v>0</v>
      </c>
      <c r="W36" s="36">
        <f>S36+V36</f>
        <v>80847.600000000006</v>
      </c>
      <c r="X36" s="36"/>
      <c r="Y36" s="36">
        <f t="shared" si="45"/>
        <v>0</v>
      </c>
      <c r="Z36" s="36">
        <f>Z38+Z39</f>
        <v>0</v>
      </c>
      <c r="AA36" s="36">
        <f>W36+Z36</f>
        <v>80847.600000000006</v>
      </c>
      <c r="AB36" s="36"/>
      <c r="AC36" s="36">
        <f t="shared" si="47"/>
        <v>0</v>
      </c>
      <c r="AD36" s="36">
        <f>AD38+AD39</f>
        <v>0</v>
      </c>
      <c r="AE36" s="36">
        <f>AA36+AD36</f>
        <v>80847.600000000006</v>
      </c>
      <c r="AF36" s="36"/>
      <c r="AG36" s="36">
        <f t="shared" si="49"/>
        <v>0</v>
      </c>
      <c r="AH36" s="36">
        <f>AH38+AH39</f>
        <v>-26365.995999999999</v>
      </c>
      <c r="AI36" s="36">
        <f>AE36+AH36</f>
        <v>54481.604000000007</v>
      </c>
      <c r="AJ36" s="36"/>
      <c r="AK36" s="36">
        <f t="shared" si="56"/>
        <v>0</v>
      </c>
      <c r="AL36" s="35">
        <f>AL38+AL39</f>
        <v>0</v>
      </c>
      <c r="AM36" s="36">
        <f>AI36+AL36</f>
        <v>54481.604000000007</v>
      </c>
      <c r="AN36" s="35"/>
      <c r="AO36" s="36">
        <f t="shared" si="58"/>
        <v>0</v>
      </c>
      <c r="AP36" s="4" t="s">
        <v>89</v>
      </c>
      <c r="AQ36" s="4"/>
    </row>
    <row r="37" spans="1:43" x14ac:dyDescent="0.3">
      <c r="A37" s="2"/>
      <c r="B37" s="17" t="s">
        <v>82</v>
      </c>
      <c r="C37" s="67"/>
      <c r="D37" s="34"/>
      <c r="E37" s="34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5"/>
      <c r="AM37" s="36"/>
      <c r="AN37" s="35"/>
      <c r="AO37" s="36"/>
      <c r="AP37" s="4"/>
      <c r="AQ37" s="4"/>
    </row>
    <row r="38" spans="1:43" hidden="1" x14ac:dyDescent="0.3">
      <c r="A38" s="2"/>
      <c r="B38" s="11" t="s">
        <v>10</v>
      </c>
      <c r="C38" s="15"/>
      <c r="D38" s="37">
        <v>91362.900000000009</v>
      </c>
      <c r="E38" s="37">
        <v>0</v>
      </c>
      <c r="F38" s="49"/>
      <c r="G38" s="36">
        <f t="shared" si="0"/>
        <v>91362.900000000009</v>
      </c>
      <c r="H38" s="49"/>
      <c r="I38" s="36">
        <f t="shared" si="1"/>
        <v>0</v>
      </c>
      <c r="J38" s="49">
        <v>-16924.7</v>
      </c>
      <c r="K38" s="36">
        <f t="shared" si="2"/>
        <v>74438.200000000012</v>
      </c>
      <c r="L38" s="49"/>
      <c r="M38" s="36">
        <f t="shared" ref="M38:M40" si="59">I38+L38</f>
        <v>0</v>
      </c>
      <c r="N38" s="49"/>
      <c r="O38" s="36">
        <f t="shared" ref="O38:O40" si="60">K38+N38</f>
        <v>74438.200000000012</v>
      </c>
      <c r="P38" s="49"/>
      <c r="Q38" s="36">
        <f t="shared" ref="Q38:Q40" si="61">M38+P38</f>
        <v>0</v>
      </c>
      <c r="R38" s="49"/>
      <c r="S38" s="36">
        <f t="shared" ref="S38:S40" si="62">O38+R38</f>
        <v>74438.200000000012</v>
      </c>
      <c r="T38" s="49"/>
      <c r="U38" s="36">
        <f t="shared" ref="U38:U40" si="63">Q38+T38</f>
        <v>0</v>
      </c>
      <c r="V38" s="49"/>
      <c r="W38" s="36">
        <f t="shared" ref="W38:W40" si="64">S38+V38</f>
        <v>74438.200000000012</v>
      </c>
      <c r="X38" s="49"/>
      <c r="Y38" s="36">
        <f t="shared" ref="Y38:Y40" si="65">U38+X38</f>
        <v>0</v>
      </c>
      <c r="Z38" s="49"/>
      <c r="AA38" s="36">
        <f t="shared" ref="AA38:AA40" si="66">W38+Z38</f>
        <v>74438.200000000012</v>
      </c>
      <c r="AB38" s="49"/>
      <c r="AC38" s="36">
        <f t="shared" ref="AC38:AC40" si="67">Y38+AB38</f>
        <v>0</v>
      </c>
      <c r="AD38" s="49"/>
      <c r="AE38" s="36">
        <f t="shared" ref="AE38:AE40" si="68">AA38+AD38</f>
        <v>74438.200000000012</v>
      </c>
      <c r="AF38" s="49"/>
      <c r="AG38" s="36">
        <f t="shared" ref="AG38:AG40" si="69">AC38+AF38</f>
        <v>0</v>
      </c>
      <c r="AH38" s="49">
        <v>-26365.995999999999</v>
      </c>
      <c r="AI38" s="36">
        <f t="shared" ref="AI38:AI40" si="70">AE38+AH38</f>
        <v>48072.204000000012</v>
      </c>
      <c r="AJ38" s="49"/>
      <c r="AK38" s="36">
        <f t="shared" ref="AK38:AK40" si="71">AG38+AJ38</f>
        <v>0</v>
      </c>
      <c r="AL38" s="38"/>
      <c r="AM38" s="36">
        <f t="shared" ref="AM38:AM40" si="72">AI38+AL38</f>
        <v>48072.204000000012</v>
      </c>
      <c r="AN38" s="38"/>
      <c r="AO38" s="36">
        <f t="shared" ref="AO38:AO40" si="73">AK38+AN38</f>
        <v>0</v>
      </c>
      <c r="AP38" s="4" t="s">
        <v>89</v>
      </c>
      <c r="AQ38" s="4">
        <v>0</v>
      </c>
    </row>
    <row r="39" spans="1:43" x14ac:dyDescent="0.3">
      <c r="A39" s="2"/>
      <c r="B39" s="26" t="s">
        <v>17</v>
      </c>
      <c r="C39" s="67"/>
      <c r="D39" s="34">
        <v>6409.4</v>
      </c>
      <c r="E39" s="34">
        <v>0</v>
      </c>
      <c r="F39" s="36"/>
      <c r="G39" s="36">
        <f t="shared" si="0"/>
        <v>6409.4</v>
      </c>
      <c r="H39" s="36"/>
      <c r="I39" s="36">
        <f t="shared" si="1"/>
        <v>0</v>
      </c>
      <c r="J39" s="36"/>
      <c r="K39" s="36">
        <f t="shared" si="2"/>
        <v>6409.4</v>
      </c>
      <c r="L39" s="36"/>
      <c r="M39" s="36">
        <f t="shared" si="59"/>
        <v>0</v>
      </c>
      <c r="N39" s="36"/>
      <c r="O39" s="36">
        <f t="shared" si="60"/>
        <v>6409.4</v>
      </c>
      <c r="P39" s="36"/>
      <c r="Q39" s="36">
        <f t="shared" si="61"/>
        <v>0</v>
      </c>
      <c r="R39" s="36"/>
      <c r="S39" s="36">
        <f t="shared" si="62"/>
        <v>6409.4</v>
      </c>
      <c r="T39" s="36"/>
      <c r="U39" s="36">
        <f t="shared" si="63"/>
        <v>0</v>
      </c>
      <c r="V39" s="36"/>
      <c r="W39" s="36">
        <f t="shared" si="64"/>
        <v>6409.4</v>
      </c>
      <c r="X39" s="36"/>
      <c r="Y39" s="36">
        <f t="shared" si="65"/>
        <v>0</v>
      </c>
      <c r="Z39" s="36"/>
      <c r="AA39" s="36">
        <f t="shared" si="66"/>
        <v>6409.4</v>
      </c>
      <c r="AB39" s="36"/>
      <c r="AC39" s="36">
        <f t="shared" si="67"/>
        <v>0</v>
      </c>
      <c r="AD39" s="36"/>
      <c r="AE39" s="36">
        <f t="shared" si="68"/>
        <v>6409.4</v>
      </c>
      <c r="AF39" s="36"/>
      <c r="AG39" s="36">
        <f t="shared" si="69"/>
        <v>0</v>
      </c>
      <c r="AH39" s="36"/>
      <c r="AI39" s="36">
        <f t="shared" si="70"/>
        <v>6409.4</v>
      </c>
      <c r="AJ39" s="36"/>
      <c r="AK39" s="36">
        <f t="shared" si="71"/>
        <v>0</v>
      </c>
      <c r="AL39" s="35"/>
      <c r="AM39" s="36">
        <f t="shared" si="72"/>
        <v>6409.4</v>
      </c>
      <c r="AN39" s="35"/>
      <c r="AO39" s="36">
        <f t="shared" si="73"/>
        <v>0</v>
      </c>
      <c r="AP39" s="4" t="s">
        <v>180</v>
      </c>
      <c r="AQ39" s="4"/>
    </row>
    <row r="40" spans="1:43" ht="56.25" x14ac:dyDescent="0.3">
      <c r="A40" s="2" t="s">
        <v>115</v>
      </c>
      <c r="B40" s="26" t="s">
        <v>174</v>
      </c>
      <c r="C40" s="14" t="s">
        <v>36</v>
      </c>
      <c r="D40" s="34">
        <f>D42+D43</f>
        <v>153434.20000000001</v>
      </c>
      <c r="E40" s="34">
        <f>E42+E43</f>
        <v>57737.7</v>
      </c>
      <c r="F40" s="36"/>
      <c r="G40" s="36">
        <f t="shared" si="0"/>
        <v>153434.20000000001</v>
      </c>
      <c r="H40" s="36"/>
      <c r="I40" s="36">
        <f t="shared" si="1"/>
        <v>57737.7</v>
      </c>
      <c r="J40" s="36"/>
      <c r="K40" s="36">
        <f t="shared" si="2"/>
        <v>153434.20000000001</v>
      </c>
      <c r="L40" s="36"/>
      <c r="M40" s="36">
        <f t="shared" si="59"/>
        <v>57737.7</v>
      </c>
      <c r="N40" s="36"/>
      <c r="O40" s="36">
        <f t="shared" si="60"/>
        <v>153434.20000000001</v>
      </c>
      <c r="P40" s="36"/>
      <c r="Q40" s="36">
        <f t="shared" si="61"/>
        <v>57737.7</v>
      </c>
      <c r="R40" s="36"/>
      <c r="S40" s="36">
        <f t="shared" si="62"/>
        <v>153434.20000000001</v>
      </c>
      <c r="T40" s="36"/>
      <c r="U40" s="36">
        <f t="shared" si="63"/>
        <v>57737.7</v>
      </c>
      <c r="V40" s="36"/>
      <c r="W40" s="36">
        <f t="shared" si="64"/>
        <v>153434.20000000001</v>
      </c>
      <c r="X40" s="36"/>
      <c r="Y40" s="36">
        <f t="shared" si="65"/>
        <v>57737.7</v>
      </c>
      <c r="Z40" s="36"/>
      <c r="AA40" s="36">
        <f t="shared" si="66"/>
        <v>153434.20000000001</v>
      </c>
      <c r="AB40" s="36"/>
      <c r="AC40" s="36">
        <f t="shared" si="67"/>
        <v>57737.7</v>
      </c>
      <c r="AD40" s="36"/>
      <c r="AE40" s="36">
        <f t="shared" si="68"/>
        <v>153434.20000000001</v>
      </c>
      <c r="AF40" s="36"/>
      <c r="AG40" s="36">
        <f t="shared" si="69"/>
        <v>57737.7</v>
      </c>
      <c r="AH40" s="36"/>
      <c r="AI40" s="36">
        <f t="shared" si="70"/>
        <v>153434.20000000001</v>
      </c>
      <c r="AJ40" s="36"/>
      <c r="AK40" s="36">
        <f t="shared" si="71"/>
        <v>57737.7</v>
      </c>
      <c r="AL40" s="35"/>
      <c r="AM40" s="36">
        <f t="shared" si="72"/>
        <v>153434.20000000001</v>
      </c>
      <c r="AN40" s="35"/>
      <c r="AO40" s="36">
        <f t="shared" si="73"/>
        <v>57737.7</v>
      </c>
      <c r="AP40" s="18"/>
      <c r="AQ40" s="4"/>
    </row>
    <row r="41" spans="1:43" x14ac:dyDescent="0.3">
      <c r="A41" s="2"/>
      <c r="B41" s="17" t="s">
        <v>82</v>
      </c>
      <c r="C41" s="14"/>
      <c r="D41" s="34"/>
      <c r="E41" s="34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5"/>
      <c r="AM41" s="36"/>
      <c r="AN41" s="35"/>
      <c r="AO41" s="36"/>
      <c r="AP41" s="18"/>
      <c r="AQ41" s="4"/>
    </row>
    <row r="42" spans="1:43" hidden="1" x14ac:dyDescent="0.3">
      <c r="A42" s="2"/>
      <c r="B42" s="11" t="s">
        <v>10</v>
      </c>
      <c r="C42" s="14"/>
      <c r="D42" s="37">
        <v>38359.300000000017</v>
      </c>
      <c r="E42" s="37">
        <v>57737.7</v>
      </c>
      <c r="F42" s="49"/>
      <c r="G42" s="36">
        <f t="shared" si="0"/>
        <v>38359.300000000017</v>
      </c>
      <c r="H42" s="49"/>
      <c r="I42" s="36">
        <f t="shared" si="1"/>
        <v>57737.7</v>
      </c>
      <c r="J42" s="49"/>
      <c r="K42" s="36">
        <f t="shared" si="2"/>
        <v>38359.300000000017</v>
      </c>
      <c r="L42" s="49"/>
      <c r="M42" s="36">
        <f t="shared" ref="M42:M52" si="74">I42+L42</f>
        <v>57737.7</v>
      </c>
      <c r="N42" s="49"/>
      <c r="O42" s="36">
        <f t="shared" ref="O42:O52" si="75">K42+N42</f>
        <v>38359.300000000017</v>
      </c>
      <c r="P42" s="49"/>
      <c r="Q42" s="36">
        <f t="shared" ref="Q42:Q52" si="76">M42+P42</f>
        <v>57737.7</v>
      </c>
      <c r="R42" s="49"/>
      <c r="S42" s="36">
        <f t="shared" ref="S42:S52" si="77">O42+R42</f>
        <v>38359.300000000017</v>
      </c>
      <c r="T42" s="49"/>
      <c r="U42" s="36">
        <f t="shared" ref="U42:U52" si="78">Q42+T42</f>
        <v>57737.7</v>
      </c>
      <c r="V42" s="49"/>
      <c r="W42" s="36">
        <f t="shared" ref="W42:W52" si="79">S42+V42</f>
        <v>38359.300000000017</v>
      </c>
      <c r="X42" s="49"/>
      <c r="Y42" s="36">
        <f t="shared" ref="Y42:Y52" si="80">U42+X42</f>
        <v>57737.7</v>
      </c>
      <c r="Z42" s="49"/>
      <c r="AA42" s="36">
        <f t="shared" ref="AA42:AA43" si="81">W42+Z42</f>
        <v>38359.300000000017</v>
      </c>
      <c r="AB42" s="49"/>
      <c r="AC42" s="36">
        <f t="shared" ref="AC42:AC44" si="82">Y42+AB42</f>
        <v>57737.7</v>
      </c>
      <c r="AD42" s="49"/>
      <c r="AE42" s="36">
        <f t="shared" ref="AE42:AE43" si="83">AA42+AD42</f>
        <v>38359.300000000017</v>
      </c>
      <c r="AF42" s="49"/>
      <c r="AG42" s="36">
        <f t="shared" ref="AG42:AG44" si="84">AC42+AF42</f>
        <v>57737.7</v>
      </c>
      <c r="AH42" s="49"/>
      <c r="AI42" s="36">
        <f t="shared" ref="AI42:AI43" si="85">AE42+AH42</f>
        <v>38359.300000000017</v>
      </c>
      <c r="AJ42" s="49"/>
      <c r="AK42" s="36">
        <f t="shared" ref="AK42:AK44" si="86">AG42+AJ42</f>
        <v>57737.7</v>
      </c>
      <c r="AL42" s="38"/>
      <c r="AM42" s="36">
        <f t="shared" ref="AM42:AM43" si="87">AI42+AL42</f>
        <v>38359.300000000017</v>
      </c>
      <c r="AN42" s="38"/>
      <c r="AO42" s="36">
        <f t="shared" ref="AO42:AO44" si="88">AK42+AN42</f>
        <v>57737.7</v>
      </c>
      <c r="AP42" s="18" t="s">
        <v>181</v>
      </c>
      <c r="AQ42" s="4">
        <v>0</v>
      </c>
    </row>
    <row r="43" spans="1:43" x14ac:dyDescent="0.3">
      <c r="A43" s="2"/>
      <c r="B43" s="26" t="s">
        <v>17</v>
      </c>
      <c r="C43" s="14"/>
      <c r="D43" s="34">
        <v>115074.9</v>
      </c>
      <c r="E43" s="34">
        <v>0</v>
      </c>
      <c r="F43" s="36"/>
      <c r="G43" s="36">
        <f t="shared" si="0"/>
        <v>115074.9</v>
      </c>
      <c r="H43" s="36"/>
      <c r="I43" s="36">
        <f t="shared" si="1"/>
        <v>0</v>
      </c>
      <c r="J43" s="36"/>
      <c r="K43" s="36">
        <f t="shared" si="2"/>
        <v>115074.9</v>
      </c>
      <c r="L43" s="36"/>
      <c r="M43" s="36">
        <f t="shared" si="74"/>
        <v>0</v>
      </c>
      <c r="N43" s="36"/>
      <c r="O43" s="36">
        <f t="shared" si="75"/>
        <v>115074.9</v>
      </c>
      <c r="P43" s="36"/>
      <c r="Q43" s="36">
        <f t="shared" si="76"/>
        <v>0</v>
      </c>
      <c r="R43" s="36"/>
      <c r="S43" s="36">
        <f t="shared" si="77"/>
        <v>115074.9</v>
      </c>
      <c r="T43" s="36"/>
      <c r="U43" s="36">
        <f t="shared" si="78"/>
        <v>0</v>
      </c>
      <c r="V43" s="36"/>
      <c r="W43" s="36">
        <f t="shared" si="79"/>
        <v>115074.9</v>
      </c>
      <c r="X43" s="36"/>
      <c r="Y43" s="36">
        <f t="shared" si="80"/>
        <v>0</v>
      </c>
      <c r="Z43" s="36"/>
      <c r="AA43" s="36">
        <f t="shared" si="81"/>
        <v>115074.9</v>
      </c>
      <c r="AB43" s="36"/>
      <c r="AC43" s="36">
        <f t="shared" si="82"/>
        <v>0</v>
      </c>
      <c r="AD43" s="36"/>
      <c r="AE43" s="36">
        <f t="shared" si="83"/>
        <v>115074.9</v>
      </c>
      <c r="AF43" s="36"/>
      <c r="AG43" s="36">
        <f t="shared" si="84"/>
        <v>0</v>
      </c>
      <c r="AH43" s="36"/>
      <c r="AI43" s="36">
        <f t="shared" si="85"/>
        <v>115074.9</v>
      </c>
      <c r="AJ43" s="36"/>
      <c r="AK43" s="36">
        <f t="shared" si="86"/>
        <v>0</v>
      </c>
      <c r="AL43" s="35"/>
      <c r="AM43" s="36">
        <f t="shared" si="87"/>
        <v>115074.9</v>
      </c>
      <c r="AN43" s="35"/>
      <c r="AO43" s="36">
        <f t="shared" si="88"/>
        <v>0</v>
      </c>
      <c r="AP43" s="4" t="s">
        <v>180</v>
      </c>
      <c r="AQ43" s="4"/>
    </row>
    <row r="44" spans="1:43" ht="56.25" x14ac:dyDescent="0.3">
      <c r="A44" s="2" t="s">
        <v>113</v>
      </c>
      <c r="B44" s="26" t="s">
        <v>90</v>
      </c>
      <c r="C44" s="14" t="s">
        <v>36</v>
      </c>
      <c r="D44" s="34">
        <f>D46</f>
        <v>244335.9</v>
      </c>
      <c r="E44" s="34">
        <v>0</v>
      </c>
      <c r="F44" s="36"/>
      <c r="G44" s="36">
        <f>D44+F44</f>
        <v>244335.9</v>
      </c>
      <c r="H44" s="36"/>
      <c r="I44" s="36">
        <f t="shared" si="1"/>
        <v>0</v>
      </c>
      <c r="J44" s="36">
        <f>J46</f>
        <v>-21098.799999999999</v>
      </c>
      <c r="K44" s="36">
        <f>G44+J44</f>
        <v>223237.1</v>
      </c>
      <c r="L44" s="36"/>
      <c r="M44" s="36">
        <f t="shared" si="74"/>
        <v>0</v>
      </c>
      <c r="N44" s="36"/>
      <c r="O44" s="36">
        <f t="shared" si="75"/>
        <v>223237.1</v>
      </c>
      <c r="P44" s="36"/>
      <c r="Q44" s="36">
        <f t="shared" si="76"/>
        <v>0</v>
      </c>
      <c r="R44" s="36">
        <v>-47128.044999999998</v>
      </c>
      <c r="S44" s="36">
        <f t="shared" si="77"/>
        <v>176109.05499999999</v>
      </c>
      <c r="T44" s="36"/>
      <c r="U44" s="36">
        <f t="shared" si="78"/>
        <v>0</v>
      </c>
      <c r="V44" s="36">
        <f>V46+V47</f>
        <v>0</v>
      </c>
      <c r="W44" s="36">
        <f>S44+V44</f>
        <v>176109.05499999999</v>
      </c>
      <c r="X44" s="36"/>
      <c r="Y44" s="36">
        <f t="shared" si="80"/>
        <v>0</v>
      </c>
      <c r="Z44" s="36">
        <f>Z46+Z47</f>
        <v>0</v>
      </c>
      <c r="AA44" s="36">
        <f>W44+Z44</f>
        <v>176109.05499999999</v>
      </c>
      <c r="AB44" s="36"/>
      <c r="AC44" s="36">
        <f t="shared" si="82"/>
        <v>0</v>
      </c>
      <c r="AD44" s="36">
        <f>AD46+AD47</f>
        <v>0</v>
      </c>
      <c r="AE44" s="36">
        <f>AA44+AD44</f>
        <v>176109.05499999999</v>
      </c>
      <c r="AF44" s="36"/>
      <c r="AG44" s="36">
        <f t="shared" si="84"/>
        <v>0</v>
      </c>
      <c r="AH44" s="36">
        <f>AH46+AH47</f>
        <v>26365.995999999999</v>
      </c>
      <c r="AI44" s="36">
        <f>AE44+AH44</f>
        <v>202475.05099999998</v>
      </c>
      <c r="AJ44" s="36"/>
      <c r="AK44" s="36">
        <f t="shared" si="86"/>
        <v>0</v>
      </c>
      <c r="AL44" s="35">
        <f>AL46+AL47</f>
        <v>28414.634999999998</v>
      </c>
      <c r="AM44" s="36">
        <f>AI44+AL44</f>
        <v>230889.68599999999</v>
      </c>
      <c r="AN44" s="35"/>
      <c r="AO44" s="36">
        <f t="shared" si="88"/>
        <v>0</v>
      </c>
      <c r="AP44" s="18"/>
      <c r="AQ44" s="4"/>
    </row>
    <row r="45" spans="1:43" x14ac:dyDescent="0.3">
      <c r="A45" s="2"/>
      <c r="B45" s="17" t="s">
        <v>82</v>
      </c>
      <c r="C45" s="14"/>
      <c r="D45" s="34"/>
      <c r="E45" s="34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5"/>
      <c r="AM45" s="36"/>
      <c r="AN45" s="35"/>
      <c r="AO45" s="36"/>
      <c r="AP45" s="18"/>
      <c r="AQ45" s="4"/>
    </row>
    <row r="46" spans="1:43" hidden="1" x14ac:dyDescent="0.3">
      <c r="A46" s="2"/>
      <c r="B46" s="11" t="s">
        <v>10</v>
      </c>
      <c r="C46" s="14"/>
      <c r="D46" s="34">
        <v>244335.9</v>
      </c>
      <c r="E46" s="34">
        <v>0</v>
      </c>
      <c r="F46" s="36"/>
      <c r="G46" s="36">
        <f t="shared" ref="G46" si="89">D46+F46</f>
        <v>244335.9</v>
      </c>
      <c r="H46" s="36"/>
      <c r="I46" s="36"/>
      <c r="J46" s="36">
        <v>-21098.799999999999</v>
      </c>
      <c r="K46" s="36">
        <f>G46+J46</f>
        <v>223237.1</v>
      </c>
      <c r="L46" s="36"/>
      <c r="M46" s="36"/>
      <c r="N46" s="36"/>
      <c r="O46" s="36">
        <f>K46+N46</f>
        <v>223237.1</v>
      </c>
      <c r="P46" s="36"/>
      <c r="Q46" s="36"/>
      <c r="R46" s="36">
        <v>-47128.044999999998</v>
      </c>
      <c r="S46" s="36">
        <f>O46+R46</f>
        <v>176109.05499999999</v>
      </c>
      <c r="T46" s="36"/>
      <c r="U46" s="36"/>
      <c r="V46" s="36">
        <f>-176109.055+71404.601</f>
        <v>-104704.454</v>
      </c>
      <c r="W46" s="36">
        <f>S46+V46</f>
        <v>71404.600999999995</v>
      </c>
      <c r="X46" s="36"/>
      <c r="Y46" s="36">
        <f>U46+X46</f>
        <v>0</v>
      </c>
      <c r="Z46" s="36"/>
      <c r="AA46" s="36">
        <f>W46+Z46</f>
        <v>71404.600999999995</v>
      </c>
      <c r="AB46" s="36"/>
      <c r="AC46" s="36">
        <f>Y46+AB46</f>
        <v>0</v>
      </c>
      <c r="AD46" s="36"/>
      <c r="AE46" s="36">
        <f>AA46+AD46</f>
        <v>71404.600999999995</v>
      </c>
      <c r="AF46" s="36"/>
      <c r="AG46" s="36">
        <f>AC46+AF46</f>
        <v>0</v>
      </c>
      <c r="AH46" s="36">
        <v>26365.995999999999</v>
      </c>
      <c r="AI46" s="36">
        <f>AE46+AH46</f>
        <v>97770.596999999994</v>
      </c>
      <c r="AJ46" s="36"/>
      <c r="AK46" s="36">
        <f>AG46+AJ46</f>
        <v>0</v>
      </c>
      <c r="AL46" s="35">
        <v>28414.634999999998</v>
      </c>
      <c r="AM46" s="36">
        <f>AI46+AL46</f>
        <v>126185.23199999999</v>
      </c>
      <c r="AN46" s="35"/>
      <c r="AO46" s="36">
        <f>AK46+AN46</f>
        <v>0</v>
      </c>
      <c r="AP46" s="18" t="s">
        <v>204</v>
      </c>
      <c r="AQ46" s="4">
        <v>0</v>
      </c>
    </row>
    <row r="47" spans="1:43" x14ac:dyDescent="0.3">
      <c r="A47" s="2"/>
      <c r="B47" s="26" t="s">
        <v>17</v>
      </c>
      <c r="C47" s="14"/>
      <c r="D47" s="34"/>
      <c r="E47" s="34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>
        <v>104704.454</v>
      </c>
      <c r="W47" s="36">
        <f t="shared" ref="W47" si="90">S47+V47</f>
        <v>104704.454</v>
      </c>
      <c r="X47" s="36"/>
      <c r="Y47" s="36">
        <f t="shared" si="80"/>
        <v>0</v>
      </c>
      <c r="Z47" s="36"/>
      <c r="AA47" s="36">
        <f t="shared" ref="AA47:AA52" si="91">W47+Z47</f>
        <v>104704.454</v>
      </c>
      <c r="AB47" s="36"/>
      <c r="AC47" s="36">
        <f t="shared" ref="AC47:AC52" si="92">Y47+AB47</f>
        <v>0</v>
      </c>
      <c r="AD47" s="36"/>
      <c r="AE47" s="36">
        <f t="shared" ref="AE47:AE48" si="93">AA47+AD47</f>
        <v>104704.454</v>
      </c>
      <c r="AF47" s="36"/>
      <c r="AG47" s="36">
        <f t="shared" ref="AG47:AG48" si="94">AC47+AF47</f>
        <v>0</v>
      </c>
      <c r="AH47" s="36"/>
      <c r="AI47" s="36">
        <f t="shared" ref="AI47:AI48" si="95">AE47+AH47</f>
        <v>104704.454</v>
      </c>
      <c r="AJ47" s="36"/>
      <c r="AK47" s="36">
        <f t="shared" ref="AK47:AK48" si="96">AG47+AJ47</f>
        <v>0</v>
      </c>
      <c r="AL47" s="35"/>
      <c r="AM47" s="36">
        <f t="shared" ref="AM47:AM48" si="97">AI47+AL47</f>
        <v>104704.454</v>
      </c>
      <c r="AN47" s="35"/>
      <c r="AO47" s="36">
        <f t="shared" ref="AO47:AO48" si="98">AK47+AN47</f>
        <v>0</v>
      </c>
      <c r="AP47" s="18" t="s">
        <v>203</v>
      </c>
      <c r="AQ47" s="4"/>
    </row>
    <row r="48" spans="1:43" ht="37.5" x14ac:dyDescent="0.3">
      <c r="A48" s="2" t="s">
        <v>117</v>
      </c>
      <c r="B48" s="26" t="s">
        <v>90</v>
      </c>
      <c r="C48" s="14" t="s">
        <v>15</v>
      </c>
      <c r="D48" s="34"/>
      <c r="E48" s="34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>
        <f>Z50+Z51</f>
        <v>31777.315999999999</v>
      </c>
      <c r="AA48" s="36">
        <f t="shared" si="91"/>
        <v>31777.315999999999</v>
      </c>
      <c r="AB48" s="36"/>
      <c r="AC48" s="36">
        <f t="shared" si="92"/>
        <v>0</v>
      </c>
      <c r="AD48" s="36">
        <f>AD50+AD51</f>
        <v>0</v>
      </c>
      <c r="AE48" s="36">
        <f t="shared" si="93"/>
        <v>31777.315999999999</v>
      </c>
      <c r="AF48" s="36"/>
      <c r="AG48" s="36">
        <f t="shared" si="94"/>
        <v>0</v>
      </c>
      <c r="AH48" s="36">
        <f>AH50+AH51</f>
        <v>0</v>
      </c>
      <c r="AI48" s="36">
        <f t="shared" si="95"/>
        <v>31777.315999999999</v>
      </c>
      <c r="AJ48" s="36"/>
      <c r="AK48" s="36">
        <f t="shared" si="96"/>
        <v>0</v>
      </c>
      <c r="AL48" s="35">
        <f>AL50+AL51</f>
        <v>0</v>
      </c>
      <c r="AM48" s="36">
        <f t="shared" si="97"/>
        <v>31777.315999999999</v>
      </c>
      <c r="AN48" s="35"/>
      <c r="AO48" s="36">
        <f t="shared" si="98"/>
        <v>0</v>
      </c>
      <c r="AP48" s="18"/>
      <c r="AQ48" s="4"/>
    </row>
    <row r="49" spans="1:43" x14ac:dyDescent="0.3">
      <c r="A49" s="2"/>
      <c r="B49" s="17" t="s">
        <v>82</v>
      </c>
      <c r="C49" s="14"/>
      <c r="D49" s="34"/>
      <c r="E49" s="34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5"/>
      <c r="AM49" s="36"/>
      <c r="AN49" s="35"/>
      <c r="AO49" s="36"/>
      <c r="AP49" s="18"/>
      <c r="AQ49" s="4"/>
    </row>
    <row r="50" spans="1:43" hidden="1" x14ac:dyDescent="0.3">
      <c r="A50" s="2"/>
      <c r="B50" s="11" t="s">
        <v>10</v>
      </c>
      <c r="C50" s="14"/>
      <c r="D50" s="34"/>
      <c r="E50" s="34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>
        <f t="shared" si="91"/>
        <v>0</v>
      </c>
      <c r="AB50" s="36"/>
      <c r="AC50" s="36">
        <f t="shared" si="92"/>
        <v>0</v>
      </c>
      <c r="AD50" s="36"/>
      <c r="AE50" s="36">
        <f t="shared" ref="AE50:AE52" si="99">AA50+AD50</f>
        <v>0</v>
      </c>
      <c r="AF50" s="36"/>
      <c r="AG50" s="36">
        <f t="shared" ref="AG50:AG52" si="100">AC50+AF50</f>
        <v>0</v>
      </c>
      <c r="AH50" s="36"/>
      <c r="AI50" s="36">
        <f t="shared" ref="AI50:AI52" si="101">AE50+AH50</f>
        <v>0</v>
      </c>
      <c r="AJ50" s="36"/>
      <c r="AK50" s="36">
        <f t="shared" ref="AK50:AK52" si="102">AG50+AJ50</f>
        <v>0</v>
      </c>
      <c r="AL50" s="35"/>
      <c r="AM50" s="36">
        <f t="shared" ref="AM50:AM52" si="103">AI50+AL50</f>
        <v>0</v>
      </c>
      <c r="AN50" s="35"/>
      <c r="AO50" s="36">
        <f t="shared" ref="AO50:AO52" si="104">AK50+AN50</f>
        <v>0</v>
      </c>
      <c r="AP50" s="18" t="s">
        <v>204</v>
      </c>
      <c r="AQ50" s="4">
        <v>0</v>
      </c>
    </row>
    <row r="51" spans="1:43" x14ac:dyDescent="0.3">
      <c r="A51" s="2"/>
      <c r="B51" s="26" t="s">
        <v>17</v>
      </c>
      <c r="C51" s="14"/>
      <c r="D51" s="34"/>
      <c r="E51" s="34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>
        <v>31777.315999999999</v>
      </c>
      <c r="AA51" s="36">
        <f t="shared" si="91"/>
        <v>31777.315999999999</v>
      </c>
      <c r="AB51" s="36"/>
      <c r="AC51" s="36">
        <f t="shared" si="92"/>
        <v>0</v>
      </c>
      <c r="AD51" s="36"/>
      <c r="AE51" s="36">
        <f t="shared" si="99"/>
        <v>31777.315999999999</v>
      </c>
      <c r="AF51" s="36"/>
      <c r="AG51" s="36">
        <f t="shared" si="100"/>
        <v>0</v>
      </c>
      <c r="AH51" s="36"/>
      <c r="AI51" s="36">
        <f t="shared" si="101"/>
        <v>31777.315999999999</v>
      </c>
      <c r="AJ51" s="36"/>
      <c r="AK51" s="36">
        <f t="shared" si="102"/>
        <v>0</v>
      </c>
      <c r="AL51" s="35"/>
      <c r="AM51" s="36">
        <f t="shared" si="103"/>
        <v>31777.315999999999</v>
      </c>
      <c r="AN51" s="35"/>
      <c r="AO51" s="36">
        <f t="shared" si="104"/>
        <v>0</v>
      </c>
      <c r="AP51" s="18" t="s">
        <v>203</v>
      </c>
      <c r="AQ51" s="4"/>
    </row>
    <row r="52" spans="1:43" ht="56.25" x14ac:dyDescent="0.3">
      <c r="A52" s="2" t="s">
        <v>118</v>
      </c>
      <c r="B52" s="26" t="s">
        <v>91</v>
      </c>
      <c r="C52" s="14" t="s">
        <v>36</v>
      </c>
      <c r="D52" s="34">
        <f>D54+D55</f>
        <v>192166.3</v>
      </c>
      <c r="E52" s="34">
        <f>E54+E55</f>
        <v>242733.3</v>
      </c>
      <c r="F52" s="36"/>
      <c r="G52" s="36">
        <f t="shared" si="0"/>
        <v>192166.3</v>
      </c>
      <c r="H52" s="36"/>
      <c r="I52" s="36">
        <f t="shared" si="1"/>
        <v>242733.3</v>
      </c>
      <c r="J52" s="36"/>
      <c r="K52" s="36">
        <f t="shared" si="2"/>
        <v>192166.3</v>
      </c>
      <c r="L52" s="36"/>
      <c r="M52" s="36">
        <f t="shared" si="74"/>
        <v>242733.3</v>
      </c>
      <c r="N52" s="36"/>
      <c r="O52" s="36">
        <f t="shared" si="75"/>
        <v>192166.3</v>
      </c>
      <c r="P52" s="36"/>
      <c r="Q52" s="36">
        <f t="shared" si="76"/>
        <v>242733.3</v>
      </c>
      <c r="R52" s="36"/>
      <c r="S52" s="36">
        <f t="shared" si="77"/>
        <v>192166.3</v>
      </c>
      <c r="T52" s="36"/>
      <c r="U52" s="36">
        <f t="shared" si="78"/>
        <v>242733.3</v>
      </c>
      <c r="V52" s="36"/>
      <c r="W52" s="36">
        <f t="shared" si="79"/>
        <v>192166.3</v>
      </c>
      <c r="X52" s="36"/>
      <c r="Y52" s="36">
        <f t="shared" si="80"/>
        <v>242733.3</v>
      </c>
      <c r="Z52" s="36"/>
      <c r="AA52" s="36">
        <f t="shared" si="91"/>
        <v>192166.3</v>
      </c>
      <c r="AB52" s="36"/>
      <c r="AC52" s="36">
        <f t="shared" si="92"/>
        <v>242733.3</v>
      </c>
      <c r="AD52" s="36"/>
      <c r="AE52" s="36">
        <f t="shared" si="99"/>
        <v>192166.3</v>
      </c>
      <c r="AF52" s="36"/>
      <c r="AG52" s="36">
        <f t="shared" si="100"/>
        <v>242733.3</v>
      </c>
      <c r="AH52" s="36"/>
      <c r="AI52" s="36">
        <f t="shared" si="101"/>
        <v>192166.3</v>
      </c>
      <c r="AJ52" s="36"/>
      <c r="AK52" s="36">
        <f t="shared" si="102"/>
        <v>242733.3</v>
      </c>
      <c r="AL52" s="35"/>
      <c r="AM52" s="36">
        <f t="shared" si="103"/>
        <v>192166.3</v>
      </c>
      <c r="AN52" s="35"/>
      <c r="AO52" s="36">
        <f t="shared" si="104"/>
        <v>242733.3</v>
      </c>
      <c r="AP52" s="18"/>
      <c r="AQ52" s="4"/>
    </row>
    <row r="53" spans="1:43" x14ac:dyDescent="0.3">
      <c r="A53" s="2"/>
      <c r="B53" s="17" t="s">
        <v>82</v>
      </c>
      <c r="C53" s="14"/>
      <c r="D53" s="34"/>
      <c r="E53" s="34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5"/>
      <c r="AM53" s="36"/>
      <c r="AN53" s="35"/>
      <c r="AO53" s="36"/>
      <c r="AP53" s="18"/>
      <c r="AQ53" s="4"/>
    </row>
    <row r="54" spans="1:43" hidden="1" x14ac:dyDescent="0.3">
      <c r="A54" s="2"/>
      <c r="B54" s="11" t="s">
        <v>10</v>
      </c>
      <c r="C54" s="14"/>
      <c r="D54" s="37">
        <v>52697.699999999983</v>
      </c>
      <c r="E54" s="37">
        <v>242733.3</v>
      </c>
      <c r="F54" s="49"/>
      <c r="G54" s="36">
        <f t="shared" si="0"/>
        <v>52697.699999999983</v>
      </c>
      <c r="H54" s="49"/>
      <c r="I54" s="36">
        <f t="shared" si="1"/>
        <v>242733.3</v>
      </c>
      <c r="J54" s="49"/>
      <c r="K54" s="36">
        <f t="shared" si="2"/>
        <v>52697.699999999983</v>
      </c>
      <c r="L54" s="49"/>
      <c r="M54" s="36">
        <f t="shared" ref="M54:M66" si="105">I54+L54</f>
        <v>242733.3</v>
      </c>
      <c r="N54" s="49"/>
      <c r="O54" s="36">
        <f t="shared" ref="O54:O66" si="106">K54+N54</f>
        <v>52697.699999999983</v>
      </c>
      <c r="P54" s="49"/>
      <c r="Q54" s="36">
        <f t="shared" ref="Q54:Q66" si="107">M54+P54</f>
        <v>242733.3</v>
      </c>
      <c r="R54" s="49"/>
      <c r="S54" s="36">
        <f t="shared" ref="S54:S66" si="108">O54+R54</f>
        <v>52697.699999999983</v>
      </c>
      <c r="T54" s="49"/>
      <c r="U54" s="36">
        <f t="shared" ref="U54:U66" si="109">Q54+T54</f>
        <v>242733.3</v>
      </c>
      <c r="V54" s="49"/>
      <c r="W54" s="36">
        <f t="shared" ref="W54:W66" si="110">S54+V54</f>
        <v>52697.699999999983</v>
      </c>
      <c r="X54" s="49"/>
      <c r="Y54" s="36">
        <f t="shared" ref="Y54:Y66" si="111">U54+X54</f>
        <v>242733.3</v>
      </c>
      <c r="Z54" s="49"/>
      <c r="AA54" s="36">
        <f t="shared" ref="AA54:AA60" si="112">W54+Z54</f>
        <v>52697.699999999983</v>
      </c>
      <c r="AB54" s="49"/>
      <c r="AC54" s="36">
        <f t="shared" ref="AC54:AC60" si="113">Y54+AB54</f>
        <v>242733.3</v>
      </c>
      <c r="AD54" s="49"/>
      <c r="AE54" s="36">
        <f t="shared" ref="AE54:AE60" si="114">AA54+AD54</f>
        <v>52697.699999999983</v>
      </c>
      <c r="AF54" s="49"/>
      <c r="AG54" s="36">
        <f t="shared" ref="AG54:AG60" si="115">AC54+AF54</f>
        <v>242733.3</v>
      </c>
      <c r="AH54" s="49"/>
      <c r="AI54" s="36">
        <f t="shared" ref="AI54:AI60" si="116">AE54+AH54</f>
        <v>52697.699999999983</v>
      </c>
      <c r="AJ54" s="49"/>
      <c r="AK54" s="36">
        <f t="shared" ref="AK54:AK60" si="117">AG54+AJ54</f>
        <v>242733.3</v>
      </c>
      <c r="AL54" s="38"/>
      <c r="AM54" s="36">
        <f t="shared" ref="AM54:AM60" si="118">AI54+AL54</f>
        <v>52697.699999999983</v>
      </c>
      <c r="AN54" s="38"/>
      <c r="AO54" s="36">
        <f t="shared" ref="AO54:AO60" si="119">AK54+AN54</f>
        <v>242733.3</v>
      </c>
      <c r="AP54" s="18" t="s">
        <v>92</v>
      </c>
      <c r="AQ54" s="4">
        <v>0</v>
      </c>
    </row>
    <row r="55" spans="1:43" x14ac:dyDescent="0.3">
      <c r="A55" s="2"/>
      <c r="B55" s="26" t="s">
        <v>17</v>
      </c>
      <c r="C55" s="14"/>
      <c r="D55" s="34">
        <v>139468.6</v>
      </c>
      <c r="E55" s="34">
        <v>0</v>
      </c>
      <c r="F55" s="36"/>
      <c r="G55" s="36">
        <f t="shared" si="0"/>
        <v>139468.6</v>
      </c>
      <c r="H55" s="36"/>
      <c r="I55" s="36">
        <f t="shared" si="1"/>
        <v>0</v>
      </c>
      <c r="J55" s="36"/>
      <c r="K55" s="36">
        <f t="shared" si="2"/>
        <v>139468.6</v>
      </c>
      <c r="L55" s="36"/>
      <c r="M55" s="36">
        <f t="shared" si="105"/>
        <v>0</v>
      </c>
      <c r="N55" s="36"/>
      <c r="O55" s="36">
        <f t="shared" si="106"/>
        <v>139468.6</v>
      </c>
      <c r="P55" s="36"/>
      <c r="Q55" s="36">
        <f t="shared" si="107"/>
        <v>0</v>
      </c>
      <c r="R55" s="36"/>
      <c r="S55" s="36">
        <f t="shared" si="108"/>
        <v>139468.6</v>
      </c>
      <c r="T55" s="36"/>
      <c r="U55" s="36">
        <f t="shared" si="109"/>
        <v>0</v>
      </c>
      <c r="V55" s="36"/>
      <c r="W55" s="36">
        <f t="shared" si="110"/>
        <v>139468.6</v>
      </c>
      <c r="X55" s="36"/>
      <c r="Y55" s="36">
        <f t="shared" si="111"/>
        <v>0</v>
      </c>
      <c r="Z55" s="36"/>
      <c r="AA55" s="36">
        <f t="shared" si="112"/>
        <v>139468.6</v>
      </c>
      <c r="AB55" s="36"/>
      <c r="AC55" s="36">
        <f t="shared" si="113"/>
        <v>0</v>
      </c>
      <c r="AD55" s="36"/>
      <c r="AE55" s="36">
        <f t="shared" si="114"/>
        <v>139468.6</v>
      </c>
      <c r="AF55" s="36"/>
      <c r="AG55" s="36">
        <f t="shared" si="115"/>
        <v>0</v>
      </c>
      <c r="AH55" s="36"/>
      <c r="AI55" s="36">
        <f t="shared" si="116"/>
        <v>139468.6</v>
      </c>
      <c r="AJ55" s="36"/>
      <c r="AK55" s="36">
        <f t="shared" si="117"/>
        <v>0</v>
      </c>
      <c r="AL55" s="35"/>
      <c r="AM55" s="36">
        <f t="shared" si="118"/>
        <v>139468.6</v>
      </c>
      <c r="AN55" s="35"/>
      <c r="AO55" s="36">
        <f t="shared" si="119"/>
        <v>0</v>
      </c>
      <c r="AP55" s="4" t="s">
        <v>180</v>
      </c>
      <c r="AQ55" s="4"/>
    </row>
    <row r="56" spans="1:43" ht="39" customHeight="1" x14ac:dyDescent="0.3">
      <c r="A56" s="2" t="s">
        <v>119</v>
      </c>
      <c r="B56" s="26" t="s">
        <v>93</v>
      </c>
      <c r="C56" s="14" t="s">
        <v>15</v>
      </c>
      <c r="D56" s="34">
        <v>16000</v>
      </c>
      <c r="E56" s="34">
        <v>0</v>
      </c>
      <c r="F56" s="36"/>
      <c r="G56" s="36">
        <f t="shared" si="0"/>
        <v>16000</v>
      </c>
      <c r="H56" s="36"/>
      <c r="I56" s="36">
        <f t="shared" si="1"/>
        <v>0</v>
      </c>
      <c r="J56" s="36"/>
      <c r="K56" s="36">
        <f t="shared" si="2"/>
        <v>16000</v>
      </c>
      <c r="L56" s="36"/>
      <c r="M56" s="36">
        <f t="shared" si="105"/>
        <v>0</v>
      </c>
      <c r="N56" s="36"/>
      <c r="O56" s="36">
        <f t="shared" si="106"/>
        <v>16000</v>
      </c>
      <c r="P56" s="36"/>
      <c r="Q56" s="36">
        <f t="shared" si="107"/>
        <v>0</v>
      </c>
      <c r="R56" s="36"/>
      <c r="S56" s="36">
        <f t="shared" si="108"/>
        <v>16000</v>
      </c>
      <c r="T56" s="36"/>
      <c r="U56" s="36">
        <f t="shared" si="109"/>
        <v>0</v>
      </c>
      <c r="V56" s="36"/>
      <c r="W56" s="36">
        <f t="shared" si="110"/>
        <v>16000</v>
      </c>
      <c r="X56" s="36"/>
      <c r="Y56" s="36">
        <f t="shared" si="111"/>
        <v>0</v>
      </c>
      <c r="Z56" s="36"/>
      <c r="AA56" s="36">
        <f t="shared" si="112"/>
        <v>16000</v>
      </c>
      <c r="AB56" s="36"/>
      <c r="AC56" s="36">
        <f t="shared" si="113"/>
        <v>0</v>
      </c>
      <c r="AD56" s="36"/>
      <c r="AE56" s="36">
        <f t="shared" si="114"/>
        <v>16000</v>
      </c>
      <c r="AF56" s="36"/>
      <c r="AG56" s="36">
        <f t="shared" si="115"/>
        <v>0</v>
      </c>
      <c r="AH56" s="36"/>
      <c r="AI56" s="36">
        <f t="shared" si="116"/>
        <v>16000</v>
      </c>
      <c r="AJ56" s="36"/>
      <c r="AK56" s="36">
        <f t="shared" si="117"/>
        <v>0</v>
      </c>
      <c r="AL56" s="35"/>
      <c r="AM56" s="36">
        <f t="shared" si="118"/>
        <v>16000</v>
      </c>
      <c r="AN56" s="35"/>
      <c r="AO56" s="36">
        <f t="shared" si="119"/>
        <v>0</v>
      </c>
      <c r="AP56" s="19" t="s">
        <v>94</v>
      </c>
      <c r="AQ56" s="4"/>
    </row>
    <row r="57" spans="1:43" ht="39" customHeight="1" x14ac:dyDescent="0.3">
      <c r="A57" s="2" t="s">
        <v>120</v>
      </c>
      <c r="B57" s="26" t="s">
        <v>95</v>
      </c>
      <c r="C57" s="14" t="s">
        <v>15</v>
      </c>
      <c r="D57" s="34">
        <v>622.9</v>
      </c>
      <c r="E57" s="34">
        <v>16000</v>
      </c>
      <c r="F57" s="36"/>
      <c r="G57" s="36">
        <f t="shared" si="0"/>
        <v>622.9</v>
      </c>
      <c r="H57" s="36"/>
      <c r="I57" s="36">
        <f t="shared" si="1"/>
        <v>16000</v>
      </c>
      <c r="J57" s="36"/>
      <c r="K57" s="36">
        <f t="shared" si="2"/>
        <v>622.9</v>
      </c>
      <c r="L57" s="36"/>
      <c r="M57" s="36">
        <f t="shared" si="105"/>
        <v>16000</v>
      </c>
      <c r="N57" s="36"/>
      <c r="O57" s="36">
        <f t="shared" si="106"/>
        <v>622.9</v>
      </c>
      <c r="P57" s="36"/>
      <c r="Q57" s="36">
        <f t="shared" si="107"/>
        <v>16000</v>
      </c>
      <c r="R57" s="36"/>
      <c r="S57" s="36">
        <f t="shared" si="108"/>
        <v>622.9</v>
      </c>
      <c r="T57" s="36"/>
      <c r="U57" s="36">
        <f t="shared" si="109"/>
        <v>16000</v>
      </c>
      <c r="V57" s="36"/>
      <c r="W57" s="36">
        <f t="shared" si="110"/>
        <v>622.9</v>
      </c>
      <c r="X57" s="36"/>
      <c r="Y57" s="36">
        <f t="shared" si="111"/>
        <v>16000</v>
      </c>
      <c r="Z57" s="36"/>
      <c r="AA57" s="36">
        <f t="shared" si="112"/>
        <v>622.9</v>
      </c>
      <c r="AB57" s="36"/>
      <c r="AC57" s="36">
        <f t="shared" si="113"/>
        <v>16000</v>
      </c>
      <c r="AD57" s="36"/>
      <c r="AE57" s="36">
        <f t="shared" si="114"/>
        <v>622.9</v>
      </c>
      <c r="AF57" s="36"/>
      <c r="AG57" s="36">
        <f t="shared" si="115"/>
        <v>16000</v>
      </c>
      <c r="AH57" s="36"/>
      <c r="AI57" s="36">
        <f t="shared" si="116"/>
        <v>622.9</v>
      </c>
      <c r="AJ57" s="36"/>
      <c r="AK57" s="36">
        <f t="shared" si="117"/>
        <v>16000</v>
      </c>
      <c r="AL57" s="35"/>
      <c r="AM57" s="36">
        <f t="shared" si="118"/>
        <v>622.9</v>
      </c>
      <c r="AN57" s="35"/>
      <c r="AO57" s="36">
        <f t="shared" si="119"/>
        <v>16000</v>
      </c>
      <c r="AP57" s="18" t="s">
        <v>96</v>
      </c>
      <c r="AQ57" s="4"/>
    </row>
    <row r="58" spans="1:43" ht="39" customHeight="1" x14ac:dyDescent="0.3">
      <c r="A58" s="2" t="s">
        <v>121</v>
      </c>
      <c r="B58" s="26" t="s">
        <v>161</v>
      </c>
      <c r="C58" s="14" t="s">
        <v>15</v>
      </c>
      <c r="D58" s="34">
        <v>16000</v>
      </c>
      <c r="E58" s="34">
        <v>0</v>
      </c>
      <c r="F58" s="36"/>
      <c r="G58" s="36">
        <f t="shared" si="0"/>
        <v>16000</v>
      </c>
      <c r="H58" s="36"/>
      <c r="I58" s="36">
        <f t="shared" si="1"/>
        <v>0</v>
      </c>
      <c r="J58" s="36"/>
      <c r="K58" s="36">
        <f t="shared" si="2"/>
        <v>16000</v>
      </c>
      <c r="L58" s="36"/>
      <c r="M58" s="36">
        <f t="shared" si="105"/>
        <v>0</v>
      </c>
      <c r="N58" s="36"/>
      <c r="O58" s="36">
        <f t="shared" si="106"/>
        <v>16000</v>
      </c>
      <c r="P58" s="36"/>
      <c r="Q58" s="36">
        <f t="shared" si="107"/>
        <v>0</v>
      </c>
      <c r="R58" s="36"/>
      <c r="S58" s="36">
        <f t="shared" si="108"/>
        <v>16000</v>
      </c>
      <c r="T58" s="36"/>
      <c r="U58" s="36">
        <f t="shared" si="109"/>
        <v>0</v>
      </c>
      <c r="V58" s="36"/>
      <c r="W58" s="36">
        <f t="shared" si="110"/>
        <v>16000</v>
      </c>
      <c r="X58" s="36"/>
      <c r="Y58" s="36">
        <f t="shared" si="111"/>
        <v>0</v>
      </c>
      <c r="Z58" s="36"/>
      <c r="AA58" s="36">
        <f t="shared" si="112"/>
        <v>16000</v>
      </c>
      <c r="AB58" s="36"/>
      <c r="AC58" s="36">
        <f t="shared" si="113"/>
        <v>0</v>
      </c>
      <c r="AD58" s="36"/>
      <c r="AE58" s="36">
        <f t="shared" si="114"/>
        <v>16000</v>
      </c>
      <c r="AF58" s="36"/>
      <c r="AG58" s="36">
        <f t="shared" si="115"/>
        <v>0</v>
      </c>
      <c r="AH58" s="36"/>
      <c r="AI58" s="36">
        <f t="shared" si="116"/>
        <v>16000</v>
      </c>
      <c r="AJ58" s="36"/>
      <c r="AK58" s="36">
        <f t="shared" si="117"/>
        <v>0</v>
      </c>
      <c r="AL58" s="35"/>
      <c r="AM58" s="36">
        <f t="shared" si="118"/>
        <v>16000</v>
      </c>
      <c r="AN58" s="35"/>
      <c r="AO58" s="36">
        <f t="shared" si="119"/>
        <v>0</v>
      </c>
      <c r="AP58" s="18" t="s">
        <v>97</v>
      </c>
      <c r="AQ58" s="4"/>
    </row>
    <row r="59" spans="1:43" ht="59.25" customHeight="1" x14ac:dyDescent="0.3">
      <c r="A59" s="2" t="s">
        <v>122</v>
      </c>
      <c r="B59" s="26" t="s">
        <v>191</v>
      </c>
      <c r="C59" s="14" t="s">
        <v>36</v>
      </c>
      <c r="D59" s="34"/>
      <c r="E59" s="3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>
        <v>7133.51</v>
      </c>
      <c r="S59" s="36">
        <f t="shared" si="108"/>
        <v>7133.51</v>
      </c>
      <c r="T59" s="36"/>
      <c r="U59" s="36">
        <f t="shared" si="109"/>
        <v>0</v>
      </c>
      <c r="V59" s="36"/>
      <c r="W59" s="36">
        <f t="shared" si="110"/>
        <v>7133.51</v>
      </c>
      <c r="X59" s="36"/>
      <c r="Y59" s="36">
        <f t="shared" si="111"/>
        <v>0</v>
      </c>
      <c r="Z59" s="36"/>
      <c r="AA59" s="36">
        <f t="shared" si="112"/>
        <v>7133.51</v>
      </c>
      <c r="AB59" s="36"/>
      <c r="AC59" s="36">
        <f t="shared" si="113"/>
        <v>0</v>
      </c>
      <c r="AD59" s="36"/>
      <c r="AE59" s="36">
        <f t="shared" si="114"/>
        <v>7133.51</v>
      </c>
      <c r="AF59" s="36"/>
      <c r="AG59" s="36">
        <f t="shared" si="115"/>
        <v>0</v>
      </c>
      <c r="AH59" s="36"/>
      <c r="AI59" s="36">
        <f t="shared" si="116"/>
        <v>7133.51</v>
      </c>
      <c r="AJ59" s="36"/>
      <c r="AK59" s="36">
        <f t="shared" si="117"/>
        <v>0</v>
      </c>
      <c r="AL59" s="35"/>
      <c r="AM59" s="36">
        <f t="shared" si="118"/>
        <v>7133.51</v>
      </c>
      <c r="AN59" s="35"/>
      <c r="AO59" s="36">
        <f t="shared" si="119"/>
        <v>0</v>
      </c>
      <c r="AP59" s="52">
        <v>2420141300</v>
      </c>
      <c r="AQ59" s="4"/>
    </row>
    <row r="60" spans="1:43" ht="56.25" x14ac:dyDescent="0.3">
      <c r="A60" s="2" t="s">
        <v>123</v>
      </c>
      <c r="B60" s="17" t="s">
        <v>206</v>
      </c>
      <c r="C60" s="14" t="s">
        <v>36</v>
      </c>
      <c r="D60" s="34"/>
      <c r="E60" s="34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>
        <f>V62+V63</f>
        <v>174623.63</v>
      </c>
      <c r="W60" s="36">
        <f t="shared" si="110"/>
        <v>174623.63</v>
      </c>
      <c r="X60" s="36">
        <f>X62+X63</f>
        <v>307126.40899999999</v>
      </c>
      <c r="Y60" s="36">
        <f t="shared" si="111"/>
        <v>307126.40899999999</v>
      </c>
      <c r="Z60" s="36">
        <f>Z62+Z63</f>
        <v>0</v>
      </c>
      <c r="AA60" s="36">
        <f t="shared" si="112"/>
        <v>174623.63</v>
      </c>
      <c r="AB60" s="36">
        <f>AB62+AB63</f>
        <v>-18248</v>
      </c>
      <c r="AC60" s="36">
        <f t="shared" si="113"/>
        <v>288878.40899999999</v>
      </c>
      <c r="AD60" s="36">
        <f>AD62+AD63</f>
        <v>0</v>
      </c>
      <c r="AE60" s="36">
        <f t="shared" si="114"/>
        <v>174623.63</v>
      </c>
      <c r="AF60" s="36">
        <f>AF62+AF63</f>
        <v>0</v>
      </c>
      <c r="AG60" s="36">
        <f t="shared" si="115"/>
        <v>288878.40899999999</v>
      </c>
      <c r="AH60" s="36">
        <f>AH62+AH63</f>
        <v>0</v>
      </c>
      <c r="AI60" s="36">
        <f t="shared" si="116"/>
        <v>174623.63</v>
      </c>
      <c r="AJ60" s="36">
        <f>AJ62+AJ63</f>
        <v>0</v>
      </c>
      <c r="AK60" s="36">
        <f t="shared" si="117"/>
        <v>288878.40899999999</v>
      </c>
      <c r="AL60" s="35">
        <f>AL62+AL63</f>
        <v>0</v>
      </c>
      <c r="AM60" s="36">
        <f t="shared" si="118"/>
        <v>174623.63</v>
      </c>
      <c r="AN60" s="35">
        <f>AN62+AN63</f>
        <v>0</v>
      </c>
      <c r="AO60" s="36">
        <f t="shared" si="119"/>
        <v>288878.40899999999</v>
      </c>
      <c r="AP60" s="18"/>
      <c r="AQ60" s="4"/>
    </row>
    <row r="61" spans="1:43" x14ac:dyDescent="0.3">
      <c r="A61" s="2"/>
      <c r="B61" s="17" t="s">
        <v>82</v>
      </c>
      <c r="C61" s="14"/>
      <c r="D61" s="34"/>
      <c r="E61" s="34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5"/>
      <c r="AM61" s="36"/>
      <c r="AN61" s="35"/>
      <c r="AO61" s="36"/>
      <c r="AP61" s="18"/>
      <c r="AQ61" s="4"/>
    </row>
    <row r="62" spans="1:43" hidden="1" x14ac:dyDescent="0.3">
      <c r="A62" s="2"/>
      <c r="B62" s="11" t="s">
        <v>10</v>
      </c>
      <c r="C62" s="14"/>
      <c r="D62" s="34"/>
      <c r="E62" s="34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>
        <f>98179.714+76443.916</f>
        <v>174623.63</v>
      </c>
      <c r="W62" s="36">
        <f t="shared" si="110"/>
        <v>174623.63</v>
      </c>
      <c r="X62" s="36">
        <v>108526.409</v>
      </c>
      <c r="Y62" s="36">
        <f t="shared" si="111"/>
        <v>108526.409</v>
      </c>
      <c r="Z62" s="36"/>
      <c r="AA62" s="36">
        <f t="shared" ref="AA62:AA66" si="120">W62+Z62</f>
        <v>174623.63</v>
      </c>
      <c r="AB62" s="36">
        <f>-18992.816+18992.816</f>
        <v>0</v>
      </c>
      <c r="AC62" s="36">
        <f t="shared" ref="AC62:AC66" si="121">Y62+AB62</f>
        <v>108526.409</v>
      </c>
      <c r="AD62" s="36"/>
      <c r="AE62" s="36">
        <f t="shared" ref="AE62:AE66" si="122">AA62+AD62</f>
        <v>174623.63</v>
      </c>
      <c r="AF62" s="36">
        <f>-18992.816+18992.816</f>
        <v>0</v>
      </c>
      <c r="AG62" s="36">
        <f t="shared" ref="AG62:AG66" si="123">AC62+AF62</f>
        <v>108526.409</v>
      </c>
      <c r="AH62" s="36"/>
      <c r="AI62" s="36">
        <f t="shared" ref="AI62:AI66" si="124">AE62+AH62</f>
        <v>174623.63</v>
      </c>
      <c r="AJ62" s="36">
        <f>-18992.816+18992.816</f>
        <v>0</v>
      </c>
      <c r="AK62" s="36">
        <f t="shared" ref="AK62:AK66" si="125">AG62+AJ62</f>
        <v>108526.409</v>
      </c>
      <c r="AL62" s="35"/>
      <c r="AM62" s="36">
        <f t="shared" ref="AM62:AM66" si="126">AI62+AL62</f>
        <v>174623.63</v>
      </c>
      <c r="AN62" s="35">
        <f>-18992.816+18992.816</f>
        <v>0</v>
      </c>
      <c r="AO62" s="36">
        <f t="shared" ref="AO62:AO66" si="127">AK62+AN62</f>
        <v>108526.409</v>
      </c>
      <c r="AP62" s="18" t="s">
        <v>205</v>
      </c>
      <c r="AQ62" s="4">
        <v>0</v>
      </c>
    </row>
    <row r="63" spans="1:43" x14ac:dyDescent="0.3">
      <c r="A63" s="2"/>
      <c r="B63" s="26" t="s">
        <v>17</v>
      </c>
      <c r="C63" s="14"/>
      <c r="D63" s="34"/>
      <c r="E63" s="34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>
        <f t="shared" si="110"/>
        <v>0</v>
      </c>
      <c r="X63" s="36">
        <v>198600</v>
      </c>
      <c r="Y63" s="36">
        <f t="shared" si="111"/>
        <v>198600</v>
      </c>
      <c r="Z63" s="36"/>
      <c r="AA63" s="36">
        <f t="shared" si="120"/>
        <v>0</v>
      </c>
      <c r="AB63" s="36">
        <v>-18248</v>
      </c>
      <c r="AC63" s="36">
        <f t="shared" si="121"/>
        <v>180352</v>
      </c>
      <c r="AD63" s="36"/>
      <c r="AE63" s="36">
        <f t="shared" si="122"/>
        <v>0</v>
      </c>
      <c r="AF63" s="36"/>
      <c r="AG63" s="36">
        <f t="shared" si="123"/>
        <v>180352</v>
      </c>
      <c r="AH63" s="36"/>
      <c r="AI63" s="36">
        <f t="shared" si="124"/>
        <v>0</v>
      </c>
      <c r="AJ63" s="36"/>
      <c r="AK63" s="36">
        <f t="shared" si="125"/>
        <v>180352</v>
      </c>
      <c r="AL63" s="35"/>
      <c r="AM63" s="36">
        <f t="shared" si="126"/>
        <v>0</v>
      </c>
      <c r="AN63" s="35"/>
      <c r="AO63" s="36">
        <f t="shared" si="127"/>
        <v>180352</v>
      </c>
      <c r="AP63" s="18" t="s">
        <v>203</v>
      </c>
      <c r="AQ63" s="4"/>
    </row>
    <row r="64" spans="1:43" ht="56.25" x14ac:dyDescent="0.3">
      <c r="A64" s="2" t="s">
        <v>125</v>
      </c>
      <c r="B64" s="17" t="s">
        <v>216</v>
      </c>
      <c r="C64" s="14" t="s">
        <v>36</v>
      </c>
      <c r="D64" s="34"/>
      <c r="E64" s="34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>
        <v>10333.299999999999</v>
      </c>
      <c r="W64" s="36">
        <f t="shared" si="110"/>
        <v>10333.299999999999</v>
      </c>
      <c r="X64" s="36"/>
      <c r="Y64" s="36">
        <f t="shared" si="111"/>
        <v>0</v>
      </c>
      <c r="Z64" s="36"/>
      <c r="AA64" s="36">
        <f t="shared" si="120"/>
        <v>10333.299999999999</v>
      </c>
      <c r="AB64" s="36"/>
      <c r="AC64" s="36">
        <f t="shared" si="121"/>
        <v>0</v>
      </c>
      <c r="AD64" s="36"/>
      <c r="AE64" s="36">
        <f t="shared" si="122"/>
        <v>10333.299999999999</v>
      </c>
      <c r="AF64" s="36"/>
      <c r="AG64" s="36">
        <f t="shared" si="123"/>
        <v>0</v>
      </c>
      <c r="AH64" s="36"/>
      <c r="AI64" s="36">
        <f t="shared" si="124"/>
        <v>10333.299999999999</v>
      </c>
      <c r="AJ64" s="36"/>
      <c r="AK64" s="36">
        <f t="shared" si="125"/>
        <v>0</v>
      </c>
      <c r="AL64" s="35"/>
      <c r="AM64" s="36">
        <f t="shared" si="126"/>
        <v>10333.299999999999</v>
      </c>
      <c r="AN64" s="35"/>
      <c r="AO64" s="36">
        <f t="shared" si="127"/>
        <v>0</v>
      </c>
      <c r="AP64" s="52">
        <v>2420142110</v>
      </c>
      <c r="AQ64" s="4"/>
    </row>
    <row r="65" spans="1:44" ht="37.5" x14ac:dyDescent="0.3">
      <c r="A65" s="2" t="s">
        <v>126</v>
      </c>
      <c r="B65" s="17" t="s">
        <v>221</v>
      </c>
      <c r="C65" s="14" t="s">
        <v>15</v>
      </c>
      <c r="D65" s="34"/>
      <c r="E65" s="34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>
        <v>14500</v>
      </c>
      <c r="AI65" s="36">
        <f t="shared" si="124"/>
        <v>14500</v>
      </c>
      <c r="AJ65" s="36"/>
      <c r="AK65" s="36">
        <f t="shared" si="125"/>
        <v>0</v>
      </c>
      <c r="AL65" s="35"/>
      <c r="AM65" s="36">
        <f t="shared" si="126"/>
        <v>14500</v>
      </c>
      <c r="AN65" s="35"/>
      <c r="AO65" s="36">
        <f t="shared" si="127"/>
        <v>0</v>
      </c>
      <c r="AP65" s="52">
        <v>2420241550</v>
      </c>
      <c r="AQ65" s="4"/>
    </row>
    <row r="66" spans="1:44" x14ac:dyDescent="0.3">
      <c r="A66" s="2"/>
      <c r="B66" s="17" t="s">
        <v>162</v>
      </c>
      <c r="C66" s="67"/>
      <c r="D66" s="41">
        <f>D68+D69+D70</f>
        <v>1142227</v>
      </c>
      <c r="E66" s="41">
        <f>E68+E69+E70</f>
        <v>1136063.2</v>
      </c>
      <c r="F66" s="41">
        <f>F68+F69+F70</f>
        <v>11124.4</v>
      </c>
      <c r="G66" s="33">
        <f t="shared" si="0"/>
        <v>1153351.3999999999</v>
      </c>
      <c r="H66" s="41">
        <f>H68+H69+H70</f>
        <v>7475.1</v>
      </c>
      <c r="I66" s="33">
        <f t="shared" si="1"/>
        <v>1143538.3</v>
      </c>
      <c r="J66" s="41">
        <f>J68+J69+J70</f>
        <v>38023.5</v>
      </c>
      <c r="K66" s="33">
        <f t="shared" si="2"/>
        <v>1191374.8999999999</v>
      </c>
      <c r="L66" s="41">
        <f>L68+L69+L70</f>
        <v>0</v>
      </c>
      <c r="M66" s="33">
        <f t="shared" si="105"/>
        <v>1143538.3</v>
      </c>
      <c r="N66" s="41">
        <f>N68+N69+N70</f>
        <v>-10381.799999999999</v>
      </c>
      <c r="O66" s="33">
        <f t="shared" si="106"/>
        <v>1180993.0999999999</v>
      </c>
      <c r="P66" s="41">
        <f>P68+P69+P70</f>
        <v>0</v>
      </c>
      <c r="Q66" s="33">
        <f t="shared" si="107"/>
        <v>1143538.3</v>
      </c>
      <c r="R66" s="41">
        <f>R68+R69+R70</f>
        <v>0</v>
      </c>
      <c r="S66" s="33">
        <f t="shared" si="108"/>
        <v>1180993.0999999999</v>
      </c>
      <c r="T66" s="41">
        <f>T68+T69+T70</f>
        <v>0</v>
      </c>
      <c r="U66" s="33">
        <f t="shared" si="109"/>
        <v>1143538.3</v>
      </c>
      <c r="V66" s="41">
        <f>V68+V69+V70</f>
        <v>-90000</v>
      </c>
      <c r="W66" s="33">
        <f t="shared" si="110"/>
        <v>1090993.0999999999</v>
      </c>
      <c r="X66" s="41">
        <f>X68+X69+X70</f>
        <v>0</v>
      </c>
      <c r="Y66" s="33">
        <f t="shared" si="111"/>
        <v>1143538.3</v>
      </c>
      <c r="Z66" s="41">
        <f>Z68+Z69+Z70</f>
        <v>0</v>
      </c>
      <c r="AA66" s="33">
        <f t="shared" si="120"/>
        <v>1090993.0999999999</v>
      </c>
      <c r="AB66" s="41">
        <f>AB68+AB69+AB70</f>
        <v>0</v>
      </c>
      <c r="AC66" s="33">
        <f t="shared" si="121"/>
        <v>1143538.3</v>
      </c>
      <c r="AD66" s="41">
        <f>AD68+AD69+AD70</f>
        <v>0</v>
      </c>
      <c r="AE66" s="33">
        <f t="shared" si="122"/>
        <v>1090993.0999999999</v>
      </c>
      <c r="AF66" s="41">
        <f>AF68+AF69+AF70</f>
        <v>0</v>
      </c>
      <c r="AG66" s="33">
        <f t="shared" si="123"/>
        <v>1143538.3</v>
      </c>
      <c r="AH66" s="41">
        <f>AH68+AH69+AH70</f>
        <v>0</v>
      </c>
      <c r="AI66" s="33">
        <f t="shared" si="124"/>
        <v>1090993.0999999999</v>
      </c>
      <c r="AJ66" s="41">
        <f>AJ68+AJ69+AJ70</f>
        <v>0</v>
      </c>
      <c r="AK66" s="33">
        <f t="shared" si="125"/>
        <v>1143538.3</v>
      </c>
      <c r="AL66" s="41">
        <f>AL68+AL69+AL70</f>
        <v>0</v>
      </c>
      <c r="AM66" s="36">
        <f t="shared" si="126"/>
        <v>1090993.0999999999</v>
      </c>
      <c r="AN66" s="41">
        <f>AN68+AN69+AN70</f>
        <v>0</v>
      </c>
      <c r="AO66" s="36">
        <f t="shared" si="127"/>
        <v>1143538.3</v>
      </c>
      <c r="AP66" s="10"/>
      <c r="AQ66" s="10"/>
      <c r="AR66" s="10"/>
    </row>
    <row r="67" spans="1:44" x14ac:dyDescent="0.3">
      <c r="A67" s="2"/>
      <c r="B67" s="24" t="s">
        <v>9</v>
      </c>
      <c r="C67" s="67"/>
      <c r="D67" s="42"/>
      <c r="E67" s="42"/>
      <c r="F67" s="42"/>
      <c r="G67" s="36"/>
      <c r="H67" s="42"/>
      <c r="I67" s="36"/>
      <c r="J67" s="42"/>
      <c r="K67" s="36"/>
      <c r="L67" s="42"/>
      <c r="M67" s="36"/>
      <c r="N67" s="42"/>
      <c r="O67" s="36"/>
      <c r="P67" s="42"/>
      <c r="Q67" s="36"/>
      <c r="R67" s="42"/>
      <c r="S67" s="36"/>
      <c r="T67" s="42"/>
      <c r="U67" s="36"/>
      <c r="V67" s="42"/>
      <c r="W67" s="36"/>
      <c r="X67" s="42"/>
      <c r="Y67" s="36"/>
      <c r="Z67" s="42"/>
      <c r="AA67" s="36"/>
      <c r="AB67" s="42"/>
      <c r="AC67" s="36"/>
      <c r="AD67" s="42"/>
      <c r="AE67" s="36"/>
      <c r="AF67" s="42"/>
      <c r="AG67" s="36"/>
      <c r="AH67" s="42"/>
      <c r="AI67" s="36"/>
      <c r="AJ67" s="42"/>
      <c r="AK67" s="36"/>
      <c r="AL67" s="43"/>
      <c r="AM67" s="36"/>
      <c r="AN67" s="43"/>
      <c r="AO67" s="36"/>
      <c r="AP67" s="4"/>
      <c r="AQ67" s="4"/>
    </row>
    <row r="68" spans="1:44" hidden="1" x14ac:dyDescent="0.3">
      <c r="A68" s="2"/>
      <c r="B68" s="12" t="s">
        <v>10</v>
      </c>
      <c r="C68" s="7"/>
      <c r="D68" s="39">
        <f>D71+D72+D73+D74+D75+D76</f>
        <v>899943</v>
      </c>
      <c r="E68" s="39">
        <f>E71+E72+E73+E74+E75+E76</f>
        <v>879045.7</v>
      </c>
      <c r="F68" s="39">
        <f>F71+F72+F73+F74+F75+F76</f>
        <v>11124.4</v>
      </c>
      <c r="G68" s="36">
        <f t="shared" si="0"/>
        <v>911067.4</v>
      </c>
      <c r="H68" s="39">
        <f>H71+H72+H73+H74+H75+H76</f>
        <v>7475.1</v>
      </c>
      <c r="I68" s="36">
        <f t="shared" si="1"/>
        <v>886520.79999999993</v>
      </c>
      <c r="J68" s="39">
        <f>J71+J72+J73+J74+J75+J76+J83+J84+J85</f>
        <v>38023.5</v>
      </c>
      <c r="K68" s="36">
        <f t="shared" si="2"/>
        <v>949090.9</v>
      </c>
      <c r="L68" s="39">
        <f>L71+L72+L73+L74+L75+L76</f>
        <v>0</v>
      </c>
      <c r="M68" s="36">
        <f t="shared" ref="M68:M77" si="128">I68+L68</f>
        <v>886520.79999999993</v>
      </c>
      <c r="N68" s="39">
        <f>N71+N72+N73+N74+N75+N76+N83+N84+N85</f>
        <v>-10381.799999999999</v>
      </c>
      <c r="O68" s="36">
        <f t="shared" ref="O68:O77" si="129">K68+N68</f>
        <v>938709.1</v>
      </c>
      <c r="P68" s="39">
        <f>P71+P72+P73+P74+P75+P76</f>
        <v>0</v>
      </c>
      <c r="Q68" s="36">
        <f t="shared" ref="Q68:Q77" si="130">M68+P68</f>
        <v>886520.79999999993</v>
      </c>
      <c r="R68" s="39">
        <f>R71+R72+R73+R74+R75+R76+R83+R84+R85</f>
        <v>0</v>
      </c>
      <c r="S68" s="36">
        <f t="shared" ref="S68:S77" si="131">O68+R68</f>
        <v>938709.1</v>
      </c>
      <c r="T68" s="39">
        <f>T71+T72+T73+T74+T75+T76</f>
        <v>0</v>
      </c>
      <c r="U68" s="36">
        <f t="shared" ref="U68:U77" si="132">Q68+T68</f>
        <v>886520.79999999993</v>
      </c>
      <c r="V68" s="39">
        <f>V71+V72+V73+V74+V75+V76+V83+V84+V85</f>
        <v>-90000</v>
      </c>
      <c r="W68" s="36">
        <f t="shared" ref="W68:W77" si="133">S68+V68</f>
        <v>848709.1</v>
      </c>
      <c r="X68" s="39">
        <f>X71+X72+X73+X74+X75+X76</f>
        <v>0</v>
      </c>
      <c r="Y68" s="36">
        <f t="shared" ref="Y68:Y77" si="134">U68+X68</f>
        <v>886520.79999999993</v>
      </c>
      <c r="Z68" s="39">
        <f>Z71+Z72+Z73+Z74+Z75+Z76+Z83+Z84+Z85</f>
        <v>0</v>
      </c>
      <c r="AA68" s="36">
        <f t="shared" ref="AA68:AA77" si="135">W68+Z68</f>
        <v>848709.1</v>
      </c>
      <c r="AB68" s="39">
        <f>AB71+AB72+AB73+AB74+AB75+AB76</f>
        <v>0</v>
      </c>
      <c r="AC68" s="36">
        <f t="shared" ref="AC68:AC77" si="136">Y68+AB68</f>
        <v>886520.79999999993</v>
      </c>
      <c r="AD68" s="39">
        <f>AD71+AD72+AD73+AD74+AD75+AD76+AD83+AD84+AD85</f>
        <v>0</v>
      </c>
      <c r="AE68" s="36">
        <f t="shared" ref="AE68:AE77" si="137">AA68+AD68</f>
        <v>848709.1</v>
      </c>
      <c r="AF68" s="39">
        <f>AF71+AF72+AF73+AF74+AF75+AF76</f>
        <v>0</v>
      </c>
      <c r="AG68" s="36">
        <f t="shared" ref="AG68:AG77" si="138">AC68+AF68</f>
        <v>886520.79999999993</v>
      </c>
      <c r="AH68" s="39">
        <f>AH71+AH72+AH73+AH74+AH75+AH76+AH83+AH84+AH85</f>
        <v>0</v>
      </c>
      <c r="AI68" s="36">
        <f t="shared" ref="AI68" si="139">AE68+AH68</f>
        <v>848709.1</v>
      </c>
      <c r="AJ68" s="39">
        <f>AJ71+AJ72+AJ73+AJ74+AJ75+AJ76</f>
        <v>0</v>
      </c>
      <c r="AK68" s="36">
        <f t="shared" ref="AK68:AK77" si="140">AG68+AJ68</f>
        <v>886520.79999999993</v>
      </c>
      <c r="AL68" s="40">
        <f>AL71+AL72+AL73+AL74+AL75+AL76+AL83+AL84+AL85</f>
        <v>0</v>
      </c>
      <c r="AM68" s="36">
        <f t="shared" ref="AM68" si="141">AI68+AL68</f>
        <v>848709.1</v>
      </c>
      <c r="AN68" s="40">
        <f>AN71+AN72+AN73+AN74+AN75+AN76</f>
        <v>0</v>
      </c>
      <c r="AO68" s="36">
        <f t="shared" ref="AO68:AO77" si="142">AK68+AN68</f>
        <v>886520.79999999993</v>
      </c>
      <c r="AP68" s="4"/>
      <c r="AQ68" s="4">
        <v>0</v>
      </c>
    </row>
    <row r="69" spans="1:44" x14ac:dyDescent="0.3">
      <c r="A69" s="2"/>
      <c r="B69" s="17" t="s">
        <v>17</v>
      </c>
      <c r="C69" s="67"/>
      <c r="D69" s="42">
        <f>D82</f>
        <v>187214.6</v>
      </c>
      <c r="E69" s="42">
        <f>E82</f>
        <v>196663.2</v>
      </c>
      <c r="F69" s="42">
        <f>F82</f>
        <v>0</v>
      </c>
      <c r="G69" s="36">
        <f t="shared" si="0"/>
        <v>187214.6</v>
      </c>
      <c r="H69" s="42">
        <f>H82</f>
        <v>0</v>
      </c>
      <c r="I69" s="36">
        <f t="shared" si="1"/>
        <v>196663.2</v>
      </c>
      <c r="J69" s="42">
        <f>J82</f>
        <v>0</v>
      </c>
      <c r="K69" s="36">
        <f t="shared" si="2"/>
        <v>187214.6</v>
      </c>
      <c r="L69" s="42">
        <f>L82</f>
        <v>0</v>
      </c>
      <c r="M69" s="36">
        <f t="shared" si="128"/>
        <v>196663.2</v>
      </c>
      <c r="N69" s="42">
        <f>N82</f>
        <v>0</v>
      </c>
      <c r="O69" s="36">
        <f t="shared" si="129"/>
        <v>187214.6</v>
      </c>
      <c r="P69" s="42">
        <f>P82</f>
        <v>0</v>
      </c>
      <c r="Q69" s="36">
        <f t="shared" si="130"/>
        <v>196663.2</v>
      </c>
      <c r="R69" s="42">
        <f>R82</f>
        <v>0</v>
      </c>
      <c r="S69" s="36">
        <f t="shared" si="131"/>
        <v>187214.6</v>
      </c>
      <c r="T69" s="42">
        <f>T82</f>
        <v>0</v>
      </c>
      <c r="U69" s="36">
        <f t="shared" si="132"/>
        <v>196663.2</v>
      </c>
      <c r="V69" s="42">
        <f>V82</f>
        <v>0</v>
      </c>
      <c r="W69" s="36">
        <f t="shared" si="133"/>
        <v>187214.6</v>
      </c>
      <c r="X69" s="42">
        <f>X82</f>
        <v>0</v>
      </c>
      <c r="Y69" s="36">
        <f t="shared" si="134"/>
        <v>196663.2</v>
      </c>
      <c r="Z69" s="42">
        <f>Z82</f>
        <v>0</v>
      </c>
      <c r="AA69" s="36">
        <f t="shared" si="135"/>
        <v>187214.6</v>
      </c>
      <c r="AB69" s="42">
        <f>AB82</f>
        <v>0</v>
      </c>
      <c r="AC69" s="36">
        <f t="shared" si="136"/>
        <v>196663.2</v>
      </c>
      <c r="AD69" s="42">
        <f>AD82</f>
        <v>0</v>
      </c>
      <c r="AE69" s="36">
        <f>AA69+AD69</f>
        <v>187214.6</v>
      </c>
      <c r="AF69" s="42">
        <f>AF82</f>
        <v>0</v>
      </c>
      <c r="AG69" s="36">
        <f t="shared" si="138"/>
        <v>196663.2</v>
      </c>
      <c r="AH69" s="42">
        <f>AH82</f>
        <v>0</v>
      </c>
      <c r="AI69" s="36">
        <f>AE69+AH69</f>
        <v>187214.6</v>
      </c>
      <c r="AJ69" s="42">
        <f>AJ82</f>
        <v>0</v>
      </c>
      <c r="AK69" s="36">
        <f t="shared" si="140"/>
        <v>196663.2</v>
      </c>
      <c r="AL69" s="43">
        <f>AL82</f>
        <v>0</v>
      </c>
      <c r="AM69" s="36">
        <f>AI69+AL69</f>
        <v>187214.6</v>
      </c>
      <c r="AN69" s="43">
        <f>AN82</f>
        <v>0</v>
      </c>
      <c r="AO69" s="36">
        <f t="shared" si="142"/>
        <v>196663.2</v>
      </c>
      <c r="AP69" s="4"/>
      <c r="AQ69" s="4"/>
    </row>
    <row r="70" spans="1:44" x14ac:dyDescent="0.3">
      <c r="A70" s="2"/>
      <c r="B70" s="17" t="s">
        <v>40</v>
      </c>
      <c r="C70" s="67"/>
      <c r="D70" s="42">
        <f>D79</f>
        <v>55069.4</v>
      </c>
      <c r="E70" s="42">
        <f>E79</f>
        <v>60354.3</v>
      </c>
      <c r="F70" s="42">
        <f>F79</f>
        <v>0</v>
      </c>
      <c r="G70" s="36">
        <f t="shared" si="0"/>
        <v>55069.4</v>
      </c>
      <c r="H70" s="42">
        <f>H79</f>
        <v>0</v>
      </c>
      <c r="I70" s="36">
        <f t="shared" si="1"/>
        <v>60354.3</v>
      </c>
      <c r="J70" s="42">
        <f>J79</f>
        <v>0</v>
      </c>
      <c r="K70" s="36">
        <f t="shared" si="2"/>
        <v>55069.4</v>
      </c>
      <c r="L70" s="42">
        <f>L79</f>
        <v>0</v>
      </c>
      <c r="M70" s="36">
        <f t="shared" si="128"/>
        <v>60354.3</v>
      </c>
      <c r="N70" s="42">
        <f>N79</f>
        <v>0</v>
      </c>
      <c r="O70" s="36">
        <f t="shared" si="129"/>
        <v>55069.4</v>
      </c>
      <c r="P70" s="42">
        <f>P79</f>
        <v>0</v>
      </c>
      <c r="Q70" s="36">
        <f t="shared" si="130"/>
        <v>60354.3</v>
      </c>
      <c r="R70" s="42">
        <f>R79</f>
        <v>0</v>
      </c>
      <c r="S70" s="36">
        <f t="shared" si="131"/>
        <v>55069.4</v>
      </c>
      <c r="T70" s="42">
        <f>T79</f>
        <v>0</v>
      </c>
      <c r="U70" s="36">
        <f t="shared" si="132"/>
        <v>60354.3</v>
      </c>
      <c r="V70" s="42">
        <f>V79</f>
        <v>0</v>
      </c>
      <c r="W70" s="36">
        <f t="shared" si="133"/>
        <v>55069.4</v>
      </c>
      <c r="X70" s="42">
        <f>X79</f>
        <v>0</v>
      </c>
      <c r="Y70" s="36">
        <f t="shared" si="134"/>
        <v>60354.3</v>
      </c>
      <c r="Z70" s="42">
        <f>Z79</f>
        <v>0</v>
      </c>
      <c r="AA70" s="36">
        <f t="shared" si="135"/>
        <v>55069.4</v>
      </c>
      <c r="AB70" s="42">
        <f>AB79</f>
        <v>0</v>
      </c>
      <c r="AC70" s="36">
        <f t="shared" si="136"/>
        <v>60354.3</v>
      </c>
      <c r="AD70" s="42">
        <f>AD79</f>
        <v>0</v>
      </c>
      <c r="AE70" s="36">
        <f t="shared" si="137"/>
        <v>55069.4</v>
      </c>
      <c r="AF70" s="42">
        <f>AF79</f>
        <v>0</v>
      </c>
      <c r="AG70" s="36">
        <f t="shared" si="138"/>
        <v>60354.3</v>
      </c>
      <c r="AH70" s="42">
        <f>AH79</f>
        <v>0</v>
      </c>
      <c r="AI70" s="36">
        <f t="shared" ref="AI70:AI77" si="143">AE70+AH70</f>
        <v>55069.4</v>
      </c>
      <c r="AJ70" s="42">
        <f>AJ79</f>
        <v>0</v>
      </c>
      <c r="AK70" s="36">
        <f t="shared" si="140"/>
        <v>60354.3</v>
      </c>
      <c r="AL70" s="43">
        <f>AL79</f>
        <v>0</v>
      </c>
      <c r="AM70" s="36">
        <f t="shared" ref="AM70:AM77" si="144">AI70+AL70</f>
        <v>55069.4</v>
      </c>
      <c r="AN70" s="43">
        <f>AN79</f>
        <v>0</v>
      </c>
      <c r="AO70" s="36">
        <f t="shared" si="142"/>
        <v>60354.3</v>
      </c>
      <c r="AP70" s="4"/>
      <c r="AQ70" s="4"/>
    </row>
    <row r="71" spans="1:44" ht="75" x14ac:dyDescent="0.3">
      <c r="A71" s="2" t="s">
        <v>127</v>
      </c>
      <c r="B71" s="17" t="s">
        <v>27</v>
      </c>
      <c r="C71" s="14" t="s">
        <v>4</v>
      </c>
      <c r="D71" s="42">
        <v>134500</v>
      </c>
      <c r="E71" s="42">
        <v>156206.79999999999</v>
      </c>
      <c r="F71" s="42"/>
      <c r="G71" s="36">
        <f t="shared" si="0"/>
        <v>134500</v>
      </c>
      <c r="H71" s="42"/>
      <c r="I71" s="36">
        <f t="shared" si="1"/>
        <v>156206.79999999999</v>
      </c>
      <c r="J71" s="42"/>
      <c r="K71" s="36">
        <f t="shared" si="2"/>
        <v>134500</v>
      </c>
      <c r="L71" s="42"/>
      <c r="M71" s="36">
        <f t="shared" si="128"/>
        <v>156206.79999999999</v>
      </c>
      <c r="N71" s="42"/>
      <c r="O71" s="36">
        <f t="shared" si="129"/>
        <v>134500</v>
      </c>
      <c r="P71" s="42"/>
      <c r="Q71" s="36">
        <f t="shared" si="130"/>
        <v>156206.79999999999</v>
      </c>
      <c r="R71" s="42"/>
      <c r="S71" s="36">
        <f t="shared" si="131"/>
        <v>134500</v>
      </c>
      <c r="T71" s="42"/>
      <c r="U71" s="36">
        <f t="shared" si="132"/>
        <v>156206.79999999999</v>
      </c>
      <c r="V71" s="42">
        <v>-90000</v>
      </c>
      <c r="W71" s="36">
        <f t="shared" si="133"/>
        <v>44500</v>
      </c>
      <c r="X71" s="42"/>
      <c r="Y71" s="36">
        <f t="shared" si="134"/>
        <v>156206.79999999999</v>
      </c>
      <c r="Z71" s="42"/>
      <c r="AA71" s="36">
        <f t="shared" si="135"/>
        <v>44500</v>
      </c>
      <c r="AB71" s="42"/>
      <c r="AC71" s="36">
        <f t="shared" si="136"/>
        <v>156206.79999999999</v>
      </c>
      <c r="AD71" s="42"/>
      <c r="AE71" s="36">
        <f t="shared" si="137"/>
        <v>44500</v>
      </c>
      <c r="AF71" s="42"/>
      <c r="AG71" s="36">
        <f t="shared" si="138"/>
        <v>156206.79999999999</v>
      </c>
      <c r="AH71" s="42"/>
      <c r="AI71" s="36">
        <f t="shared" si="143"/>
        <v>44500</v>
      </c>
      <c r="AJ71" s="42"/>
      <c r="AK71" s="36">
        <f t="shared" si="140"/>
        <v>156206.79999999999</v>
      </c>
      <c r="AL71" s="43"/>
      <c r="AM71" s="36">
        <f t="shared" si="144"/>
        <v>44500</v>
      </c>
      <c r="AN71" s="43"/>
      <c r="AO71" s="36">
        <f t="shared" si="142"/>
        <v>156206.79999999999</v>
      </c>
      <c r="AP71" s="4" t="s">
        <v>29</v>
      </c>
      <c r="AQ71" s="4"/>
    </row>
    <row r="72" spans="1:44" ht="75" x14ac:dyDescent="0.3">
      <c r="A72" s="2" t="s">
        <v>128</v>
      </c>
      <c r="B72" s="17" t="s">
        <v>28</v>
      </c>
      <c r="C72" s="14" t="s">
        <v>4</v>
      </c>
      <c r="D72" s="42">
        <v>97555.4</v>
      </c>
      <c r="E72" s="42">
        <v>52469</v>
      </c>
      <c r="F72" s="42"/>
      <c r="G72" s="36">
        <f t="shared" si="0"/>
        <v>97555.4</v>
      </c>
      <c r="H72" s="42"/>
      <c r="I72" s="36">
        <f t="shared" si="1"/>
        <v>52469</v>
      </c>
      <c r="J72" s="42"/>
      <c r="K72" s="36">
        <f t="shared" si="2"/>
        <v>97555.4</v>
      </c>
      <c r="L72" s="42"/>
      <c r="M72" s="36">
        <f t="shared" si="128"/>
        <v>52469</v>
      </c>
      <c r="N72" s="42"/>
      <c r="O72" s="36">
        <f t="shared" si="129"/>
        <v>97555.4</v>
      </c>
      <c r="P72" s="42"/>
      <c r="Q72" s="36">
        <f t="shared" si="130"/>
        <v>52469</v>
      </c>
      <c r="R72" s="42"/>
      <c r="S72" s="36">
        <f t="shared" si="131"/>
        <v>97555.4</v>
      </c>
      <c r="T72" s="42"/>
      <c r="U72" s="36">
        <f t="shared" si="132"/>
        <v>52469</v>
      </c>
      <c r="V72" s="42"/>
      <c r="W72" s="36">
        <f t="shared" si="133"/>
        <v>97555.4</v>
      </c>
      <c r="X72" s="42"/>
      <c r="Y72" s="36">
        <f t="shared" si="134"/>
        <v>52469</v>
      </c>
      <c r="Z72" s="42"/>
      <c r="AA72" s="36">
        <f t="shared" si="135"/>
        <v>97555.4</v>
      </c>
      <c r="AB72" s="42"/>
      <c r="AC72" s="36">
        <f t="shared" si="136"/>
        <v>52469</v>
      </c>
      <c r="AD72" s="42"/>
      <c r="AE72" s="36">
        <f t="shared" si="137"/>
        <v>97555.4</v>
      </c>
      <c r="AF72" s="42"/>
      <c r="AG72" s="36">
        <f t="shared" si="138"/>
        <v>52469</v>
      </c>
      <c r="AH72" s="42"/>
      <c r="AI72" s="36">
        <f t="shared" si="143"/>
        <v>97555.4</v>
      </c>
      <c r="AJ72" s="42"/>
      <c r="AK72" s="36">
        <f t="shared" si="140"/>
        <v>52469</v>
      </c>
      <c r="AL72" s="43"/>
      <c r="AM72" s="36">
        <f t="shared" si="144"/>
        <v>97555.4</v>
      </c>
      <c r="AN72" s="43"/>
      <c r="AO72" s="36">
        <f t="shared" si="142"/>
        <v>52469</v>
      </c>
      <c r="AP72" s="4" t="s">
        <v>30</v>
      </c>
      <c r="AQ72" s="4"/>
    </row>
    <row r="73" spans="1:44" ht="75" x14ac:dyDescent="0.3">
      <c r="A73" s="2" t="s">
        <v>129</v>
      </c>
      <c r="B73" s="17" t="s">
        <v>31</v>
      </c>
      <c r="C73" s="14" t="s">
        <v>4</v>
      </c>
      <c r="D73" s="42">
        <v>9847.7000000000007</v>
      </c>
      <c r="E73" s="42">
        <v>0</v>
      </c>
      <c r="F73" s="42"/>
      <c r="G73" s="36">
        <f t="shared" si="0"/>
        <v>9847.7000000000007</v>
      </c>
      <c r="H73" s="42"/>
      <c r="I73" s="36">
        <f t="shared" si="1"/>
        <v>0</v>
      </c>
      <c r="J73" s="42"/>
      <c r="K73" s="36">
        <f t="shared" si="2"/>
        <v>9847.7000000000007</v>
      </c>
      <c r="L73" s="42"/>
      <c r="M73" s="36">
        <f t="shared" si="128"/>
        <v>0</v>
      </c>
      <c r="N73" s="42"/>
      <c r="O73" s="36">
        <f t="shared" si="129"/>
        <v>9847.7000000000007</v>
      </c>
      <c r="P73" s="42"/>
      <c r="Q73" s="36">
        <f t="shared" si="130"/>
        <v>0</v>
      </c>
      <c r="R73" s="42"/>
      <c r="S73" s="36">
        <f t="shared" si="131"/>
        <v>9847.7000000000007</v>
      </c>
      <c r="T73" s="42"/>
      <c r="U73" s="36">
        <f t="shared" si="132"/>
        <v>0</v>
      </c>
      <c r="V73" s="42"/>
      <c r="W73" s="36">
        <f t="shared" si="133"/>
        <v>9847.7000000000007</v>
      </c>
      <c r="X73" s="42"/>
      <c r="Y73" s="36">
        <f t="shared" si="134"/>
        <v>0</v>
      </c>
      <c r="Z73" s="42"/>
      <c r="AA73" s="36">
        <f t="shared" si="135"/>
        <v>9847.7000000000007</v>
      </c>
      <c r="AB73" s="42"/>
      <c r="AC73" s="36">
        <f t="shared" si="136"/>
        <v>0</v>
      </c>
      <c r="AD73" s="42"/>
      <c r="AE73" s="36">
        <f t="shared" si="137"/>
        <v>9847.7000000000007</v>
      </c>
      <c r="AF73" s="42"/>
      <c r="AG73" s="36">
        <f t="shared" si="138"/>
        <v>0</v>
      </c>
      <c r="AH73" s="42"/>
      <c r="AI73" s="36">
        <f t="shared" si="143"/>
        <v>9847.7000000000007</v>
      </c>
      <c r="AJ73" s="42"/>
      <c r="AK73" s="36">
        <f t="shared" si="140"/>
        <v>0</v>
      </c>
      <c r="AL73" s="43"/>
      <c r="AM73" s="36">
        <f t="shared" si="144"/>
        <v>9847.7000000000007</v>
      </c>
      <c r="AN73" s="43"/>
      <c r="AO73" s="36">
        <f t="shared" si="142"/>
        <v>0</v>
      </c>
      <c r="AP73" s="4" t="s">
        <v>32</v>
      </c>
      <c r="AQ73" s="4"/>
    </row>
    <row r="74" spans="1:44" ht="75" x14ac:dyDescent="0.3">
      <c r="A74" s="2" t="s">
        <v>130</v>
      </c>
      <c r="B74" s="17" t="s">
        <v>33</v>
      </c>
      <c r="C74" s="14" t="s">
        <v>4</v>
      </c>
      <c r="D74" s="34">
        <v>23113.599999999999</v>
      </c>
      <c r="E74" s="34">
        <v>0</v>
      </c>
      <c r="F74" s="36">
        <v>11124.4</v>
      </c>
      <c r="G74" s="36">
        <f t="shared" si="0"/>
        <v>34238</v>
      </c>
      <c r="H74" s="36">
        <v>7475.1</v>
      </c>
      <c r="I74" s="36">
        <f t="shared" si="1"/>
        <v>7475.1</v>
      </c>
      <c r="J74" s="36"/>
      <c r="K74" s="36">
        <f t="shared" si="2"/>
        <v>34238</v>
      </c>
      <c r="L74" s="36"/>
      <c r="M74" s="36">
        <f t="shared" si="128"/>
        <v>7475.1</v>
      </c>
      <c r="N74" s="36"/>
      <c r="O74" s="36">
        <f t="shared" si="129"/>
        <v>34238</v>
      </c>
      <c r="P74" s="36"/>
      <c r="Q74" s="36">
        <f t="shared" si="130"/>
        <v>7475.1</v>
      </c>
      <c r="R74" s="36"/>
      <c r="S74" s="36">
        <f t="shared" si="131"/>
        <v>34238</v>
      </c>
      <c r="T74" s="36"/>
      <c r="U74" s="36">
        <f t="shared" si="132"/>
        <v>7475.1</v>
      </c>
      <c r="V74" s="36"/>
      <c r="W74" s="36">
        <f t="shared" si="133"/>
        <v>34238</v>
      </c>
      <c r="X74" s="36"/>
      <c r="Y74" s="36">
        <f t="shared" si="134"/>
        <v>7475.1</v>
      </c>
      <c r="Z74" s="36"/>
      <c r="AA74" s="36">
        <f t="shared" si="135"/>
        <v>34238</v>
      </c>
      <c r="AB74" s="36"/>
      <c r="AC74" s="36">
        <f t="shared" si="136"/>
        <v>7475.1</v>
      </c>
      <c r="AD74" s="36"/>
      <c r="AE74" s="36">
        <f t="shared" si="137"/>
        <v>34238</v>
      </c>
      <c r="AF74" s="36"/>
      <c r="AG74" s="36">
        <f t="shared" si="138"/>
        <v>7475.1</v>
      </c>
      <c r="AH74" s="36"/>
      <c r="AI74" s="36">
        <f t="shared" si="143"/>
        <v>34238</v>
      </c>
      <c r="AJ74" s="36"/>
      <c r="AK74" s="36">
        <f t="shared" si="140"/>
        <v>7475.1</v>
      </c>
      <c r="AL74" s="35"/>
      <c r="AM74" s="36">
        <f t="shared" si="144"/>
        <v>34238</v>
      </c>
      <c r="AN74" s="35"/>
      <c r="AO74" s="36">
        <f t="shared" si="142"/>
        <v>7475.1</v>
      </c>
      <c r="AP74" s="4" t="s">
        <v>34</v>
      </c>
      <c r="AQ74" s="4"/>
    </row>
    <row r="75" spans="1:44" ht="56.25" x14ac:dyDescent="0.3">
      <c r="A75" s="2" t="s">
        <v>131</v>
      </c>
      <c r="B75" s="17" t="s">
        <v>38</v>
      </c>
      <c r="C75" s="14" t="s">
        <v>5</v>
      </c>
      <c r="D75" s="34">
        <v>299526.3</v>
      </c>
      <c r="E75" s="34">
        <v>670369.9</v>
      </c>
      <c r="F75" s="36"/>
      <c r="G75" s="36">
        <f t="shared" si="0"/>
        <v>299526.3</v>
      </c>
      <c r="H75" s="36"/>
      <c r="I75" s="36">
        <f t="shared" si="1"/>
        <v>670369.9</v>
      </c>
      <c r="J75" s="36">
        <f>-40323.9</f>
        <v>-40323.9</v>
      </c>
      <c r="K75" s="36">
        <f t="shared" si="2"/>
        <v>259202.4</v>
      </c>
      <c r="L75" s="36"/>
      <c r="M75" s="36">
        <f t="shared" si="128"/>
        <v>670369.9</v>
      </c>
      <c r="N75" s="36">
        <v>-10381.799999999999</v>
      </c>
      <c r="O75" s="36">
        <f t="shared" si="129"/>
        <v>248820.6</v>
      </c>
      <c r="P75" s="36"/>
      <c r="Q75" s="36">
        <f t="shared" si="130"/>
        <v>670369.9</v>
      </c>
      <c r="R75" s="36"/>
      <c r="S75" s="36">
        <f t="shared" si="131"/>
        <v>248820.6</v>
      </c>
      <c r="T75" s="36"/>
      <c r="U75" s="36">
        <f t="shared" si="132"/>
        <v>670369.9</v>
      </c>
      <c r="V75" s="36"/>
      <c r="W75" s="36">
        <f t="shared" si="133"/>
        <v>248820.6</v>
      </c>
      <c r="X75" s="36"/>
      <c r="Y75" s="36">
        <f t="shared" si="134"/>
        <v>670369.9</v>
      </c>
      <c r="Z75" s="36"/>
      <c r="AA75" s="36">
        <f t="shared" si="135"/>
        <v>248820.6</v>
      </c>
      <c r="AB75" s="36"/>
      <c r="AC75" s="36">
        <f t="shared" si="136"/>
        <v>670369.9</v>
      </c>
      <c r="AD75" s="36"/>
      <c r="AE75" s="36">
        <f t="shared" si="137"/>
        <v>248820.6</v>
      </c>
      <c r="AF75" s="36"/>
      <c r="AG75" s="36">
        <f t="shared" si="138"/>
        <v>670369.9</v>
      </c>
      <c r="AH75" s="36"/>
      <c r="AI75" s="36">
        <f t="shared" si="143"/>
        <v>248820.6</v>
      </c>
      <c r="AJ75" s="36"/>
      <c r="AK75" s="36">
        <f t="shared" si="140"/>
        <v>670369.9</v>
      </c>
      <c r="AL75" s="35"/>
      <c r="AM75" s="36">
        <f t="shared" si="144"/>
        <v>248820.6</v>
      </c>
      <c r="AN75" s="35"/>
      <c r="AO75" s="36">
        <f t="shared" si="142"/>
        <v>670369.9</v>
      </c>
      <c r="AP75" s="4" t="s">
        <v>164</v>
      </c>
      <c r="AQ75" s="4"/>
    </row>
    <row r="76" spans="1:44" ht="56.25" x14ac:dyDescent="0.3">
      <c r="A76" s="2" t="s">
        <v>132</v>
      </c>
      <c r="B76" s="17" t="s">
        <v>35</v>
      </c>
      <c r="C76" s="14" t="s">
        <v>36</v>
      </c>
      <c r="D76" s="34">
        <v>335400</v>
      </c>
      <c r="E76" s="34">
        <v>0</v>
      </c>
      <c r="F76" s="36"/>
      <c r="G76" s="36">
        <f t="shared" si="0"/>
        <v>335400</v>
      </c>
      <c r="H76" s="36"/>
      <c r="I76" s="36">
        <f t="shared" si="1"/>
        <v>0</v>
      </c>
      <c r="J76" s="36"/>
      <c r="K76" s="36">
        <f t="shared" si="2"/>
        <v>335400</v>
      </c>
      <c r="L76" s="36"/>
      <c r="M76" s="36">
        <f t="shared" si="128"/>
        <v>0</v>
      </c>
      <c r="N76" s="36"/>
      <c r="O76" s="36">
        <f t="shared" si="129"/>
        <v>335400</v>
      </c>
      <c r="P76" s="36"/>
      <c r="Q76" s="36">
        <f t="shared" si="130"/>
        <v>0</v>
      </c>
      <c r="R76" s="36"/>
      <c r="S76" s="36">
        <f t="shared" si="131"/>
        <v>335400</v>
      </c>
      <c r="T76" s="36"/>
      <c r="U76" s="36">
        <f t="shared" si="132"/>
        <v>0</v>
      </c>
      <c r="V76" s="36"/>
      <c r="W76" s="36">
        <f t="shared" si="133"/>
        <v>335400</v>
      </c>
      <c r="X76" s="36"/>
      <c r="Y76" s="36">
        <f t="shared" si="134"/>
        <v>0</v>
      </c>
      <c r="Z76" s="36"/>
      <c r="AA76" s="36">
        <f t="shared" si="135"/>
        <v>335400</v>
      </c>
      <c r="AB76" s="36"/>
      <c r="AC76" s="36">
        <f t="shared" si="136"/>
        <v>0</v>
      </c>
      <c r="AD76" s="36"/>
      <c r="AE76" s="36">
        <f t="shared" si="137"/>
        <v>335400</v>
      </c>
      <c r="AF76" s="36"/>
      <c r="AG76" s="36">
        <f t="shared" si="138"/>
        <v>0</v>
      </c>
      <c r="AH76" s="36"/>
      <c r="AI76" s="36">
        <f t="shared" si="143"/>
        <v>335400</v>
      </c>
      <c r="AJ76" s="36"/>
      <c r="AK76" s="36">
        <f t="shared" si="140"/>
        <v>0</v>
      </c>
      <c r="AL76" s="35"/>
      <c r="AM76" s="36">
        <f t="shared" si="144"/>
        <v>335400</v>
      </c>
      <c r="AN76" s="35"/>
      <c r="AO76" s="36">
        <f t="shared" si="142"/>
        <v>0</v>
      </c>
      <c r="AP76" s="4" t="s">
        <v>37</v>
      </c>
      <c r="AQ76" s="4"/>
    </row>
    <row r="77" spans="1:44" ht="56.25" x14ac:dyDescent="0.3">
      <c r="A77" s="2" t="s">
        <v>133</v>
      </c>
      <c r="B77" s="17" t="s">
        <v>39</v>
      </c>
      <c r="C77" s="17" t="s">
        <v>5</v>
      </c>
      <c r="D77" s="34">
        <f>D79</f>
        <v>55069.4</v>
      </c>
      <c r="E77" s="34">
        <f>E79</f>
        <v>60354.3</v>
      </c>
      <c r="F77" s="36">
        <f>F79</f>
        <v>0</v>
      </c>
      <c r="G77" s="36">
        <f t="shared" si="0"/>
        <v>55069.4</v>
      </c>
      <c r="H77" s="36">
        <f>H79</f>
        <v>0</v>
      </c>
      <c r="I77" s="36">
        <f t="shared" si="1"/>
        <v>60354.3</v>
      </c>
      <c r="J77" s="36">
        <f>J79</f>
        <v>0</v>
      </c>
      <c r="K77" s="36">
        <f t="shared" si="2"/>
        <v>55069.4</v>
      </c>
      <c r="L77" s="36">
        <f>L79</f>
        <v>0</v>
      </c>
      <c r="M77" s="36">
        <f t="shared" si="128"/>
        <v>60354.3</v>
      </c>
      <c r="N77" s="36">
        <f>N79</f>
        <v>0</v>
      </c>
      <c r="O77" s="36">
        <f t="shared" si="129"/>
        <v>55069.4</v>
      </c>
      <c r="P77" s="36">
        <f>P79</f>
        <v>0</v>
      </c>
      <c r="Q77" s="36">
        <f t="shared" si="130"/>
        <v>60354.3</v>
      </c>
      <c r="R77" s="36">
        <f>R79</f>
        <v>0</v>
      </c>
      <c r="S77" s="36">
        <f t="shared" si="131"/>
        <v>55069.4</v>
      </c>
      <c r="T77" s="36">
        <f>T79</f>
        <v>0</v>
      </c>
      <c r="U77" s="36">
        <f t="shared" si="132"/>
        <v>60354.3</v>
      </c>
      <c r="V77" s="36">
        <f>V79</f>
        <v>0</v>
      </c>
      <c r="W77" s="36">
        <f t="shared" si="133"/>
        <v>55069.4</v>
      </c>
      <c r="X77" s="36">
        <f>X79</f>
        <v>0</v>
      </c>
      <c r="Y77" s="36">
        <f t="shared" si="134"/>
        <v>60354.3</v>
      </c>
      <c r="Z77" s="36">
        <f>Z79</f>
        <v>0</v>
      </c>
      <c r="AA77" s="36">
        <f t="shared" si="135"/>
        <v>55069.4</v>
      </c>
      <c r="AB77" s="36">
        <f>AB79</f>
        <v>0</v>
      </c>
      <c r="AC77" s="36">
        <f t="shared" si="136"/>
        <v>60354.3</v>
      </c>
      <c r="AD77" s="36">
        <f>AD79</f>
        <v>0</v>
      </c>
      <c r="AE77" s="36">
        <f t="shared" si="137"/>
        <v>55069.4</v>
      </c>
      <c r="AF77" s="36">
        <f>AF79</f>
        <v>0</v>
      </c>
      <c r="AG77" s="36">
        <f t="shared" si="138"/>
        <v>60354.3</v>
      </c>
      <c r="AH77" s="36">
        <f>AH79</f>
        <v>0</v>
      </c>
      <c r="AI77" s="36">
        <f t="shared" si="143"/>
        <v>55069.4</v>
      </c>
      <c r="AJ77" s="36">
        <f>AJ79</f>
        <v>0</v>
      </c>
      <c r="AK77" s="36">
        <f t="shared" si="140"/>
        <v>60354.3</v>
      </c>
      <c r="AL77" s="35">
        <f>AL79</f>
        <v>0</v>
      </c>
      <c r="AM77" s="36">
        <f t="shared" si="144"/>
        <v>55069.4</v>
      </c>
      <c r="AN77" s="35">
        <f>AN79</f>
        <v>0</v>
      </c>
      <c r="AO77" s="36">
        <f t="shared" si="142"/>
        <v>60354.3</v>
      </c>
      <c r="AP77" s="4" t="s">
        <v>42</v>
      </c>
      <c r="AQ77" s="4"/>
    </row>
    <row r="78" spans="1:44" x14ac:dyDescent="0.3">
      <c r="A78" s="2"/>
      <c r="B78" s="17" t="s">
        <v>9</v>
      </c>
      <c r="C78" s="14"/>
      <c r="D78" s="34"/>
      <c r="E78" s="34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5"/>
      <c r="AM78" s="36"/>
      <c r="AN78" s="35"/>
      <c r="AO78" s="36"/>
      <c r="AP78" s="4"/>
      <c r="AQ78" s="4"/>
    </row>
    <row r="79" spans="1:44" x14ac:dyDescent="0.3">
      <c r="A79" s="2"/>
      <c r="B79" s="17" t="s">
        <v>40</v>
      </c>
      <c r="C79" s="14"/>
      <c r="D79" s="34">
        <v>55069.4</v>
      </c>
      <c r="E79" s="34">
        <v>60354.3</v>
      </c>
      <c r="F79" s="36"/>
      <c r="G79" s="36">
        <f t="shared" si="0"/>
        <v>55069.4</v>
      </c>
      <c r="H79" s="36"/>
      <c r="I79" s="36">
        <f t="shared" si="1"/>
        <v>60354.3</v>
      </c>
      <c r="J79" s="36"/>
      <c r="K79" s="36">
        <f t="shared" si="2"/>
        <v>55069.4</v>
      </c>
      <c r="L79" s="36"/>
      <c r="M79" s="36">
        <f t="shared" ref="M79:M80" si="145">I79+L79</f>
        <v>60354.3</v>
      </c>
      <c r="N79" s="36"/>
      <c r="O79" s="36">
        <f t="shared" ref="O79:O80" si="146">K79+N79</f>
        <v>55069.4</v>
      </c>
      <c r="P79" s="36"/>
      <c r="Q79" s="36">
        <f t="shared" ref="Q79:Q80" si="147">M79+P79</f>
        <v>60354.3</v>
      </c>
      <c r="R79" s="36"/>
      <c r="S79" s="36">
        <f t="shared" ref="S79:S80" si="148">O79+R79</f>
        <v>55069.4</v>
      </c>
      <c r="T79" s="36"/>
      <c r="U79" s="36">
        <f t="shared" ref="U79:U80" si="149">Q79+T79</f>
        <v>60354.3</v>
      </c>
      <c r="V79" s="36"/>
      <c r="W79" s="36">
        <f t="shared" ref="W79:W80" si="150">S79+V79</f>
        <v>55069.4</v>
      </c>
      <c r="X79" s="36"/>
      <c r="Y79" s="36">
        <f t="shared" ref="Y79:Y80" si="151">U79+X79</f>
        <v>60354.3</v>
      </c>
      <c r="Z79" s="36"/>
      <c r="AA79" s="36">
        <f t="shared" ref="AA79:AA80" si="152">W79+Z79</f>
        <v>55069.4</v>
      </c>
      <c r="AB79" s="36"/>
      <c r="AC79" s="36">
        <f t="shared" ref="AC79:AC80" si="153">Y79+AB79</f>
        <v>60354.3</v>
      </c>
      <c r="AD79" s="36"/>
      <c r="AE79" s="36">
        <f t="shared" ref="AE79:AE80" si="154">AA79+AD79</f>
        <v>55069.4</v>
      </c>
      <c r="AF79" s="36"/>
      <c r="AG79" s="36">
        <f t="shared" ref="AG79:AG80" si="155">AC79+AF79</f>
        <v>60354.3</v>
      </c>
      <c r="AH79" s="36"/>
      <c r="AI79" s="36">
        <f t="shared" ref="AI79:AI80" si="156">AE79+AH79</f>
        <v>55069.4</v>
      </c>
      <c r="AJ79" s="36"/>
      <c r="AK79" s="36">
        <f t="shared" ref="AK79:AK80" si="157">AG79+AJ79</f>
        <v>60354.3</v>
      </c>
      <c r="AL79" s="35"/>
      <c r="AM79" s="36">
        <f t="shared" ref="AM79:AM80" si="158">AI79+AL79</f>
        <v>55069.4</v>
      </c>
      <c r="AN79" s="35"/>
      <c r="AO79" s="36">
        <f t="shared" ref="AO79:AO80" si="159">AK79+AN79</f>
        <v>60354.3</v>
      </c>
      <c r="AP79" s="4"/>
      <c r="AQ79" s="4"/>
    </row>
    <row r="80" spans="1:44" ht="112.5" x14ac:dyDescent="0.3">
      <c r="A80" s="2" t="s">
        <v>134</v>
      </c>
      <c r="B80" s="17" t="s">
        <v>41</v>
      </c>
      <c r="C80" s="14" t="s">
        <v>5</v>
      </c>
      <c r="D80" s="34">
        <f>D82</f>
        <v>187214.6</v>
      </c>
      <c r="E80" s="34">
        <f>E82</f>
        <v>196663.2</v>
      </c>
      <c r="F80" s="36">
        <f>F82</f>
        <v>0</v>
      </c>
      <c r="G80" s="36">
        <f t="shared" si="0"/>
        <v>187214.6</v>
      </c>
      <c r="H80" s="36">
        <f>H82</f>
        <v>0</v>
      </c>
      <c r="I80" s="36">
        <f t="shared" si="1"/>
        <v>196663.2</v>
      </c>
      <c r="J80" s="36">
        <f>J82</f>
        <v>0</v>
      </c>
      <c r="K80" s="36">
        <f t="shared" si="2"/>
        <v>187214.6</v>
      </c>
      <c r="L80" s="36">
        <f>L82</f>
        <v>0</v>
      </c>
      <c r="M80" s="36">
        <f t="shared" si="145"/>
        <v>196663.2</v>
      </c>
      <c r="N80" s="36">
        <f>N82</f>
        <v>0</v>
      </c>
      <c r="O80" s="36">
        <f t="shared" si="146"/>
        <v>187214.6</v>
      </c>
      <c r="P80" s="36">
        <f>P82</f>
        <v>0</v>
      </c>
      <c r="Q80" s="36">
        <f t="shared" si="147"/>
        <v>196663.2</v>
      </c>
      <c r="R80" s="36">
        <f>R82</f>
        <v>0</v>
      </c>
      <c r="S80" s="36">
        <f t="shared" si="148"/>
        <v>187214.6</v>
      </c>
      <c r="T80" s="36">
        <f>T82</f>
        <v>0</v>
      </c>
      <c r="U80" s="36">
        <f t="shared" si="149"/>
        <v>196663.2</v>
      </c>
      <c r="V80" s="36">
        <f>V82</f>
        <v>0</v>
      </c>
      <c r="W80" s="36">
        <f t="shared" si="150"/>
        <v>187214.6</v>
      </c>
      <c r="X80" s="36">
        <f>X82</f>
        <v>0</v>
      </c>
      <c r="Y80" s="36">
        <f t="shared" si="151"/>
        <v>196663.2</v>
      </c>
      <c r="Z80" s="36">
        <f>Z82</f>
        <v>0</v>
      </c>
      <c r="AA80" s="36">
        <f t="shared" si="152"/>
        <v>187214.6</v>
      </c>
      <c r="AB80" s="36">
        <f>AB82</f>
        <v>0</v>
      </c>
      <c r="AC80" s="36">
        <f t="shared" si="153"/>
        <v>196663.2</v>
      </c>
      <c r="AD80" s="36">
        <f>AD82</f>
        <v>0</v>
      </c>
      <c r="AE80" s="36">
        <f t="shared" si="154"/>
        <v>187214.6</v>
      </c>
      <c r="AF80" s="36">
        <f>AF82</f>
        <v>0</v>
      </c>
      <c r="AG80" s="36">
        <f t="shared" si="155"/>
        <v>196663.2</v>
      </c>
      <c r="AH80" s="36">
        <f>AH82</f>
        <v>0</v>
      </c>
      <c r="AI80" s="36">
        <f t="shared" si="156"/>
        <v>187214.6</v>
      </c>
      <c r="AJ80" s="36">
        <f>AJ82</f>
        <v>0</v>
      </c>
      <c r="AK80" s="36">
        <f t="shared" si="157"/>
        <v>196663.2</v>
      </c>
      <c r="AL80" s="35">
        <f>AL82</f>
        <v>0</v>
      </c>
      <c r="AM80" s="36">
        <f t="shared" si="158"/>
        <v>187214.6</v>
      </c>
      <c r="AN80" s="35">
        <f>AN82</f>
        <v>0</v>
      </c>
      <c r="AO80" s="36">
        <f t="shared" si="159"/>
        <v>196663.2</v>
      </c>
      <c r="AP80" s="4" t="s">
        <v>43</v>
      </c>
      <c r="AQ80" s="4"/>
    </row>
    <row r="81" spans="1:44" x14ac:dyDescent="0.3">
      <c r="A81" s="2"/>
      <c r="B81" s="17" t="s">
        <v>9</v>
      </c>
      <c r="C81" s="14"/>
      <c r="D81" s="34"/>
      <c r="E81" s="34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5"/>
      <c r="AM81" s="36"/>
      <c r="AN81" s="35"/>
      <c r="AO81" s="36"/>
      <c r="AP81" s="4"/>
      <c r="AQ81" s="4"/>
    </row>
    <row r="82" spans="1:44" x14ac:dyDescent="0.3">
      <c r="A82" s="2"/>
      <c r="B82" s="17" t="s">
        <v>17</v>
      </c>
      <c r="C82" s="14"/>
      <c r="D82" s="34">
        <v>187214.6</v>
      </c>
      <c r="E82" s="34">
        <v>196663.2</v>
      </c>
      <c r="F82" s="36"/>
      <c r="G82" s="36">
        <f t="shared" si="0"/>
        <v>187214.6</v>
      </c>
      <c r="H82" s="36"/>
      <c r="I82" s="36">
        <f t="shared" si="1"/>
        <v>196663.2</v>
      </c>
      <c r="J82" s="36"/>
      <c r="K82" s="36">
        <f t="shared" si="2"/>
        <v>187214.6</v>
      </c>
      <c r="L82" s="36"/>
      <c r="M82" s="36">
        <f t="shared" ref="M82:M86" si="160">I82+L82</f>
        <v>196663.2</v>
      </c>
      <c r="N82" s="36"/>
      <c r="O82" s="36">
        <f t="shared" ref="O82:O86" si="161">K82+N82</f>
        <v>187214.6</v>
      </c>
      <c r="P82" s="36"/>
      <c r="Q82" s="36">
        <f t="shared" ref="Q82:Q86" si="162">M82+P82</f>
        <v>196663.2</v>
      </c>
      <c r="R82" s="36"/>
      <c r="S82" s="36">
        <f t="shared" ref="S82:S86" si="163">O82+R82</f>
        <v>187214.6</v>
      </c>
      <c r="T82" s="36"/>
      <c r="U82" s="36">
        <f t="shared" ref="U82:U86" si="164">Q82+T82</f>
        <v>196663.2</v>
      </c>
      <c r="V82" s="36"/>
      <c r="W82" s="36">
        <f t="shared" ref="W82:W86" si="165">S82+V82</f>
        <v>187214.6</v>
      </c>
      <c r="X82" s="36"/>
      <c r="Y82" s="36">
        <f t="shared" ref="Y82:Y86" si="166">U82+X82</f>
        <v>196663.2</v>
      </c>
      <c r="Z82" s="36"/>
      <c r="AA82" s="36">
        <f t="shared" ref="AA82:AA85" si="167">W82+Z82</f>
        <v>187214.6</v>
      </c>
      <c r="AB82" s="36"/>
      <c r="AC82" s="36">
        <f t="shared" ref="AC82:AC86" si="168">Y82+AB82</f>
        <v>196663.2</v>
      </c>
      <c r="AD82" s="36"/>
      <c r="AE82" s="36">
        <f t="shared" ref="AE82:AE85" si="169">AA82+AD82</f>
        <v>187214.6</v>
      </c>
      <c r="AF82" s="36"/>
      <c r="AG82" s="36">
        <f t="shared" ref="AG82:AG86" si="170">AC82+AF82</f>
        <v>196663.2</v>
      </c>
      <c r="AH82" s="36"/>
      <c r="AI82" s="36">
        <f t="shared" ref="AI82:AI85" si="171">AE82+AH82</f>
        <v>187214.6</v>
      </c>
      <c r="AJ82" s="36"/>
      <c r="AK82" s="36">
        <f t="shared" ref="AK82:AK86" si="172">AG82+AJ82</f>
        <v>196663.2</v>
      </c>
      <c r="AL82" s="35"/>
      <c r="AM82" s="36">
        <f t="shared" ref="AM82:AM85" si="173">AI82+AL82</f>
        <v>187214.6</v>
      </c>
      <c r="AN82" s="35"/>
      <c r="AO82" s="36">
        <f t="shared" ref="AO82:AO86" si="174">AK82+AN82</f>
        <v>196663.2</v>
      </c>
      <c r="AP82" s="4"/>
      <c r="AQ82" s="4"/>
    </row>
    <row r="83" spans="1:44" ht="75" x14ac:dyDescent="0.3">
      <c r="A83" s="2" t="s">
        <v>135</v>
      </c>
      <c r="B83" s="17" t="s">
        <v>187</v>
      </c>
      <c r="C83" s="14" t="s">
        <v>4</v>
      </c>
      <c r="D83" s="34"/>
      <c r="E83" s="34"/>
      <c r="F83" s="36"/>
      <c r="G83" s="36"/>
      <c r="H83" s="36"/>
      <c r="I83" s="36"/>
      <c r="J83" s="36">
        <v>34448</v>
      </c>
      <c r="K83" s="36">
        <f t="shared" si="2"/>
        <v>34448</v>
      </c>
      <c r="L83" s="36"/>
      <c r="M83" s="36">
        <f t="shared" si="160"/>
        <v>0</v>
      </c>
      <c r="N83" s="36"/>
      <c r="O83" s="36">
        <f t="shared" si="161"/>
        <v>34448</v>
      </c>
      <c r="P83" s="36"/>
      <c r="Q83" s="36">
        <f t="shared" si="162"/>
        <v>0</v>
      </c>
      <c r="R83" s="36"/>
      <c r="S83" s="36">
        <f t="shared" si="163"/>
        <v>34448</v>
      </c>
      <c r="T83" s="36"/>
      <c r="U83" s="36">
        <f t="shared" si="164"/>
        <v>0</v>
      </c>
      <c r="V83" s="36"/>
      <c r="W83" s="36">
        <f t="shared" si="165"/>
        <v>34448</v>
      </c>
      <c r="X83" s="36"/>
      <c r="Y83" s="36">
        <f t="shared" si="166"/>
        <v>0</v>
      </c>
      <c r="Z83" s="36"/>
      <c r="AA83" s="36">
        <f t="shared" si="167"/>
        <v>34448</v>
      </c>
      <c r="AB83" s="36"/>
      <c r="AC83" s="36">
        <f t="shared" si="168"/>
        <v>0</v>
      </c>
      <c r="AD83" s="36"/>
      <c r="AE83" s="36">
        <f t="shared" si="169"/>
        <v>34448</v>
      </c>
      <c r="AF83" s="36"/>
      <c r="AG83" s="36">
        <f t="shared" si="170"/>
        <v>0</v>
      </c>
      <c r="AH83" s="36"/>
      <c r="AI83" s="36">
        <f t="shared" si="171"/>
        <v>34448</v>
      </c>
      <c r="AJ83" s="36"/>
      <c r="AK83" s="36">
        <f t="shared" si="172"/>
        <v>0</v>
      </c>
      <c r="AL83" s="35"/>
      <c r="AM83" s="36">
        <f t="shared" si="173"/>
        <v>34448</v>
      </c>
      <c r="AN83" s="35"/>
      <c r="AO83" s="36">
        <f t="shared" si="174"/>
        <v>0</v>
      </c>
      <c r="AP83" s="22">
        <v>1710141090</v>
      </c>
      <c r="AQ83" s="4"/>
    </row>
    <row r="84" spans="1:44" ht="75" x14ac:dyDescent="0.3">
      <c r="A84" s="2" t="s">
        <v>136</v>
      </c>
      <c r="B84" s="17" t="s">
        <v>188</v>
      </c>
      <c r="C84" s="14" t="s">
        <v>4</v>
      </c>
      <c r="D84" s="34"/>
      <c r="E84" s="34"/>
      <c r="F84" s="36"/>
      <c r="G84" s="36"/>
      <c r="H84" s="36"/>
      <c r="I84" s="36"/>
      <c r="J84" s="36">
        <v>30419.7</v>
      </c>
      <c r="K84" s="36">
        <f t="shared" si="2"/>
        <v>30419.7</v>
      </c>
      <c r="L84" s="36"/>
      <c r="M84" s="36">
        <f t="shared" si="160"/>
        <v>0</v>
      </c>
      <c r="N84" s="36"/>
      <c r="O84" s="36">
        <f t="shared" si="161"/>
        <v>30419.7</v>
      </c>
      <c r="P84" s="36"/>
      <c r="Q84" s="36">
        <f t="shared" si="162"/>
        <v>0</v>
      </c>
      <c r="R84" s="36"/>
      <c r="S84" s="36">
        <f t="shared" si="163"/>
        <v>30419.7</v>
      </c>
      <c r="T84" s="36"/>
      <c r="U84" s="36">
        <f t="shared" si="164"/>
        <v>0</v>
      </c>
      <c r="V84" s="36"/>
      <c r="W84" s="36">
        <f t="shared" si="165"/>
        <v>30419.7</v>
      </c>
      <c r="X84" s="36"/>
      <c r="Y84" s="36">
        <f t="shared" si="166"/>
        <v>0</v>
      </c>
      <c r="Z84" s="36"/>
      <c r="AA84" s="36">
        <f t="shared" si="167"/>
        <v>30419.7</v>
      </c>
      <c r="AB84" s="36"/>
      <c r="AC84" s="36">
        <f t="shared" si="168"/>
        <v>0</v>
      </c>
      <c r="AD84" s="36"/>
      <c r="AE84" s="36">
        <f t="shared" si="169"/>
        <v>30419.7</v>
      </c>
      <c r="AF84" s="36"/>
      <c r="AG84" s="36">
        <f t="shared" si="170"/>
        <v>0</v>
      </c>
      <c r="AH84" s="36"/>
      <c r="AI84" s="36">
        <f t="shared" si="171"/>
        <v>30419.7</v>
      </c>
      <c r="AJ84" s="36"/>
      <c r="AK84" s="36">
        <f t="shared" si="172"/>
        <v>0</v>
      </c>
      <c r="AL84" s="35"/>
      <c r="AM84" s="36">
        <f t="shared" si="173"/>
        <v>30419.7</v>
      </c>
      <c r="AN84" s="35"/>
      <c r="AO84" s="36">
        <f t="shared" si="174"/>
        <v>0</v>
      </c>
      <c r="AP84" s="22">
        <v>1710141210</v>
      </c>
      <c r="AQ84" s="4"/>
    </row>
    <row r="85" spans="1:44" ht="75" x14ac:dyDescent="0.3">
      <c r="A85" s="2" t="s">
        <v>137</v>
      </c>
      <c r="B85" s="17" t="s">
        <v>189</v>
      </c>
      <c r="C85" s="14" t="s">
        <v>4</v>
      </c>
      <c r="D85" s="34"/>
      <c r="E85" s="34"/>
      <c r="F85" s="36"/>
      <c r="G85" s="36"/>
      <c r="H85" s="36"/>
      <c r="I85" s="36"/>
      <c r="J85" s="36">
        <v>13479.7</v>
      </c>
      <c r="K85" s="36">
        <f t="shared" si="2"/>
        <v>13479.7</v>
      </c>
      <c r="L85" s="36"/>
      <c r="M85" s="36">
        <f t="shared" si="160"/>
        <v>0</v>
      </c>
      <c r="N85" s="36"/>
      <c r="O85" s="36">
        <f t="shared" si="161"/>
        <v>13479.7</v>
      </c>
      <c r="P85" s="36"/>
      <c r="Q85" s="36">
        <f t="shared" si="162"/>
        <v>0</v>
      </c>
      <c r="R85" s="36"/>
      <c r="S85" s="36">
        <f t="shared" si="163"/>
        <v>13479.7</v>
      </c>
      <c r="T85" s="36"/>
      <c r="U85" s="36">
        <f t="shared" si="164"/>
        <v>0</v>
      </c>
      <c r="V85" s="36"/>
      <c r="W85" s="36">
        <f t="shared" si="165"/>
        <v>13479.7</v>
      </c>
      <c r="X85" s="36"/>
      <c r="Y85" s="36">
        <f t="shared" si="166"/>
        <v>0</v>
      </c>
      <c r="Z85" s="36"/>
      <c r="AA85" s="36">
        <f t="shared" si="167"/>
        <v>13479.7</v>
      </c>
      <c r="AB85" s="36"/>
      <c r="AC85" s="36">
        <f t="shared" si="168"/>
        <v>0</v>
      </c>
      <c r="AD85" s="36"/>
      <c r="AE85" s="36">
        <f t="shared" si="169"/>
        <v>13479.7</v>
      </c>
      <c r="AF85" s="36"/>
      <c r="AG85" s="36">
        <f t="shared" si="170"/>
        <v>0</v>
      </c>
      <c r="AH85" s="36"/>
      <c r="AI85" s="36">
        <f t="shared" si="171"/>
        <v>13479.7</v>
      </c>
      <c r="AJ85" s="36"/>
      <c r="AK85" s="36">
        <f t="shared" si="172"/>
        <v>0</v>
      </c>
      <c r="AL85" s="35"/>
      <c r="AM85" s="36">
        <f t="shared" si="173"/>
        <v>13479.7</v>
      </c>
      <c r="AN85" s="35"/>
      <c r="AO85" s="36">
        <f t="shared" si="174"/>
        <v>0</v>
      </c>
      <c r="AP85" s="22">
        <v>1710141220</v>
      </c>
      <c r="AQ85" s="4"/>
    </row>
    <row r="86" spans="1:44" x14ac:dyDescent="0.3">
      <c r="A86" s="2"/>
      <c r="B86" s="17" t="s">
        <v>6</v>
      </c>
      <c r="C86" s="67"/>
      <c r="D86" s="41">
        <f>D88</f>
        <v>154879.20000000001</v>
      </c>
      <c r="E86" s="41">
        <f>E88</f>
        <v>35500</v>
      </c>
      <c r="F86" s="41">
        <f>F88</f>
        <v>25000</v>
      </c>
      <c r="G86" s="33">
        <f t="shared" si="0"/>
        <v>179879.2</v>
      </c>
      <c r="H86" s="41">
        <f>H88</f>
        <v>25000</v>
      </c>
      <c r="I86" s="33">
        <f t="shared" si="1"/>
        <v>60500</v>
      </c>
      <c r="J86" s="41">
        <f>J88</f>
        <v>0</v>
      </c>
      <c r="K86" s="33">
        <f t="shared" si="2"/>
        <v>179879.2</v>
      </c>
      <c r="L86" s="41">
        <f>L88</f>
        <v>0</v>
      </c>
      <c r="M86" s="33">
        <f t="shared" si="160"/>
        <v>60500</v>
      </c>
      <c r="N86" s="41">
        <f>N88</f>
        <v>0</v>
      </c>
      <c r="O86" s="33">
        <f t="shared" si="161"/>
        <v>179879.2</v>
      </c>
      <c r="P86" s="41">
        <f>P88</f>
        <v>0</v>
      </c>
      <c r="Q86" s="33">
        <f t="shared" si="162"/>
        <v>60500</v>
      </c>
      <c r="R86" s="41">
        <f>R88</f>
        <v>22491.524000000001</v>
      </c>
      <c r="S86" s="33">
        <f t="shared" si="163"/>
        <v>202370.72400000002</v>
      </c>
      <c r="T86" s="41">
        <f>T88</f>
        <v>0</v>
      </c>
      <c r="U86" s="33">
        <f t="shared" si="164"/>
        <v>60500</v>
      </c>
      <c r="V86" s="41">
        <f>V88+V89</f>
        <v>169867</v>
      </c>
      <c r="W86" s="33">
        <f t="shared" si="165"/>
        <v>372237.72400000005</v>
      </c>
      <c r="X86" s="41">
        <f>X88</f>
        <v>0</v>
      </c>
      <c r="Y86" s="33">
        <f t="shared" si="166"/>
        <v>60500</v>
      </c>
      <c r="Z86" s="41">
        <f>Z88+Z89</f>
        <v>0</v>
      </c>
      <c r="AA86" s="33">
        <f>W86+Z86</f>
        <v>372237.72400000005</v>
      </c>
      <c r="AB86" s="41">
        <f>AB88</f>
        <v>0</v>
      </c>
      <c r="AC86" s="33">
        <f t="shared" si="168"/>
        <v>60500</v>
      </c>
      <c r="AD86" s="41">
        <f>AD88+AD89</f>
        <v>-5903.0889999999999</v>
      </c>
      <c r="AE86" s="33">
        <f>AA86+AD86</f>
        <v>366334.63500000007</v>
      </c>
      <c r="AF86" s="41">
        <f>AF88</f>
        <v>0</v>
      </c>
      <c r="AG86" s="33">
        <f t="shared" si="170"/>
        <v>60500</v>
      </c>
      <c r="AH86" s="41">
        <f>AH88+AH89</f>
        <v>0</v>
      </c>
      <c r="AI86" s="33">
        <f>AE86+AH86</f>
        <v>366334.63500000007</v>
      </c>
      <c r="AJ86" s="41">
        <f>AJ88</f>
        <v>0</v>
      </c>
      <c r="AK86" s="33">
        <f t="shared" si="172"/>
        <v>60500</v>
      </c>
      <c r="AL86" s="41">
        <f>AL88+AL89</f>
        <v>0</v>
      </c>
      <c r="AM86" s="36">
        <f>AI86+AL86</f>
        <v>366334.63500000007</v>
      </c>
      <c r="AN86" s="41">
        <f>AN88</f>
        <v>0</v>
      </c>
      <c r="AO86" s="36">
        <f t="shared" si="174"/>
        <v>60500</v>
      </c>
      <c r="AP86" s="10"/>
      <c r="AQ86" s="10"/>
      <c r="AR86" s="10"/>
    </row>
    <row r="87" spans="1:44" x14ac:dyDescent="0.3">
      <c r="A87" s="2"/>
      <c r="B87" s="5" t="s">
        <v>9</v>
      </c>
      <c r="C87" s="67"/>
      <c r="D87" s="44"/>
      <c r="E87" s="44"/>
      <c r="F87" s="39"/>
      <c r="G87" s="36"/>
      <c r="H87" s="39"/>
      <c r="I87" s="36"/>
      <c r="J87" s="39"/>
      <c r="K87" s="36"/>
      <c r="L87" s="39"/>
      <c r="M87" s="36"/>
      <c r="N87" s="39"/>
      <c r="O87" s="36"/>
      <c r="P87" s="39"/>
      <c r="Q87" s="36"/>
      <c r="R87" s="39"/>
      <c r="S87" s="36"/>
      <c r="T87" s="39"/>
      <c r="U87" s="36"/>
      <c r="V87" s="39"/>
      <c r="W87" s="36"/>
      <c r="X87" s="39"/>
      <c r="Y87" s="36"/>
      <c r="Z87" s="39"/>
      <c r="AA87" s="36"/>
      <c r="AB87" s="39"/>
      <c r="AC87" s="36"/>
      <c r="AD87" s="39"/>
      <c r="AE87" s="36"/>
      <c r="AF87" s="39"/>
      <c r="AG87" s="36"/>
      <c r="AH87" s="39"/>
      <c r="AI87" s="36"/>
      <c r="AJ87" s="39"/>
      <c r="AK87" s="36"/>
      <c r="AL87" s="40"/>
      <c r="AM87" s="36"/>
      <c r="AN87" s="40"/>
      <c r="AO87" s="36"/>
      <c r="AP87" s="4"/>
      <c r="AQ87" s="4"/>
    </row>
    <row r="88" spans="1:44" hidden="1" x14ac:dyDescent="0.3">
      <c r="A88" s="2"/>
      <c r="B88" s="12" t="s">
        <v>10</v>
      </c>
      <c r="C88" s="7"/>
      <c r="D88" s="44">
        <f>D90+D91+D92+D93+D94+D95+D96+D97</f>
        <v>154879.20000000001</v>
      </c>
      <c r="E88" s="44">
        <f>E90+E91+E92+E93+E94+E95+E96+E97</f>
        <v>35500</v>
      </c>
      <c r="F88" s="39">
        <f>F90+F91+F92+F93+F94+F95+F96+F97</f>
        <v>25000</v>
      </c>
      <c r="G88" s="36">
        <f t="shared" si="0"/>
        <v>179879.2</v>
      </c>
      <c r="H88" s="39">
        <f>H90+H91+H92+H93+H94+H95+H96+H97</f>
        <v>25000</v>
      </c>
      <c r="I88" s="36">
        <f t="shared" si="1"/>
        <v>60500</v>
      </c>
      <c r="J88" s="39">
        <f>J90+J91+J92+J93+J94+J95+J96+J97</f>
        <v>0</v>
      </c>
      <c r="K88" s="36">
        <f t="shared" si="2"/>
        <v>179879.2</v>
      </c>
      <c r="L88" s="39">
        <f>L90+L91+L92+L93+L94+L95+L96+L97</f>
        <v>0</v>
      </c>
      <c r="M88" s="36">
        <f t="shared" ref="M88:M103" si="175">I88+L88</f>
        <v>60500</v>
      </c>
      <c r="N88" s="39">
        <f>N90+N91+N92+N93+N94+N95+N96+N97</f>
        <v>0</v>
      </c>
      <c r="O88" s="36">
        <f t="shared" ref="O88:O103" si="176">K88+N88</f>
        <v>179879.2</v>
      </c>
      <c r="P88" s="39">
        <f>P90+P91+P92+P93+P94+P95+P96+P97</f>
        <v>0</v>
      </c>
      <c r="Q88" s="36">
        <f t="shared" ref="Q88:Q103" si="177">M88+P88</f>
        <v>60500</v>
      </c>
      <c r="R88" s="39">
        <f>R90+R91+R92+R93+R94+R95+R96+R97+R98</f>
        <v>22491.524000000001</v>
      </c>
      <c r="S88" s="36">
        <f t="shared" ref="S88:S103" si="178">O88+R88</f>
        <v>202370.72400000002</v>
      </c>
      <c r="T88" s="39">
        <f>T90+T91+T92+T93+T94+T95+T96+T97</f>
        <v>0</v>
      </c>
      <c r="U88" s="36">
        <f t="shared" ref="U88:U103" si="179">Q88+T88</f>
        <v>60500</v>
      </c>
      <c r="V88" s="39">
        <f>V90+V91+V92+V93+V94+V95+V96+V97+V98+V101</f>
        <v>34867</v>
      </c>
      <c r="W88" s="36">
        <f t="shared" ref="W88:W103" si="180">S88+V88</f>
        <v>237237.72400000002</v>
      </c>
      <c r="X88" s="39">
        <f>X90+X91+X92+X93+X94+X95+X96+X97</f>
        <v>0</v>
      </c>
      <c r="Y88" s="36">
        <f t="shared" ref="Y88:Y103" si="181">U88+X88</f>
        <v>60500</v>
      </c>
      <c r="Z88" s="39">
        <f>Z90+Z91+Z92+Z93+Z94+Z95+Z96+Z97+Z98+Z101</f>
        <v>0</v>
      </c>
      <c r="AA88" s="36">
        <f t="shared" ref="AA88" si="182">W88+Z88</f>
        <v>237237.72400000002</v>
      </c>
      <c r="AB88" s="39">
        <f>AB90+AB91+AB92+AB93+AB94+AB95+AB96+AB97</f>
        <v>0</v>
      </c>
      <c r="AC88" s="36">
        <f t="shared" ref="AC88" si="183">Y88+AB88</f>
        <v>60500</v>
      </c>
      <c r="AD88" s="39">
        <f>AD90+AD91+AD92+AD93+AD94+AD95+AD96+AD97+AD98+AD101</f>
        <v>-5903.0889999999999</v>
      </c>
      <c r="AE88" s="36">
        <f t="shared" ref="AE88" si="184">AA88+AD88</f>
        <v>231334.63500000001</v>
      </c>
      <c r="AF88" s="39">
        <f>AF90+AF91+AF92+AF93+AF94+AF95+AF96+AF97</f>
        <v>0</v>
      </c>
      <c r="AG88" s="36">
        <f t="shared" ref="AG88:AG89" si="185">AC88+AF88</f>
        <v>60500</v>
      </c>
      <c r="AH88" s="39">
        <f>AH90+AH91+AH92+AH93+AH94+AH95+AH96+AH97+AH98+AH101</f>
        <v>0</v>
      </c>
      <c r="AI88" s="36">
        <f t="shared" ref="AI88" si="186">AE88+AH88</f>
        <v>231334.63500000001</v>
      </c>
      <c r="AJ88" s="39">
        <f>AJ90+AJ91+AJ92+AJ93+AJ94+AJ95+AJ96+AJ97</f>
        <v>0</v>
      </c>
      <c r="AK88" s="36">
        <f t="shared" ref="AK88:AK99" si="187">AG88+AJ88</f>
        <v>60500</v>
      </c>
      <c r="AL88" s="40">
        <f>AL90+AL91+AL92+AL93+AL94+AL95+AL96+AL97+AL98+AL101</f>
        <v>0</v>
      </c>
      <c r="AM88" s="36">
        <f t="shared" ref="AM88" si="188">AI88+AL88</f>
        <v>231334.63500000001</v>
      </c>
      <c r="AN88" s="40">
        <f>AN90+AN91+AN92+AN93+AN94+AN95+AN96+AN97</f>
        <v>0</v>
      </c>
      <c r="AO88" s="36">
        <f t="shared" ref="AO88:AO99" si="189">AK88+AN88</f>
        <v>60500</v>
      </c>
      <c r="AP88" s="4"/>
      <c r="AQ88" s="4">
        <v>0</v>
      </c>
    </row>
    <row r="89" spans="1:44" x14ac:dyDescent="0.3">
      <c r="A89" s="2"/>
      <c r="B89" s="17" t="s">
        <v>17</v>
      </c>
      <c r="C89" s="67"/>
      <c r="D89" s="44"/>
      <c r="E89" s="44"/>
      <c r="F89" s="39"/>
      <c r="G89" s="36"/>
      <c r="H89" s="39"/>
      <c r="I89" s="36"/>
      <c r="J89" s="39"/>
      <c r="K89" s="36"/>
      <c r="L89" s="39"/>
      <c r="M89" s="36"/>
      <c r="N89" s="39"/>
      <c r="O89" s="36"/>
      <c r="P89" s="39"/>
      <c r="Q89" s="36"/>
      <c r="R89" s="39"/>
      <c r="S89" s="36"/>
      <c r="T89" s="39"/>
      <c r="U89" s="36"/>
      <c r="V89" s="39">
        <f>V102</f>
        <v>135000</v>
      </c>
      <c r="W89" s="36">
        <f t="shared" si="180"/>
        <v>135000</v>
      </c>
      <c r="X89" s="39"/>
      <c r="Y89" s="36"/>
      <c r="Z89" s="39">
        <f>Z102</f>
        <v>0</v>
      </c>
      <c r="AA89" s="36">
        <f>W89+Z89</f>
        <v>135000</v>
      </c>
      <c r="AB89" s="39"/>
      <c r="AC89" s="36"/>
      <c r="AD89" s="39">
        <f>AD102</f>
        <v>0</v>
      </c>
      <c r="AE89" s="36">
        <f>AA89+AD89</f>
        <v>135000</v>
      </c>
      <c r="AF89" s="39"/>
      <c r="AG89" s="36">
        <f t="shared" si="185"/>
        <v>0</v>
      </c>
      <c r="AH89" s="39">
        <f>AH102</f>
        <v>0</v>
      </c>
      <c r="AI89" s="36">
        <f>AE89+AH89</f>
        <v>135000</v>
      </c>
      <c r="AJ89" s="39"/>
      <c r="AK89" s="36">
        <f t="shared" si="187"/>
        <v>0</v>
      </c>
      <c r="AL89" s="40">
        <f>AL102</f>
        <v>0</v>
      </c>
      <c r="AM89" s="36">
        <f>AI89+AL89</f>
        <v>135000</v>
      </c>
      <c r="AN89" s="40"/>
      <c r="AO89" s="36">
        <f t="shared" si="189"/>
        <v>0</v>
      </c>
      <c r="AP89" s="4"/>
      <c r="AQ89" s="4"/>
    </row>
    <row r="90" spans="1:44" ht="56.25" x14ac:dyDescent="0.3">
      <c r="A90" s="2" t="s">
        <v>138</v>
      </c>
      <c r="B90" s="17" t="s">
        <v>57</v>
      </c>
      <c r="C90" s="16" t="s">
        <v>7</v>
      </c>
      <c r="D90" s="34">
        <v>35500</v>
      </c>
      <c r="E90" s="34">
        <v>35500</v>
      </c>
      <c r="F90" s="36">
        <v>25000</v>
      </c>
      <c r="G90" s="36">
        <f t="shared" si="0"/>
        <v>60500</v>
      </c>
      <c r="H90" s="36">
        <v>25000</v>
      </c>
      <c r="I90" s="36">
        <f t="shared" si="1"/>
        <v>60500</v>
      </c>
      <c r="J90" s="36"/>
      <c r="K90" s="36">
        <f t="shared" si="2"/>
        <v>60500</v>
      </c>
      <c r="L90" s="36"/>
      <c r="M90" s="36">
        <f t="shared" si="175"/>
        <v>60500</v>
      </c>
      <c r="N90" s="36"/>
      <c r="O90" s="36">
        <f t="shared" si="176"/>
        <v>60500</v>
      </c>
      <c r="P90" s="36"/>
      <c r="Q90" s="36">
        <f t="shared" si="177"/>
        <v>60500</v>
      </c>
      <c r="R90" s="36"/>
      <c r="S90" s="36">
        <f t="shared" si="178"/>
        <v>60500</v>
      </c>
      <c r="T90" s="36"/>
      <c r="U90" s="36">
        <f t="shared" si="179"/>
        <v>60500</v>
      </c>
      <c r="V90" s="36">
        <v>-20000</v>
      </c>
      <c r="W90" s="36">
        <f t="shared" si="180"/>
        <v>40500</v>
      </c>
      <c r="X90" s="36"/>
      <c r="Y90" s="36">
        <f t="shared" si="181"/>
        <v>60500</v>
      </c>
      <c r="Z90" s="36"/>
      <c r="AA90" s="36">
        <f t="shared" ref="AA90:AA99" si="190">W90+Z90</f>
        <v>40500</v>
      </c>
      <c r="AB90" s="36"/>
      <c r="AC90" s="36">
        <f t="shared" ref="AC90:AC99" si="191">Y90+AB90</f>
        <v>60500</v>
      </c>
      <c r="AD90" s="36">
        <f>-1924.82-1948.907</f>
        <v>-3873.7269999999999</v>
      </c>
      <c r="AE90" s="36">
        <f t="shared" ref="AE90:AE99" si="192">AA90+AD90</f>
        <v>36626.273000000001</v>
      </c>
      <c r="AF90" s="36"/>
      <c r="AG90" s="36">
        <f t="shared" ref="AG90:AG99" si="193">AC90+AF90</f>
        <v>60500</v>
      </c>
      <c r="AH90" s="36"/>
      <c r="AI90" s="36">
        <f t="shared" ref="AI90:AI99" si="194">AE90+AH90</f>
        <v>36626.273000000001</v>
      </c>
      <c r="AJ90" s="36"/>
      <c r="AK90" s="36">
        <f t="shared" si="187"/>
        <v>60500</v>
      </c>
      <c r="AL90" s="35"/>
      <c r="AM90" s="36">
        <f t="shared" ref="AM90:AM99" si="195">AI90+AL90</f>
        <v>36626.273000000001</v>
      </c>
      <c r="AN90" s="35"/>
      <c r="AO90" s="36">
        <f t="shared" si="189"/>
        <v>60500</v>
      </c>
      <c r="AP90" s="22">
        <v>1020200000</v>
      </c>
      <c r="AQ90" s="4"/>
    </row>
    <row r="91" spans="1:44" ht="56.25" x14ac:dyDescent="0.3">
      <c r="A91" s="2" t="s">
        <v>139</v>
      </c>
      <c r="B91" s="17" t="s">
        <v>171</v>
      </c>
      <c r="C91" s="16" t="s">
        <v>7</v>
      </c>
      <c r="D91" s="34">
        <v>7611.3</v>
      </c>
      <c r="E91" s="34">
        <v>0</v>
      </c>
      <c r="F91" s="36"/>
      <c r="G91" s="36">
        <f t="shared" si="0"/>
        <v>7611.3</v>
      </c>
      <c r="H91" s="36"/>
      <c r="I91" s="36">
        <f t="shared" si="1"/>
        <v>0</v>
      </c>
      <c r="J91" s="36"/>
      <c r="K91" s="36">
        <f t="shared" si="2"/>
        <v>7611.3</v>
      </c>
      <c r="L91" s="36"/>
      <c r="M91" s="36">
        <f t="shared" si="175"/>
        <v>0</v>
      </c>
      <c r="N91" s="36"/>
      <c r="O91" s="36">
        <f t="shared" si="176"/>
        <v>7611.3</v>
      </c>
      <c r="P91" s="36"/>
      <c r="Q91" s="36">
        <f t="shared" si="177"/>
        <v>0</v>
      </c>
      <c r="R91" s="36"/>
      <c r="S91" s="36">
        <f t="shared" si="178"/>
        <v>7611.3</v>
      </c>
      <c r="T91" s="36"/>
      <c r="U91" s="36">
        <f t="shared" si="179"/>
        <v>0</v>
      </c>
      <c r="V91" s="36"/>
      <c r="W91" s="36">
        <f t="shared" si="180"/>
        <v>7611.3</v>
      </c>
      <c r="X91" s="36"/>
      <c r="Y91" s="36">
        <f t="shared" si="181"/>
        <v>0</v>
      </c>
      <c r="Z91" s="36"/>
      <c r="AA91" s="36">
        <f t="shared" si="190"/>
        <v>7611.3</v>
      </c>
      <c r="AB91" s="36"/>
      <c r="AC91" s="36">
        <f t="shared" si="191"/>
        <v>0</v>
      </c>
      <c r="AD91" s="36"/>
      <c r="AE91" s="36">
        <f t="shared" si="192"/>
        <v>7611.3</v>
      </c>
      <c r="AF91" s="36"/>
      <c r="AG91" s="36">
        <f t="shared" si="193"/>
        <v>0</v>
      </c>
      <c r="AH91" s="36"/>
      <c r="AI91" s="36">
        <f t="shared" si="194"/>
        <v>7611.3</v>
      </c>
      <c r="AJ91" s="36"/>
      <c r="AK91" s="36">
        <f t="shared" si="187"/>
        <v>0</v>
      </c>
      <c r="AL91" s="35"/>
      <c r="AM91" s="36">
        <f t="shared" si="195"/>
        <v>7611.3</v>
      </c>
      <c r="AN91" s="35"/>
      <c r="AO91" s="36">
        <f t="shared" si="189"/>
        <v>0</v>
      </c>
      <c r="AP91" s="21">
        <v>1110541750</v>
      </c>
      <c r="AQ91" s="4"/>
    </row>
    <row r="92" spans="1:44" ht="56.25" x14ac:dyDescent="0.3">
      <c r="A92" s="2" t="s">
        <v>140</v>
      </c>
      <c r="B92" s="17" t="s">
        <v>58</v>
      </c>
      <c r="C92" s="16" t="s">
        <v>7</v>
      </c>
      <c r="D92" s="34">
        <v>2877.8</v>
      </c>
      <c r="E92" s="34">
        <v>0</v>
      </c>
      <c r="F92" s="36"/>
      <c r="G92" s="36">
        <f t="shared" si="0"/>
        <v>2877.8</v>
      </c>
      <c r="H92" s="36"/>
      <c r="I92" s="36">
        <f t="shared" si="1"/>
        <v>0</v>
      </c>
      <c r="J92" s="36"/>
      <c r="K92" s="36">
        <f t="shared" si="2"/>
        <v>2877.8</v>
      </c>
      <c r="L92" s="36"/>
      <c r="M92" s="36">
        <f t="shared" si="175"/>
        <v>0</v>
      </c>
      <c r="N92" s="36"/>
      <c r="O92" s="36">
        <f t="shared" si="176"/>
        <v>2877.8</v>
      </c>
      <c r="P92" s="36"/>
      <c r="Q92" s="36">
        <f t="shared" si="177"/>
        <v>0</v>
      </c>
      <c r="R92" s="36"/>
      <c r="S92" s="36">
        <f t="shared" si="178"/>
        <v>2877.8</v>
      </c>
      <c r="T92" s="36"/>
      <c r="U92" s="36">
        <f t="shared" si="179"/>
        <v>0</v>
      </c>
      <c r="V92" s="36"/>
      <c r="W92" s="36">
        <f t="shared" si="180"/>
        <v>2877.8</v>
      </c>
      <c r="X92" s="36"/>
      <c r="Y92" s="36">
        <f t="shared" si="181"/>
        <v>0</v>
      </c>
      <c r="Z92" s="36"/>
      <c r="AA92" s="36">
        <f t="shared" si="190"/>
        <v>2877.8</v>
      </c>
      <c r="AB92" s="36"/>
      <c r="AC92" s="36">
        <f t="shared" si="191"/>
        <v>0</v>
      </c>
      <c r="AD92" s="36">
        <f>-478.237-226.825</f>
        <v>-705.06200000000001</v>
      </c>
      <c r="AE92" s="36">
        <f t="shared" si="192"/>
        <v>2172.7380000000003</v>
      </c>
      <c r="AF92" s="36"/>
      <c r="AG92" s="36">
        <f t="shared" si="193"/>
        <v>0</v>
      </c>
      <c r="AH92" s="36"/>
      <c r="AI92" s="36">
        <f t="shared" si="194"/>
        <v>2172.7380000000003</v>
      </c>
      <c r="AJ92" s="36"/>
      <c r="AK92" s="36">
        <f t="shared" si="187"/>
        <v>0</v>
      </c>
      <c r="AL92" s="35"/>
      <c r="AM92" s="36">
        <f t="shared" si="195"/>
        <v>2172.7380000000003</v>
      </c>
      <c r="AN92" s="35"/>
      <c r="AO92" s="36">
        <f t="shared" si="189"/>
        <v>0</v>
      </c>
      <c r="AP92" s="21" t="s">
        <v>60</v>
      </c>
      <c r="AQ92" s="4"/>
    </row>
    <row r="93" spans="1:44" ht="56.25" x14ac:dyDescent="0.3">
      <c r="A93" s="2" t="s">
        <v>141</v>
      </c>
      <c r="B93" s="17" t="s">
        <v>59</v>
      </c>
      <c r="C93" s="16" t="s">
        <v>7</v>
      </c>
      <c r="D93" s="34">
        <v>3309.4</v>
      </c>
      <c r="E93" s="34">
        <v>0</v>
      </c>
      <c r="F93" s="36"/>
      <c r="G93" s="36">
        <f t="shared" si="0"/>
        <v>3309.4</v>
      </c>
      <c r="H93" s="36"/>
      <c r="I93" s="36">
        <f t="shared" si="1"/>
        <v>0</v>
      </c>
      <c r="J93" s="36"/>
      <c r="K93" s="36">
        <f t="shared" si="2"/>
        <v>3309.4</v>
      </c>
      <c r="L93" s="36"/>
      <c r="M93" s="36">
        <f t="shared" si="175"/>
        <v>0</v>
      </c>
      <c r="N93" s="36"/>
      <c r="O93" s="36">
        <f t="shared" si="176"/>
        <v>3309.4</v>
      </c>
      <c r="P93" s="36"/>
      <c r="Q93" s="36">
        <f t="shared" si="177"/>
        <v>0</v>
      </c>
      <c r="R93" s="36"/>
      <c r="S93" s="36">
        <f t="shared" si="178"/>
        <v>3309.4</v>
      </c>
      <c r="T93" s="36"/>
      <c r="U93" s="36">
        <f t="shared" si="179"/>
        <v>0</v>
      </c>
      <c r="V93" s="36"/>
      <c r="W93" s="36">
        <f t="shared" si="180"/>
        <v>3309.4</v>
      </c>
      <c r="X93" s="36"/>
      <c r="Y93" s="36">
        <f t="shared" si="181"/>
        <v>0</v>
      </c>
      <c r="Z93" s="36"/>
      <c r="AA93" s="36">
        <f t="shared" si="190"/>
        <v>3309.4</v>
      </c>
      <c r="AB93" s="36"/>
      <c r="AC93" s="36">
        <f t="shared" si="191"/>
        <v>0</v>
      </c>
      <c r="AD93" s="36"/>
      <c r="AE93" s="36">
        <f t="shared" si="192"/>
        <v>3309.4</v>
      </c>
      <c r="AF93" s="36"/>
      <c r="AG93" s="36">
        <f t="shared" si="193"/>
        <v>0</v>
      </c>
      <c r="AH93" s="36"/>
      <c r="AI93" s="36">
        <f t="shared" si="194"/>
        <v>3309.4</v>
      </c>
      <c r="AJ93" s="36"/>
      <c r="AK93" s="36">
        <f t="shared" si="187"/>
        <v>0</v>
      </c>
      <c r="AL93" s="35"/>
      <c r="AM93" s="36">
        <f t="shared" si="195"/>
        <v>3309.4</v>
      </c>
      <c r="AN93" s="35"/>
      <c r="AO93" s="36">
        <f t="shared" si="189"/>
        <v>0</v>
      </c>
      <c r="AP93" s="21" t="s">
        <v>61</v>
      </c>
      <c r="AQ93" s="4"/>
    </row>
    <row r="94" spans="1:44" ht="56.25" x14ac:dyDescent="0.3">
      <c r="A94" s="2" t="s">
        <v>124</v>
      </c>
      <c r="B94" s="17" t="s">
        <v>62</v>
      </c>
      <c r="C94" s="16" t="s">
        <v>7</v>
      </c>
      <c r="D94" s="34">
        <v>1820.1</v>
      </c>
      <c r="E94" s="34">
        <v>0</v>
      </c>
      <c r="F94" s="36"/>
      <c r="G94" s="36">
        <f t="shared" si="0"/>
        <v>1820.1</v>
      </c>
      <c r="H94" s="36"/>
      <c r="I94" s="36">
        <f t="shared" si="1"/>
        <v>0</v>
      </c>
      <c r="J94" s="36"/>
      <c r="K94" s="36">
        <f t="shared" si="2"/>
        <v>1820.1</v>
      </c>
      <c r="L94" s="36"/>
      <c r="M94" s="36">
        <f t="shared" si="175"/>
        <v>0</v>
      </c>
      <c r="N94" s="36"/>
      <c r="O94" s="36">
        <f t="shared" si="176"/>
        <v>1820.1</v>
      </c>
      <c r="P94" s="36"/>
      <c r="Q94" s="36">
        <f t="shared" si="177"/>
        <v>0</v>
      </c>
      <c r="R94" s="36"/>
      <c r="S94" s="36">
        <f t="shared" si="178"/>
        <v>1820.1</v>
      </c>
      <c r="T94" s="36"/>
      <c r="U94" s="36">
        <f t="shared" si="179"/>
        <v>0</v>
      </c>
      <c r="V94" s="36"/>
      <c r="W94" s="36">
        <f t="shared" si="180"/>
        <v>1820.1</v>
      </c>
      <c r="X94" s="36"/>
      <c r="Y94" s="36">
        <f t="shared" si="181"/>
        <v>0</v>
      </c>
      <c r="Z94" s="36"/>
      <c r="AA94" s="36">
        <f t="shared" si="190"/>
        <v>1820.1</v>
      </c>
      <c r="AB94" s="36"/>
      <c r="AC94" s="36">
        <f t="shared" si="191"/>
        <v>0</v>
      </c>
      <c r="AD94" s="36"/>
      <c r="AE94" s="36">
        <f t="shared" si="192"/>
        <v>1820.1</v>
      </c>
      <c r="AF94" s="36"/>
      <c r="AG94" s="36">
        <f t="shared" si="193"/>
        <v>0</v>
      </c>
      <c r="AH94" s="36"/>
      <c r="AI94" s="36">
        <f t="shared" si="194"/>
        <v>1820.1</v>
      </c>
      <c r="AJ94" s="36"/>
      <c r="AK94" s="36">
        <f t="shared" si="187"/>
        <v>0</v>
      </c>
      <c r="AL94" s="35"/>
      <c r="AM94" s="36">
        <f t="shared" si="195"/>
        <v>1820.1</v>
      </c>
      <c r="AN94" s="35"/>
      <c r="AO94" s="36">
        <f t="shared" si="189"/>
        <v>0</v>
      </c>
      <c r="AP94" s="21" t="s">
        <v>63</v>
      </c>
      <c r="AQ94" s="4"/>
    </row>
    <row r="95" spans="1:44" ht="56.25" x14ac:dyDescent="0.3">
      <c r="A95" s="2" t="s">
        <v>142</v>
      </c>
      <c r="B95" s="17" t="s">
        <v>64</v>
      </c>
      <c r="C95" s="16" t="s">
        <v>7</v>
      </c>
      <c r="D95" s="34">
        <v>2956.7</v>
      </c>
      <c r="E95" s="34">
        <v>0</v>
      </c>
      <c r="F95" s="36"/>
      <c r="G95" s="36">
        <f t="shared" si="0"/>
        <v>2956.7</v>
      </c>
      <c r="H95" s="36"/>
      <c r="I95" s="36">
        <f t="shared" si="1"/>
        <v>0</v>
      </c>
      <c r="J95" s="36"/>
      <c r="K95" s="36">
        <f t="shared" si="2"/>
        <v>2956.7</v>
      </c>
      <c r="L95" s="36"/>
      <c r="M95" s="36">
        <f t="shared" si="175"/>
        <v>0</v>
      </c>
      <c r="N95" s="36"/>
      <c r="O95" s="36">
        <f t="shared" si="176"/>
        <v>2956.7</v>
      </c>
      <c r="P95" s="36"/>
      <c r="Q95" s="36">
        <f t="shared" si="177"/>
        <v>0</v>
      </c>
      <c r="R95" s="36"/>
      <c r="S95" s="36">
        <f t="shared" si="178"/>
        <v>2956.7</v>
      </c>
      <c r="T95" s="36"/>
      <c r="U95" s="36">
        <f t="shared" si="179"/>
        <v>0</v>
      </c>
      <c r="V95" s="36"/>
      <c r="W95" s="36">
        <f t="shared" si="180"/>
        <v>2956.7</v>
      </c>
      <c r="X95" s="36"/>
      <c r="Y95" s="36">
        <f t="shared" si="181"/>
        <v>0</v>
      </c>
      <c r="Z95" s="36"/>
      <c r="AA95" s="36">
        <f t="shared" si="190"/>
        <v>2956.7</v>
      </c>
      <c r="AB95" s="36"/>
      <c r="AC95" s="36">
        <f t="shared" si="191"/>
        <v>0</v>
      </c>
      <c r="AD95" s="36">
        <v>2000</v>
      </c>
      <c r="AE95" s="36">
        <f t="shared" si="192"/>
        <v>4956.7</v>
      </c>
      <c r="AF95" s="36"/>
      <c r="AG95" s="36">
        <f t="shared" si="193"/>
        <v>0</v>
      </c>
      <c r="AH95" s="36"/>
      <c r="AI95" s="36">
        <f t="shared" si="194"/>
        <v>4956.7</v>
      </c>
      <c r="AJ95" s="36"/>
      <c r="AK95" s="36">
        <f t="shared" si="187"/>
        <v>0</v>
      </c>
      <c r="AL95" s="35"/>
      <c r="AM95" s="36">
        <f t="shared" si="195"/>
        <v>4956.7</v>
      </c>
      <c r="AN95" s="35"/>
      <c r="AO95" s="36">
        <f t="shared" si="189"/>
        <v>0</v>
      </c>
      <c r="AP95" s="19" t="s">
        <v>65</v>
      </c>
      <c r="AQ95" s="4"/>
    </row>
    <row r="96" spans="1:44" ht="56.25" x14ac:dyDescent="0.3">
      <c r="A96" s="2" t="s">
        <v>143</v>
      </c>
      <c r="B96" s="17" t="s">
        <v>66</v>
      </c>
      <c r="C96" s="16" t="s">
        <v>7</v>
      </c>
      <c r="D96" s="34">
        <v>93360.4</v>
      </c>
      <c r="E96" s="34">
        <v>0</v>
      </c>
      <c r="F96" s="36"/>
      <c r="G96" s="36">
        <f t="shared" si="0"/>
        <v>93360.4</v>
      </c>
      <c r="H96" s="36"/>
      <c r="I96" s="36">
        <f t="shared" si="1"/>
        <v>0</v>
      </c>
      <c r="J96" s="36"/>
      <c r="K96" s="36">
        <f t="shared" si="2"/>
        <v>93360.4</v>
      </c>
      <c r="L96" s="36"/>
      <c r="M96" s="36">
        <f t="shared" si="175"/>
        <v>0</v>
      </c>
      <c r="N96" s="36"/>
      <c r="O96" s="36">
        <f t="shared" si="176"/>
        <v>93360.4</v>
      </c>
      <c r="P96" s="36"/>
      <c r="Q96" s="36">
        <f t="shared" si="177"/>
        <v>0</v>
      </c>
      <c r="R96" s="36"/>
      <c r="S96" s="36">
        <f t="shared" si="178"/>
        <v>93360.4</v>
      </c>
      <c r="T96" s="36"/>
      <c r="U96" s="36">
        <f t="shared" si="179"/>
        <v>0</v>
      </c>
      <c r="V96" s="36">
        <v>-30000</v>
      </c>
      <c r="W96" s="36">
        <f t="shared" si="180"/>
        <v>63360.399999999994</v>
      </c>
      <c r="X96" s="36"/>
      <c r="Y96" s="36">
        <f t="shared" si="181"/>
        <v>0</v>
      </c>
      <c r="Z96" s="36"/>
      <c r="AA96" s="36">
        <f t="shared" si="190"/>
        <v>63360.399999999994</v>
      </c>
      <c r="AB96" s="36"/>
      <c r="AC96" s="36">
        <f t="shared" si="191"/>
        <v>0</v>
      </c>
      <c r="AD96" s="36">
        <v>-3324.3</v>
      </c>
      <c r="AE96" s="36">
        <f t="shared" si="192"/>
        <v>60036.099999999991</v>
      </c>
      <c r="AF96" s="36"/>
      <c r="AG96" s="36">
        <f t="shared" si="193"/>
        <v>0</v>
      </c>
      <c r="AH96" s="36"/>
      <c r="AI96" s="36">
        <f t="shared" si="194"/>
        <v>60036.099999999991</v>
      </c>
      <c r="AJ96" s="36"/>
      <c r="AK96" s="36">
        <f t="shared" si="187"/>
        <v>0</v>
      </c>
      <c r="AL96" s="35"/>
      <c r="AM96" s="36">
        <f t="shared" si="195"/>
        <v>60036.099999999991</v>
      </c>
      <c r="AN96" s="35"/>
      <c r="AO96" s="36">
        <f t="shared" si="189"/>
        <v>0</v>
      </c>
      <c r="AP96" s="19" t="s">
        <v>67</v>
      </c>
      <c r="AQ96" s="4"/>
    </row>
    <row r="97" spans="1:44" ht="56.25" x14ac:dyDescent="0.3">
      <c r="A97" s="2" t="s">
        <v>144</v>
      </c>
      <c r="B97" s="17" t="s">
        <v>68</v>
      </c>
      <c r="C97" s="16" t="s">
        <v>7</v>
      </c>
      <c r="D97" s="34">
        <v>7443.5</v>
      </c>
      <c r="E97" s="34">
        <v>0</v>
      </c>
      <c r="F97" s="36"/>
      <c r="G97" s="36">
        <f t="shared" si="0"/>
        <v>7443.5</v>
      </c>
      <c r="H97" s="36"/>
      <c r="I97" s="36">
        <f t="shared" si="1"/>
        <v>0</v>
      </c>
      <c r="J97" s="36"/>
      <c r="K97" s="36">
        <f t="shared" si="2"/>
        <v>7443.5</v>
      </c>
      <c r="L97" s="36"/>
      <c r="M97" s="36">
        <f t="shared" si="175"/>
        <v>0</v>
      </c>
      <c r="N97" s="36"/>
      <c r="O97" s="36">
        <f t="shared" si="176"/>
        <v>7443.5</v>
      </c>
      <c r="P97" s="36"/>
      <c r="Q97" s="36">
        <f t="shared" si="177"/>
        <v>0</v>
      </c>
      <c r="R97" s="36"/>
      <c r="S97" s="36">
        <f t="shared" si="178"/>
        <v>7443.5</v>
      </c>
      <c r="T97" s="36"/>
      <c r="U97" s="36">
        <f t="shared" si="179"/>
        <v>0</v>
      </c>
      <c r="V97" s="36"/>
      <c r="W97" s="36">
        <f t="shared" si="180"/>
        <v>7443.5</v>
      </c>
      <c r="X97" s="36"/>
      <c r="Y97" s="36">
        <f t="shared" si="181"/>
        <v>0</v>
      </c>
      <c r="Z97" s="36"/>
      <c r="AA97" s="36">
        <f t="shared" si="190"/>
        <v>7443.5</v>
      </c>
      <c r="AB97" s="36"/>
      <c r="AC97" s="36">
        <f t="shared" si="191"/>
        <v>0</v>
      </c>
      <c r="AD97" s="36"/>
      <c r="AE97" s="36">
        <f t="shared" si="192"/>
        <v>7443.5</v>
      </c>
      <c r="AF97" s="36"/>
      <c r="AG97" s="36">
        <f t="shared" si="193"/>
        <v>0</v>
      </c>
      <c r="AH97" s="36"/>
      <c r="AI97" s="36">
        <f t="shared" si="194"/>
        <v>7443.5</v>
      </c>
      <c r="AJ97" s="36"/>
      <c r="AK97" s="36">
        <f t="shared" si="187"/>
        <v>0</v>
      </c>
      <c r="AL97" s="35"/>
      <c r="AM97" s="36">
        <f t="shared" si="195"/>
        <v>7443.5</v>
      </c>
      <c r="AN97" s="35"/>
      <c r="AO97" s="36">
        <f t="shared" si="189"/>
        <v>0</v>
      </c>
      <c r="AP97" s="21" t="s">
        <v>69</v>
      </c>
      <c r="AQ97" s="4"/>
    </row>
    <row r="98" spans="1:44" ht="56.25" x14ac:dyDescent="0.3">
      <c r="A98" s="2" t="s">
        <v>145</v>
      </c>
      <c r="B98" s="17" t="s">
        <v>208</v>
      </c>
      <c r="C98" s="16" t="s">
        <v>7</v>
      </c>
      <c r="D98" s="34"/>
      <c r="E98" s="34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>
        <v>22491.524000000001</v>
      </c>
      <c r="S98" s="36">
        <f t="shared" si="178"/>
        <v>22491.524000000001</v>
      </c>
      <c r="T98" s="36"/>
      <c r="U98" s="36">
        <f t="shared" si="179"/>
        <v>0</v>
      </c>
      <c r="V98" s="36"/>
      <c r="W98" s="36">
        <f t="shared" si="180"/>
        <v>22491.524000000001</v>
      </c>
      <c r="X98" s="36"/>
      <c r="Y98" s="36">
        <f t="shared" si="181"/>
        <v>0</v>
      </c>
      <c r="Z98" s="36"/>
      <c r="AA98" s="36">
        <f t="shared" si="190"/>
        <v>22491.524000000001</v>
      </c>
      <c r="AB98" s="36"/>
      <c r="AC98" s="36">
        <f t="shared" si="191"/>
        <v>0</v>
      </c>
      <c r="AD98" s="36"/>
      <c r="AE98" s="36">
        <f t="shared" si="192"/>
        <v>22491.524000000001</v>
      </c>
      <c r="AF98" s="36"/>
      <c r="AG98" s="36">
        <f t="shared" si="193"/>
        <v>0</v>
      </c>
      <c r="AH98" s="36"/>
      <c r="AI98" s="36">
        <f t="shared" si="194"/>
        <v>22491.524000000001</v>
      </c>
      <c r="AJ98" s="36"/>
      <c r="AK98" s="36">
        <f t="shared" si="187"/>
        <v>0</v>
      </c>
      <c r="AL98" s="35"/>
      <c r="AM98" s="36">
        <f t="shared" si="195"/>
        <v>22491.524000000001</v>
      </c>
      <c r="AN98" s="35"/>
      <c r="AO98" s="36">
        <f t="shared" si="189"/>
        <v>0</v>
      </c>
      <c r="AP98" s="21">
        <v>1110541780</v>
      </c>
      <c r="AQ98" s="4"/>
    </row>
    <row r="99" spans="1:44" ht="56.25" x14ac:dyDescent="0.3">
      <c r="A99" s="2" t="s">
        <v>146</v>
      </c>
      <c r="B99" s="17" t="s">
        <v>207</v>
      </c>
      <c r="C99" s="16" t="s">
        <v>7</v>
      </c>
      <c r="D99" s="34"/>
      <c r="E99" s="34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>
        <f>V101+V102</f>
        <v>219867</v>
      </c>
      <c r="W99" s="36">
        <f t="shared" si="180"/>
        <v>219867</v>
      </c>
      <c r="X99" s="36"/>
      <c r="Y99" s="36">
        <f t="shared" si="181"/>
        <v>0</v>
      </c>
      <c r="Z99" s="36">
        <f>Z101+Z102</f>
        <v>0</v>
      </c>
      <c r="AA99" s="36">
        <f t="shared" si="190"/>
        <v>219867</v>
      </c>
      <c r="AB99" s="36"/>
      <c r="AC99" s="36">
        <f t="shared" si="191"/>
        <v>0</v>
      </c>
      <c r="AD99" s="36">
        <f>AD101+AD102</f>
        <v>0</v>
      </c>
      <c r="AE99" s="36">
        <f t="shared" si="192"/>
        <v>219867</v>
      </c>
      <c r="AF99" s="36"/>
      <c r="AG99" s="36">
        <f t="shared" si="193"/>
        <v>0</v>
      </c>
      <c r="AH99" s="36">
        <f>AH101+AH102</f>
        <v>0</v>
      </c>
      <c r="AI99" s="36">
        <f t="shared" si="194"/>
        <v>219867</v>
      </c>
      <c r="AJ99" s="36"/>
      <c r="AK99" s="36">
        <f t="shared" si="187"/>
        <v>0</v>
      </c>
      <c r="AL99" s="35">
        <f>AL101+AL102</f>
        <v>0</v>
      </c>
      <c r="AM99" s="36">
        <f t="shared" si="195"/>
        <v>219867</v>
      </c>
      <c r="AN99" s="35"/>
      <c r="AO99" s="36">
        <f t="shared" si="189"/>
        <v>0</v>
      </c>
      <c r="AP99" s="21"/>
      <c r="AQ99" s="4"/>
    </row>
    <row r="100" spans="1:44" x14ac:dyDescent="0.3">
      <c r="A100" s="2"/>
      <c r="B100" s="24" t="s">
        <v>9</v>
      </c>
      <c r="C100" s="16"/>
      <c r="D100" s="34"/>
      <c r="E100" s="34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5"/>
      <c r="AM100" s="36"/>
      <c r="AN100" s="35"/>
      <c r="AO100" s="36"/>
      <c r="AP100" s="21"/>
      <c r="AQ100" s="4"/>
    </row>
    <row r="101" spans="1:44" hidden="1" x14ac:dyDescent="0.3">
      <c r="A101" s="2"/>
      <c r="B101" s="55" t="s">
        <v>10</v>
      </c>
      <c r="C101" s="16"/>
      <c r="D101" s="34"/>
      <c r="E101" s="34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>
        <f>33750+51117</f>
        <v>84867</v>
      </c>
      <c r="W101" s="36">
        <f t="shared" si="180"/>
        <v>84867</v>
      </c>
      <c r="X101" s="36"/>
      <c r="Y101" s="36">
        <f t="shared" si="181"/>
        <v>0</v>
      </c>
      <c r="Z101" s="36"/>
      <c r="AA101" s="36">
        <f t="shared" ref="AA101:AA103" si="196">W101+Z101</f>
        <v>84867</v>
      </c>
      <c r="AB101" s="36"/>
      <c r="AC101" s="36">
        <f t="shared" ref="AC101:AC103" si="197">Y101+AB101</f>
        <v>0</v>
      </c>
      <c r="AD101" s="36"/>
      <c r="AE101" s="36">
        <f t="shared" ref="AE101:AE103" si="198">AA101+AD101</f>
        <v>84867</v>
      </c>
      <c r="AF101" s="36"/>
      <c r="AG101" s="36">
        <f t="shared" ref="AG101:AG103" si="199">AC101+AF101</f>
        <v>0</v>
      </c>
      <c r="AH101" s="36"/>
      <c r="AI101" s="36">
        <f t="shared" ref="AI101:AI103" si="200">AE101+AH101</f>
        <v>84867</v>
      </c>
      <c r="AJ101" s="36"/>
      <c r="AK101" s="36">
        <f t="shared" ref="AK101:AK103" si="201">AG101+AJ101</f>
        <v>0</v>
      </c>
      <c r="AL101" s="35"/>
      <c r="AM101" s="36">
        <f t="shared" ref="AM101:AM103" si="202">AI101+AL101</f>
        <v>84867</v>
      </c>
      <c r="AN101" s="35"/>
      <c r="AO101" s="36">
        <f t="shared" ref="AO101:AO103" si="203">AK101+AN101</f>
        <v>0</v>
      </c>
      <c r="AP101" s="21" t="s">
        <v>199</v>
      </c>
      <c r="AQ101" s="4">
        <v>0</v>
      </c>
    </row>
    <row r="102" spans="1:44" x14ac:dyDescent="0.3">
      <c r="A102" s="2"/>
      <c r="B102" s="17" t="s">
        <v>17</v>
      </c>
      <c r="C102" s="16"/>
      <c r="D102" s="34"/>
      <c r="E102" s="34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>
        <v>135000</v>
      </c>
      <c r="W102" s="36">
        <f t="shared" si="180"/>
        <v>135000</v>
      </c>
      <c r="X102" s="36"/>
      <c r="Y102" s="36">
        <f t="shared" si="181"/>
        <v>0</v>
      </c>
      <c r="Z102" s="36"/>
      <c r="AA102" s="36">
        <f t="shared" si="196"/>
        <v>135000</v>
      </c>
      <c r="AB102" s="36"/>
      <c r="AC102" s="36">
        <f t="shared" si="197"/>
        <v>0</v>
      </c>
      <c r="AD102" s="36"/>
      <c r="AE102" s="36">
        <f t="shared" si="198"/>
        <v>135000</v>
      </c>
      <c r="AF102" s="36"/>
      <c r="AG102" s="36">
        <f t="shared" si="199"/>
        <v>0</v>
      </c>
      <c r="AH102" s="36"/>
      <c r="AI102" s="36">
        <f t="shared" si="200"/>
        <v>135000</v>
      </c>
      <c r="AJ102" s="36"/>
      <c r="AK102" s="36">
        <f t="shared" si="201"/>
        <v>0</v>
      </c>
      <c r="AL102" s="35"/>
      <c r="AM102" s="36">
        <f t="shared" si="202"/>
        <v>135000</v>
      </c>
      <c r="AN102" s="35"/>
      <c r="AO102" s="36">
        <f t="shared" si="203"/>
        <v>0</v>
      </c>
      <c r="AP102" s="21" t="s">
        <v>198</v>
      </c>
      <c r="AQ102" s="4"/>
    </row>
    <row r="103" spans="1:44" x14ac:dyDescent="0.3">
      <c r="A103" s="2"/>
      <c r="B103" s="17" t="s">
        <v>8</v>
      </c>
      <c r="C103" s="67"/>
      <c r="D103" s="33">
        <f>D105+D106</f>
        <v>1467661.1</v>
      </c>
      <c r="E103" s="33">
        <f>E105+E106</f>
        <v>1643956.6</v>
      </c>
      <c r="F103" s="33">
        <f>F105+F106</f>
        <v>1.8189894035458565E-12</v>
      </c>
      <c r="G103" s="33">
        <f t="shared" si="0"/>
        <v>1467661.1</v>
      </c>
      <c r="H103" s="33">
        <f>H105+H106</f>
        <v>-3.637978807091713E-12</v>
      </c>
      <c r="I103" s="33">
        <f t="shared" si="1"/>
        <v>1643956.6</v>
      </c>
      <c r="J103" s="33">
        <f>J105+J106</f>
        <v>0</v>
      </c>
      <c r="K103" s="33">
        <f t="shared" si="2"/>
        <v>1467661.1</v>
      </c>
      <c r="L103" s="33">
        <f>L105+L106</f>
        <v>0</v>
      </c>
      <c r="M103" s="33">
        <f t="shared" si="175"/>
        <v>1643956.6</v>
      </c>
      <c r="N103" s="33">
        <f>N105+N106</f>
        <v>0</v>
      </c>
      <c r="O103" s="33">
        <f t="shared" si="176"/>
        <v>1467661.1</v>
      </c>
      <c r="P103" s="33">
        <f>P105+P106</f>
        <v>0</v>
      </c>
      <c r="Q103" s="33">
        <f t="shared" si="177"/>
        <v>1643956.6</v>
      </c>
      <c r="R103" s="33">
        <f>R105+R106</f>
        <v>0</v>
      </c>
      <c r="S103" s="33">
        <f t="shared" si="178"/>
        <v>1467661.1</v>
      </c>
      <c r="T103" s="33">
        <f>T105+T106</f>
        <v>0</v>
      </c>
      <c r="U103" s="33">
        <f t="shared" si="179"/>
        <v>1643956.6</v>
      </c>
      <c r="V103" s="33">
        <f>V105+V106</f>
        <v>200532.3</v>
      </c>
      <c r="W103" s="33">
        <f t="shared" si="180"/>
        <v>1668193.4000000001</v>
      </c>
      <c r="X103" s="33">
        <f>X105+X106</f>
        <v>0</v>
      </c>
      <c r="Y103" s="33">
        <f t="shared" si="181"/>
        <v>1643956.6</v>
      </c>
      <c r="Z103" s="33">
        <f>Z105+Z106</f>
        <v>0</v>
      </c>
      <c r="AA103" s="33">
        <f t="shared" si="196"/>
        <v>1668193.4000000001</v>
      </c>
      <c r="AB103" s="33">
        <f>AB105+AB106</f>
        <v>0</v>
      </c>
      <c r="AC103" s="33">
        <f t="shared" si="197"/>
        <v>1643956.6</v>
      </c>
      <c r="AD103" s="33">
        <f>AD105+AD106</f>
        <v>18135.043000000001</v>
      </c>
      <c r="AE103" s="33">
        <f t="shared" si="198"/>
        <v>1686328.4430000002</v>
      </c>
      <c r="AF103" s="33">
        <f>AF105+AF106</f>
        <v>0</v>
      </c>
      <c r="AG103" s="33">
        <f t="shared" si="199"/>
        <v>1643956.6</v>
      </c>
      <c r="AH103" s="33">
        <f>AH105+AH106</f>
        <v>17756.599999999999</v>
      </c>
      <c r="AI103" s="33">
        <f t="shared" si="200"/>
        <v>1704085.0430000003</v>
      </c>
      <c r="AJ103" s="33">
        <f>AJ105+AJ106</f>
        <v>0</v>
      </c>
      <c r="AK103" s="33">
        <f t="shared" si="201"/>
        <v>1643956.6</v>
      </c>
      <c r="AL103" s="33">
        <f>AL105+AL106</f>
        <v>0</v>
      </c>
      <c r="AM103" s="36">
        <f t="shared" si="202"/>
        <v>1704085.0430000003</v>
      </c>
      <c r="AN103" s="33">
        <f>AN105+AN106</f>
        <v>0</v>
      </c>
      <c r="AO103" s="36">
        <f t="shared" si="203"/>
        <v>1643956.6</v>
      </c>
      <c r="AP103" s="10"/>
      <c r="AQ103" s="10"/>
      <c r="AR103" s="10"/>
    </row>
    <row r="104" spans="1:44" x14ac:dyDescent="0.3">
      <c r="A104" s="2"/>
      <c r="B104" s="24" t="s">
        <v>9</v>
      </c>
      <c r="C104" s="3"/>
      <c r="D104" s="34"/>
      <c r="E104" s="34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5"/>
      <c r="AM104" s="36"/>
      <c r="AN104" s="35"/>
      <c r="AO104" s="36"/>
      <c r="AP104" s="4"/>
      <c r="AQ104" s="4"/>
    </row>
    <row r="105" spans="1:44" hidden="1" x14ac:dyDescent="0.3">
      <c r="A105" s="2"/>
      <c r="B105" s="12" t="s">
        <v>10</v>
      </c>
      <c r="C105" s="3"/>
      <c r="D105" s="37">
        <f>D109+D113+D117+D121+D125+D129+D133+D135</f>
        <v>441915.29999999993</v>
      </c>
      <c r="E105" s="37">
        <f>E109+E113+E117+E121+E125+E129+E133+E135</f>
        <v>458956.6</v>
      </c>
      <c r="F105" s="49">
        <f>F109++F113+F117+F121+F125+F129+F133+F135</f>
        <v>1.8189894035458565E-12</v>
      </c>
      <c r="G105" s="36">
        <f t="shared" si="0"/>
        <v>441915.29999999993</v>
      </c>
      <c r="H105" s="49">
        <f>H109+H113+H117+H121+H125+H129+H133+H135</f>
        <v>-3.637978807091713E-12</v>
      </c>
      <c r="I105" s="36">
        <f t="shared" si="1"/>
        <v>458956.6</v>
      </c>
      <c r="J105" s="49">
        <f>J109++J113+J117+J121+J125+J129+J133+J135</f>
        <v>0</v>
      </c>
      <c r="K105" s="36">
        <f t="shared" si="2"/>
        <v>441915.29999999993</v>
      </c>
      <c r="L105" s="49">
        <f>L109+L113+L117+L121+L125+L129+L133+L135</f>
        <v>0</v>
      </c>
      <c r="M105" s="36">
        <f t="shared" ref="M105:M107" si="204">I105+L105</f>
        <v>458956.6</v>
      </c>
      <c r="N105" s="49">
        <f>N109++N113+N117+N121+N125+N129+N133+N135</f>
        <v>0</v>
      </c>
      <c r="O105" s="36">
        <f t="shared" ref="O105:O107" si="205">K105+N105</f>
        <v>441915.29999999993</v>
      </c>
      <c r="P105" s="49">
        <f>P109+P113+P117+P121+P125+P129+P133+P135</f>
        <v>0</v>
      </c>
      <c r="Q105" s="36">
        <f t="shared" ref="Q105:Q107" si="206">M105+P105</f>
        <v>458956.6</v>
      </c>
      <c r="R105" s="49">
        <f>R109++R113+R117+R121+R125+R129+R133+R135</f>
        <v>0</v>
      </c>
      <c r="S105" s="36">
        <f t="shared" ref="S105:S107" si="207">O105+R105</f>
        <v>441915.29999999993</v>
      </c>
      <c r="T105" s="49">
        <f>T109+T113+T117+T121+T125+T129+T133+T135</f>
        <v>0</v>
      </c>
      <c r="U105" s="36">
        <f t="shared" ref="U105:U107" si="208">Q105+T105</f>
        <v>458956.6</v>
      </c>
      <c r="V105" s="49">
        <f>V109++V113+V117+V121+V125+V129+V133+V135</f>
        <v>50133</v>
      </c>
      <c r="W105" s="36">
        <f t="shared" ref="W105:W107" si="209">S105+V105</f>
        <v>492048.29999999993</v>
      </c>
      <c r="X105" s="49">
        <f>X109+X113+X117+X121+X125+X129+X133+X135</f>
        <v>0</v>
      </c>
      <c r="Y105" s="36">
        <f t="shared" ref="Y105:Y107" si="210">U105+X105</f>
        <v>458956.6</v>
      </c>
      <c r="Z105" s="49">
        <f>Z109++Z113+Z117+Z121+Z125+Z129+Z133+Z135</f>
        <v>0</v>
      </c>
      <c r="AA105" s="36">
        <f t="shared" ref="AA105:AA107" si="211">W105+Z105</f>
        <v>492048.29999999993</v>
      </c>
      <c r="AB105" s="49">
        <f>AB109+AB113+AB117+AB121+AB125+AB129+AB133+AB135</f>
        <v>0</v>
      </c>
      <c r="AC105" s="36">
        <f t="shared" ref="AC105:AC107" si="212">Y105+AB105</f>
        <v>458956.6</v>
      </c>
      <c r="AD105" s="49">
        <f>AD109++AD113+AD117+AD121+AD125+AD129+AD133+AD135+AD136</f>
        <v>18135.043000000001</v>
      </c>
      <c r="AE105" s="36">
        <f t="shared" ref="AE105:AE107" si="213">AA105+AD105</f>
        <v>510183.34299999994</v>
      </c>
      <c r="AF105" s="49">
        <f>AF109+AF113+AF117+AF121+AF125+AF129+AF133+AF135</f>
        <v>0</v>
      </c>
      <c r="AG105" s="36">
        <f t="shared" ref="AG105:AG107" si="214">AC105+AF105</f>
        <v>458956.6</v>
      </c>
      <c r="AH105" s="49">
        <f>AH109++AH113+AH117+AH121+AH125+AH129+AH133+AH135+AH136</f>
        <v>17756.599999999999</v>
      </c>
      <c r="AI105" s="36">
        <f t="shared" ref="AI105:AI107" si="215">AE105+AH105</f>
        <v>527939.94299999997</v>
      </c>
      <c r="AJ105" s="49">
        <f>AJ109+AJ113+AJ117+AJ121+AJ125+AJ129+AJ133+AJ135</f>
        <v>0</v>
      </c>
      <c r="AK105" s="36">
        <f t="shared" ref="AK105:AK107" si="216">AG105+AJ105</f>
        <v>458956.6</v>
      </c>
      <c r="AL105" s="38">
        <f>AL109++AL113+AL117+AL121+AL125+AL129+AL133+AL135+AL136</f>
        <v>0</v>
      </c>
      <c r="AM105" s="36">
        <f t="shared" ref="AM105:AM107" si="217">AI105+AL105</f>
        <v>527939.94299999997</v>
      </c>
      <c r="AN105" s="38">
        <f>AN109+AN113+AN117+AN121+AN125+AN129+AN133+AN135</f>
        <v>0</v>
      </c>
      <c r="AO105" s="36">
        <f t="shared" ref="AO105:AO107" si="218">AK105+AN105</f>
        <v>458956.6</v>
      </c>
      <c r="AP105" s="4"/>
      <c r="AQ105" s="4">
        <v>0</v>
      </c>
    </row>
    <row r="106" spans="1:44" x14ac:dyDescent="0.3">
      <c r="A106" s="2"/>
      <c r="B106" s="17" t="s">
        <v>44</v>
      </c>
      <c r="C106" s="3"/>
      <c r="D106" s="34">
        <f>D110+D114+D118+D122+D126+D130+D134</f>
        <v>1025745.8</v>
      </c>
      <c r="E106" s="34">
        <f>E110+E114+E118+E122+E126+E130+E134</f>
        <v>1185000</v>
      </c>
      <c r="F106" s="36">
        <f>F110+F114+F118+F122+F126+F130+F134</f>
        <v>0</v>
      </c>
      <c r="G106" s="36">
        <f t="shared" si="0"/>
        <v>1025745.8</v>
      </c>
      <c r="H106" s="36">
        <f>H110+H114+H118+H122+H126+H130+H134</f>
        <v>0</v>
      </c>
      <c r="I106" s="36">
        <f t="shared" si="1"/>
        <v>1185000</v>
      </c>
      <c r="J106" s="36">
        <f>J110+J114+J118+J122+J126+J130+J134</f>
        <v>0</v>
      </c>
      <c r="K106" s="36">
        <f t="shared" si="2"/>
        <v>1025745.8</v>
      </c>
      <c r="L106" s="36">
        <f>L110+L114+L118+L122+L126+L130+L134</f>
        <v>0</v>
      </c>
      <c r="M106" s="36">
        <f t="shared" si="204"/>
        <v>1185000</v>
      </c>
      <c r="N106" s="36">
        <f>N110+N114+N118+N122+N126+N130+N134</f>
        <v>0</v>
      </c>
      <c r="O106" s="36">
        <f t="shared" si="205"/>
        <v>1025745.8</v>
      </c>
      <c r="P106" s="36">
        <f>P110+P114+P118+P122+P126+P130+P134</f>
        <v>0</v>
      </c>
      <c r="Q106" s="36">
        <f t="shared" si="206"/>
        <v>1185000</v>
      </c>
      <c r="R106" s="36">
        <f>R110+R114+R118+R122+R126+R130+R134</f>
        <v>0</v>
      </c>
      <c r="S106" s="36">
        <f t="shared" si="207"/>
        <v>1025745.8</v>
      </c>
      <c r="T106" s="36">
        <f>T110+T114+T118+T122+T126+T130+T134</f>
        <v>0</v>
      </c>
      <c r="U106" s="36">
        <f t="shared" si="208"/>
        <v>1185000</v>
      </c>
      <c r="V106" s="36">
        <f>V110+V114+V118+V122+V126+V130+V134</f>
        <v>150399.29999999999</v>
      </c>
      <c r="W106" s="36">
        <f t="shared" si="209"/>
        <v>1176145.1000000001</v>
      </c>
      <c r="X106" s="36">
        <f>X110+X114+X118+X122+X126+X130+X134</f>
        <v>0</v>
      </c>
      <c r="Y106" s="36">
        <f t="shared" si="210"/>
        <v>1185000</v>
      </c>
      <c r="Z106" s="36">
        <f>Z110+Z114+Z118+Z122+Z126+Z130+Z134</f>
        <v>0</v>
      </c>
      <c r="AA106" s="36">
        <f t="shared" si="211"/>
        <v>1176145.1000000001</v>
      </c>
      <c r="AB106" s="36">
        <f>AB110+AB114+AB118+AB122+AB126+AB130+AB134</f>
        <v>0</v>
      </c>
      <c r="AC106" s="36">
        <f t="shared" si="212"/>
        <v>1185000</v>
      </c>
      <c r="AD106" s="36">
        <f>AD110+AD114+AD118+AD122+AD126+AD130+AD134</f>
        <v>0</v>
      </c>
      <c r="AE106" s="36">
        <f t="shared" si="213"/>
        <v>1176145.1000000001</v>
      </c>
      <c r="AF106" s="36">
        <f>AF110+AF114+AF118+AF122+AF126+AF130+AF134</f>
        <v>0</v>
      </c>
      <c r="AG106" s="36">
        <f t="shared" si="214"/>
        <v>1185000</v>
      </c>
      <c r="AH106" s="36">
        <f>AH110+AH114+AH118+AH122+AH126+AH130+AH134</f>
        <v>0</v>
      </c>
      <c r="AI106" s="36">
        <f t="shared" si="215"/>
        <v>1176145.1000000001</v>
      </c>
      <c r="AJ106" s="36">
        <f>AJ110+AJ114+AJ118+AJ122+AJ126+AJ130+AJ134</f>
        <v>0</v>
      </c>
      <c r="AK106" s="36">
        <f t="shared" si="216"/>
        <v>1185000</v>
      </c>
      <c r="AL106" s="35">
        <f>AL110+AL114+AL118+AL122+AL126+AL130+AL134</f>
        <v>0</v>
      </c>
      <c r="AM106" s="36">
        <f t="shared" si="217"/>
        <v>1176145.1000000001</v>
      </c>
      <c r="AN106" s="35">
        <f>AN110+AN114+AN118+AN122+AN126+AN130+AN134</f>
        <v>0</v>
      </c>
      <c r="AO106" s="36">
        <f t="shared" si="218"/>
        <v>1185000</v>
      </c>
      <c r="AP106" s="4"/>
      <c r="AQ106" s="4"/>
    </row>
    <row r="107" spans="1:44" ht="56.25" x14ac:dyDescent="0.3">
      <c r="A107" s="2" t="s">
        <v>147</v>
      </c>
      <c r="B107" s="17" t="s">
        <v>45</v>
      </c>
      <c r="C107" s="16" t="s">
        <v>7</v>
      </c>
      <c r="D107" s="34">
        <f>D109+D110</f>
        <v>261623.4</v>
      </c>
      <c r="E107" s="34">
        <f>E109+E110</f>
        <v>0</v>
      </c>
      <c r="F107" s="36">
        <f>F109+F110</f>
        <v>0</v>
      </c>
      <c r="G107" s="36">
        <f t="shared" si="0"/>
        <v>261623.4</v>
      </c>
      <c r="H107" s="36">
        <f>H109+H110</f>
        <v>0</v>
      </c>
      <c r="I107" s="36">
        <f t="shared" si="1"/>
        <v>0</v>
      </c>
      <c r="J107" s="36">
        <f>J109+J110</f>
        <v>0</v>
      </c>
      <c r="K107" s="36">
        <f t="shared" si="2"/>
        <v>261623.4</v>
      </c>
      <c r="L107" s="36">
        <f>L109+L110</f>
        <v>0</v>
      </c>
      <c r="M107" s="36">
        <f t="shared" si="204"/>
        <v>0</v>
      </c>
      <c r="N107" s="36">
        <f>N109+N110</f>
        <v>0</v>
      </c>
      <c r="O107" s="36">
        <f t="shared" si="205"/>
        <v>261623.4</v>
      </c>
      <c r="P107" s="36">
        <f>P109+P110</f>
        <v>0</v>
      </c>
      <c r="Q107" s="36">
        <f t="shared" si="206"/>
        <v>0</v>
      </c>
      <c r="R107" s="36">
        <f>R109+R110</f>
        <v>0</v>
      </c>
      <c r="S107" s="36">
        <f t="shared" si="207"/>
        <v>261623.4</v>
      </c>
      <c r="T107" s="36">
        <f>T109+T110</f>
        <v>0</v>
      </c>
      <c r="U107" s="36">
        <f t="shared" si="208"/>
        <v>0</v>
      </c>
      <c r="V107" s="36">
        <f>V109+V110</f>
        <v>200532.3</v>
      </c>
      <c r="W107" s="36">
        <f t="shared" si="209"/>
        <v>462155.69999999995</v>
      </c>
      <c r="X107" s="36">
        <f>X109+X110</f>
        <v>0</v>
      </c>
      <c r="Y107" s="36">
        <f t="shared" si="210"/>
        <v>0</v>
      </c>
      <c r="Z107" s="36">
        <f>Z109+Z110</f>
        <v>0</v>
      </c>
      <c r="AA107" s="36">
        <f t="shared" si="211"/>
        <v>462155.69999999995</v>
      </c>
      <c r="AB107" s="36">
        <f>AB109+AB110</f>
        <v>0</v>
      </c>
      <c r="AC107" s="36">
        <f t="shared" si="212"/>
        <v>0</v>
      </c>
      <c r="AD107" s="36">
        <f>AD109+AD110</f>
        <v>0</v>
      </c>
      <c r="AE107" s="36">
        <f t="shared" si="213"/>
        <v>462155.69999999995</v>
      </c>
      <c r="AF107" s="36">
        <f>AF109+AF110</f>
        <v>0</v>
      </c>
      <c r="AG107" s="36">
        <f t="shared" si="214"/>
        <v>0</v>
      </c>
      <c r="AH107" s="36">
        <f>AH109+AH110</f>
        <v>0</v>
      </c>
      <c r="AI107" s="36">
        <f t="shared" si="215"/>
        <v>462155.69999999995</v>
      </c>
      <c r="AJ107" s="36">
        <f>AJ109+AJ110</f>
        <v>0</v>
      </c>
      <c r="AK107" s="36">
        <f t="shared" si="216"/>
        <v>0</v>
      </c>
      <c r="AL107" s="35">
        <f>AL109+AL110</f>
        <v>0</v>
      </c>
      <c r="AM107" s="36">
        <f t="shared" si="217"/>
        <v>462155.69999999995</v>
      </c>
      <c r="AN107" s="35">
        <f>AN109+AN110</f>
        <v>0</v>
      </c>
      <c r="AO107" s="36">
        <f t="shared" si="218"/>
        <v>0</v>
      </c>
      <c r="AP107" s="4"/>
      <c r="AQ107" s="4"/>
    </row>
    <row r="108" spans="1:44" x14ac:dyDescent="0.3">
      <c r="A108" s="2"/>
      <c r="B108" s="17" t="s">
        <v>9</v>
      </c>
      <c r="C108" s="3"/>
      <c r="D108" s="34"/>
      <c r="E108" s="34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5"/>
      <c r="AM108" s="36"/>
      <c r="AN108" s="35"/>
      <c r="AO108" s="36"/>
      <c r="AP108" s="4"/>
      <c r="AQ108" s="4"/>
    </row>
    <row r="109" spans="1:44" hidden="1" x14ac:dyDescent="0.3">
      <c r="A109" s="2"/>
      <c r="B109" s="15" t="s">
        <v>10</v>
      </c>
      <c r="C109" s="3"/>
      <c r="D109" s="37">
        <v>65405.9</v>
      </c>
      <c r="E109" s="37">
        <v>0</v>
      </c>
      <c r="F109" s="49"/>
      <c r="G109" s="36">
        <f t="shared" si="0"/>
        <v>65405.9</v>
      </c>
      <c r="H109" s="49"/>
      <c r="I109" s="36">
        <f t="shared" si="1"/>
        <v>0</v>
      </c>
      <c r="J109" s="49"/>
      <c r="K109" s="36">
        <f t="shared" si="2"/>
        <v>65405.9</v>
      </c>
      <c r="L109" s="49"/>
      <c r="M109" s="36">
        <f t="shared" ref="M109:M111" si="219">I109+L109</f>
        <v>0</v>
      </c>
      <c r="N109" s="49"/>
      <c r="O109" s="36">
        <f t="shared" ref="O109:O111" si="220">K109+N109</f>
        <v>65405.9</v>
      </c>
      <c r="P109" s="49"/>
      <c r="Q109" s="36">
        <f t="shared" ref="Q109:Q111" si="221">M109+P109</f>
        <v>0</v>
      </c>
      <c r="R109" s="49"/>
      <c r="S109" s="36">
        <f t="shared" ref="S109:S111" si="222">O109+R109</f>
        <v>65405.9</v>
      </c>
      <c r="T109" s="49"/>
      <c r="U109" s="36">
        <f t="shared" ref="U109:U111" si="223">Q109+T109</f>
        <v>0</v>
      </c>
      <c r="V109" s="49">
        <v>50133</v>
      </c>
      <c r="W109" s="36">
        <f t="shared" ref="W109:W111" si="224">S109+V109</f>
        <v>115538.9</v>
      </c>
      <c r="X109" s="49"/>
      <c r="Y109" s="36">
        <f t="shared" ref="Y109:Y111" si="225">U109+X109</f>
        <v>0</v>
      </c>
      <c r="Z109" s="49"/>
      <c r="AA109" s="36">
        <f t="shared" ref="AA109:AA111" si="226">W109+Z109</f>
        <v>115538.9</v>
      </c>
      <c r="AB109" s="49"/>
      <c r="AC109" s="36">
        <f t="shared" ref="AC109:AC111" si="227">Y109+AB109</f>
        <v>0</v>
      </c>
      <c r="AD109" s="49"/>
      <c r="AE109" s="36">
        <f t="shared" ref="AE109:AE111" si="228">AA109+AD109</f>
        <v>115538.9</v>
      </c>
      <c r="AF109" s="49"/>
      <c r="AG109" s="36">
        <f t="shared" ref="AG109:AG111" si="229">AC109+AF109</f>
        <v>0</v>
      </c>
      <c r="AH109" s="49"/>
      <c r="AI109" s="36">
        <f t="shared" ref="AI109:AI111" si="230">AE109+AH109</f>
        <v>115538.9</v>
      </c>
      <c r="AJ109" s="49"/>
      <c r="AK109" s="36">
        <f t="shared" ref="AK109:AK111" si="231">AG109+AJ109</f>
        <v>0</v>
      </c>
      <c r="AL109" s="38"/>
      <c r="AM109" s="36">
        <f t="shared" ref="AM109:AM111" si="232">AI109+AL109</f>
        <v>115538.9</v>
      </c>
      <c r="AN109" s="38"/>
      <c r="AO109" s="36">
        <f t="shared" ref="AO109:AO111" si="233">AK109+AN109</f>
        <v>0</v>
      </c>
      <c r="AP109" s="4" t="s">
        <v>46</v>
      </c>
      <c r="AQ109" s="4">
        <v>0</v>
      </c>
    </row>
    <row r="110" spans="1:44" x14ac:dyDescent="0.3">
      <c r="A110" s="2"/>
      <c r="B110" s="17" t="s">
        <v>44</v>
      </c>
      <c r="C110" s="3"/>
      <c r="D110" s="34">
        <v>196217.5</v>
      </c>
      <c r="E110" s="34">
        <v>0</v>
      </c>
      <c r="F110" s="36"/>
      <c r="G110" s="36">
        <f t="shared" ref="G110:G174" si="234">D110+F110</f>
        <v>196217.5</v>
      </c>
      <c r="H110" s="36"/>
      <c r="I110" s="36">
        <f t="shared" ref="I110:I174" si="235">E110+H110</f>
        <v>0</v>
      </c>
      <c r="J110" s="36"/>
      <c r="K110" s="36">
        <f t="shared" ref="K110:K174" si="236">G110+J110</f>
        <v>196217.5</v>
      </c>
      <c r="L110" s="36"/>
      <c r="M110" s="36">
        <f t="shared" si="219"/>
        <v>0</v>
      </c>
      <c r="N110" s="36"/>
      <c r="O110" s="36">
        <f t="shared" si="220"/>
        <v>196217.5</v>
      </c>
      <c r="P110" s="36"/>
      <c r="Q110" s="36">
        <f t="shared" si="221"/>
        <v>0</v>
      </c>
      <c r="R110" s="36"/>
      <c r="S110" s="36">
        <f t="shared" si="222"/>
        <v>196217.5</v>
      </c>
      <c r="T110" s="36"/>
      <c r="U110" s="36">
        <f t="shared" si="223"/>
        <v>0</v>
      </c>
      <c r="V110" s="36">
        <v>150399.29999999999</v>
      </c>
      <c r="W110" s="36">
        <f t="shared" si="224"/>
        <v>346616.8</v>
      </c>
      <c r="X110" s="36"/>
      <c r="Y110" s="36">
        <f t="shared" si="225"/>
        <v>0</v>
      </c>
      <c r="Z110" s="36"/>
      <c r="AA110" s="36">
        <f t="shared" si="226"/>
        <v>346616.8</v>
      </c>
      <c r="AB110" s="36"/>
      <c r="AC110" s="36">
        <f t="shared" si="227"/>
        <v>0</v>
      </c>
      <c r="AD110" s="36"/>
      <c r="AE110" s="36">
        <f t="shared" si="228"/>
        <v>346616.8</v>
      </c>
      <c r="AF110" s="36"/>
      <c r="AG110" s="36">
        <f t="shared" si="229"/>
        <v>0</v>
      </c>
      <c r="AH110" s="36"/>
      <c r="AI110" s="36">
        <f t="shared" si="230"/>
        <v>346616.8</v>
      </c>
      <c r="AJ110" s="36"/>
      <c r="AK110" s="36">
        <f t="shared" si="231"/>
        <v>0</v>
      </c>
      <c r="AL110" s="35"/>
      <c r="AM110" s="36">
        <f t="shared" si="232"/>
        <v>346616.8</v>
      </c>
      <c r="AN110" s="35"/>
      <c r="AO110" s="36">
        <f t="shared" si="233"/>
        <v>0</v>
      </c>
      <c r="AP110" s="4" t="s">
        <v>177</v>
      </c>
      <c r="AQ110" s="18"/>
    </row>
    <row r="111" spans="1:44" ht="56.25" x14ac:dyDescent="0.3">
      <c r="A111" s="2" t="s">
        <v>148</v>
      </c>
      <c r="B111" s="17" t="s">
        <v>47</v>
      </c>
      <c r="C111" s="16" t="s">
        <v>7</v>
      </c>
      <c r="D111" s="34">
        <f>D113+D114</f>
        <v>100000</v>
      </c>
      <c r="E111" s="34">
        <f>E113+E114</f>
        <v>150000</v>
      </c>
      <c r="F111" s="36">
        <f>F113+F114</f>
        <v>32500</v>
      </c>
      <c r="G111" s="36">
        <f t="shared" si="234"/>
        <v>132500</v>
      </c>
      <c r="H111" s="36">
        <f>H113+H114</f>
        <v>-32500</v>
      </c>
      <c r="I111" s="36">
        <f t="shared" si="235"/>
        <v>117500</v>
      </c>
      <c r="J111" s="36">
        <f>J113+J114</f>
        <v>97500</v>
      </c>
      <c r="K111" s="36">
        <f t="shared" si="236"/>
        <v>230000</v>
      </c>
      <c r="L111" s="36">
        <f>L113+L114</f>
        <v>-97500</v>
      </c>
      <c r="M111" s="36">
        <f t="shared" si="219"/>
        <v>20000</v>
      </c>
      <c r="N111" s="36">
        <f>N113+N114</f>
        <v>0</v>
      </c>
      <c r="O111" s="36">
        <f t="shared" si="220"/>
        <v>230000</v>
      </c>
      <c r="P111" s="36">
        <f>P113+P114</f>
        <v>0</v>
      </c>
      <c r="Q111" s="36">
        <f t="shared" si="221"/>
        <v>20000</v>
      </c>
      <c r="R111" s="36">
        <f>R113+R114</f>
        <v>0</v>
      </c>
      <c r="S111" s="36">
        <f t="shared" si="222"/>
        <v>230000</v>
      </c>
      <c r="T111" s="36">
        <f>T113+T114</f>
        <v>0</v>
      </c>
      <c r="U111" s="36">
        <f t="shared" si="223"/>
        <v>20000</v>
      </c>
      <c r="V111" s="36">
        <f>V113+V114</f>
        <v>0</v>
      </c>
      <c r="W111" s="36">
        <f t="shared" si="224"/>
        <v>230000</v>
      </c>
      <c r="X111" s="36">
        <f>X113+X114</f>
        <v>0</v>
      </c>
      <c r="Y111" s="36">
        <f t="shared" si="225"/>
        <v>20000</v>
      </c>
      <c r="Z111" s="36">
        <f>Z113+Z114</f>
        <v>0</v>
      </c>
      <c r="AA111" s="36">
        <f t="shared" si="226"/>
        <v>230000</v>
      </c>
      <c r="AB111" s="36">
        <f>AB113+AB114</f>
        <v>0</v>
      </c>
      <c r="AC111" s="36">
        <f t="shared" si="227"/>
        <v>20000</v>
      </c>
      <c r="AD111" s="36">
        <f>AD113+AD114</f>
        <v>0</v>
      </c>
      <c r="AE111" s="36">
        <f t="shared" si="228"/>
        <v>230000</v>
      </c>
      <c r="AF111" s="36">
        <f>AF113+AF114</f>
        <v>0</v>
      </c>
      <c r="AG111" s="36">
        <f t="shared" si="229"/>
        <v>20000</v>
      </c>
      <c r="AH111" s="36">
        <f>AH113+AH114</f>
        <v>0</v>
      </c>
      <c r="AI111" s="36">
        <f t="shared" si="230"/>
        <v>230000</v>
      </c>
      <c r="AJ111" s="36">
        <f>AJ113+AJ114</f>
        <v>0</v>
      </c>
      <c r="AK111" s="36">
        <f t="shared" si="231"/>
        <v>20000</v>
      </c>
      <c r="AL111" s="35">
        <f>AL113+AL114</f>
        <v>0</v>
      </c>
      <c r="AM111" s="36">
        <f t="shared" si="232"/>
        <v>230000</v>
      </c>
      <c r="AN111" s="35">
        <f>AN113+AN114</f>
        <v>0</v>
      </c>
      <c r="AO111" s="36">
        <f t="shared" si="233"/>
        <v>20000</v>
      </c>
      <c r="AP111" s="18"/>
      <c r="AQ111" s="4"/>
    </row>
    <row r="112" spans="1:44" x14ac:dyDescent="0.3">
      <c r="A112" s="2"/>
      <c r="B112" s="17" t="s">
        <v>9</v>
      </c>
      <c r="C112" s="3"/>
      <c r="D112" s="34"/>
      <c r="E112" s="34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5"/>
      <c r="AM112" s="36"/>
      <c r="AN112" s="35"/>
      <c r="AO112" s="36"/>
      <c r="AP112" s="4"/>
      <c r="AQ112" s="4"/>
    </row>
    <row r="113" spans="1:43" hidden="1" x14ac:dyDescent="0.3">
      <c r="A113" s="2"/>
      <c r="B113" s="15" t="s">
        <v>10</v>
      </c>
      <c r="C113" s="3"/>
      <c r="D113" s="37">
        <v>25000</v>
      </c>
      <c r="E113" s="37">
        <v>37500</v>
      </c>
      <c r="F113" s="49">
        <v>32500</v>
      </c>
      <c r="G113" s="36">
        <f t="shared" si="234"/>
        <v>57500</v>
      </c>
      <c r="H113" s="49">
        <v>-32500</v>
      </c>
      <c r="I113" s="36">
        <f t="shared" si="235"/>
        <v>5000</v>
      </c>
      <c r="J113" s="49"/>
      <c r="K113" s="36">
        <f t="shared" si="236"/>
        <v>57500</v>
      </c>
      <c r="L113" s="49"/>
      <c r="M113" s="36">
        <f t="shared" ref="M113:M115" si="237">I113+L113</f>
        <v>5000</v>
      </c>
      <c r="N113" s="49"/>
      <c r="O113" s="36">
        <f t="shared" ref="O113:O115" si="238">K113+N113</f>
        <v>57500</v>
      </c>
      <c r="P113" s="49"/>
      <c r="Q113" s="36">
        <f t="shared" ref="Q113:Q115" si="239">M113+P113</f>
        <v>5000</v>
      </c>
      <c r="R113" s="49"/>
      <c r="S113" s="36">
        <f t="shared" ref="S113:S115" si="240">O113+R113</f>
        <v>57500</v>
      </c>
      <c r="T113" s="49"/>
      <c r="U113" s="36">
        <f t="shared" ref="U113:U115" si="241">Q113+T113</f>
        <v>5000</v>
      </c>
      <c r="V113" s="49"/>
      <c r="W113" s="36">
        <f t="shared" ref="W113:W115" si="242">S113+V113</f>
        <v>57500</v>
      </c>
      <c r="X113" s="49"/>
      <c r="Y113" s="36">
        <f t="shared" ref="Y113:Y115" si="243">U113+X113</f>
        <v>5000</v>
      </c>
      <c r="Z113" s="49"/>
      <c r="AA113" s="36">
        <f t="shared" ref="AA113:AA115" si="244">W113+Z113</f>
        <v>57500</v>
      </c>
      <c r="AB113" s="49"/>
      <c r="AC113" s="36">
        <f t="shared" ref="AC113:AC115" si="245">Y113+AB113</f>
        <v>5000</v>
      </c>
      <c r="AD113" s="49"/>
      <c r="AE113" s="36">
        <f t="shared" ref="AE113:AE115" si="246">AA113+AD113</f>
        <v>57500</v>
      </c>
      <c r="AF113" s="49"/>
      <c r="AG113" s="36">
        <f t="shared" ref="AG113:AG115" si="247">AC113+AF113</f>
        <v>5000</v>
      </c>
      <c r="AH113" s="49"/>
      <c r="AI113" s="36">
        <f t="shared" ref="AI113:AI115" si="248">AE113+AH113</f>
        <v>57500</v>
      </c>
      <c r="AJ113" s="49"/>
      <c r="AK113" s="36">
        <f t="shared" ref="AK113:AK115" si="249">AG113+AJ113</f>
        <v>5000</v>
      </c>
      <c r="AL113" s="38"/>
      <c r="AM113" s="36">
        <f t="shared" ref="AM113:AM115" si="250">AI113+AL113</f>
        <v>57500</v>
      </c>
      <c r="AN113" s="38"/>
      <c r="AO113" s="36">
        <f t="shared" ref="AO113:AO115" si="251">AK113+AN113</f>
        <v>5000</v>
      </c>
      <c r="AP113" s="19" t="s">
        <v>165</v>
      </c>
      <c r="AQ113" s="4">
        <v>0</v>
      </c>
    </row>
    <row r="114" spans="1:43" x14ac:dyDescent="0.3">
      <c r="A114" s="2"/>
      <c r="B114" s="17" t="s">
        <v>44</v>
      </c>
      <c r="C114" s="3"/>
      <c r="D114" s="34">
        <v>75000</v>
      </c>
      <c r="E114" s="34">
        <v>112500</v>
      </c>
      <c r="F114" s="36"/>
      <c r="G114" s="36">
        <f t="shared" si="234"/>
        <v>75000</v>
      </c>
      <c r="H114" s="36"/>
      <c r="I114" s="36">
        <f t="shared" si="235"/>
        <v>112500</v>
      </c>
      <c r="J114" s="36">
        <v>97500</v>
      </c>
      <c r="K114" s="36">
        <f t="shared" si="236"/>
        <v>172500</v>
      </c>
      <c r="L114" s="36">
        <v>-97500</v>
      </c>
      <c r="M114" s="36">
        <f t="shared" si="237"/>
        <v>15000</v>
      </c>
      <c r="N114" s="36"/>
      <c r="O114" s="36">
        <f t="shared" si="238"/>
        <v>172500</v>
      </c>
      <c r="P114" s="36"/>
      <c r="Q114" s="36">
        <f t="shared" si="239"/>
        <v>15000</v>
      </c>
      <c r="R114" s="36"/>
      <c r="S114" s="36">
        <f t="shared" si="240"/>
        <v>172500</v>
      </c>
      <c r="T114" s="36"/>
      <c r="U114" s="36">
        <f t="shared" si="241"/>
        <v>15000</v>
      </c>
      <c r="V114" s="36"/>
      <c r="W114" s="36">
        <f t="shared" si="242"/>
        <v>172500</v>
      </c>
      <c r="X114" s="36"/>
      <c r="Y114" s="36">
        <f t="shared" si="243"/>
        <v>15000</v>
      </c>
      <c r="Z114" s="36"/>
      <c r="AA114" s="36">
        <f t="shared" si="244"/>
        <v>172500</v>
      </c>
      <c r="AB114" s="36"/>
      <c r="AC114" s="36">
        <f t="shared" si="245"/>
        <v>15000</v>
      </c>
      <c r="AD114" s="36"/>
      <c r="AE114" s="36">
        <f t="shared" si="246"/>
        <v>172500</v>
      </c>
      <c r="AF114" s="36"/>
      <c r="AG114" s="36">
        <f t="shared" si="247"/>
        <v>15000</v>
      </c>
      <c r="AH114" s="36"/>
      <c r="AI114" s="36">
        <f t="shared" si="248"/>
        <v>172500</v>
      </c>
      <c r="AJ114" s="36"/>
      <c r="AK114" s="36">
        <f t="shared" si="249"/>
        <v>15000</v>
      </c>
      <c r="AL114" s="35"/>
      <c r="AM114" s="36">
        <f t="shared" si="250"/>
        <v>172500</v>
      </c>
      <c r="AN114" s="35"/>
      <c r="AO114" s="36">
        <f t="shared" si="251"/>
        <v>15000</v>
      </c>
      <c r="AP114" s="4" t="s">
        <v>177</v>
      </c>
      <c r="AQ114" s="4"/>
    </row>
    <row r="115" spans="1:43" ht="56.25" x14ac:dyDescent="0.3">
      <c r="A115" s="2" t="s">
        <v>149</v>
      </c>
      <c r="B115" s="17" t="s">
        <v>48</v>
      </c>
      <c r="C115" s="16" t="s">
        <v>7</v>
      </c>
      <c r="D115" s="34">
        <f>D117+D118</f>
        <v>900337.7</v>
      </c>
      <c r="E115" s="34">
        <f>E117+E118</f>
        <v>873366.1</v>
      </c>
      <c r="F115" s="36">
        <f>F117+F118</f>
        <v>-60268.474999999999</v>
      </c>
      <c r="G115" s="36">
        <f t="shared" si="234"/>
        <v>840069.22499999998</v>
      </c>
      <c r="H115" s="36">
        <f>H117+H118</f>
        <v>60268.45</v>
      </c>
      <c r="I115" s="36">
        <f t="shared" si="235"/>
        <v>933634.54999999993</v>
      </c>
      <c r="J115" s="36">
        <f>J117+J118</f>
        <v>-180805.42499999999</v>
      </c>
      <c r="K115" s="36">
        <f t="shared" si="236"/>
        <v>659263.80000000005</v>
      </c>
      <c r="L115" s="36">
        <f>L117+L118</f>
        <v>180805.35</v>
      </c>
      <c r="M115" s="36">
        <f t="shared" si="237"/>
        <v>1114439.8999999999</v>
      </c>
      <c r="N115" s="36">
        <f>N117+N118</f>
        <v>0</v>
      </c>
      <c r="O115" s="36">
        <f t="shared" si="238"/>
        <v>659263.80000000005</v>
      </c>
      <c r="P115" s="36">
        <f>P117+P118</f>
        <v>0</v>
      </c>
      <c r="Q115" s="36">
        <f t="shared" si="239"/>
        <v>1114439.8999999999</v>
      </c>
      <c r="R115" s="36">
        <f>R117+R118</f>
        <v>0</v>
      </c>
      <c r="S115" s="36">
        <f t="shared" si="240"/>
        <v>659263.80000000005</v>
      </c>
      <c r="T115" s="36">
        <f>T117+T118</f>
        <v>0</v>
      </c>
      <c r="U115" s="36">
        <f t="shared" si="241"/>
        <v>1114439.8999999999</v>
      </c>
      <c r="V115" s="36">
        <f>V117+V118</f>
        <v>0</v>
      </c>
      <c r="W115" s="36">
        <f t="shared" si="242"/>
        <v>659263.80000000005</v>
      </c>
      <c r="X115" s="36">
        <f>X117+X118</f>
        <v>0</v>
      </c>
      <c r="Y115" s="36">
        <f t="shared" si="243"/>
        <v>1114439.8999999999</v>
      </c>
      <c r="Z115" s="36">
        <f>Z117+Z118</f>
        <v>0</v>
      </c>
      <c r="AA115" s="36">
        <f t="shared" si="244"/>
        <v>659263.80000000005</v>
      </c>
      <c r="AB115" s="36">
        <f>AB117+AB118</f>
        <v>0</v>
      </c>
      <c r="AC115" s="36">
        <f t="shared" si="245"/>
        <v>1114439.8999999999</v>
      </c>
      <c r="AD115" s="36">
        <f>AD117+AD118</f>
        <v>0</v>
      </c>
      <c r="AE115" s="36">
        <f t="shared" si="246"/>
        <v>659263.80000000005</v>
      </c>
      <c r="AF115" s="36">
        <f>AF117+AF118</f>
        <v>0</v>
      </c>
      <c r="AG115" s="36">
        <f t="shared" si="247"/>
        <v>1114439.8999999999</v>
      </c>
      <c r="AH115" s="36">
        <f>AH117+AH118</f>
        <v>0</v>
      </c>
      <c r="AI115" s="36">
        <f t="shared" si="248"/>
        <v>659263.80000000005</v>
      </c>
      <c r="AJ115" s="36">
        <f>AJ117+AJ118</f>
        <v>0</v>
      </c>
      <c r="AK115" s="36">
        <f t="shared" si="249"/>
        <v>1114439.8999999999</v>
      </c>
      <c r="AL115" s="35">
        <f>AL117+AL118</f>
        <v>0</v>
      </c>
      <c r="AM115" s="36">
        <f t="shared" si="250"/>
        <v>659263.80000000005</v>
      </c>
      <c r="AN115" s="35">
        <f>AN117+AN118</f>
        <v>0</v>
      </c>
      <c r="AO115" s="36">
        <f t="shared" si="251"/>
        <v>1114439.8999999999</v>
      </c>
      <c r="AP115" s="18"/>
      <c r="AQ115" s="4"/>
    </row>
    <row r="116" spans="1:43" x14ac:dyDescent="0.3">
      <c r="A116" s="2"/>
      <c r="B116" s="17" t="s">
        <v>9</v>
      </c>
      <c r="C116" s="3"/>
      <c r="D116" s="34"/>
      <c r="E116" s="34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5"/>
      <c r="AM116" s="36"/>
      <c r="AN116" s="35"/>
      <c r="AO116" s="36"/>
      <c r="AP116" s="4"/>
      <c r="AQ116" s="4"/>
    </row>
    <row r="117" spans="1:43" hidden="1" x14ac:dyDescent="0.3">
      <c r="A117" s="2"/>
      <c r="B117" s="15" t="s">
        <v>10</v>
      </c>
      <c r="C117" s="3"/>
      <c r="D117" s="37">
        <v>225084.39999999991</v>
      </c>
      <c r="E117" s="37">
        <v>218341.5</v>
      </c>
      <c r="F117" s="49">
        <v>-60268.474999999999</v>
      </c>
      <c r="G117" s="36">
        <f t="shared" si="234"/>
        <v>164815.9249999999</v>
      </c>
      <c r="H117" s="49">
        <v>60268.45</v>
      </c>
      <c r="I117" s="36">
        <f t="shared" si="235"/>
        <v>278609.95</v>
      </c>
      <c r="J117" s="49"/>
      <c r="K117" s="36">
        <f t="shared" si="236"/>
        <v>164815.9249999999</v>
      </c>
      <c r="L117" s="49"/>
      <c r="M117" s="36">
        <f t="shared" ref="M117:M119" si="252">I117+L117</f>
        <v>278609.95</v>
      </c>
      <c r="N117" s="49"/>
      <c r="O117" s="36">
        <f t="shared" ref="O117:O119" si="253">K117+N117</f>
        <v>164815.9249999999</v>
      </c>
      <c r="P117" s="49"/>
      <c r="Q117" s="36">
        <f t="shared" ref="Q117:Q119" si="254">M117+P117</f>
        <v>278609.95</v>
      </c>
      <c r="R117" s="49"/>
      <c r="S117" s="36">
        <f t="shared" ref="S117:S119" si="255">O117+R117</f>
        <v>164815.9249999999</v>
      </c>
      <c r="T117" s="49"/>
      <c r="U117" s="36">
        <f t="shared" ref="U117:U119" si="256">Q117+T117</f>
        <v>278609.95</v>
      </c>
      <c r="V117" s="49"/>
      <c r="W117" s="36">
        <f t="shared" ref="W117:W119" si="257">S117+V117</f>
        <v>164815.9249999999</v>
      </c>
      <c r="X117" s="49"/>
      <c r="Y117" s="36">
        <f t="shared" ref="Y117:Y119" si="258">U117+X117</f>
        <v>278609.95</v>
      </c>
      <c r="Z117" s="49"/>
      <c r="AA117" s="36">
        <f t="shared" ref="AA117:AA119" si="259">W117+Z117</f>
        <v>164815.9249999999</v>
      </c>
      <c r="AB117" s="49"/>
      <c r="AC117" s="36">
        <f t="shared" ref="AC117:AC119" si="260">Y117+AB117</f>
        <v>278609.95</v>
      </c>
      <c r="AD117" s="49"/>
      <c r="AE117" s="36">
        <f t="shared" ref="AE117:AE119" si="261">AA117+AD117</f>
        <v>164815.9249999999</v>
      </c>
      <c r="AF117" s="49"/>
      <c r="AG117" s="36">
        <f t="shared" ref="AG117:AG119" si="262">AC117+AF117</f>
        <v>278609.95</v>
      </c>
      <c r="AH117" s="49"/>
      <c r="AI117" s="36">
        <f t="shared" ref="AI117:AI119" si="263">AE117+AH117</f>
        <v>164815.9249999999</v>
      </c>
      <c r="AJ117" s="49"/>
      <c r="AK117" s="36">
        <f t="shared" ref="AK117:AK119" si="264">AG117+AJ117</f>
        <v>278609.95</v>
      </c>
      <c r="AL117" s="38"/>
      <c r="AM117" s="36">
        <f t="shared" ref="AM117:AM119" si="265">AI117+AL117</f>
        <v>164815.9249999999</v>
      </c>
      <c r="AN117" s="38"/>
      <c r="AO117" s="36">
        <f t="shared" ref="AO117:AO119" si="266">AK117+AN117</f>
        <v>278609.95</v>
      </c>
      <c r="AP117" s="19" t="s">
        <v>166</v>
      </c>
      <c r="AQ117" s="4">
        <v>0</v>
      </c>
    </row>
    <row r="118" spans="1:43" x14ac:dyDescent="0.3">
      <c r="A118" s="2"/>
      <c r="B118" s="24" t="s">
        <v>44</v>
      </c>
      <c r="C118" s="3"/>
      <c r="D118" s="34">
        <v>675253.3</v>
      </c>
      <c r="E118" s="34">
        <v>655024.6</v>
      </c>
      <c r="F118" s="36"/>
      <c r="G118" s="36">
        <f t="shared" si="234"/>
        <v>675253.3</v>
      </c>
      <c r="H118" s="36"/>
      <c r="I118" s="36">
        <f t="shared" si="235"/>
        <v>655024.6</v>
      </c>
      <c r="J118" s="36">
        <v>-180805.42499999999</v>
      </c>
      <c r="K118" s="36">
        <f t="shared" si="236"/>
        <v>494447.87500000006</v>
      </c>
      <c r="L118" s="36">
        <v>180805.35</v>
      </c>
      <c r="M118" s="36">
        <f t="shared" si="252"/>
        <v>835829.95</v>
      </c>
      <c r="N118" s="36"/>
      <c r="O118" s="36">
        <f t="shared" si="253"/>
        <v>494447.87500000006</v>
      </c>
      <c r="P118" s="36"/>
      <c r="Q118" s="36">
        <f t="shared" si="254"/>
        <v>835829.95</v>
      </c>
      <c r="R118" s="36"/>
      <c r="S118" s="36">
        <f t="shared" si="255"/>
        <v>494447.87500000006</v>
      </c>
      <c r="T118" s="36"/>
      <c r="U118" s="36">
        <f t="shared" si="256"/>
        <v>835829.95</v>
      </c>
      <c r="V118" s="36"/>
      <c r="W118" s="36">
        <f t="shared" si="257"/>
        <v>494447.87500000006</v>
      </c>
      <c r="X118" s="36"/>
      <c r="Y118" s="36">
        <f t="shared" si="258"/>
        <v>835829.95</v>
      </c>
      <c r="Z118" s="36"/>
      <c r="AA118" s="36">
        <f t="shared" si="259"/>
        <v>494447.87500000006</v>
      </c>
      <c r="AB118" s="36"/>
      <c r="AC118" s="36">
        <f t="shared" si="260"/>
        <v>835829.95</v>
      </c>
      <c r="AD118" s="36"/>
      <c r="AE118" s="36">
        <f t="shared" si="261"/>
        <v>494447.87500000006</v>
      </c>
      <c r="AF118" s="36"/>
      <c r="AG118" s="36">
        <f t="shared" si="262"/>
        <v>835829.95</v>
      </c>
      <c r="AH118" s="36"/>
      <c r="AI118" s="36">
        <f t="shared" si="263"/>
        <v>494447.87500000006</v>
      </c>
      <c r="AJ118" s="36"/>
      <c r="AK118" s="36">
        <f t="shared" si="264"/>
        <v>835829.95</v>
      </c>
      <c r="AL118" s="35"/>
      <c r="AM118" s="36">
        <f t="shared" si="265"/>
        <v>494447.87500000006</v>
      </c>
      <c r="AN118" s="35"/>
      <c r="AO118" s="36">
        <f t="shared" si="266"/>
        <v>835829.95</v>
      </c>
      <c r="AP118" s="4" t="s">
        <v>177</v>
      </c>
      <c r="AQ118" s="4"/>
    </row>
    <row r="119" spans="1:43" ht="56.25" x14ac:dyDescent="0.3">
      <c r="A119" s="2" t="s">
        <v>150</v>
      </c>
      <c r="B119" s="17" t="s">
        <v>49</v>
      </c>
      <c r="C119" s="16" t="s">
        <v>7</v>
      </c>
      <c r="D119" s="34">
        <f>D121+D122</f>
        <v>0</v>
      </c>
      <c r="E119" s="34">
        <f>E121+E122</f>
        <v>130000</v>
      </c>
      <c r="F119" s="36">
        <f>F121+F122</f>
        <v>0</v>
      </c>
      <c r="G119" s="36">
        <f t="shared" si="234"/>
        <v>0</v>
      </c>
      <c r="H119" s="36">
        <f>H121+H122</f>
        <v>0</v>
      </c>
      <c r="I119" s="36">
        <f t="shared" si="235"/>
        <v>130000</v>
      </c>
      <c r="J119" s="36">
        <f>J121+J122</f>
        <v>0</v>
      </c>
      <c r="K119" s="36">
        <f t="shared" si="236"/>
        <v>0</v>
      </c>
      <c r="L119" s="36">
        <f>L121+L122</f>
        <v>0</v>
      </c>
      <c r="M119" s="36">
        <f t="shared" si="252"/>
        <v>130000</v>
      </c>
      <c r="N119" s="36">
        <f>N121+N122</f>
        <v>0</v>
      </c>
      <c r="O119" s="36">
        <f t="shared" si="253"/>
        <v>0</v>
      </c>
      <c r="P119" s="36">
        <f>P121+P122</f>
        <v>0</v>
      </c>
      <c r="Q119" s="36">
        <f t="shared" si="254"/>
        <v>130000</v>
      </c>
      <c r="R119" s="36">
        <f>R121+R122</f>
        <v>0</v>
      </c>
      <c r="S119" s="36">
        <f t="shared" si="255"/>
        <v>0</v>
      </c>
      <c r="T119" s="36">
        <f>T121+T122</f>
        <v>0</v>
      </c>
      <c r="U119" s="36">
        <f t="shared" si="256"/>
        <v>130000</v>
      </c>
      <c r="V119" s="36">
        <f>V121+V122</f>
        <v>0</v>
      </c>
      <c r="W119" s="36">
        <f t="shared" si="257"/>
        <v>0</v>
      </c>
      <c r="X119" s="36">
        <f>X121+X122</f>
        <v>0</v>
      </c>
      <c r="Y119" s="36">
        <f t="shared" si="258"/>
        <v>130000</v>
      </c>
      <c r="Z119" s="36">
        <f>Z121+Z122</f>
        <v>0</v>
      </c>
      <c r="AA119" s="36">
        <f t="shared" si="259"/>
        <v>0</v>
      </c>
      <c r="AB119" s="36">
        <f>AB121+AB122</f>
        <v>0</v>
      </c>
      <c r="AC119" s="36">
        <f t="shared" si="260"/>
        <v>130000</v>
      </c>
      <c r="AD119" s="36">
        <f>AD121+AD122</f>
        <v>0</v>
      </c>
      <c r="AE119" s="36">
        <f t="shared" si="261"/>
        <v>0</v>
      </c>
      <c r="AF119" s="36">
        <f>AF121+AF122</f>
        <v>0</v>
      </c>
      <c r="AG119" s="36">
        <f t="shared" si="262"/>
        <v>130000</v>
      </c>
      <c r="AH119" s="36">
        <f>AH121+AH122</f>
        <v>0</v>
      </c>
      <c r="AI119" s="36">
        <f t="shared" si="263"/>
        <v>0</v>
      </c>
      <c r="AJ119" s="36">
        <f>AJ121+AJ122</f>
        <v>0</v>
      </c>
      <c r="AK119" s="36">
        <f t="shared" si="264"/>
        <v>130000</v>
      </c>
      <c r="AL119" s="35">
        <f>AL121+AL122</f>
        <v>0</v>
      </c>
      <c r="AM119" s="36">
        <f t="shared" si="265"/>
        <v>0</v>
      </c>
      <c r="AN119" s="35">
        <f>AN121+AN122</f>
        <v>0</v>
      </c>
      <c r="AO119" s="36">
        <f t="shared" si="266"/>
        <v>130000</v>
      </c>
      <c r="AP119" s="18"/>
      <c r="AQ119" s="18"/>
    </row>
    <row r="120" spans="1:43" x14ac:dyDescent="0.3">
      <c r="A120" s="2"/>
      <c r="B120" s="17" t="s">
        <v>9</v>
      </c>
      <c r="C120" s="3"/>
      <c r="D120" s="34"/>
      <c r="E120" s="34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5"/>
      <c r="AM120" s="36"/>
      <c r="AN120" s="35"/>
      <c r="AO120" s="36"/>
      <c r="AP120" s="4"/>
      <c r="AQ120" s="4"/>
    </row>
    <row r="121" spans="1:43" hidden="1" x14ac:dyDescent="0.3">
      <c r="A121" s="2"/>
      <c r="B121" s="15" t="s">
        <v>10</v>
      </c>
      <c r="C121" s="3"/>
      <c r="D121" s="37">
        <v>0</v>
      </c>
      <c r="E121" s="37">
        <v>32500</v>
      </c>
      <c r="F121" s="49"/>
      <c r="G121" s="36">
        <f t="shared" si="234"/>
        <v>0</v>
      </c>
      <c r="H121" s="49"/>
      <c r="I121" s="36">
        <f t="shared" si="235"/>
        <v>32500</v>
      </c>
      <c r="J121" s="49"/>
      <c r="K121" s="36">
        <f t="shared" si="236"/>
        <v>0</v>
      </c>
      <c r="L121" s="49"/>
      <c r="M121" s="36">
        <f t="shared" ref="M121:M123" si="267">I121+L121</f>
        <v>32500</v>
      </c>
      <c r="N121" s="49"/>
      <c r="O121" s="36">
        <f t="shared" ref="O121:O123" si="268">K121+N121</f>
        <v>0</v>
      </c>
      <c r="P121" s="49"/>
      <c r="Q121" s="36">
        <f t="shared" ref="Q121:Q123" si="269">M121+P121</f>
        <v>32500</v>
      </c>
      <c r="R121" s="49"/>
      <c r="S121" s="36">
        <f t="shared" ref="S121:S123" si="270">O121+R121</f>
        <v>0</v>
      </c>
      <c r="T121" s="49"/>
      <c r="U121" s="36">
        <f t="shared" ref="U121:U123" si="271">Q121+T121</f>
        <v>32500</v>
      </c>
      <c r="V121" s="49"/>
      <c r="W121" s="36">
        <f t="shared" ref="W121:W123" si="272">S121+V121</f>
        <v>0</v>
      </c>
      <c r="X121" s="49"/>
      <c r="Y121" s="36">
        <f t="shared" ref="Y121:Y123" si="273">U121+X121</f>
        <v>32500</v>
      </c>
      <c r="Z121" s="49"/>
      <c r="AA121" s="36">
        <f t="shared" ref="AA121:AA123" si="274">W121+Z121</f>
        <v>0</v>
      </c>
      <c r="AB121" s="49"/>
      <c r="AC121" s="36">
        <f t="shared" ref="AC121:AC123" si="275">Y121+AB121</f>
        <v>32500</v>
      </c>
      <c r="AD121" s="49"/>
      <c r="AE121" s="36">
        <f t="shared" ref="AE121:AE123" si="276">AA121+AD121</f>
        <v>0</v>
      </c>
      <c r="AF121" s="49"/>
      <c r="AG121" s="36">
        <f t="shared" ref="AG121:AG123" si="277">AC121+AF121</f>
        <v>32500</v>
      </c>
      <c r="AH121" s="49"/>
      <c r="AI121" s="36">
        <f t="shared" ref="AI121:AI123" si="278">AE121+AH121</f>
        <v>0</v>
      </c>
      <c r="AJ121" s="49"/>
      <c r="AK121" s="36">
        <f t="shared" ref="AK121:AK123" si="279">AG121+AJ121</f>
        <v>32500</v>
      </c>
      <c r="AL121" s="38"/>
      <c r="AM121" s="36">
        <f t="shared" ref="AM121:AM123" si="280">AI121+AL121</f>
        <v>0</v>
      </c>
      <c r="AN121" s="38"/>
      <c r="AO121" s="36">
        <f t="shared" ref="AO121:AO123" si="281">AK121+AN121</f>
        <v>32500</v>
      </c>
      <c r="AP121" s="19" t="s">
        <v>50</v>
      </c>
      <c r="AQ121" s="4">
        <v>0</v>
      </c>
    </row>
    <row r="122" spans="1:43" x14ac:dyDescent="0.3">
      <c r="A122" s="2"/>
      <c r="B122" s="17" t="s">
        <v>44</v>
      </c>
      <c r="C122" s="3"/>
      <c r="D122" s="34">
        <v>0</v>
      </c>
      <c r="E122" s="34">
        <v>97500</v>
      </c>
      <c r="F122" s="36"/>
      <c r="G122" s="36">
        <f t="shared" si="234"/>
        <v>0</v>
      </c>
      <c r="H122" s="36"/>
      <c r="I122" s="36">
        <f t="shared" si="235"/>
        <v>97500</v>
      </c>
      <c r="J122" s="36"/>
      <c r="K122" s="36">
        <f t="shared" si="236"/>
        <v>0</v>
      </c>
      <c r="L122" s="36"/>
      <c r="M122" s="36">
        <f t="shared" si="267"/>
        <v>97500</v>
      </c>
      <c r="N122" s="36"/>
      <c r="O122" s="36">
        <f t="shared" si="268"/>
        <v>0</v>
      </c>
      <c r="P122" s="36"/>
      <c r="Q122" s="36">
        <f t="shared" si="269"/>
        <v>97500</v>
      </c>
      <c r="R122" s="36"/>
      <c r="S122" s="36">
        <f t="shared" si="270"/>
        <v>0</v>
      </c>
      <c r="T122" s="36"/>
      <c r="U122" s="36">
        <f t="shared" si="271"/>
        <v>97500</v>
      </c>
      <c r="V122" s="36"/>
      <c r="W122" s="36">
        <f t="shared" si="272"/>
        <v>0</v>
      </c>
      <c r="X122" s="36"/>
      <c r="Y122" s="36">
        <f t="shared" si="273"/>
        <v>97500</v>
      </c>
      <c r="Z122" s="36"/>
      <c r="AA122" s="36">
        <f t="shared" si="274"/>
        <v>0</v>
      </c>
      <c r="AB122" s="36"/>
      <c r="AC122" s="36">
        <f t="shared" si="275"/>
        <v>97500</v>
      </c>
      <c r="AD122" s="36"/>
      <c r="AE122" s="36">
        <f t="shared" si="276"/>
        <v>0</v>
      </c>
      <c r="AF122" s="36"/>
      <c r="AG122" s="36">
        <f t="shared" si="277"/>
        <v>97500</v>
      </c>
      <c r="AH122" s="36"/>
      <c r="AI122" s="36">
        <f t="shared" si="278"/>
        <v>0</v>
      </c>
      <c r="AJ122" s="36"/>
      <c r="AK122" s="36">
        <f t="shared" si="279"/>
        <v>97500</v>
      </c>
      <c r="AL122" s="35"/>
      <c r="AM122" s="36">
        <f t="shared" si="280"/>
        <v>0</v>
      </c>
      <c r="AN122" s="35"/>
      <c r="AO122" s="36">
        <f t="shared" si="281"/>
        <v>97500</v>
      </c>
      <c r="AP122" s="4" t="s">
        <v>177</v>
      </c>
      <c r="AQ122" s="4"/>
    </row>
    <row r="123" spans="1:43" ht="56.25" x14ac:dyDescent="0.3">
      <c r="A123" s="2" t="s">
        <v>151</v>
      </c>
      <c r="B123" s="17" t="s">
        <v>51</v>
      </c>
      <c r="C123" s="16" t="s">
        <v>7</v>
      </c>
      <c r="D123" s="34">
        <f>D125+D126</f>
        <v>45700</v>
      </c>
      <c r="E123" s="34">
        <f>E125+E126</f>
        <v>126633.9</v>
      </c>
      <c r="F123" s="36">
        <f>F125+F126</f>
        <v>25329.424999999999</v>
      </c>
      <c r="G123" s="36">
        <f t="shared" si="234"/>
        <v>71029.425000000003</v>
      </c>
      <c r="H123" s="36">
        <f>H125+H126</f>
        <v>-25329.45</v>
      </c>
      <c r="I123" s="36">
        <f t="shared" si="235"/>
        <v>101304.45</v>
      </c>
      <c r="J123" s="36">
        <f>J125+J126</f>
        <v>75988.274999999994</v>
      </c>
      <c r="K123" s="36">
        <f t="shared" si="236"/>
        <v>147017.70000000001</v>
      </c>
      <c r="L123" s="36">
        <f>L125+L126</f>
        <v>-75988.25</v>
      </c>
      <c r="M123" s="36">
        <f t="shared" si="267"/>
        <v>25316.199999999997</v>
      </c>
      <c r="N123" s="36">
        <f>N125+N126</f>
        <v>0</v>
      </c>
      <c r="O123" s="36">
        <f t="shared" si="268"/>
        <v>147017.70000000001</v>
      </c>
      <c r="P123" s="36">
        <f>P125+P126</f>
        <v>0</v>
      </c>
      <c r="Q123" s="36">
        <f t="shared" si="269"/>
        <v>25316.199999999997</v>
      </c>
      <c r="R123" s="36">
        <f>R125+R126</f>
        <v>0</v>
      </c>
      <c r="S123" s="36">
        <f t="shared" si="270"/>
        <v>147017.70000000001</v>
      </c>
      <c r="T123" s="36">
        <f>T125+T126</f>
        <v>0</v>
      </c>
      <c r="U123" s="36">
        <f t="shared" si="271"/>
        <v>25316.199999999997</v>
      </c>
      <c r="V123" s="36">
        <f>V125+V126</f>
        <v>0</v>
      </c>
      <c r="W123" s="36">
        <f t="shared" si="272"/>
        <v>147017.70000000001</v>
      </c>
      <c r="X123" s="36">
        <f>X125+X126</f>
        <v>0</v>
      </c>
      <c r="Y123" s="36">
        <f t="shared" si="273"/>
        <v>25316.199999999997</v>
      </c>
      <c r="Z123" s="36">
        <f>Z125+Z126</f>
        <v>0</v>
      </c>
      <c r="AA123" s="36">
        <f t="shared" si="274"/>
        <v>147017.70000000001</v>
      </c>
      <c r="AB123" s="36">
        <f>AB125+AB126</f>
        <v>0</v>
      </c>
      <c r="AC123" s="36">
        <f t="shared" si="275"/>
        <v>25316.199999999997</v>
      </c>
      <c r="AD123" s="36">
        <f>AD125+AD126</f>
        <v>0</v>
      </c>
      <c r="AE123" s="36">
        <f t="shared" si="276"/>
        <v>147017.70000000001</v>
      </c>
      <c r="AF123" s="36">
        <f>AF125+AF126</f>
        <v>0</v>
      </c>
      <c r="AG123" s="36">
        <f t="shared" si="277"/>
        <v>25316.199999999997</v>
      </c>
      <c r="AH123" s="36">
        <f>AH125+AH126</f>
        <v>0</v>
      </c>
      <c r="AI123" s="36">
        <f t="shared" si="278"/>
        <v>147017.70000000001</v>
      </c>
      <c r="AJ123" s="36">
        <f>AJ125+AJ126</f>
        <v>0</v>
      </c>
      <c r="AK123" s="36">
        <f t="shared" si="279"/>
        <v>25316.199999999997</v>
      </c>
      <c r="AL123" s="35">
        <f>AL125+AL126</f>
        <v>0</v>
      </c>
      <c r="AM123" s="36">
        <f t="shared" si="280"/>
        <v>147017.70000000001</v>
      </c>
      <c r="AN123" s="35">
        <f>AN125+AN126</f>
        <v>0</v>
      </c>
      <c r="AO123" s="36">
        <f t="shared" si="281"/>
        <v>25316.199999999997</v>
      </c>
      <c r="AP123" s="4"/>
      <c r="AQ123" s="4"/>
    </row>
    <row r="124" spans="1:43" x14ac:dyDescent="0.3">
      <c r="A124" s="2"/>
      <c r="B124" s="17" t="s">
        <v>9</v>
      </c>
      <c r="C124" s="3"/>
      <c r="D124" s="34"/>
      <c r="E124" s="34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5"/>
      <c r="AM124" s="36"/>
      <c r="AN124" s="35"/>
      <c r="AO124" s="36"/>
      <c r="AP124" s="4"/>
      <c r="AQ124" s="4"/>
    </row>
    <row r="125" spans="1:43" hidden="1" x14ac:dyDescent="0.3">
      <c r="A125" s="2"/>
      <c r="B125" s="15" t="s">
        <v>10</v>
      </c>
      <c r="C125" s="3"/>
      <c r="D125" s="37">
        <v>11425</v>
      </c>
      <c r="E125" s="37">
        <v>31658.5</v>
      </c>
      <c r="F125" s="49">
        <v>25329.424999999999</v>
      </c>
      <c r="G125" s="36">
        <f t="shared" si="234"/>
        <v>36754.425000000003</v>
      </c>
      <c r="H125" s="49">
        <v>-25329.45</v>
      </c>
      <c r="I125" s="36">
        <f t="shared" si="235"/>
        <v>6329.0499999999993</v>
      </c>
      <c r="J125" s="49"/>
      <c r="K125" s="36">
        <f t="shared" si="236"/>
        <v>36754.425000000003</v>
      </c>
      <c r="L125" s="49"/>
      <c r="M125" s="36">
        <f t="shared" ref="M125:M127" si="282">I125+L125</f>
        <v>6329.0499999999993</v>
      </c>
      <c r="N125" s="49"/>
      <c r="O125" s="36">
        <f t="shared" ref="O125:O127" si="283">K125+N125</f>
        <v>36754.425000000003</v>
      </c>
      <c r="P125" s="49"/>
      <c r="Q125" s="36">
        <f t="shared" ref="Q125:Q127" si="284">M125+P125</f>
        <v>6329.0499999999993</v>
      </c>
      <c r="R125" s="49"/>
      <c r="S125" s="36">
        <f t="shared" ref="S125:S127" si="285">O125+R125</f>
        <v>36754.425000000003</v>
      </c>
      <c r="T125" s="49"/>
      <c r="U125" s="36">
        <f t="shared" ref="U125:U127" si="286">Q125+T125</f>
        <v>6329.0499999999993</v>
      </c>
      <c r="V125" s="49"/>
      <c r="W125" s="36">
        <f t="shared" ref="W125:W127" si="287">S125+V125</f>
        <v>36754.425000000003</v>
      </c>
      <c r="X125" s="49"/>
      <c r="Y125" s="36">
        <f t="shared" ref="Y125:Y127" si="288">U125+X125</f>
        <v>6329.0499999999993</v>
      </c>
      <c r="Z125" s="49"/>
      <c r="AA125" s="36">
        <f t="shared" ref="AA125:AA127" si="289">W125+Z125</f>
        <v>36754.425000000003</v>
      </c>
      <c r="AB125" s="49"/>
      <c r="AC125" s="36">
        <f t="shared" ref="AC125:AC127" si="290">Y125+AB125</f>
        <v>6329.0499999999993</v>
      </c>
      <c r="AD125" s="49"/>
      <c r="AE125" s="36">
        <f t="shared" ref="AE125:AE127" si="291">AA125+AD125</f>
        <v>36754.425000000003</v>
      </c>
      <c r="AF125" s="49"/>
      <c r="AG125" s="36">
        <f t="shared" ref="AG125:AG127" si="292">AC125+AF125</f>
        <v>6329.0499999999993</v>
      </c>
      <c r="AH125" s="49"/>
      <c r="AI125" s="36">
        <f t="shared" ref="AI125:AI127" si="293">AE125+AH125</f>
        <v>36754.425000000003</v>
      </c>
      <c r="AJ125" s="49"/>
      <c r="AK125" s="36">
        <f t="shared" ref="AK125:AK127" si="294">AG125+AJ125</f>
        <v>6329.0499999999993</v>
      </c>
      <c r="AL125" s="38"/>
      <c r="AM125" s="36">
        <f t="shared" ref="AM125:AM127" si="295">AI125+AL125</f>
        <v>36754.425000000003</v>
      </c>
      <c r="AN125" s="38"/>
      <c r="AO125" s="36">
        <f t="shared" ref="AO125:AO127" si="296">AK125+AN125</f>
        <v>6329.0499999999993</v>
      </c>
      <c r="AP125" s="20" t="s">
        <v>52</v>
      </c>
      <c r="AQ125" s="4">
        <v>0</v>
      </c>
    </row>
    <row r="126" spans="1:43" x14ac:dyDescent="0.3">
      <c r="A126" s="2"/>
      <c r="B126" s="17" t="s">
        <v>44</v>
      </c>
      <c r="C126" s="3"/>
      <c r="D126" s="34">
        <v>34275</v>
      </c>
      <c r="E126" s="34">
        <v>94975.4</v>
      </c>
      <c r="F126" s="36"/>
      <c r="G126" s="36">
        <f t="shared" si="234"/>
        <v>34275</v>
      </c>
      <c r="H126" s="36"/>
      <c r="I126" s="36">
        <f t="shared" si="235"/>
        <v>94975.4</v>
      </c>
      <c r="J126" s="36">
        <v>75988.274999999994</v>
      </c>
      <c r="K126" s="36">
        <f t="shared" si="236"/>
        <v>110263.27499999999</v>
      </c>
      <c r="L126" s="36">
        <v>-75988.25</v>
      </c>
      <c r="M126" s="36">
        <f t="shared" si="282"/>
        <v>18987.149999999994</v>
      </c>
      <c r="N126" s="36"/>
      <c r="O126" s="36">
        <f t="shared" si="283"/>
        <v>110263.27499999999</v>
      </c>
      <c r="P126" s="36"/>
      <c r="Q126" s="36">
        <f t="shared" si="284"/>
        <v>18987.149999999994</v>
      </c>
      <c r="R126" s="36"/>
      <c r="S126" s="36">
        <f t="shared" si="285"/>
        <v>110263.27499999999</v>
      </c>
      <c r="T126" s="36"/>
      <c r="U126" s="36">
        <f t="shared" si="286"/>
        <v>18987.149999999994</v>
      </c>
      <c r="V126" s="36"/>
      <c r="W126" s="36">
        <f t="shared" si="287"/>
        <v>110263.27499999999</v>
      </c>
      <c r="X126" s="36"/>
      <c r="Y126" s="36">
        <f t="shared" si="288"/>
        <v>18987.149999999994</v>
      </c>
      <c r="Z126" s="36"/>
      <c r="AA126" s="36">
        <f t="shared" si="289"/>
        <v>110263.27499999999</v>
      </c>
      <c r="AB126" s="36"/>
      <c r="AC126" s="36">
        <f t="shared" si="290"/>
        <v>18987.149999999994</v>
      </c>
      <c r="AD126" s="36"/>
      <c r="AE126" s="36">
        <f t="shared" si="291"/>
        <v>110263.27499999999</v>
      </c>
      <c r="AF126" s="36"/>
      <c r="AG126" s="36">
        <f t="shared" si="292"/>
        <v>18987.149999999994</v>
      </c>
      <c r="AH126" s="36"/>
      <c r="AI126" s="36">
        <f t="shared" si="293"/>
        <v>110263.27499999999</v>
      </c>
      <c r="AJ126" s="36"/>
      <c r="AK126" s="36">
        <f t="shared" si="294"/>
        <v>18987.149999999994</v>
      </c>
      <c r="AL126" s="35"/>
      <c r="AM126" s="36">
        <f t="shared" si="295"/>
        <v>110263.27499999999</v>
      </c>
      <c r="AN126" s="35"/>
      <c r="AO126" s="36">
        <f t="shared" si="296"/>
        <v>18987.149999999994</v>
      </c>
      <c r="AP126" s="4" t="s">
        <v>177</v>
      </c>
      <c r="AQ126" s="4"/>
    </row>
    <row r="127" spans="1:43" ht="56.25" x14ac:dyDescent="0.3">
      <c r="A127" s="2" t="s">
        <v>152</v>
      </c>
      <c r="B127" s="17" t="s">
        <v>53</v>
      </c>
      <c r="C127" s="16" t="s">
        <v>7</v>
      </c>
      <c r="D127" s="34">
        <f>D129+D130</f>
        <v>60000</v>
      </c>
      <c r="E127" s="34">
        <f>E129+E130</f>
        <v>250000</v>
      </c>
      <c r="F127" s="36">
        <f>F129+F130</f>
        <v>-10418.299999999999</v>
      </c>
      <c r="G127" s="36">
        <f t="shared" si="234"/>
        <v>49581.7</v>
      </c>
      <c r="H127" s="36">
        <f>H129+H130</f>
        <v>10061</v>
      </c>
      <c r="I127" s="36">
        <f t="shared" si="235"/>
        <v>260061</v>
      </c>
      <c r="J127" s="36">
        <f>J129+J130</f>
        <v>-31254.9</v>
      </c>
      <c r="K127" s="36">
        <f t="shared" si="236"/>
        <v>18326.799999999996</v>
      </c>
      <c r="L127" s="36">
        <f>L129+L130</f>
        <v>30182.9</v>
      </c>
      <c r="M127" s="36">
        <f t="shared" si="282"/>
        <v>290243.90000000002</v>
      </c>
      <c r="N127" s="36">
        <f>N129+N130</f>
        <v>0</v>
      </c>
      <c r="O127" s="36">
        <f t="shared" si="283"/>
        <v>18326.799999999996</v>
      </c>
      <c r="P127" s="36">
        <f>P129+P130</f>
        <v>0</v>
      </c>
      <c r="Q127" s="36">
        <f t="shared" si="284"/>
        <v>290243.90000000002</v>
      </c>
      <c r="R127" s="36">
        <f>R129+R130</f>
        <v>0</v>
      </c>
      <c r="S127" s="36">
        <f t="shared" si="285"/>
        <v>18326.799999999996</v>
      </c>
      <c r="T127" s="36">
        <f>T129+T130</f>
        <v>0</v>
      </c>
      <c r="U127" s="36">
        <f t="shared" si="286"/>
        <v>290243.90000000002</v>
      </c>
      <c r="V127" s="36">
        <f>V129+V130</f>
        <v>0</v>
      </c>
      <c r="W127" s="36">
        <f t="shared" si="287"/>
        <v>18326.799999999996</v>
      </c>
      <c r="X127" s="36">
        <f>X129+X130</f>
        <v>0</v>
      </c>
      <c r="Y127" s="36">
        <f t="shared" si="288"/>
        <v>290243.90000000002</v>
      </c>
      <c r="Z127" s="36">
        <f>Z129+Z130</f>
        <v>0</v>
      </c>
      <c r="AA127" s="36">
        <f t="shared" si="289"/>
        <v>18326.799999999996</v>
      </c>
      <c r="AB127" s="36">
        <f>AB129+AB130</f>
        <v>0</v>
      </c>
      <c r="AC127" s="36">
        <f t="shared" si="290"/>
        <v>290243.90000000002</v>
      </c>
      <c r="AD127" s="36">
        <f>AD129+AD130</f>
        <v>0</v>
      </c>
      <c r="AE127" s="36">
        <f t="shared" si="291"/>
        <v>18326.799999999996</v>
      </c>
      <c r="AF127" s="36">
        <f>AF129+AF130</f>
        <v>0</v>
      </c>
      <c r="AG127" s="36">
        <f t="shared" si="292"/>
        <v>290243.90000000002</v>
      </c>
      <c r="AH127" s="36">
        <f>AH129+AH130</f>
        <v>0</v>
      </c>
      <c r="AI127" s="36">
        <f t="shared" si="293"/>
        <v>18326.799999999996</v>
      </c>
      <c r="AJ127" s="36">
        <f>AJ129+AJ130</f>
        <v>0</v>
      </c>
      <c r="AK127" s="36">
        <f t="shared" si="294"/>
        <v>290243.90000000002</v>
      </c>
      <c r="AL127" s="35">
        <f>AL129+AL130</f>
        <v>0</v>
      </c>
      <c r="AM127" s="36">
        <f t="shared" si="295"/>
        <v>18326.799999999996</v>
      </c>
      <c r="AN127" s="35">
        <f>AN129+AN130</f>
        <v>0</v>
      </c>
      <c r="AO127" s="36">
        <f t="shared" si="296"/>
        <v>290243.90000000002</v>
      </c>
      <c r="AP127" s="4"/>
      <c r="AQ127" s="4"/>
    </row>
    <row r="128" spans="1:43" x14ac:dyDescent="0.3">
      <c r="A128" s="2"/>
      <c r="B128" s="17" t="s">
        <v>9</v>
      </c>
      <c r="C128" s="16"/>
      <c r="D128" s="34"/>
      <c r="E128" s="34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5"/>
      <c r="AM128" s="36"/>
      <c r="AN128" s="35"/>
      <c r="AO128" s="36"/>
      <c r="AP128" s="4"/>
      <c r="AQ128" s="4"/>
    </row>
    <row r="129" spans="1:44" hidden="1" x14ac:dyDescent="0.3">
      <c r="A129" s="2"/>
      <c r="B129" s="15" t="s">
        <v>10</v>
      </c>
      <c r="C129" s="16"/>
      <c r="D129" s="37">
        <v>15000</v>
      </c>
      <c r="E129" s="37">
        <v>62500</v>
      </c>
      <c r="F129" s="49">
        <v>-10418.299999999999</v>
      </c>
      <c r="G129" s="36">
        <f t="shared" si="234"/>
        <v>4581.7000000000007</v>
      </c>
      <c r="H129" s="49">
        <v>10061</v>
      </c>
      <c r="I129" s="36">
        <f t="shared" si="235"/>
        <v>72561</v>
      </c>
      <c r="J129" s="49"/>
      <c r="K129" s="36">
        <f t="shared" si="236"/>
        <v>4581.7000000000007</v>
      </c>
      <c r="L129" s="49"/>
      <c r="M129" s="36">
        <f t="shared" ref="M129:M131" si="297">I129+L129</f>
        <v>72561</v>
      </c>
      <c r="N129" s="49"/>
      <c r="O129" s="36">
        <f t="shared" ref="O129:O131" si="298">K129+N129</f>
        <v>4581.7000000000007</v>
      </c>
      <c r="P129" s="49"/>
      <c r="Q129" s="36">
        <f t="shared" ref="Q129:Q131" si="299">M129+P129</f>
        <v>72561</v>
      </c>
      <c r="R129" s="49"/>
      <c r="S129" s="36">
        <f t="shared" ref="S129:S131" si="300">O129+R129</f>
        <v>4581.7000000000007</v>
      </c>
      <c r="T129" s="49"/>
      <c r="U129" s="36">
        <f t="shared" ref="U129:U131" si="301">Q129+T129</f>
        <v>72561</v>
      </c>
      <c r="V129" s="49"/>
      <c r="W129" s="36">
        <f t="shared" ref="W129:W131" si="302">S129+V129</f>
        <v>4581.7000000000007</v>
      </c>
      <c r="X129" s="49"/>
      <c r="Y129" s="36">
        <f t="shared" ref="Y129:Y131" si="303">U129+X129</f>
        <v>72561</v>
      </c>
      <c r="Z129" s="49"/>
      <c r="AA129" s="36">
        <f t="shared" ref="AA129:AA131" si="304">W129+Z129</f>
        <v>4581.7000000000007</v>
      </c>
      <c r="AB129" s="49"/>
      <c r="AC129" s="36">
        <f t="shared" ref="AC129:AC131" si="305">Y129+AB129</f>
        <v>72561</v>
      </c>
      <c r="AD129" s="49"/>
      <c r="AE129" s="36">
        <f t="shared" ref="AE129:AE131" si="306">AA129+AD129</f>
        <v>4581.7000000000007</v>
      </c>
      <c r="AF129" s="49"/>
      <c r="AG129" s="36">
        <f t="shared" ref="AG129:AG131" si="307">AC129+AF129</f>
        <v>72561</v>
      </c>
      <c r="AH129" s="49"/>
      <c r="AI129" s="36">
        <f t="shared" ref="AI129:AI131" si="308">AE129+AH129</f>
        <v>4581.7000000000007</v>
      </c>
      <c r="AJ129" s="49"/>
      <c r="AK129" s="36">
        <f t="shared" ref="AK129:AK131" si="309">AG129+AJ129</f>
        <v>72561</v>
      </c>
      <c r="AL129" s="38"/>
      <c r="AM129" s="36">
        <f t="shared" ref="AM129:AM131" si="310">AI129+AL129</f>
        <v>4581.7000000000007</v>
      </c>
      <c r="AN129" s="38"/>
      <c r="AO129" s="36">
        <f t="shared" ref="AO129:AO131" si="311">AK129+AN129</f>
        <v>72561</v>
      </c>
      <c r="AP129" s="19" t="s">
        <v>54</v>
      </c>
      <c r="AQ129" s="4">
        <v>0</v>
      </c>
    </row>
    <row r="130" spans="1:44" x14ac:dyDescent="0.3">
      <c r="A130" s="2"/>
      <c r="B130" s="17" t="s">
        <v>44</v>
      </c>
      <c r="C130" s="16"/>
      <c r="D130" s="34">
        <v>45000</v>
      </c>
      <c r="E130" s="34">
        <v>187500</v>
      </c>
      <c r="F130" s="36"/>
      <c r="G130" s="36">
        <f t="shared" si="234"/>
        <v>45000</v>
      </c>
      <c r="H130" s="36"/>
      <c r="I130" s="36">
        <f t="shared" si="235"/>
        <v>187500</v>
      </c>
      <c r="J130" s="36">
        <v>-31254.9</v>
      </c>
      <c r="K130" s="36">
        <f t="shared" si="236"/>
        <v>13745.099999999999</v>
      </c>
      <c r="L130" s="36">
        <v>30182.9</v>
      </c>
      <c r="M130" s="36">
        <f t="shared" si="297"/>
        <v>217682.9</v>
      </c>
      <c r="N130" s="36"/>
      <c r="O130" s="36">
        <f t="shared" si="298"/>
        <v>13745.099999999999</v>
      </c>
      <c r="P130" s="36"/>
      <c r="Q130" s="36">
        <f t="shared" si="299"/>
        <v>217682.9</v>
      </c>
      <c r="R130" s="36"/>
      <c r="S130" s="36">
        <f t="shared" si="300"/>
        <v>13745.099999999999</v>
      </c>
      <c r="T130" s="36"/>
      <c r="U130" s="36">
        <f t="shared" si="301"/>
        <v>217682.9</v>
      </c>
      <c r="V130" s="36"/>
      <c r="W130" s="36">
        <f t="shared" si="302"/>
        <v>13745.099999999999</v>
      </c>
      <c r="X130" s="36"/>
      <c r="Y130" s="36">
        <f t="shared" si="303"/>
        <v>217682.9</v>
      </c>
      <c r="Z130" s="36"/>
      <c r="AA130" s="36">
        <f t="shared" si="304"/>
        <v>13745.099999999999</v>
      </c>
      <c r="AB130" s="36"/>
      <c r="AC130" s="36">
        <f t="shared" si="305"/>
        <v>217682.9</v>
      </c>
      <c r="AD130" s="36"/>
      <c r="AE130" s="36">
        <f t="shared" si="306"/>
        <v>13745.099999999999</v>
      </c>
      <c r="AF130" s="36"/>
      <c r="AG130" s="36">
        <f t="shared" si="307"/>
        <v>217682.9</v>
      </c>
      <c r="AH130" s="36"/>
      <c r="AI130" s="36">
        <f t="shared" si="308"/>
        <v>13745.099999999999</v>
      </c>
      <c r="AJ130" s="36"/>
      <c r="AK130" s="36">
        <f t="shared" si="309"/>
        <v>217682.9</v>
      </c>
      <c r="AL130" s="35"/>
      <c r="AM130" s="36">
        <f t="shared" si="310"/>
        <v>13745.099999999999</v>
      </c>
      <c r="AN130" s="35"/>
      <c r="AO130" s="36">
        <f t="shared" si="311"/>
        <v>217682.9</v>
      </c>
      <c r="AP130" s="4" t="s">
        <v>177</v>
      </c>
      <c r="AQ130" s="4"/>
    </row>
    <row r="131" spans="1:44" ht="56.25" x14ac:dyDescent="0.3">
      <c r="A131" s="2" t="s">
        <v>153</v>
      </c>
      <c r="B131" s="17" t="s">
        <v>163</v>
      </c>
      <c r="C131" s="16" t="s">
        <v>7</v>
      </c>
      <c r="D131" s="34">
        <f>D133+D134</f>
        <v>0</v>
      </c>
      <c r="E131" s="34">
        <f>E133+E134</f>
        <v>50000</v>
      </c>
      <c r="F131" s="36">
        <f>F133+F134</f>
        <v>12857.35</v>
      </c>
      <c r="G131" s="36">
        <f t="shared" si="234"/>
        <v>12857.35</v>
      </c>
      <c r="H131" s="36">
        <f>H133+H134</f>
        <v>-12500</v>
      </c>
      <c r="I131" s="36">
        <f t="shared" si="235"/>
        <v>37500</v>
      </c>
      <c r="J131" s="36">
        <f>J133+J134</f>
        <v>38572.050000000003</v>
      </c>
      <c r="K131" s="36">
        <f t="shared" si="236"/>
        <v>51429.4</v>
      </c>
      <c r="L131" s="36">
        <f>L133+L134</f>
        <v>-37500</v>
      </c>
      <c r="M131" s="36">
        <f t="shared" si="297"/>
        <v>0</v>
      </c>
      <c r="N131" s="36">
        <f>N133+N134</f>
        <v>0</v>
      </c>
      <c r="O131" s="36">
        <f t="shared" si="298"/>
        <v>51429.4</v>
      </c>
      <c r="P131" s="36">
        <f>P133+P134</f>
        <v>0</v>
      </c>
      <c r="Q131" s="36">
        <f t="shared" si="299"/>
        <v>0</v>
      </c>
      <c r="R131" s="36">
        <f>R133+R134</f>
        <v>0</v>
      </c>
      <c r="S131" s="36">
        <f t="shared" si="300"/>
        <v>51429.4</v>
      </c>
      <c r="T131" s="36">
        <f>T133+T134</f>
        <v>0</v>
      </c>
      <c r="U131" s="36">
        <f t="shared" si="301"/>
        <v>0</v>
      </c>
      <c r="V131" s="36">
        <f>V133+V134</f>
        <v>0</v>
      </c>
      <c r="W131" s="36">
        <f t="shared" si="302"/>
        <v>51429.4</v>
      </c>
      <c r="X131" s="36">
        <f>X133+X134</f>
        <v>0</v>
      </c>
      <c r="Y131" s="36">
        <f t="shared" si="303"/>
        <v>0</v>
      </c>
      <c r="Z131" s="36">
        <f>Z133+Z134</f>
        <v>0</v>
      </c>
      <c r="AA131" s="36">
        <f t="shared" si="304"/>
        <v>51429.4</v>
      </c>
      <c r="AB131" s="36">
        <f>AB133+AB134</f>
        <v>0</v>
      </c>
      <c r="AC131" s="36">
        <f t="shared" si="305"/>
        <v>0</v>
      </c>
      <c r="AD131" s="36">
        <f>AD133+AD134</f>
        <v>0</v>
      </c>
      <c r="AE131" s="36">
        <f t="shared" si="306"/>
        <v>51429.4</v>
      </c>
      <c r="AF131" s="36">
        <f>AF133+AF134</f>
        <v>0</v>
      </c>
      <c r="AG131" s="36">
        <f t="shared" si="307"/>
        <v>0</v>
      </c>
      <c r="AH131" s="36">
        <f>AH133+AH134</f>
        <v>0</v>
      </c>
      <c r="AI131" s="36">
        <f t="shared" si="308"/>
        <v>51429.4</v>
      </c>
      <c r="AJ131" s="36">
        <f>AJ133+AJ134</f>
        <v>0</v>
      </c>
      <c r="AK131" s="36">
        <f t="shared" si="309"/>
        <v>0</v>
      </c>
      <c r="AL131" s="35">
        <f>AL133+AL134</f>
        <v>0</v>
      </c>
      <c r="AM131" s="36">
        <f t="shared" si="310"/>
        <v>51429.4</v>
      </c>
      <c r="AN131" s="35">
        <f>AN133+AN134</f>
        <v>0</v>
      </c>
      <c r="AO131" s="36">
        <f t="shared" si="311"/>
        <v>0</v>
      </c>
      <c r="AP131" s="19"/>
      <c r="AQ131" s="4"/>
    </row>
    <row r="132" spans="1:44" x14ac:dyDescent="0.3">
      <c r="A132" s="2"/>
      <c r="B132" s="17" t="s">
        <v>9</v>
      </c>
      <c r="C132" s="16"/>
      <c r="D132" s="34"/>
      <c r="E132" s="34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5"/>
      <c r="AM132" s="36"/>
      <c r="AN132" s="35"/>
      <c r="AO132" s="36"/>
      <c r="AP132" s="19"/>
      <c r="AQ132" s="4"/>
    </row>
    <row r="133" spans="1:44" hidden="1" x14ac:dyDescent="0.3">
      <c r="A133" s="2"/>
      <c r="B133" s="15" t="s">
        <v>10</v>
      </c>
      <c r="C133" s="16"/>
      <c r="D133" s="37">
        <v>0</v>
      </c>
      <c r="E133" s="37">
        <v>12500</v>
      </c>
      <c r="F133" s="49">
        <v>12857.35</v>
      </c>
      <c r="G133" s="36">
        <f t="shared" si="234"/>
        <v>12857.35</v>
      </c>
      <c r="H133" s="49">
        <v>-12500</v>
      </c>
      <c r="I133" s="36">
        <f t="shared" si="235"/>
        <v>0</v>
      </c>
      <c r="J133" s="49"/>
      <c r="K133" s="36">
        <f t="shared" si="236"/>
        <v>12857.35</v>
      </c>
      <c r="L133" s="49"/>
      <c r="M133" s="36">
        <f t="shared" ref="M133:M160" si="312">I133+L133</f>
        <v>0</v>
      </c>
      <c r="N133" s="49"/>
      <c r="O133" s="36">
        <f t="shared" ref="O133:O160" si="313">K133+N133</f>
        <v>12857.35</v>
      </c>
      <c r="P133" s="49"/>
      <c r="Q133" s="36">
        <f t="shared" ref="Q133:Q160" si="314">M133+P133</f>
        <v>0</v>
      </c>
      <c r="R133" s="49"/>
      <c r="S133" s="36">
        <f t="shared" ref="S133:S160" si="315">O133+R133</f>
        <v>12857.35</v>
      </c>
      <c r="T133" s="49"/>
      <c r="U133" s="36">
        <f t="shared" ref="U133:U160" si="316">Q133+T133</f>
        <v>0</v>
      </c>
      <c r="V133" s="49"/>
      <c r="W133" s="36">
        <f t="shared" ref="W133:W159" si="317">S133+V133</f>
        <v>12857.35</v>
      </c>
      <c r="X133" s="49"/>
      <c r="Y133" s="36">
        <f t="shared" ref="Y133:Y160" si="318">U133+X133</f>
        <v>0</v>
      </c>
      <c r="Z133" s="49"/>
      <c r="AA133" s="36">
        <f t="shared" ref="AA133:AA159" si="319">W133+Z133</f>
        <v>12857.35</v>
      </c>
      <c r="AB133" s="49"/>
      <c r="AC133" s="36">
        <f t="shared" ref="AC133:AC160" si="320">Y133+AB133</f>
        <v>0</v>
      </c>
      <c r="AD133" s="49"/>
      <c r="AE133" s="36">
        <f t="shared" ref="AE133:AE159" si="321">AA133+AD133</f>
        <v>12857.35</v>
      </c>
      <c r="AF133" s="49"/>
      <c r="AG133" s="36">
        <f t="shared" ref="AG133:AG160" si="322">AC133+AF133</f>
        <v>0</v>
      </c>
      <c r="AH133" s="49"/>
      <c r="AI133" s="36">
        <f t="shared" ref="AI133:AI159" si="323">AE133+AH133</f>
        <v>12857.35</v>
      </c>
      <c r="AJ133" s="49"/>
      <c r="AK133" s="36">
        <f t="shared" ref="AK133:AK160" si="324">AG133+AJ133</f>
        <v>0</v>
      </c>
      <c r="AL133" s="38"/>
      <c r="AM133" s="36">
        <f t="shared" ref="AM133:AM159" si="325">AI133+AL133</f>
        <v>12857.35</v>
      </c>
      <c r="AN133" s="38"/>
      <c r="AO133" s="36">
        <f t="shared" ref="AO133:AO160" si="326">AK133+AN133</f>
        <v>0</v>
      </c>
      <c r="AP133" s="19" t="s">
        <v>55</v>
      </c>
      <c r="AQ133" s="4">
        <v>0</v>
      </c>
    </row>
    <row r="134" spans="1:44" x14ac:dyDescent="0.3">
      <c r="A134" s="2"/>
      <c r="B134" s="17" t="s">
        <v>44</v>
      </c>
      <c r="C134" s="16"/>
      <c r="D134" s="34">
        <v>0</v>
      </c>
      <c r="E134" s="34">
        <v>37500</v>
      </c>
      <c r="F134" s="36"/>
      <c r="G134" s="36">
        <f t="shared" si="234"/>
        <v>0</v>
      </c>
      <c r="H134" s="36"/>
      <c r="I134" s="36">
        <f t="shared" si="235"/>
        <v>37500</v>
      </c>
      <c r="J134" s="36">
        <v>38572.050000000003</v>
      </c>
      <c r="K134" s="36">
        <f t="shared" si="236"/>
        <v>38572.050000000003</v>
      </c>
      <c r="L134" s="36">
        <v>-37500</v>
      </c>
      <c r="M134" s="36">
        <f t="shared" si="312"/>
        <v>0</v>
      </c>
      <c r="N134" s="36"/>
      <c r="O134" s="36">
        <f t="shared" si="313"/>
        <v>38572.050000000003</v>
      </c>
      <c r="P134" s="36"/>
      <c r="Q134" s="36">
        <f t="shared" si="314"/>
        <v>0</v>
      </c>
      <c r="R134" s="36"/>
      <c r="S134" s="36">
        <f t="shared" si="315"/>
        <v>38572.050000000003</v>
      </c>
      <c r="T134" s="36"/>
      <c r="U134" s="36">
        <f t="shared" si="316"/>
        <v>0</v>
      </c>
      <c r="V134" s="36"/>
      <c r="W134" s="36">
        <f t="shared" si="317"/>
        <v>38572.050000000003</v>
      </c>
      <c r="X134" s="36"/>
      <c r="Y134" s="36">
        <f t="shared" si="318"/>
        <v>0</v>
      </c>
      <c r="Z134" s="36"/>
      <c r="AA134" s="36">
        <f t="shared" si="319"/>
        <v>38572.050000000003</v>
      </c>
      <c r="AB134" s="36"/>
      <c r="AC134" s="36">
        <f t="shared" si="320"/>
        <v>0</v>
      </c>
      <c r="AD134" s="36"/>
      <c r="AE134" s="36">
        <f t="shared" si="321"/>
        <v>38572.050000000003</v>
      </c>
      <c r="AF134" s="36"/>
      <c r="AG134" s="36">
        <f t="shared" si="322"/>
        <v>0</v>
      </c>
      <c r="AH134" s="36"/>
      <c r="AI134" s="36">
        <f t="shared" si="323"/>
        <v>38572.050000000003</v>
      </c>
      <c r="AJ134" s="36"/>
      <c r="AK134" s="36">
        <f t="shared" si="324"/>
        <v>0</v>
      </c>
      <c r="AL134" s="35"/>
      <c r="AM134" s="36">
        <f t="shared" si="325"/>
        <v>38572.050000000003</v>
      </c>
      <c r="AN134" s="35"/>
      <c r="AO134" s="36">
        <f t="shared" si="326"/>
        <v>0</v>
      </c>
      <c r="AP134" s="4" t="s">
        <v>177</v>
      </c>
      <c r="AQ134" s="4"/>
    </row>
    <row r="135" spans="1:44" ht="56.25" x14ac:dyDescent="0.3">
      <c r="A135" s="2" t="s">
        <v>154</v>
      </c>
      <c r="B135" s="17" t="s">
        <v>56</v>
      </c>
      <c r="C135" s="16" t="s">
        <v>7</v>
      </c>
      <c r="D135" s="34">
        <v>100000</v>
      </c>
      <c r="E135" s="34">
        <v>63956.6</v>
      </c>
      <c r="F135" s="36"/>
      <c r="G135" s="36">
        <f t="shared" si="234"/>
        <v>100000</v>
      </c>
      <c r="H135" s="36"/>
      <c r="I135" s="36">
        <f t="shared" si="235"/>
        <v>63956.6</v>
      </c>
      <c r="J135" s="36"/>
      <c r="K135" s="36">
        <f t="shared" si="236"/>
        <v>100000</v>
      </c>
      <c r="L135" s="36"/>
      <c r="M135" s="36">
        <f t="shared" si="312"/>
        <v>63956.6</v>
      </c>
      <c r="N135" s="36"/>
      <c r="O135" s="36">
        <f t="shared" si="313"/>
        <v>100000</v>
      </c>
      <c r="P135" s="36"/>
      <c r="Q135" s="36">
        <f t="shared" si="314"/>
        <v>63956.6</v>
      </c>
      <c r="R135" s="36"/>
      <c r="S135" s="36">
        <f t="shared" si="315"/>
        <v>100000</v>
      </c>
      <c r="T135" s="36"/>
      <c r="U135" s="36">
        <f t="shared" si="316"/>
        <v>63956.6</v>
      </c>
      <c r="V135" s="36"/>
      <c r="W135" s="36">
        <f t="shared" si="317"/>
        <v>100000</v>
      </c>
      <c r="X135" s="36"/>
      <c r="Y135" s="36">
        <f t="shared" si="318"/>
        <v>63956.6</v>
      </c>
      <c r="Z135" s="36"/>
      <c r="AA135" s="36">
        <f t="shared" si="319"/>
        <v>100000</v>
      </c>
      <c r="AB135" s="36"/>
      <c r="AC135" s="36">
        <f t="shared" si="320"/>
        <v>63956.6</v>
      </c>
      <c r="AD135" s="36"/>
      <c r="AE135" s="36">
        <f t="shared" si="321"/>
        <v>100000</v>
      </c>
      <c r="AF135" s="36"/>
      <c r="AG135" s="36">
        <f t="shared" si="322"/>
        <v>63956.6</v>
      </c>
      <c r="AH135" s="36">
        <v>17756.599999999999</v>
      </c>
      <c r="AI135" s="36">
        <f t="shared" si="323"/>
        <v>117756.6</v>
      </c>
      <c r="AJ135" s="36"/>
      <c r="AK135" s="36">
        <f t="shared" si="324"/>
        <v>63956.6</v>
      </c>
      <c r="AL135" s="35"/>
      <c r="AM135" s="36">
        <f t="shared" si="325"/>
        <v>117756.6</v>
      </c>
      <c r="AN135" s="35"/>
      <c r="AO135" s="36">
        <f t="shared" si="326"/>
        <v>63956.6</v>
      </c>
      <c r="AP135" s="21">
        <v>1020141480</v>
      </c>
      <c r="AQ135" s="4"/>
    </row>
    <row r="136" spans="1:44" ht="56.25" x14ac:dyDescent="0.3">
      <c r="A136" s="2" t="s">
        <v>155</v>
      </c>
      <c r="B136" s="17" t="s">
        <v>217</v>
      </c>
      <c r="C136" s="16" t="s">
        <v>7</v>
      </c>
      <c r="D136" s="34"/>
      <c r="E136" s="34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>
        <v>18135.043000000001</v>
      </c>
      <c r="AE136" s="36">
        <f t="shared" si="321"/>
        <v>18135.043000000001</v>
      </c>
      <c r="AF136" s="36"/>
      <c r="AG136" s="36">
        <f t="shared" si="322"/>
        <v>0</v>
      </c>
      <c r="AH136" s="36"/>
      <c r="AI136" s="36">
        <f t="shared" si="323"/>
        <v>18135.043000000001</v>
      </c>
      <c r="AJ136" s="36"/>
      <c r="AK136" s="36">
        <f t="shared" si="324"/>
        <v>0</v>
      </c>
      <c r="AL136" s="35"/>
      <c r="AM136" s="36">
        <f t="shared" si="325"/>
        <v>18135.043000000001</v>
      </c>
      <c r="AN136" s="35"/>
      <c r="AO136" s="36">
        <f t="shared" si="326"/>
        <v>0</v>
      </c>
      <c r="AP136" s="21">
        <v>1020141920</v>
      </c>
      <c r="AQ136" s="4"/>
    </row>
    <row r="137" spans="1:44" s="10" customFormat="1" hidden="1" x14ac:dyDescent="0.3">
      <c r="A137" s="29"/>
      <c r="B137" s="30" t="s">
        <v>160</v>
      </c>
      <c r="C137" s="31"/>
      <c r="D137" s="41">
        <f>D138+D139</f>
        <v>30500</v>
      </c>
      <c r="E137" s="41">
        <f>E138</f>
        <v>0</v>
      </c>
      <c r="F137" s="41">
        <f>F138+F139</f>
        <v>-30500</v>
      </c>
      <c r="G137" s="33">
        <f t="shared" si="234"/>
        <v>0</v>
      </c>
      <c r="H137" s="41">
        <f>H138+H139</f>
        <v>0</v>
      </c>
      <c r="I137" s="33">
        <f t="shared" si="235"/>
        <v>0</v>
      </c>
      <c r="J137" s="41">
        <f>J138+J139</f>
        <v>0</v>
      </c>
      <c r="K137" s="33">
        <f t="shared" si="236"/>
        <v>0</v>
      </c>
      <c r="L137" s="41">
        <f>L138+L139</f>
        <v>0</v>
      </c>
      <c r="M137" s="33">
        <f t="shared" si="312"/>
        <v>0</v>
      </c>
      <c r="N137" s="41">
        <f>N138+N139</f>
        <v>0</v>
      </c>
      <c r="O137" s="33">
        <f t="shared" si="313"/>
        <v>0</v>
      </c>
      <c r="P137" s="41">
        <f>P138+P139</f>
        <v>0</v>
      </c>
      <c r="Q137" s="33">
        <f t="shared" si="314"/>
        <v>0</v>
      </c>
      <c r="R137" s="41">
        <f>R138+R139</f>
        <v>0</v>
      </c>
      <c r="S137" s="33">
        <f t="shared" si="315"/>
        <v>0</v>
      </c>
      <c r="T137" s="41">
        <f>T138+T139</f>
        <v>0</v>
      </c>
      <c r="U137" s="33">
        <f t="shared" si="316"/>
        <v>0</v>
      </c>
      <c r="V137" s="41">
        <f>V138+V139</f>
        <v>0</v>
      </c>
      <c r="W137" s="33">
        <f t="shared" si="317"/>
        <v>0</v>
      </c>
      <c r="X137" s="41">
        <f>X138+X139</f>
        <v>0</v>
      </c>
      <c r="Y137" s="33">
        <f t="shared" si="318"/>
        <v>0</v>
      </c>
      <c r="Z137" s="41">
        <f>Z138+Z139</f>
        <v>0</v>
      </c>
      <c r="AA137" s="33">
        <f t="shared" si="319"/>
        <v>0</v>
      </c>
      <c r="AB137" s="41">
        <f>AB138+AB139</f>
        <v>0</v>
      </c>
      <c r="AC137" s="33">
        <f t="shared" si="320"/>
        <v>0</v>
      </c>
      <c r="AD137" s="41">
        <f>AD138+AD139</f>
        <v>0</v>
      </c>
      <c r="AE137" s="33">
        <f t="shared" si="321"/>
        <v>0</v>
      </c>
      <c r="AF137" s="41">
        <f>AF138+AF139</f>
        <v>0</v>
      </c>
      <c r="AG137" s="33">
        <f t="shared" si="322"/>
        <v>0</v>
      </c>
      <c r="AH137" s="41">
        <f>AH138+AH139</f>
        <v>0</v>
      </c>
      <c r="AI137" s="33">
        <f t="shared" si="323"/>
        <v>0</v>
      </c>
      <c r="AJ137" s="41">
        <f>AJ138+AJ139</f>
        <v>0</v>
      </c>
      <c r="AK137" s="33">
        <f t="shared" si="324"/>
        <v>0</v>
      </c>
      <c r="AL137" s="41">
        <f>AL138+AL139</f>
        <v>0</v>
      </c>
      <c r="AM137" s="33">
        <f t="shared" si="325"/>
        <v>0</v>
      </c>
      <c r="AN137" s="41">
        <f>AN138+AN139</f>
        <v>0</v>
      </c>
      <c r="AO137" s="33">
        <f t="shared" si="326"/>
        <v>0</v>
      </c>
      <c r="AQ137" s="10">
        <v>0</v>
      </c>
    </row>
    <row r="138" spans="1:44" ht="75" hidden="1" x14ac:dyDescent="0.3">
      <c r="A138" s="2" t="s">
        <v>145</v>
      </c>
      <c r="B138" s="17" t="s">
        <v>70</v>
      </c>
      <c r="C138" s="3" t="s">
        <v>16</v>
      </c>
      <c r="D138" s="42">
        <v>15900</v>
      </c>
      <c r="E138" s="42">
        <v>0</v>
      </c>
      <c r="F138" s="42">
        <v>-15900</v>
      </c>
      <c r="G138" s="36">
        <f t="shared" si="234"/>
        <v>0</v>
      </c>
      <c r="H138" s="42"/>
      <c r="I138" s="36">
        <f t="shared" si="235"/>
        <v>0</v>
      </c>
      <c r="J138" s="42"/>
      <c r="K138" s="36">
        <f t="shared" si="236"/>
        <v>0</v>
      </c>
      <c r="L138" s="42"/>
      <c r="M138" s="36">
        <f t="shared" si="312"/>
        <v>0</v>
      </c>
      <c r="N138" s="42"/>
      <c r="O138" s="36">
        <f t="shared" si="313"/>
        <v>0</v>
      </c>
      <c r="P138" s="42"/>
      <c r="Q138" s="36">
        <f t="shared" si="314"/>
        <v>0</v>
      </c>
      <c r="R138" s="42"/>
      <c r="S138" s="36">
        <f t="shared" si="315"/>
        <v>0</v>
      </c>
      <c r="T138" s="42"/>
      <c r="U138" s="36">
        <f t="shared" si="316"/>
        <v>0</v>
      </c>
      <c r="V138" s="42"/>
      <c r="W138" s="36">
        <f t="shared" si="317"/>
        <v>0</v>
      </c>
      <c r="X138" s="42"/>
      <c r="Y138" s="36">
        <f t="shared" si="318"/>
        <v>0</v>
      </c>
      <c r="Z138" s="42"/>
      <c r="AA138" s="36">
        <f t="shared" si="319"/>
        <v>0</v>
      </c>
      <c r="AB138" s="42"/>
      <c r="AC138" s="36">
        <f t="shared" si="320"/>
        <v>0</v>
      </c>
      <c r="AD138" s="42"/>
      <c r="AE138" s="36">
        <f t="shared" si="321"/>
        <v>0</v>
      </c>
      <c r="AF138" s="42"/>
      <c r="AG138" s="36">
        <f t="shared" si="322"/>
        <v>0</v>
      </c>
      <c r="AH138" s="42"/>
      <c r="AI138" s="36">
        <f t="shared" si="323"/>
        <v>0</v>
      </c>
      <c r="AJ138" s="42"/>
      <c r="AK138" s="36">
        <f t="shared" si="324"/>
        <v>0</v>
      </c>
      <c r="AL138" s="43"/>
      <c r="AM138" s="36">
        <f t="shared" si="325"/>
        <v>0</v>
      </c>
      <c r="AN138" s="43"/>
      <c r="AO138" s="36">
        <f t="shared" si="326"/>
        <v>0</v>
      </c>
      <c r="AP138" s="21" t="s">
        <v>71</v>
      </c>
      <c r="AQ138" s="4">
        <v>0</v>
      </c>
    </row>
    <row r="139" spans="1:44" ht="75" hidden="1" x14ac:dyDescent="0.3">
      <c r="A139" s="2" t="s">
        <v>146</v>
      </c>
      <c r="B139" s="17" t="s">
        <v>72</v>
      </c>
      <c r="C139" s="23" t="s">
        <v>16</v>
      </c>
      <c r="D139" s="34">
        <v>14600</v>
      </c>
      <c r="E139" s="34">
        <v>0</v>
      </c>
      <c r="F139" s="36">
        <v>-14600</v>
      </c>
      <c r="G139" s="36">
        <f t="shared" si="234"/>
        <v>0</v>
      </c>
      <c r="H139" s="36"/>
      <c r="I139" s="36">
        <f t="shared" si="235"/>
        <v>0</v>
      </c>
      <c r="J139" s="36"/>
      <c r="K139" s="36">
        <f t="shared" si="236"/>
        <v>0</v>
      </c>
      <c r="L139" s="36"/>
      <c r="M139" s="36">
        <f t="shared" si="312"/>
        <v>0</v>
      </c>
      <c r="N139" s="36"/>
      <c r="O139" s="36">
        <f t="shared" si="313"/>
        <v>0</v>
      </c>
      <c r="P139" s="36"/>
      <c r="Q139" s="36">
        <f t="shared" si="314"/>
        <v>0</v>
      </c>
      <c r="R139" s="36"/>
      <c r="S139" s="36">
        <f t="shared" si="315"/>
        <v>0</v>
      </c>
      <c r="T139" s="36"/>
      <c r="U139" s="36">
        <f t="shared" si="316"/>
        <v>0</v>
      </c>
      <c r="V139" s="36"/>
      <c r="W139" s="36">
        <f t="shared" si="317"/>
        <v>0</v>
      </c>
      <c r="X139" s="36"/>
      <c r="Y139" s="36">
        <f t="shared" si="318"/>
        <v>0</v>
      </c>
      <c r="Z139" s="36"/>
      <c r="AA139" s="36">
        <f t="shared" si="319"/>
        <v>0</v>
      </c>
      <c r="AB139" s="36"/>
      <c r="AC139" s="36">
        <f t="shared" si="320"/>
        <v>0</v>
      </c>
      <c r="AD139" s="36"/>
      <c r="AE139" s="36">
        <f t="shared" si="321"/>
        <v>0</v>
      </c>
      <c r="AF139" s="36"/>
      <c r="AG139" s="36">
        <f t="shared" si="322"/>
        <v>0</v>
      </c>
      <c r="AH139" s="36"/>
      <c r="AI139" s="36">
        <f t="shared" si="323"/>
        <v>0</v>
      </c>
      <c r="AJ139" s="36"/>
      <c r="AK139" s="36">
        <f t="shared" si="324"/>
        <v>0</v>
      </c>
      <c r="AL139" s="35"/>
      <c r="AM139" s="36">
        <f t="shared" si="325"/>
        <v>0</v>
      </c>
      <c r="AN139" s="35"/>
      <c r="AO139" s="36">
        <f t="shared" si="326"/>
        <v>0</v>
      </c>
      <c r="AP139" s="4" t="s">
        <v>73</v>
      </c>
      <c r="AQ139" s="4">
        <v>0</v>
      </c>
    </row>
    <row r="140" spans="1:44" x14ac:dyDescent="0.3">
      <c r="A140" s="2"/>
      <c r="B140" s="70" t="s">
        <v>11</v>
      </c>
      <c r="C140" s="71"/>
      <c r="D140" s="41">
        <f>D144+D141+D142+D143</f>
        <v>268410.59999999998</v>
      </c>
      <c r="E140" s="41">
        <f>E144+E141+E142+E143</f>
        <v>193373.5</v>
      </c>
      <c r="F140" s="41">
        <f>F141+F142+F143+F144</f>
        <v>0</v>
      </c>
      <c r="G140" s="33">
        <f t="shared" si="234"/>
        <v>268410.59999999998</v>
      </c>
      <c r="H140" s="41">
        <f>H141+H142+H143+H144</f>
        <v>0</v>
      </c>
      <c r="I140" s="33">
        <f t="shared" si="235"/>
        <v>193373.5</v>
      </c>
      <c r="J140" s="41">
        <f>J141+J142+J143+J144</f>
        <v>0</v>
      </c>
      <c r="K140" s="33">
        <f t="shared" si="236"/>
        <v>268410.59999999998</v>
      </c>
      <c r="L140" s="41">
        <f>L141+L142+L143+L144</f>
        <v>0</v>
      </c>
      <c r="M140" s="33">
        <f t="shared" si="312"/>
        <v>193373.5</v>
      </c>
      <c r="N140" s="41">
        <f>N141+N142+N143+N144</f>
        <v>0</v>
      </c>
      <c r="O140" s="33">
        <f t="shared" si="313"/>
        <v>268410.59999999998</v>
      </c>
      <c r="P140" s="41">
        <f>P141+P142+P143+P144</f>
        <v>0</v>
      </c>
      <c r="Q140" s="33">
        <f t="shared" si="314"/>
        <v>193373.5</v>
      </c>
      <c r="R140" s="41">
        <f>R141+R142+R143+R144</f>
        <v>0</v>
      </c>
      <c r="S140" s="33">
        <f t="shared" si="315"/>
        <v>268410.59999999998</v>
      </c>
      <c r="T140" s="41">
        <f>T141+T142+T143+T144</f>
        <v>0</v>
      </c>
      <c r="U140" s="33">
        <f t="shared" si="316"/>
        <v>193373.5</v>
      </c>
      <c r="V140" s="41">
        <f>V141+V142+V143+V144</f>
        <v>-21790</v>
      </c>
      <c r="W140" s="33">
        <f t="shared" si="317"/>
        <v>246620.59999999998</v>
      </c>
      <c r="X140" s="41">
        <f>X141+X142+X143+X144</f>
        <v>-95000</v>
      </c>
      <c r="Y140" s="33">
        <f t="shared" si="318"/>
        <v>98373.5</v>
      </c>
      <c r="Z140" s="41">
        <f>Z141+Z142+Z143+Z144</f>
        <v>0</v>
      </c>
      <c r="AA140" s="33">
        <f t="shared" si="319"/>
        <v>246620.59999999998</v>
      </c>
      <c r="AB140" s="41">
        <f>AB141+AB142+AB143+AB144</f>
        <v>0</v>
      </c>
      <c r="AC140" s="33">
        <f t="shared" si="320"/>
        <v>98373.5</v>
      </c>
      <c r="AD140" s="41">
        <f>AD141+AD142+AD143+AD144</f>
        <v>0</v>
      </c>
      <c r="AE140" s="33">
        <f t="shared" si="321"/>
        <v>246620.59999999998</v>
      </c>
      <c r="AF140" s="41">
        <f>AF141+AF142+AF143+AF144</f>
        <v>0</v>
      </c>
      <c r="AG140" s="33">
        <f t="shared" si="322"/>
        <v>98373.5</v>
      </c>
      <c r="AH140" s="41">
        <f>AH141+AH142+AH143+AH144</f>
        <v>0</v>
      </c>
      <c r="AI140" s="33">
        <f t="shared" si="323"/>
        <v>246620.59999999998</v>
      </c>
      <c r="AJ140" s="41">
        <f>AJ141+AJ142+AJ143+AJ144</f>
        <v>0</v>
      </c>
      <c r="AK140" s="33">
        <f t="shared" si="324"/>
        <v>98373.5</v>
      </c>
      <c r="AL140" s="41">
        <f>AL141+AL142+AL143+AL144</f>
        <v>-143390.389</v>
      </c>
      <c r="AM140" s="36">
        <f t="shared" si="325"/>
        <v>103230.21099999998</v>
      </c>
      <c r="AN140" s="41">
        <f>AN141+AN142+AN143+AN144</f>
        <v>0</v>
      </c>
      <c r="AO140" s="36">
        <f t="shared" si="326"/>
        <v>98373.5</v>
      </c>
      <c r="AP140" s="10"/>
      <c r="AQ140" s="10"/>
      <c r="AR140" s="10"/>
    </row>
    <row r="141" spans="1:44" ht="56.25" x14ac:dyDescent="0.3">
      <c r="A141" s="2" t="s">
        <v>156</v>
      </c>
      <c r="B141" s="17" t="s">
        <v>167</v>
      </c>
      <c r="C141" s="14" t="s">
        <v>36</v>
      </c>
      <c r="D141" s="42">
        <v>53410.6</v>
      </c>
      <c r="E141" s="42">
        <v>0</v>
      </c>
      <c r="F141" s="42"/>
      <c r="G141" s="36">
        <f t="shared" si="234"/>
        <v>53410.6</v>
      </c>
      <c r="H141" s="42"/>
      <c r="I141" s="36">
        <f t="shared" si="235"/>
        <v>0</v>
      </c>
      <c r="J141" s="42"/>
      <c r="K141" s="36">
        <f t="shared" si="236"/>
        <v>53410.6</v>
      </c>
      <c r="L141" s="42"/>
      <c r="M141" s="36">
        <f t="shared" si="312"/>
        <v>0</v>
      </c>
      <c r="N141" s="42"/>
      <c r="O141" s="36">
        <f t="shared" si="313"/>
        <v>53410.6</v>
      </c>
      <c r="P141" s="42"/>
      <c r="Q141" s="36">
        <f t="shared" si="314"/>
        <v>0</v>
      </c>
      <c r="R141" s="42"/>
      <c r="S141" s="36">
        <f t="shared" si="315"/>
        <v>53410.6</v>
      </c>
      <c r="T141" s="42"/>
      <c r="U141" s="36">
        <f t="shared" si="316"/>
        <v>0</v>
      </c>
      <c r="V141" s="42"/>
      <c r="W141" s="36">
        <f t="shared" si="317"/>
        <v>53410.6</v>
      </c>
      <c r="X141" s="42"/>
      <c r="Y141" s="36">
        <f t="shared" si="318"/>
        <v>0</v>
      </c>
      <c r="Z141" s="42"/>
      <c r="AA141" s="36">
        <f t="shared" si="319"/>
        <v>53410.6</v>
      </c>
      <c r="AB141" s="42"/>
      <c r="AC141" s="36">
        <f t="shared" si="320"/>
        <v>0</v>
      </c>
      <c r="AD141" s="42"/>
      <c r="AE141" s="36">
        <f t="shared" si="321"/>
        <v>53410.6</v>
      </c>
      <c r="AF141" s="42"/>
      <c r="AG141" s="36">
        <f t="shared" si="322"/>
        <v>0</v>
      </c>
      <c r="AH141" s="42"/>
      <c r="AI141" s="36">
        <f t="shared" si="323"/>
        <v>53410.6</v>
      </c>
      <c r="AJ141" s="42"/>
      <c r="AK141" s="36">
        <f t="shared" si="324"/>
        <v>0</v>
      </c>
      <c r="AL141" s="43">
        <v>21609.611000000001</v>
      </c>
      <c r="AM141" s="36">
        <f t="shared" si="325"/>
        <v>75020.210999999996</v>
      </c>
      <c r="AN141" s="43"/>
      <c r="AO141" s="36">
        <f t="shared" si="326"/>
        <v>0</v>
      </c>
      <c r="AP141" s="19" t="s">
        <v>78</v>
      </c>
      <c r="AQ141" s="4"/>
    </row>
    <row r="142" spans="1:44" ht="56.25" hidden="1" x14ac:dyDescent="0.3">
      <c r="A142" s="2" t="s">
        <v>157</v>
      </c>
      <c r="B142" s="17" t="s">
        <v>168</v>
      </c>
      <c r="C142" s="14" t="s">
        <v>3</v>
      </c>
      <c r="D142" s="42">
        <v>165000</v>
      </c>
      <c r="E142" s="42">
        <v>0</v>
      </c>
      <c r="F142" s="42"/>
      <c r="G142" s="36">
        <f t="shared" si="234"/>
        <v>165000</v>
      </c>
      <c r="H142" s="42"/>
      <c r="I142" s="36">
        <f t="shared" si="235"/>
        <v>0</v>
      </c>
      <c r="J142" s="42"/>
      <c r="K142" s="36">
        <f t="shared" si="236"/>
        <v>165000</v>
      </c>
      <c r="L142" s="42"/>
      <c r="M142" s="36">
        <f t="shared" si="312"/>
        <v>0</v>
      </c>
      <c r="N142" s="42"/>
      <c r="O142" s="36">
        <f t="shared" si="313"/>
        <v>165000</v>
      </c>
      <c r="P142" s="42"/>
      <c r="Q142" s="36">
        <f t="shared" si="314"/>
        <v>0</v>
      </c>
      <c r="R142" s="42"/>
      <c r="S142" s="36">
        <f t="shared" si="315"/>
        <v>165000</v>
      </c>
      <c r="T142" s="42"/>
      <c r="U142" s="36">
        <f t="shared" si="316"/>
        <v>0</v>
      </c>
      <c r="V142" s="42"/>
      <c r="W142" s="36">
        <f t="shared" si="317"/>
        <v>165000</v>
      </c>
      <c r="X142" s="42"/>
      <c r="Y142" s="36">
        <f t="shared" si="318"/>
        <v>0</v>
      </c>
      <c r="Z142" s="42"/>
      <c r="AA142" s="36">
        <f t="shared" si="319"/>
        <v>165000</v>
      </c>
      <c r="AB142" s="42"/>
      <c r="AC142" s="36">
        <f t="shared" si="320"/>
        <v>0</v>
      </c>
      <c r="AD142" s="42"/>
      <c r="AE142" s="36">
        <f t="shared" si="321"/>
        <v>165000</v>
      </c>
      <c r="AF142" s="42"/>
      <c r="AG142" s="36">
        <f t="shared" si="322"/>
        <v>0</v>
      </c>
      <c r="AH142" s="42"/>
      <c r="AI142" s="36">
        <f t="shared" si="323"/>
        <v>165000</v>
      </c>
      <c r="AJ142" s="42"/>
      <c r="AK142" s="36">
        <f t="shared" si="324"/>
        <v>0</v>
      </c>
      <c r="AL142" s="43">
        <v>-165000</v>
      </c>
      <c r="AM142" s="36">
        <f t="shared" si="325"/>
        <v>0</v>
      </c>
      <c r="AN142" s="43"/>
      <c r="AO142" s="36">
        <f t="shared" si="326"/>
        <v>0</v>
      </c>
      <c r="AP142" s="19" t="s">
        <v>79</v>
      </c>
      <c r="AQ142" s="4">
        <v>0</v>
      </c>
    </row>
    <row r="143" spans="1:44" ht="56.25" x14ac:dyDescent="0.3">
      <c r="A143" s="2" t="s">
        <v>157</v>
      </c>
      <c r="B143" s="17" t="s">
        <v>169</v>
      </c>
      <c r="C143" s="14" t="s">
        <v>36</v>
      </c>
      <c r="D143" s="42">
        <v>26626.5</v>
      </c>
      <c r="E143" s="42">
        <v>95000</v>
      </c>
      <c r="F143" s="42"/>
      <c r="G143" s="36">
        <f t="shared" si="234"/>
        <v>26626.5</v>
      </c>
      <c r="H143" s="42"/>
      <c r="I143" s="36">
        <f t="shared" si="235"/>
        <v>95000</v>
      </c>
      <c r="J143" s="42"/>
      <c r="K143" s="36">
        <f t="shared" si="236"/>
        <v>26626.5</v>
      </c>
      <c r="L143" s="42"/>
      <c r="M143" s="36">
        <f t="shared" si="312"/>
        <v>95000</v>
      </c>
      <c r="N143" s="42"/>
      <c r="O143" s="36">
        <f t="shared" si="313"/>
        <v>26626.5</v>
      </c>
      <c r="P143" s="42"/>
      <c r="Q143" s="36">
        <f t="shared" si="314"/>
        <v>95000</v>
      </c>
      <c r="R143" s="42"/>
      <c r="S143" s="36">
        <f t="shared" si="315"/>
        <v>26626.5</v>
      </c>
      <c r="T143" s="42"/>
      <c r="U143" s="36">
        <f t="shared" si="316"/>
        <v>95000</v>
      </c>
      <c r="V143" s="42">
        <v>-21790</v>
      </c>
      <c r="W143" s="36">
        <f t="shared" si="317"/>
        <v>4836.5</v>
      </c>
      <c r="X143" s="42">
        <v>-95000</v>
      </c>
      <c r="Y143" s="36">
        <f t="shared" si="318"/>
        <v>0</v>
      </c>
      <c r="Z143" s="42"/>
      <c r="AA143" s="36">
        <f t="shared" si="319"/>
        <v>4836.5</v>
      </c>
      <c r="AB143" s="42"/>
      <c r="AC143" s="36">
        <f t="shared" si="320"/>
        <v>0</v>
      </c>
      <c r="AD143" s="42"/>
      <c r="AE143" s="36">
        <f t="shared" si="321"/>
        <v>4836.5</v>
      </c>
      <c r="AF143" s="42"/>
      <c r="AG143" s="36">
        <f t="shared" si="322"/>
        <v>0</v>
      </c>
      <c r="AH143" s="42"/>
      <c r="AI143" s="36">
        <f t="shared" si="323"/>
        <v>4836.5</v>
      </c>
      <c r="AJ143" s="42"/>
      <c r="AK143" s="36">
        <f t="shared" si="324"/>
        <v>0</v>
      </c>
      <c r="AL143" s="43"/>
      <c r="AM143" s="36">
        <f t="shared" si="325"/>
        <v>4836.5</v>
      </c>
      <c r="AN143" s="43"/>
      <c r="AO143" s="36">
        <f t="shared" si="326"/>
        <v>0</v>
      </c>
      <c r="AP143" s="19" t="s">
        <v>80</v>
      </c>
      <c r="AQ143" s="4"/>
    </row>
    <row r="144" spans="1:44" ht="56.25" x14ac:dyDescent="0.3">
      <c r="A144" s="2" t="s">
        <v>158</v>
      </c>
      <c r="B144" s="17" t="s">
        <v>170</v>
      </c>
      <c r="C144" s="14" t="s">
        <v>36</v>
      </c>
      <c r="D144" s="42">
        <v>23373.5</v>
      </c>
      <c r="E144" s="42">
        <v>98373.5</v>
      </c>
      <c r="F144" s="42"/>
      <c r="G144" s="36">
        <f t="shared" si="234"/>
        <v>23373.5</v>
      </c>
      <c r="H144" s="42"/>
      <c r="I144" s="36">
        <f t="shared" si="235"/>
        <v>98373.5</v>
      </c>
      <c r="J144" s="42"/>
      <c r="K144" s="36">
        <f t="shared" si="236"/>
        <v>23373.5</v>
      </c>
      <c r="L144" s="42"/>
      <c r="M144" s="36">
        <f t="shared" si="312"/>
        <v>98373.5</v>
      </c>
      <c r="N144" s="42"/>
      <c r="O144" s="36">
        <f t="shared" si="313"/>
        <v>23373.5</v>
      </c>
      <c r="P144" s="42"/>
      <c r="Q144" s="36">
        <f t="shared" si="314"/>
        <v>98373.5</v>
      </c>
      <c r="R144" s="42"/>
      <c r="S144" s="36">
        <f t="shared" si="315"/>
        <v>23373.5</v>
      </c>
      <c r="T144" s="42"/>
      <c r="U144" s="36">
        <f t="shared" si="316"/>
        <v>98373.5</v>
      </c>
      <c r="V144" s="42"/>
      <c r="W144" s="36">
        <f t="shared" si="317"/>
        <v>23373.5</v>
      </c>
      <c r="X144" s="42"/>
      <c r="Y144" s="36">
        <f t="shared" si="318"/>
        <v>98373.5</v>
      </c>
      <c r="Z144" s="42"/>
      <c r="AA144" s="36">
        <f t="shared" si="319"/>
        <v>23373.5</v>
      </c>
      <c r="AB144" s="42"/>
      <c r="AC144" s="36">
        <f t="shared" si="320"/>
        <v>98373.5</v>
      </c>
      <c r="AD144" s="42"/>
      <c r="AE144" s="36">
        <f t="shared" si="321"/>
        <v>23373.5</v>
      </c>
      <c r="AF144" s="42"/>
      <c r="AG144" s="36">
        <f t="shared" si="322"/>
        <v>98373.5</v>
      </c>
      <c r="AH144" s="42"/>
      <c r="AI144" s="36">
        <f t="shared" si="323"/>
        <v>23373.5</v>
      </c>
      <c r="AJ144" s="42"/>
      <c r="AK144" s="36">
        <f t="shared" si="324"/>
        <v>98373.5</v>
      </c>
      <c r="AL144" s="43"/>
      <c r="AM144" s="36">
        <f t="shared" si="325"/>
        <v>23373.5</v>
      </c>
      <c r="AN144" s="43"/>
      <c r="AO144" s="36">
        <f t="shared" si="326"/>
        <v>98373.5</v>
      </c>
      <c r="AP144" s="4" t="s">
        <v>81</v>
      </c>
      <c r="AQ144" s="4"/>
    </row>
    <row r="145" spans="1:44" x14ac:dyDescent="0.3">
      <c r="A145" s="2"/>
      <c r="B145" s="17" t="s">
        <v>21</v>
      </c>
      <c r="C145" s="3"/>
      <c r="D145" s="41">
        <f>D146+D147+D148+D149+D150+D151+D152+D153+D154</f>
        <v>59933.7</v>
      </c>
      <c r="E145" s="41">
        <f>E146+E147+E148+E149+E150+E151+E152+E153+E154</f>
        <v>10038.1</v>
      </c>
      <c r="F145" s="41">
        <f>F146+F147+F148+F149+F150+F151+F152+F153+F154</f>
        <v>0</v>
      </c>
      <c r="G145" s="33">
        <f t="shared" si="234"/>
        <v>59933.7</v>
      </c>
      <c r="H145" s="41">
        <f>H146+H147+H148+H149+H150+H151+H152+H153+H154</f>
        <v>0</v>
      </c>
      <c r="I145" s="33">
        <f t="shared" si="235"/>
        <v>10038.1</v>
      </c>
      <c r="J145" s="41">
        <f>J146+J147+J148+J149+J150+J151+J152+J153+J154</f>
        <v>0</v>
      </c>
      <c r="K145" s="33">
        <f t="shared" si="236"/>
        <v>59933.7</v>
      </c>
      <c r="L145" s="41">
        <f>L146+L147+L148+L149+L150+L151+L152+L153+L154</f>
        <v>0</v>
      </c>
      <c r="M145" s="33">
        <f t="shared" si="312"/>
        <v>10038.1</v>
      </c>
      <c r="N145" s="41">
        <f>N146+N147+N148+N149+N150+N151+N152+N153+N154</f>
        <v>10381.799999999999</v>
      </c>
      <c r="O145" s="33">
        <f t="shared" si="313"/>
        <v>70315.5</v>
      </c>
      <c r="P145" s="41">
        <f>P146+P147+P148+P149+P150+P151+P152+P153+P154</f>
        <v>0</v>
      </c>
      <c r="Q145" s="33">
        <f t="shared" si="314"/>
        <v>10038.1</v>
      </c>
      <c r="R145" s="41">
        <f>R146+R147+R148+R149+R150+R151+R152+R153+R154</f>
        <v>0</v>
      </c>
      <c r="S145" s="33">
        <f t="shared" si="315"/>
        <v>70315.5</v>
      </c>
      <c r="T145" s="41">
        <f>T146+T147+T148+T149+T150+T151+T152+T153+T154</f>
        <v>0</v>
      </c>
      <c r="U145" s="33">
        <f t="shared" si="316"/>
        <v>10038.1</v>
      </c>
      <c r="V145" s="41">
        <f>V146+V147+V148+V149+V150+V151+V152+V153+V154+V155</f>
        <v>46699.25</v>
      </c>
      <c r="W145" s="33">
        <f t="shared" si="317"/>
        <v>117014.75</v>
      </c>
      <c r="X145" s="41">
        <f>X146+X147+X148+X149+X150+X151+X152+X153+X154+X155</f>
        <v>0</v>
      </c>
      <c r="Y145" s="33">
        <f t="shared" si="318"/>
        <v>10038.1</v>
      </c>
      <c r="Z145" s="41">
        <f>Z146+Z147+Z148+Z149+Z150+Z151+Z152+Z153+Z154+Z155</f>
        <v>-4158.45</v>
      </c>
      <c r="AA145" s="33">
        <f t="shared" si="319"/>
        <v>112856.3</v>
      </c>
      <c r="AB145" s="41">
        <f>AB146+AB147+AB148+AB149+AB150+AB151+AB152+AB153+AB154+AB155</f>
        <v>0</v>
      </c>
      <c r="AC145" s="33">
        <f t="shared" si="320"/>
        <v>10038.1</v>
      </c>
      <c r="AD145" s="41">
        <f>AD146+AD147+AD148+AD149+AD150+AD151+AD152+AD153+AD154+AD155</f>
        <v>0</v>
      </c>
      <c r="AE145" s="33">
        <f t="shared" si="321"/>
        <v>112856.3</v>
      </c>
      <c r="AF145" s="41">
        <f>AF146+AF147+AF148+AF149+AF150+AF151+AF152+AF153+AF154+AF155</f>
        <v>0</v>
      </c>
      <c r="AG145" s="33">
        <f t="shared" si="322"/>
        <v>10038.1</v>
      </c>
      <c r="AH145" s="41">
        <f>AH146+AH147+AH148+AH149+AH150+AH151+AH152+AH153+AH154+AH155</f>
        <v>22034.881999999998</v>
      </c>
      <c r="AI145" s="33">
        <f t="shared" si="323"/>
        <v>134891.182</v>
      </c>
      <c r="AJ145" s="41">
        <f>AJ146+AJ147+AJ148+AJ149+AJ150+AJ151+AJ152+AJ153+AJ154+AJ155</f>
        <v>0</v>
      </c>
      <c r="AK145" s="33">
        <f t="shared" si="324"/>
        <v>10038.1</v>
      </c>
      <c r="AL145" s="41">
        <f>AL146+AL147+AL148+AL149+AL150+AL151+AL152+AL153+AL154+AL155+AL156</f>
        <v>2890.1930000000002</v>
      </c>
      <c r="AM145" s="36">
        <f t="shared" si="325"/>
        <v>137781.375</v>
      </c>
      <c r="AN145" s="41">
        <f>AN146+AN147+AN148+AN149+AN150+AN151+AN152+AN153+AN154+AN155+AN156</f>
        <v>0</v>
      </c>
      <c r="AO145" s="36">
        <f t="shared" si="326"/>
        <v>10038.1</v>
      </c>
      <c r="AP145" s="10"/>
      <c r="AQ145" s="10"/>
      <c r="AR145" s="10"/>
    </row>
    <row r="146" spans="1:44" ht="56.25" x14ac:dyDescent="0.3">
      <c r="A146" s="2" t="s">
        <v>228</v>
      </c>
      <c r="B146" s="17" t="s">
        <v>98</v>
      </c>
      <c r="C146" s="14" t="s">
        <v>36</v>
      </c>
      <c r="D146" s="42">
        <v>227</v>
      </c>
      <c r="E146" s="42">
        <v>3188.9</v>
      </c>
      <c r="F146" s="42"/>
      <c r="G146" s="36">
        <f t="shared" si="234"/>
        <v>227</v>
      </c>
      <c r="H146" s="42"/>
      <c r="I146" s="36">
        <f t="shared" si="235"/>
        <v>3188.9</v>
      </c>
      <c r="J146" s="42"/>
      <c r="K146" s="36">
        <f t="shared" si="236"/>
        <v>227</v>
      </c>
      <c r="L146" s="42"/>
      <c r="M146" s="36">
        <f t="shared" si="312"/>
        <v>3188.9</v>
      </c>
      <c r="N146" s="42"/>
      <c r="O146" s="36">
        <f t="shared" si="313"/>
        <v>227</v>
      </c>
      <c r="P146" s="42"/>
      <c r="Q146" s="36">
        <f t="shared" si="314"/>
        <v>3188.9</v>
      </c>
      <c r="R146" s="42"/>
      <c r="S146" s="36">
        <f t="shared" si="315"/>
        <v>227</v>
      </c>
      <c r="T146" s="42"/>
      <c r="U146" s="36">
        <f t="shared" si="316"/>
        <v>3188.9</v>
      </c>
      <c r="V146" s="42"/>
      <c r="W146" s="36">
        <f t="shared" si="317"/>
        <v>227</v>
      </c>
      <c r="X146" s="42"/>
      <c r="Y146" s="36">
        <f t="shared" si="318"/>
        <v>3188.9</v>
      </c>
      <c r="Z146" s="42"/>
      <c r="AA146" s="36">
        <f t="shared" si="319"/>
        <v>227</v>
      </c>
      <c r="AB146" s="42"/>
      <c r="AC146" s="36">
        <f t="shared" si="320"/>
        <v>3188.9</v>
      </c>
      <c r="AD146" s="42"/>
      <c r="AE146" s="36">
        <f t="shared" si="321"/>
        <v>227</v>
      </c>
      <c r="AF146" s="42"/>
      <c r="AG146" s="36">
        <f t="shared" si="322"/>
        <v>3188.9</v>
      </c>
      <c r="AH146" s="42"/>
      <c r="AI146" s="36">
        <f t="shared" si="323"/>
        <v>227</v>
      </c>
      <c r="AJ146" s="42"/>
      <c r="AK146" s="36">
        <f t="shared" si="324"/>
        <v>3188.9</v>
      </c>
      <c r="AL146" s="43"/>
      <c r="AM146" s="36">
        <f t="shared" si="325"/>
        <v>227</v>
      </c>
      <c r="AN146" s="43"/>
      <c r="AO146" s="36">
        <f t="shared" si="326"/>
        <v>3188.9</v>
      </c>
      <c r="AP146" s="4" t="s">
        <v>99</v>
      </c>
      <c r="AQ146" s="4"/>
    </row>
    <row r="147" spans="1:44" ht="56.25" x14ac:dyDescent="0.3">
      <c r="A147" s="2" t="s">
        <v>159</v>
      </c>
      <c r="B147" s="17" t="s">
        <v>172</v>
      </c>
      <c r="C147" s="14" t="s">
        <v>36</v>
      </c>
      <c r="D147" s="42">
        <v>3084</v>
      </c>
      <c r="E147" s="42">
        <v>0</v>
      </c>
      <c r="F147" s="42"/>
      <c r="G147" s="36">
        <f t="shared" si="234"/>
        <v>3084</v>
      </c>
      <c r="H147" s="42"/>
      <c r="I147" s="36">
        <f t="shared" si="235"/>
        <v>0</v>
      </c>
      <c r="J147" s="42"/>
      <c r="K147" s="36">
        <f t="shared" si="236"/>
        <v>3084</v>
      </c>
      <c r="L147" s="42"/>
      <c r="M147" s="36">
        <f t="shared" si="312"/>
        <v>0</v>
      </c>
      <c r="N147" s="42"/>
      <c r="O147" s="36">
        <f t="shared" si="313"/>
        <v>3084</v>
      </c>
      <c r="P147" s="42"/>
      <c r="Q147" s="36">
        <f t="shared" si="314"/>
        <v>0</v>
      </c>
      <c r="R147" s="42"/>
      <c r="S147" s="36">
        <f t="shared" si="315"/>
        <v>3084</v>
      </c>
      <c r="T147" s="42"/>
      <c r="U147" s="36">
        <f t="shared" si="316"/>
        <v>0</v>
      </c>
      <c r="V147" s="42"/>
      <c r="W147" s="36">
        <f t="shared" si="317"/>
        <v>3084</v>
      </c>
      <c r="X147" s="42"/>
      <c r="Y147" s="36">
        <f t="shared" si="318"/>
        <v>0</v>
      </c>
      <c r="Z147" s="42"/>
      <c r="AA147" s="36">
        <f t="shared" si="319"/>
        <v>3084</v>
      </c>
      <c r="AB147" s="42"/>
      <c r="AC147" s="36">
        <f t="shared" si="320"/>
        <v>0</v>
      </c>
      <c r="AD147" s="42"/>
      <c r="AE147" s="36">
        <f t="shared" si="321"/>
        <v>3084</v>
      </c>
      <c r="AF147" s="42"/>
      <c r="AG147" s="36">
        <f t="shared" si="322"/>
        <v>0</v>
      </c>
      <c r="AH147" s="42"/>
      <c r="AI147" s="36">
        <f t="shared" si="323"/>
        <v>3084</v>
      </c>
      <c r="AJ147" s="42"/>
      <c r="AK147" s="36">
        <f t="shared" si="324"/>
        <v>0</v>
      </c>
      <c r="AL147" s="43"/>
      <c r="AM147" s="36">
        <f t="shared" si="325"/>
        <v>3084</v>
      </c>
      <c r="AN147" s="43"/>
      <c r="AO147" s="36">
        <f t="shared" si="326"/>
        <v>0</v>
      </c>
      <c r="AP147" s="22">
        <v>1420341110</v>
      </c>
      <c r="AQ147" s="4"/>
    </row>
    <row r="148" spans="1:44" ht="56.25" x14ac:dyDescent="0.3">
      <c r="A148" s="2" t="s">
        <v>186</v>
      </c>
      <c r="B148" s="17" t="s">
        <v>173</v>
      </c>
      <c r="C148" s="14" t="s">
        <v>36</v>
      </c>
      <c r="D148" s="42">
        <v>0</v>
      </c>
      <c r="E148" s="42">
        <v>235.4</v>
      </c>
      <c r="F148" s="42"/>
      <c r="G148" s="36">
        <f t="shared" si="234"/>
        <v>0</v>
      </c>
      <c r="H148" s="42"/>
      <c r="I148" s="36">
        <f t="shared" si="235"/>
        <v>235.4</v>
      </c>
      <c r="J148" s="42"/>
      <c r="K148" s="36">
        <f t="shared" si="236"/>
        <v>0</v>
      </c>
      <c r="L148" s="42"/>
      <c r="M148" s="36">
        <f t="shared" si="312"/>
        <v>235.4</v>
      </c>
      <c r="N148" s="42"/>
      <c r="O148" s="36">
        <f t="shared" si="313"/>
        <v>0</v>
      </c>
      <c r="P148" s="42"/>
      <c r="Q148" s="36">
        <f t="shared" si="314"/>
        <v>235.4</v>
      </c>
      <c r="R148" s="42"/>
      <c r="S148" s="36">
        <f t="shared" si="315"/>
        <v>0</v>
      </c>
      <c r="T148" s="42"/>
      <c r="U148" s="36">
        <f t="shared" si="316"/>
        <v>235.4</v>
      </c>
      <c r="V148" s="42"/>
      <c r="W148" s="36">
        <f t="shared" si="317"/>
        <v>0</v>
      </c>
      <c r="X148" s="42"/>
      <c r="Y148" s="36">
        <f t="shared" si="318"/>
        <v>235.4</v>
      </c>
      <c r="Z148" s="42"/>
      <c r="AA148" s="36">
        <f t="shared" si="319"/>
        <v>0</v>
      </c>
      <c r="AB148" s="42"/>
      <c r="AC148" s="36">
        <f t="shared" si="320"/>
        <v>235.4</v>
      </c>
      <c r="AD148" s="42"/>
      <c r="AE148" s="36">
        <f t="shared" si="321"/>
        <v>0</v>
      </c>
      <c r="AF148" s="42"/>
      <c r="AG148" s="36">
        <f t="shared" si="322"/>
        <v>235.4</v>
      </c>
      <c r="AH148" s="42"/>
      <c r="AI148" s="36">
        <f t="shared" si="323"/>
        <v>0</v>
      </c>
      <c r="AJ148" s="42"/>
      <c r="AK148" s="36">
        <f t="shared" si="324"/>
        <v>235.4</v>
      </c>
      <c r="AL148" s="43"/>
      <c r="AM148" s="36">
        <f t="shared" si="325"/>
        <v>0</v>
      </c>
      <c r="AN148" s="43"/>
      <c r="AO148" s="36">
        <f t="shared" si="326"/>
        <v>235.4</v>
      </c>
      <c r="AP148" s="4" t="s">
        <v>100</v>
      </c>
      <c r="AQ148" s="4"/>
    </row>
    <row r="149" spans="1:44" ht="56.25" x14ac:dyDescent="0.3">
      <c r="A149" s="2" t="s">
        <v>194</v>
      </c>
      <c r="B149" s="17" t="s">
        <v>101</v>
      </c>
      <c r="C149" s="14" t="s">
        <v>36</v>
      </c>
      <c r="D149" s="42">
        <v>3084</v>
      </c>
      <c r="E149" s="42">
        <v>0</v>
      </c>
      <c r="F149" s="42"/>
      <c r="G149" s="36">
        <f t="shared" si="234"/>
        <v>3084</v>
      </c>
      <c r="H149" s="42"/>
      <c r="I149" s="36">
        <f t="shared" si="235"/>
        <v>0</v>
      </c>
      <c r="J149" s="42"/>
      <c r="K149" s="36">
        <f t="shared" si="236"/>
        <v>3084</v>
      </c>
      <c r="L149" s="42"/>
      <c r="M149" s="36">
        <f t="shared" si="312"/>
        <v>0</v>
      </c>
      <c r="N149" s="42"/>
      <c r="O149" s="36">
        <f t="shared" si="313"/>
        <v>3084</v>
      </c>
      <c r="P149" s="42"/>
      <c r="Q149" s="36">
        <f t="shared" si="314"/>
        <v>0</v>
      </c>
      <c r="R149" s="42"/>
      <c r="S149" s="36">
        <f t="shared" si="315"/>
        <v>3084</v>
      </c>
      <c r="T149" s="42"/>
      <c r="U149" s="36">
        <f t="shared" si="316"/>
        <v>0</v>
      </c>
      <c r="V149" s="42"/>
      <c r="W149" s="36">
        <f t="shared" si="317"/>
        <v>3084</v>
      </c>
      <c r="X149" s="42"/>
      <c r="Y149" s="36">
        <f t="shared" si="318"/>
        <v>0</v>
      </c>
      <c r="Z149" s="42"/>
      <c r="AA149" s="36">
        <f t="shared" si="319"/>
        <v>3084</v>
      </c>
      <c r="AB149" s="42"/>
      <c r="AC149" s="36">
        <f t="shared" si="320"/>
        <v>0</v>
      </c>
      <c r="AD149" s="42"/>
      <c r="AE149" s="36">
        <f t="shared" si="321"/>
        <v>3084</v>
      </c>
      <c r="AF149" s="42"/>
      <c r="AG149" s="36">
        <f t="shared" si="322"/>
        <v>0</v>
      </c>
      <c r="AH149" s="42"/>
      <c r="AI149" s="36">
        <f t="shared" si="323"/>
        <v>3084</v>
      </c>
      <c r="AJ149" s="42"/>
      <c r="AK149" s="36">
        <f t="shared" si="324"/>
        <v>0</v>
      </c>
      <c r="AL149" s="43"/>
      <c r="AM149" s="36">
        <f t="shared" si="325"/>
        <v>3084</v>
      </c>
      <c r="AN149" s="43"/>
      <c r="AO149" s="36">
        <f t="shared" si="326"/>
        <v>0</v>
      </c>
      <c r="AP149" s="22">
        <v>1420341350</v>
      </c>
      <c r="AQ149" s="4"/>
    </row>
    <row r="150" spans="1:44" ht="56.25" x14ac:dyDescent="0.3">
      <c r="A150" s="2" t="s">
        <v>195</v>
      </c>
      <c r="B150" s="17" t="s">
        <v>102</v>
      </c>
      <c r="C150" s="14" t="s">
        <v>36</v>
      </c>
      <c r="D150" s="42">
        <v>227.7</v>
      </c>
      <c r="E150" s="42">
        <v>3188.9</v>
      </c>
      <c r="F150" s="42"/>
      <c r="G150" s="36">
        <f t="shared" si="234"/>
        <v>227.7</v>
      </c>
      <c r="H150" s="42"/>
      <c r="I150" s="36">
        <f t="shared" si="235"/>
        <v>3188.9</v>
      </c>
      <c r="J150" s="42"/>
      <c r="K150" s="36">
        <f t="shared" si="236"/>
        <v>227.7</v>
      </c>
      <c r="L150" s="42"/>
      <c r="M150" s="36">
        <f t="shared" si="312"/>
        <v>3188.9</v>
      </c>
      <c r="N150" s="42"/>
      <c r="O150" s="36">
        <f t="shared" si="313"/>
        <v>227.7</v>
      </c>
      <c r="P150" s="42"/>
      <c r="Q150" s="36">
        <f t="shared" si="314"/>
        <v>3188.9</v>
      </c>
      <c r="R150" s="42"/>
      <c r="S150" s="36">
        <f t="shared" si="315"/>
        <v>227.7</v>
      </c>
      <c r="T150" s="42"/>
      <c r="U150" s="36">
        <f t="shared" si="316"/>
        <v>3188.9</v>
      </c>
      <c r="V150" s="42"/>
      <c r="W150" s="36">
        <f t="shared" si="317"/>
        <v>227.7</v>
      </c>
      <c r="X150" s="42"/>
      <c r="Y150" s="36">
        <f t="shared" si="318"/>
        <v>3188.9</v>
      </c>
      <c r="Z150" s="42"/>
      <c r="AA150" s="36">
        <f t="shared" si="319"/>
        <v>227.7</v>
      </c>
      <c r="AB150" s="42"/>
      <c r="AC150" s="36">
        <f t="shared" si="320"/>
        <v>3188.9</v>
      </c>
      <c r="AD150" s="42"/>
      <c r="AE150" s="36">
        <f t="shared" si="321"/>
        <v>227.7</v>
      </c>
      <c r="AF150" s="42"/>
      <c r="AG150" s="36">
        <f t="shared" si="322"/>
        <v>3188.9</v>
      </c>
      <c r="AH150" s="42"/>
      <c r="AI150" s="36">
        <f t="shared" si="323"/>
        <v>227.7</v>
      </c>
      <c r="AJ150" s="42"/>
      <c r="AK150" s="36">
        <f t="shared" si="324"/>
        <v>3188.9</v>
      </c>
      <c r="AL150" s="43"/>
      <c r="AM150" s="36">
        <f t="shared" si="325"/>
        <v>227.7</v>
      </c>
      <c r="AN150" s="43"/>
      <c r="AO150" s="36">
        <f t="shared" si="326"/>
        <v>3188.9</v>
      </c>
      <c r="AP150" s="4" t="s">
        <v>104</v>
      </c>
      <c r="AQ150" s="4"/>
    </row>
    <row r="151" spans="1:44" ht="56.25" x14ac:dyDescent="0.3">
      <c r="A151" s="2" t="s">
        <v>201</v>
      </c>
      <c r="B151" s="17" t="s">
        <v>103</v>
      </c>
      <c r="C151" s="14" t="s">
        <v>36</v>
      </c>
      <c r="D151" s="42">
        <v>227</v>
      </c>
      <c r="E151" s="42">
        <v>3188.9</v>
      </c>
      <c r="F151" s="42"/>
      <c r="G151" s="36">
        <f t="shared" si="234"/>
        <v>227</v>
      </c>
      <c r="H151" s="42"/>
      <c r="I151" s="36">
        <f t="shared" si="235"/>
        <v>3188.9</v>
      </c>
      <c r="J151" s="42"/>
      <c r="K151" s="36">
        <f t="shared" si="236"/>
        <v>227</v>
      </c>
      <c r="L151" s="42"/>
      <c r="M151" s="36">
        <f t="shared" si="312"/>
        <v>3188.9</v>
      </c>
      <c r="N151" s="42"/>
      <c r="O151" s="36">
        <f t="shared" si="313"/>
        <v>227</v>
      </c>
      <c r="P151" s="42"/>
      <c r="Q151" s="36">
        <f t="shared" si="314"/>
        <v>3188.9</v>
      </c>
      <c r="R151" s="42"/>
      <c r="S151" s="36">
        <f t="shared" si="315"/>
        <v>227</v>
      </c>
      <c r="T151" s="42"/>
      <c r="U151" s="36">
        <f t="shared" si="316"/>
        <v>3188.9</v>
      </c>
      <c r="V151" s="42"/>
      <c r="W151" s="36">
        <f t="shared" si="317"/>
        <v>227</v>
      </c>
      <c r="X151" s="42"/>
      <c r="Y151" s="36">
        <f t="shared" si="318"/>
        <v>3188.9</v>
      </c>
      <c r="Z151" s="42"/>
      <c r="AA151" s="36">
        <f t="shared" si="319"/>
        <v>227</v>
      </c>
      <c r="AB151" s="42"/>
      <c r="AC151" s="36">
        <f t="shared" si="320"/>
        <v>3188.9</v>
      </c>
      <c r="AD151" s="42"/>
      <c r="AE151" s="36">
        <f t="shared" si="321"/>
        <v>227</v>
      </c>
      <c r="AF151" s="42"/>
      <c r="AG151" s="36">
        <f t="shared" si="322"/>
        <v>3188.9</v>
      </c>
      <c r="AH151" s="42"/>
      <c r="AI151" s="36">
        <f t="shared" si="323"/>
        <v>227</v>
      </c>
      <c r="AJ151" s="42"/>
      <c r="AK151" s="36">
        <f t="shared" si="324"/>
        <v>3188.9</v>
      </c>
      <c r="AL151" s="43"/>
      <c r="AM151" s="36">
        <f t="shared" si="325"/>
        <v>227</v>
      </c>
      <c r="AN151" s="43"/>
      <c r="AO151" s="36">
        <f t="shared" si="326"/>
        <v>3188.9</v>
      </c>
      <c r="AP151" s="4" t="s">
        <v>105</v>
      </c>
      <c r="AQ151" s="4"/>
    </row>
    <row r="152" spans="1:44" ht="56.25" x14ac:dyDescent="0.3">
      <c r="A152" s="2" t="s">
        <v>202</v>
      </c>
      <c r="B152" s="17" t="s">
        <v>224</v>
      </c>
      <c r="C152" s="14" t="s">
        <v>36</v>
      </c>
      <c r="D152" s="42">
        <v>0</v>
      </c>
      <c r="E152" s="42">
        <v>236</v>
      </c>
      <c r="F152" s="42"/>
      <c r="G152" s="36">
        <f t="shared" si="234"/>
        <v>0</v>
      </c>
      <c r="H152" s="42"/>
      <c r="I152" s="36">
        <f t="shared" si="235"/>
        <v>236</v>
      </c>
      <c r="J152" s="42"/>
      <c r="K152" s="36">
        <f t="shared" si="236"/>
        <v>0</v>
      </c>
      <c r="L152" s="42"/>
      <c r="M152" s="36">
        <f t="shared" si="312"/>
        <v>236</v>
      </c>
      <c r="N152" s="42"/>
      <c r="O152" s="36">
        <f t="shared" si="313"/>
        <v>0</v>
      </c>
      <c r="P152" s="42"/>
      <c r="Q152" s="36">
        <f t="shared" si="314"/>
        <v>236</v>
      </c>
      <c r="R152" s="42"/>
      <c r="S152" s="36">
        <f t="shared" si="315"/>
        <v>0</v>
      </c>
      <c r="T152" s="42"/>
      <c r="U152" s="36">
        <f t="shared" si="316"/>
        <v>236</v>
      </c>
      <c r="V152" s="42"/>
      <c r="W152" s="36">
        <f t="shared" si="317"/>
        <v>0</v>
      </c>
      <c r="X152" s="42"/>
      <c r="Y152" s="36">
        <f t="shared" si="318"/>
        <v>236</v>
      </c>
      <c r="Z152" s="42"/>
      <c r="AA152" s="36">
        <f t="shared" si="319"/>
        <v>0</v>
      </c>
      <c r="AB152" s="42"/>
      <c r="AC152" s="36">
        <f t="shared" si="320"/>
        <v>236</v>
      </c>
      <c r="AD152" s="42"/>
      <c r="AE152" s="36">
        <f t="shared" si="321"/>
        <v>0</v>
      </c>
      <c r="AF152" s="42"/>
      <c r="AG152" s="36">
        <f t="shared" si="322"/>
        <v>236</v>
      </c>
      <c r="AH152" s="42"/>
      <c r="AI152" s="36">
        <f t="shared" si="323"/>
        <v>0</v>
      </c>
      <c r="AJ152" s="42"/>
      <c r="AK152" s="36">
        <f t="shared" si="324"/>
        <v>236</v>
      </c>
      <c r="AL152" s="43"/>
      <c r="AM152" s="36">
        <f t="shared" si="325"/>
        <v>0</v>
      </c>
      <c r="AN152" s="43"/>
      <c r="AO152" s="36">
        <f t="shared" si="326"/>
        <v>236</v>
      </c>
      <c r="AP152" s="4" t="s">
        <v>106</v>
      </c>
      <c r="AQ152" s="4"/>
    </row>
    <row r="153" spans="1:44" ht="56.25" x14ac:dyDescent="0.3">
      <c r="A153" s="2" t="s">
        <v>209</v>
      </c>
      <c r="B153" s="17" t="s">
        <v>107</v>
      </c>
      <c r="C153" s="14" t="s">
        <v>36</v>
      </c>
      <c r="D153" s="42">
        <v>3084</v>
      </c>
      <c r="E153" s="42">
        <v>0</v>
      </c>
      <c r="F153" s="42"/>
      <c r="G153" s="36">
        <f t="shared" si="234"/>
        <v>3084</v>
      </c>
      <c r="H153" s="42"/>
      <c r="I153" s="36">
        <f t="shared" si="235"/>
        <v>0</v>
      </c>
      <c r="J153" s="42"/>
      <c r="K153" s="36">
        <f t="shared" si="236"/>
        <v>3084</v>
      </c>
      <c r="L153" s="42"/>
      <c r="M153" s="36">
        <f t="shared" si="312"/>
        <v>0</v>
      </c>
      <c r="N153" s="42"/>
      <c r="O153" s="36">
        <f t="shared" si="313"/>
        <v>3084</v>
      </c>
      <c r="P153" s="42"/>
      <c r="Q153" s="36">
        <f t="shared" si="314"/>
        <v>0</v>
      </c>
      <c r="R153" s="42"/>
      <c r="S153" s="36">
        <f t="shared" si="315"/>
        <v>3084</v>
      </c>
      <c r="T153" s="42"/>
      <c r="U153" s="36">
        <f t="shared" si="316"/>
        <v>0</v>
      </c>
      <c r="V153" s="42"/>
      <c r="W153" s="36">
        <f t="shared" si="317"/>
        <v>3084</v>
      </c>
      <c r="X153" s="42"/>
      <c r="Y153" s="36">
        <f t="shared" si="318"/>
        <v>0</v>
      </c>
      <c r="Z153" s="42"/>
      <c r="AA153" s="36">
        <f t="shared" si="319"/>
        <v>3084</v>
      </c>
      <c r="AB153" s="42"/>
      <c r="AC153" s="36">
        <f t="shared" si="320"/>
        <v>0</v>
      </c>
      <c r="AD153" s="42"/>
      <c r="AE153" s="36">
        <f t="shared" si="321"/>
        <v>3084</v>
      </c>
      <c r="AF153" s="42"/>
      <c r="AG153" s="36">
        <f t="shared" si="322"/>
        <v>0</v>
      </c>
      <c r="AH153" s="42"/>
      <c r="AI153" s="36">
        <f t="shared" si="323"/>
        <v>3084</v>
      </c>
      <c r="AJ153" s="42"/>
      <c r="AK153" s="36">
        <f t="shared" si="324"/>
        <v>0</v>
      </c>
      <c r="AL153" s="43"/>
      <c r="AM153" s="36">
        <f t="shared" si="325"/>
        <v>3084</v>
      </c>
      <c r="AN153" s="43"/>
      <c r="AO153" s="36">
        <f t="shared" si="326"/>
        <v>0</v>
      </c>
      <c r="AP153" s="22">
        <v>1420341570</v>
      </c>
      <c r="AQ153" s="4"/>
    </row>
    <row r="154" spans="1:44" ht="56.25" x14ac:dyDescent="0.3">
      <c r="A154" s="2" t="s">
        <v>210</v>
      </c>
      <c r="B154" s="17" t="s">
        <v>108</v>
      </c>
      <c r="C154" s="14" t="s">
        <v>19</v>
      </c>
      <c r="D154" s="42">
        <v>50000</v>
      </c>
      <c r="E154" s="42">
        <v>0</v>
      </c>
      <c r="F154" s="42"/>
      <c r="G154" s="36">
        <f t="shared" si="234"/>
        <v>50000</v>
      </c>
      <c r="H154" s="42"/>
      <c r="I154" s="36">
        <f t="shared" si="235"/>
        <v>0</v>
      </c>
      <c r="J154" s="42"/>
      <c r="K154" s="36">
        <f t="shared" si="236"/>
        <v>50000</v>
      </c>
      <c r="L154" s="50"/>
      <c r="M154" s="36">
        <f t="shared" si="312"/>
        <v>0</v>
      </c>
      <c r="N154" s="42">
        <v>10381.799999999999</v>
      </c>
      <c r="O154" s="36">
        <f t="shared" si="313"/>
        <v>60381.8</v>
      </c>
      <c r="P154" s="51"/>
      <c r="Q154" s="36">
        <f t="shared" si="314"/>
        <v>0</v>
      </c>
      <c r="R154" s="42"/>
      <c r="S154" s="36">
        <f t="shared" si="315"/>
        <v>60381.8</v>
      </c>
      <c r="T154" s="53"/>
      <c r="U154" s="36">
        <f t="shared" si="316"/>
        <v>0</v>
      </c>
      <c r="V154" s="42"/>
      <c r="W154" s="36">
        <f t="shared" si="317"/>
        <v>60381.8</v>
      </c>
      <c r="X154" s="57"/>
      <c r="Y154" s="36">
        <f t="shared" si="318"/>
        <v>0</v>
      </c>
      <c r="Z154" s="42"/>
      <c r="AA154" s="36">
        <f t="shared" si="319"/>
        <v>60381.8</v>
      </c>
      <c r="AB154" s="58"/>
      <c r="AC154" s="36">
        <f t="shared" si="320"/>
        <v>0</v>
      </c>
      <c r="AD154" s="42"/>
      <c r="AE154" s="36">
        <f t="shared" si="321"/>
        <v>60381.8</v>
      </c>
      <c r="AF154" s="60"/>
      <c r="AG154" s="36">
        <f t="shared" si="322"/>
        <v>0</v>
      </c>
      <c r="AH154" s="42">
        <v>-4965.1180000000004</v>
      </c>
      <c r="AI154" s="36">
        <f t="shared" si="323"/>
        <v>55416.682000000001</v>
      </c>
      <c r="AJ154" s="62"/>
      <c r="AK154" s="36">
        <f t="shared" si="324"/>
        <v>0</v>
      </c>
      <c r="AL154" s="43"/>
      <c r="AM154" s="36">
        <f t="shared" si="325"/>
        <v>55416.682000000001</v>
      </c>
      <c r="AN154" s="61"/>
      <c r="AO154" s="36">
        <f t="shared" si="326"/>
        <v>0</v>
      </c>
      <c r="AP154" s="19" t="s">
        <v>109</v>
      </c>
      <c r="AQ154" s="4"/>
    </row>
    <row r="155" spans="1:44" ht="56.25" x14ac:dyDescent="0.3">
      <c r="A155" s="2" t="s">
        <v>212</v>
      </c>
      <c r="B155" s="17" t="s">
        <v>200</v>
      </c>
      <c r="C155" s="16" t="s">
        <v>7</v>
      </c>
      <c r="D155" s="42"/>
      <c r="E155" s="42"/>
      <c r="F155" s="42"/>
      <c r="G155" s="36"/>
      <c r="H155" s="42"/>
      <c r="I155" s="36"/>
      <c r="J155" s="42"/>
      <c r="K155" s="36"/>
      <c r="L155" s="54"/>
      <c r="M155" s="36"/>
      <c r="N155" s="42"/>
      <c r="O155" s="36"/>
      <c r="P155" s="54"/>
      <c r="Q155" s="36"/>
      <c r="R155" s="42"/>
      <c r="S155" s="36"/>
      <c r="T155" s="54"/>
      <c r="U155" s="36"/>
      <c r="V155" s="42">
        <v>46699.25</v>
      </c>
      <c r="W155" s="36">
        <f t="shared" si="317"/>
        <v>46699.25</v>
      </c>
      <c r="X155" s="57"/>
      <c r="Y155" s="36">
        <f t="shared" si="318"/>
        <v>0</v>
      </c>
      <c r="Z155" s="42">
        <v>-4158.45</v>
      </c>
      <c r="AA155" s="36">
        <f t="shared" si="319"/>
        <v>42540.800000000003</v>
      </c>
      <c r="AB155" s="58"/>
      <c r="AC155" s="36">
        <f t="shared" si="320"/>
        <v>0</v>
      </c>
      <c r="AD155" s="42"/>
      <c r="AE155" s="36">
        <f t="shared" si="321"/>
        <v>42540.800000000003</v>
      </c>
      <c r="AF155" s="60"/>
      <c r="AG155" s="36">
        <f t="shared" si="322"/>
        <v>0</v>
      </c>
      <c r="AH155" s="42">
        <v>27000</v>
      </c>
      <c r="AI155" s="36">
        <f t="shared" si="323"/>
        <v>69540.800000000003</v>
      </c>
      <c r="AJ155" s="62"/>
      <c r="AK155" s="36">
        <f t="shared" si="324"/>
        <v>0</v>
      </c>
      <c r="AL155" s="43"/>
      <c r="AM155" s="36">
        <f t="shared" si="325"/>
        <v>69540.800000000003</v>
      </c>
      <c r="AN155" s="61"/>
      <c r="AO155" s="36">
        <f t="shared" si="326"/>
        <v>0</v>
      </c>
      <c r="AP155" s="21">
        <v>1410241410</v>
      </c>
      <c r="AQ155" s="4"/>
    </row>
    <row r="156" spans="1:44" ht="56.25" x14ac:dyDescent="0.3">
      <c r="A156" s="2" t="s">
        <v>218</v>
      </c>
      <c r="B156" s="17" t="s">
        <v>227</v>
      </c>
      <c r="C156" s="14" t="s">
        <v>36</v>
      </c>
      <c r="D156" s="42"/>
      <c r="E156" s="42"/>
      <c r="F156" s="42"/>
      <c r="G156" s="36"/>
      <c r="H156" s="42"/>
      <c r="I156" s="36"/>
      <c r="J156" s="42"/>
      <c r="K156" s="36"/>
      <c r="L156" s="63"/>
      <c r="M156" s="36"/>
      <c r="N156" s="42"/>
      <c r="O156" s="36"/>
      <c r="P156" s="63"/>
      <c r="Q156" s="36"/>
      <c r="R156" s="42"/>
      <c r="S156" s="36"/>
      <c r="T156" s="63"/>
      <c r="U156" s="36"/>
      <c r="V156" s="42"/>
      <c r="W156" s="36"/>
      <c r="X156" s="63"/>
      <c r="Y156" s="36"/>
      <c r="Z156" s="42"/>
      <c r="AA156" s="36"/>
      <c r="AB156" s="63"/>
      <c r="AC156" s="36"/>
      <c r="AD156" s="42"/>
      <c r="AE156" s="36"/>
      <c r="AF156" s="63"/>
      <c r="AG156" s="36"/>
      <c r="AH156" s="42"/>
      <c r="AI156" s="36"/>
      <c r="AJ156" s="63"/>
      <c r="AK156" s="36"/>
      <c r="AL156" s="43">
        <v>2890.1930000000002</v>
      </c>
      <c r="AM156" s="36">
        <f>AI156+AL156</f>
        <v>2890.1930000000002</v>
      </c>
      <c r="AN156" s="64"/>
      <c r="AO156" s="36">
        <f t="shared" si="326"/>
        <v>0</v>
      </c>
      <c r="AP156" s="21">
        <v>1420341340</v>
      </c>
      <c r="AQ156" s="4"/>
    </row>
    <row r="157" spans="1:44" x14ac:dyDescent="0.3">
      <c r="A157" s="2"/>
      <c r="B157" s="17" t="s">
        <v>74</v>
      </c>
      <c r="C157" s="3"/>
      <c r="D157" s="41">
        <f>D158</f>
        <v>36453</v>
      </c>
      <c r="E157" s="41">
        <f>E158</f>
        <v>0</v>
      </c>
      <c r="F157" s="41">
        <f>F158+F159</f>
        <v>0</v>
      </c>
      <c r="G157" s="33">
        <f t="shared" si="234"/>
        <v>36453</v>
      </c>
      <c r="H157" s="41">
        <f>H158+H159</f>
        <v>18208.7</v>
      </c>
      <c r="I157" s="33">
        <f t="shared" si="235"/>
        <v>18208.7</v>
      </c>
      <c r="J157" s="41">
        <f>J158+J159</f>
        <v>0</v>
      </c>
      <c r="K157" s="33">
        <f t="shared" si="236"/>
        <v>36453</v>
      </c>
      <c r="L157" s="41">
        <f>L158+L159</f>
        <v>0</v>
      </c>
      <c r="M157" s="33">
        <f t="shared" si="312"/>
        <v>18208.7</v>
      </c>
      <c r="N157" s="41">
        <f>N158+N159</f>
        <v>0</v>
      </c>
      <c r="O157" s="33">
        <f t="shared" si="313"/>
        <v>36453</v>
      </c>
      <c r="P157" s="41">
        <f>P158+P159</f>
        <v>0</v>
      </c>
      <c r="Q157" s="33">
        <f t="shared" si="314"/>
        <v>18208.7</v>
      </c>
      <c r="R157" s="41">
        <f>R158+R159</f>
        <v>0</v>
      </c>
      <c r="S157" s="33">
        <f t="shared" si="315"/>
        <v>36453</v>
      </c>
      <c r="T157" s="41">
        <f>T158+T159</f>
        <v>0</v>
      </c>
      <c r="U157" s="33">
        <f t="shared" si="316"/>
        <v>18208.7</v>
      </c>
      <c r="V157" s="41">
        <f>V158+V159</f>
        <v>0</v>
      </c>
      <c r="W157" s="33">
        <f t="shared" si="317"/>
        <v>36453</v>
      </c>
      <c r="X157" s="41">
        <f>X158+X159</f>
        <v>0</v>
      </c>
      <c r="Y157" s="33">
        <f t="shared" si="318"/>
        <v>18208.7</v>
      </c>
      <c r="Z157" s="41">
        <f>Z158+Z159</f>
        <v>0</v>
      </c>
      <c r="AA157" s="33">
        <f t="shared" si="319"/>
        <v>36453</v>
      </c>
      <c r="AB157" s="41">
        <f>AB158+AB159</f>
        <v>0</v>
      </c>
      <c r="AC157" s="33">
        <f t="shared" si="320"/>
        <v>18208.7</v>
      </c>
      <c r="AD157" s="41">
        <f>AD158+AD159</f>
        <v>0</v>
      </c>
      <c r="AE157" s="33">
        <f t="shared" si="321"/>
        <v>36453</v>
      </c>
      <c r="AF157" s="41">
        <f>AF158+AF159</f>
        <v>0</v>
      </c>
      <c r="AG157" s="33">
        <f t="shared" si="322"/>
        <v>18208.7</v>
      </c>
      <c r="AH157" s="41">
        <f>AH158+AH159</f>
        <v>0</v>
      </c>
      <c r="AI157" s="33">
        <f t="shared" si="323"/>
        <v>36453</v>
      </c>
      <c r="AJ157" s="41">
        <f>AJ158+AJ159</f>
        <v>0</v>
      </c>
      <c r="AK157" s="33">
        <f t="shared" si="324"/>
        <v>18208.7</v>
      </c>
      <c r="AL157" s="41">
        <f>AL158+AL159</f>
        <v>0</v>
      </c>
      <c r="AM157" s="36">
        <f t="shared" si="325"/>
        <v>36453</v>
      </c>
      <c r="AN157" s="41">
        <f>AN158+AN159</f>
        <v>0</v>
      </c>
      <c r="AO157" s="36">
        <f t="shared" si="326"/>
        <v>18208.7</v>
      </c>
      <c r="AP157" s="10"/>
      <c r="AQ157" s="10"/>
      <c r="AR157" s="10"/>
    </row>
    <row r="158" spans="1:44" ht="75" hidden="1" x14ac:dyDescent="0.3">
      <c r="A158" s="2" t="s">
        <v>159</v>
      </c>
      <c r="B158" s="17" t="s">
        <v>75</v>
      </c>
      <c r="C158" s="14" t="s">
        <v>76</v>
      </c>
      <c r="D158" s="42">
        <v>36453</v>
      </c>
      <c r="E158" s="42">
        <v>0</v>
      </c>
      <c r="F158" s="42">
        <v>-36453</v>
      </c>
      <c r="G158" s="36">
        <f t="shared" si="234"/>
        <v>0</v>
      </c>
      <c r="H158" s="42"/>
      <c r="I158" s="36">
        <f t="shared" si="235"/>
        <v>0</v>
      </c>
      <c r="J158" s="42"/>
      <c r="K158" s="36">
        <f t="shared" si="236"/>
        <v>0</v>
      </c>
      <c r="L158" s="42"/>
      <c r="M158" s="36">
        <f t="shared" si="312"/>
        <v>0</v>
      </c>
      <c r="N158" s="42"/>
      <c r="O158" s="36">
        <f t="shared" si="313"/>
        <v>0</v>
      </c>
      <c r="P158" s="42"/>
      <c r="Q158" s="36">
        <f t="shared" si="314"/>
        <v>0</v>
      </c>
      <c r="R158" s="42"/>
      <c r="S158" s="36">
        <f t="shared" si="315"/>
        <v>0</v>
      </c>
      <c r="T158" s="42"/>
      <c r="U158" s="36">
        <f t="shared" si="316"/>
        <v>0</v>
      </c>
      <c r="V158" s="42"/>
      <c r="W158" s="36">
        <f t="shared" si="317"/>
        <v>0</v>
      </c>
      <c r="X158" s="42"/>
      <c r="Y158" s="36">
        <f t="shared" si="318"/>
        <v>0</v>
      </c>
      <c r="Z158" s="42"/>
      <c r="AA158" s="36">
        <f t="shared" si="319"/>
        <v>0</v>
      </c>
      <c r="AB158" s="42"/>
      <c r="AC158" s="36">
        <f t="shared" si="320"/>
        <v>0</v>
      </c>
      <c r="AD158" s="42"/>
      <c r="AE158" s="36">
        <f t="shared" si="321"/>
        <v>0</v>
      </c>
      <c r="AF158" s="42"/>
      <c r="AG158" s="36">
        <f t="shared" si="322"/>
        <v>0</v>
      </c>
      <c r="AH158" s="42"/>
      <c r="AI158" s="36">
        <f t="shared" si="323"/>
        <v>0</v>
      </c>
      <c r="AJ158" s="42"/>
      <c r="AK158" s="36">
        <f t="shared" si="324"/>
        <v>0</v>
      </c>
      <c r="AL158" s="43"/>
      <c r="AM158" s="36">
        <f t="shared" si="325"/>
        <v>0</v>
      </c>
      <c r="AN158" s="43"/>
      <c r="AO158" s="36">
        <f t="shared" si="326"/>
        <v>0</v>
      </c>
      <c r="AP158" s="19" t="s">
        <v>77</v>
      </c>
      <c r="AQ158" s="4">
        <v>0</v>
      </c>
    </row>
    <row r="159" spans="1:44" ht="56.25" x14ac:dyDescent="0.3">
      <c r="A159" s="2" t="s">
        <v>223</v>
      </c>
      <c r="B159" s="17" t="s">
        <v>193</v>
      </c>
      <c r="C159" s="14" t="s">
        <v>36</v>
      </c>
      <c r="D159" s="42"/>
      <c r="E159" s="42"/>
      <c r="F159" s="42">
        <v>36453</v>
      </c>
      <c r="G159" s="36">
        <f t="shared" si="234"/>
        <v>36453</v>
      </c>
      <c r="H159" s="42">
        <v>18208.7</v>
      </c>
      <c r="I159" s="36">
        <f t="shared" si="235"/>
        <v>18208.7</v>
      </c>
      <c r="J159" s="42"/>
      <c r="K159" s="36">
        <f t="shared" si="236"/>
        <v>36453</v>
      </c>
      <c r="L159" s="42"/>
      <c r="M159" s="36">
        <f t="shared" si="312"/>
        <v>18208.7</v>
      </c>
      <c r="N159" s="42"/>
      <c r="O159" s="36">
        <f t="shared" si="313"/>
        <v>36453</v>
      </c>
      <c r="P159" s="42"/>
      <c r="Q159" s="36">
        <f t="shared" si="314"/>
        <v>18208.7</v>
      </c>
      <c r="R159" s="42"/>
      <c r="S159" s="36">
        <f t="shared" si="315"/>
        <v>36453</v>
      </c>
      <c r="T159" s="42"/>
      <c r="U159" s="36">
        <f t="shared" si="316"/>
        <v>18208.7</v>
      </c>
      <c r="V159" s="42"/>
      <c r="W159" s="36">
        <f t="shared" si="317"/>
        <v>36453</v>
      </c>
      <c r="X159" s="42"/>
      <c r="Y159" s="36">
        <f t="shared" si="318"/>
        <v>18208.7</v>
      </c>
      <c r="Z159" s="42"/>
      <c r="AA159" s="36">
        <f t="shared" si="319"/>
        <v>36453</v>
      </c>
      <c r="AB159" s="42"/>
      <c r="AC159" s="36">
        <f t="shared" si="320"/>
        <v>18208.7</v>
      </c>
      <c r="AD159" s="42"/>
      <c r="AE159" s="36">
        <f t="shared" si="321"/>
        <v>36453</v>
      </c>
      <c r="AF159" s="42"/>
      <c r="AG159" s="36">
        <f t="shared" si="322"/>
        <v>18208.7</v>
      </c>
      <c r="AH159" s="42"/>
      <c r="AI159" s="36">
        <f t="shared" si="323"/>
        <v>36453</v>
      </c>
      <c r="AJ159" s="42"/>
      <c r="AK159" s="36">
        <f t="shared" si="324"/>
        <v>18208.7</v>
      </c>
      <c r="AL159" s="43"/>
      <c r="AM159" s="36">
        <f t="shared" si="325"/>
        <v>36453</v>
      </c>
      <c r="AN159" s="43"/>
      <c r="AO159" s="36">
        <f t="shared" si="326"/>
        <v>18208.7</v>
      </c>
      <c r="AP159" s="21" t="s">
        <v>77</v>
      </c>
      <c r="AQ159" s="4"/>
    </row>
    <row r="160" spans="1:44" x14ac:dyDescent="0.3">
      <c r="A160" s="68"/>
      <c r="B160" s="87" t="s">
        <v>12</v>
      </c>
      <c r="C160" s="87"/>
      <c r="D160" s="42">
        <f>D17+D66+D86+D103+D140+D157+D137+D145</f>
        <v>3967216.8000000007</v>
      </c>
      <c r="E160" s="42">
        <f>E17+E66+E86+E103+E140+E157+E137+E145</f>
        <v>3826398.9</v>
      </c>
      <c r="F160" s="42">
        <f>F17+F66+F86+F103+F137+F140+F145+F157</f>
        <v>5624.4000000000015</v>
      </c>
      <c r="G160" s="36">
        <f t="shared" si="234"/>
        <v>3972841.2000000007</v>
      </c>
      <c r="H160" s="42">
        <f>H17+H66+H86+H103+H137+H140+H145+H157</f>
        <v>50683.799999999996</v>
      </c>
      <c r="I160" s="36">
        <f t="shared" si="235"/>
        <v>3877082.6999999997</v>
      </c>
      <c r="J160" s="42">
        <f>J17+J66+J86+J103+J137+J140+J145+J157</f>
        <v>0</v>
      </c>
      <c r="K160" s="36">
        <f t="shared" si="236"/>
        <v>3972841.2000000007</v>
      </c>
      <c r="L160" s="42">
        <f>L17+L66+L86+L103+L137+L140+L145+L157</f>
        <v>0</v>
      </c>
      <c r="M160" s="36">
        <f t="shared" si="312"/>
        <v>3877082.6999999997</v>
      </c>
      <c r="N160" s="42">
        <f>N17+N66+N86+N103+N137+N140+N145+N157</f>
        <v>0</v>
      </c>
      <c r="O160" s="36">
        <f t="shared" si="313"/>
        <v>3972841.2000000007</v>
      </c>
      <c r="P160" s="42">
        <f>P17+P66+P86+P103+P137+P140+P145+P157</f>
        <v>0</v>
      </c>
      <c r="Q160" s="36">
        <f t="shared" si="314"/>
        <v>3877082.6999999997</v>
      </c>
      <c r="R160" s="42">
        <f>R17+R66+R86+R103+R137+R140+R145+R157</f>
        <v>-17503.010999999995</v>
      </c>
      <c r="S160" s="36">
        <f t="shared" si="315"/>
        <v>3955338.1890000007</v>
      </c>
      <c r="T160" s="42">
        <f>T17+T66+T86+T103+T137+T140+T145+T157</f>
        <v>0</v>
      </c>
      <c r="U160" s="36">
        <f t="shared" si="316"/>
        <v>3877082.6999999997</v>
      </c>
      <c r="V160" s="42">
        <f>V17+V66+V86+V103+V137+V140+V145+V157</f>
        <v>490265.48</v>
      </c>
      <c r="W160" s="36">
        <f>S160+V160</f>
        <v>4445603.6690000007</v>
      </c>
      <c r="X160" s="42">
        <f>X17+X66+X86+X103+X137+X140+X145+X157</f>
        <v>212126.40899999999</v>
      </c>
      <c r="Y160" s="36">
        <f t="shared" si="318"/>
        <v>4089209.1089999997</v>
      </c>
      <c r="Z160" s="42">
        <f>Z17+Z66+Z86+Z103+Z137+Z140+Z145+Z157</f>
        <v>27618.865999999998</v>
      </c>
      <c r="AA160" s="36">
        <f>W160+Z160</f>
        <v>4473222.5350000011</v>
      </c>
      <c r="AB160" s="42">
        <f>AB17+AB66+AB86+AB103+AB137+AB140+AB145+AB157</f>
        <v>-18248</v>
      </c>
      <c r="AC160" s="36">
        <f t="shared" si="320"/>
        <v>4070961.1089999997</v>
      </c>
      <c r="AD160" s="42">
        <f>AD17+AD66+AD86+AD103+AD137+AD140+AD145+AD157</f>
        <v>12231.954000000002</v>
      </c>
      <c r="AE160" s="36">
        <f>AA160+AD160</f>
        <v>4485454.489000001</v>
      </c>
      <c r="AF160" s="42">
        <f>AF17+AF66+AF86+AF103+AF137+AF140+AF145+AF157</f>
        <v>0</v>
      </c>
      <c r="AG160" s="36">
        <f t="shared" si="322"/>
        <v>4070961.1089999997</v>
      </c>
      <c r="AH160" s="42">
        <f>AH17+AH66+AH86+AH103+AH137+AH140+AH145+AH157</f>
        <v>57438.832999999999</v>
      </c>
      <c r="AI160" s="36">
        <f>AE160+AH160</f>
        <v>4542893.3220000006</v>
      </c>
      <c r="AJ160" s="42">
        <f>AJ17+AJ66+AJ86+AJ103+AJ137+AJ140+AJ145+AJ157</f>
        <v>0</v>
      </c>
      <c r="AK160" s="36">
        <f t="shared" si="324"/>
        <v>4070961.1089999997</v>
      </c>
      <c r="AL160" s="43">
        <f>AL17+AL66+AL86+AL103+AL137+AL140+AL145+AL157</f>
        <v>-112085.561</v>
      </c>
      <c r="AM160" s="36">
        <f>AI160+AL160</f>
        <v>4430807.7610000009</v>
      </c>
      <c r="AN160" s="43">
        <f>AN17+AN66+AN86+AN103+AN137+AN140+AN145+AN157</f>
        <v>0</v>
      </c>
      <c r="AO160" s="36">
        <f t="shared" si="326"/>
        <v>4070961.1089999997</v>
      </c>
      <c r="AP160" s="4"/>
      <c r="AQ160" s="4"/>
    </row>
    <row r="161" spans="1:43" x14ac:dyDescent="0.3">
      <c r="A161" s="68"/>
      <c r="B161" s="79" t="s">
        <v>13</v>
      </c>
      <c r="C161" s="80"/>
      <c r="D161" s="42"/>
      <c r="E161" s="42"/>
      <c r="F161" s="42"/>
      <c r="G161" s="36"/>
      <c r="H161" s="42"/>
      <c r="I161" s="36"/>
      <c r="J161" s="42"/>
      <c r="K161" s="36"/>
      <c r="L161" s="42"/>
      <c r="M161" s="36"/>
      <c r="N161" s="42"/>
      <c r="O161" s="36"/>
      <c r="P161" s="42"/>
      <c r="Q161" s="36"/>
      <c r="R161" s="42"/>
      <c r="S161" s="36"/>
      <c r="T161" s="42"/>
      <c r="U161" s="36"/>
      <c r="V161" s="42"/>
      <c r="W161" s="36"/>
      <c r="X161" s="42"/>
      <c r="Y161" s="36"/>
      <c r="Z161" s="42"/>
      <c r="AA161" s="36"/>
      <c r="AB161" s="42"/>
      <c r="AC161" s="36"/>
      <c r="AD161" s="42"/>
      <c r="AE161" s="36"/>
      <c r="AF161" s="42"/>
      <c r="AG161" s="36"/>
      <c r="AH161" s="42"/>
      <c r="AI161" s="36"/>
      <c r="AJ161" s="42"/>
      <c r="AK161" s="36"/>
      <c r="AL161" s="43"/>
      <c r="AM161" s="36"/>
      <c r="AN161" s="43"/>
      <c r="AO161" s="36"/>
      <c r="AP161" s="4"/>
      <c r="AQ161" s="4"/>
    </row>
    <row r="162" spans="1:43" x14ac:dyDescent="0.3">
      <c r="A162" s="68"/>
      <c r="B162" s="81" t="s">
        <v>44</v>
      </c>
      <c r="C162" s="82"/>
      <c r="D162" s="42">
        <f>D106</f>
        <v>1025745.8</v>
      </c>
      <c r="E162" s="42">
        <f>E106</f>
        <v>1185000</v>
      </c>
      <c r="F162" s="42">
        <f>F106</f>
        <v>0</v>
      </c>
      <c r="G162" s="36">
        <f t="shared" si="234"/>
        <v>1025745.8</v>
      </c>
      <c r="H162" s="42">
        <f>H106</f>
        <v>0</v>
      </c>
      <c r="I162" s="36">
        <f t="shared" si="235"/>
        <v>1185000</v>
      </c>
      <c r="J162" s="42">
        <f>J106</f>
        <v>0</v>
      </c>
      <c r="K162" s="36">
        <f t="shared" si="236"/>
        <v>1025745.8</v>
      </c>
      <c r="L162" s="42">
        <f>L106</f>
        <v>0</v>
      </c>
      <c r="M162" s="36">
        <f t="shared" ref="M162:M164" si="327">I162+L162</f>
        <v>1185000</v>
      </c>
      <c r="N162" s="42">
        <f>N106</f>
        <v>0</v>
      </c>
      <c r="O162" s="36">
        <f t="shared" ref="O162:O164" si="328">K162+N162</f>
        <v>1025745.8</v>
      </c>
      <c r="P162" s="42">
        <f>P106</f>
        <v>0</v>
      </c>
      <c r="Q162" s="36">
        <f t="shared" ref="Q162:Q164" si="329">M162+P162</f>
        <v>1185000</v>
      </c>
      <c r="R162" s="42">
        <f>R106</f>
        <v>0</v>
      </c>
      <c r="S162" s="36">
        <f t="shared" ref="S162:S164" si="330">O162+R162</f>
        <v>1025745.8</v>
      </c>
      <c r="T162" s="42">
        <f>T106</f>
        <v>0</v>
      </c>
      <c r="U162" s="36">
        <f t="shared" ref="U162:U164" si="331">Q162+T162</f>
        <v>1185000</v>
      </c>
      <c r="V162" s="42">
        <f>V106</f>
        <v>150399.29999999999</v>
      </c>
      <c r="W162" s="36">
        <f t="shared" ref="W162:W164" si="332">S162+V162</f>
        <v>1176145.1000000001</v>
      </c>
      <c r="X162" s="42">
        <f>X106</f>
        <v>0</v>
      </c>
      <c r="Y162" s="36">
        <f t="shared" ref="Y162:Y164" si="333">U162+X162</f>
        <v>1185000</v>
      </c>
      <c r="Z162" s="42">
        <f>Z106</f>
        <v>0</v>
      </c>
      <c r="AA162" s="36">
        <f t="shared" ref="AA162:AA164" si="334">W162+Z162</f>
        <v>1176145.1000000001</v>
      </c>
      <c r="AB162" s="42">
        <f>AB106</f>
        <v>0</v>
      </c>
      <c r="AC162" s="36">
        <f t="shared" ref="AC162:AC164" si="335">Y162+AB162</f>
        <v>1185000</v>
      </c>
      <c r="AD162" s="42">
        <f>AD106</f>
        <v>0</v>
      </c>
      <c r="AE162" s="36">
        <f t="shared" ref="AE162:AE164" si="336">AA162+AD162</f>
        <v>1176145.1000000001</v>
      </c>
      <c r="AF162" s="42">
        <f>AF106</f>
        <v>0</v>
      </c>
      <c r="AG162" s="36">
        <f t="shared" ref="AG162:AG164" si="337">AC162+AF162</f>
        <v>1185000</v>
      </c>
      <c r="AH162" s="42">
        <f>AH106</f>
        <v>0</v>
      </c>
      <c r="AI162" s="36">
        <f t="shared" ref="AI162:AI164" si="338">AE162+AH162</f>
        <v>1176145.1000000001</v>
      </c>
      <c r="AJ162" s="42">
        <f>AJ106</f>
        <v>0</v>
      </c>
      <c r="AK162" s="36">
        <f t="shared" ref="AK162:AK164" si="339">AG162+AJ162</f>
        <v>1185000</v>
      </c>
      <c r="AL162" s="43">
        <f>AL106</f>
        <v>0</v>
      </c>
      <c r="AM162" s="36">
        <f t="shared" ref="AM162:AM164" si="340">AI162+AL162</f>
        <v>1176145.1000000001</v>
      </c>
      <c r="AN162" s="43">
        <f>AN106</f>
        <v>0</v>
      </c>
      <c r="AO162" s="36">
        <f t="shared" ref="AO162:AO164" si="341">AK162+AN162</f>
        <v>1185000</v>
      </c>
      <c r="AP162" s="4"/>
      <c r="AQ162" s="4"/>
    </row>
    <row r="163" spans="1:43" x14ac:dyDescent="0.3">
      <c r="A163" s="68"/>
      <c r="B163" s="65" t="s">
        <v>17</v>
      </c>
      <c r="C163" s="66"/>
      <c r="D163" s="42">
        <f>D20+D69</f>
        <v>448167.5</v>
      </c>
      <c r="E163" s="42">
        <f>E20+E69</f>
        <v>451206.7</v>
      </c>
      <c r="F163" s="42">
        <f>F20+F69</f>
        <v>0</v>
      </c>
      <c r="G163" s="36">
        <f t="shared" si="234"/>
        <v>448167.5</v>
      </c>
      <c r="H163" s="42">
        <f>H20+H69</f>
        <v>0</v>
      </c>
      <c r="I163" s="36">
        <f t="shared" si="235"/>
        <v>451206.7</v>
      </c>
      <c r="J163" s="42">
        <f>J20+J69</f>
        <v>0</v>
      </c>
      <c r="K163" s="36">
        <f t="shared" si="236"/>
        <v>448167.5</v>
      </c>
      <c r="L163" s="42">
        <f>L20+L69</f>
        <v>0</v>
      </c>
      <c r="M163" s="36">
        <f t="shared" si="327"/>
        <v>451206.7</v>
      </c>
      <c r="N163" s="42">
        <f>N20+N69</f>
        <v>0</v>
      </c>
      <c r="O163" s="36">
        <f t="shared" si="328"/>
        <v>448167.5</v>
      </c>
      <c r="P163" s="42">
        <f>P20+P69</f>
        <v>0</v>
      </c>
      <c r="Q163" s="36">
        <f t="shared" si="329"/>
        <v>451206.7</v>
      </c>
      <c r="R163" s="42">
        <f>R20+R69</f>
        <v>0</v>
      </c>
      <c r="S163" s="36">
        <f t="shared" si="330"/>
        <v>448167.5</v>
      </c>
      <c r="T163" s="42">
        <f>T20+T69</f>
        <v>0</v>
      </c>
      <c r="U163" s="36">
        <f t="shared" si="331"/>
        <v>451206.7</v>
      </c>
      <c r="V163" s="42">
        <f>V20+V69+V89</f>
        <v>239704.454</v>
      </c>
      <c r="W163" s="36">
        <f t="shared" si="332"/>
        <v>687871.95400000003</v>
      </c>
      <c r="X163" s="42">
        <f>X20+X69</f>
        <v>198600</v>
      </c>
      <c r="Y163" s="36">
        <f t="shared" si="333"/>
        <v>649806.69999999995</v>
      </c>
      <c r="Z163" s="42">
        <f>Z20+Z69</f>
        <v>31777.315999999999</v>
      </c>
      <c r="AA163" s="36">
        <f t="shared" si="334"/>
        <v>719649.27</v>
      </c>
      <c r="AB163" s="42">
        <f>AB20+AB69</f>
        <v>-18248</v>
      </c>
      <c r="AC163" s="36">
        <f t="shared" si="335"/>
        <v>631558.69999999995</v>
      </c>
      <c r="AD163" s="42">
        <f>AD20+AD69</f>
        <v>0</v>
      </c>
      <c r="AE163" s="36">
        <f t="shared" si="336"/>
        <v>719649.27</v>
      </c>
      <c r="AF163" s="42">
        <f>AF20+AF69</f>
        <v>0</v>
      </c>
      <c r="AG163" s="36">
        <f t="shared" si="337"/>
        <v>631558.69999999995</v>
      </c>
      <c r="AH163" s="42">
        <f>AH20+AH69</f>
        <v>0</v>
      </c>
      <c r="AI163" s="36">
        <f t="shared" si="338"/>
        <v>719649.27</v>
      </c>
      <c r="AJ163" s="42">
        <f>AJ20+AJ69</f>
        <v>0</v>
      </c>
      <c r="AK163" s="36">
        <f t="shared" si="339"/>
        <v>631558.69999999995</v>
      </c>
      <c r="AL163" s="43">
        <f>AL20+AL69</f>
        <v>0</v>
      </c>
      <c r="AM163" s="36">
        <f t="shared" si="340"/>
        <v>719649.27</v>
      </c>
      <c r="AN163" s="43">
        <f>AN20+AN69</f>
        <v>0</v>
      </c>
      <c r="AO163" s="36">
        <f t="shared" si="341"/>
        <v>631558.69999999995</v>
      </c>
      <c r="AP163" s="4"/>
      <c r="AQ163" s="4"/>
    </row>
    <row r="164" spans="1:43" x14ac:dyDescent="0.3">
      <c r="A164" s="68"/>
      <c r="B164" s="65" t="s">
        <v>40</v>
      </c>
      <c r="C164" s="66"/>
      <c r="D164" s="42">
        <f>D70</f>
        <v>55069.4</v>
      </c>
      <c r="E164" s="42">
        <f>E70</f>
        <v>60354.3</v>
      </c>
      <c r="F164" s="42">
        <f>F70</f>
        <v>0</v>
      </c>
      <c r="G164" s="36">
        <f t="shared" si="234"/>
        <v>55069.4</v>
      </c>
      <c r="H164" s="42">
        <f>H70</f>
        <v>0</v>
      </c>
      <c r="I164" s="36">
        <f t="shared" si="235"/>
        <v>60354.3</v>
      </c>
      <c r="J164" s="42">
        <f>J70</f>
        <v>0</v>
      </c>
      <c r="K164" s="36">
        <f t="shared" si="236"/>
        <v>55069.4</v>
      </c>
      <c r="L164" s="42">
        <f>L70</f>
        <v>0</v>
      </c>
      <c r="M164" s="36">
        <f t="shared" si="327"/>
        <v>60354.3</v>
      </c>
      <c r="N164" s="42">
        <f>N70</f>
        <v>0</v>
      </c>
      <c r="O164" s="36">
        <f t="shared" si="328"/>
        <v>55069.4</v>
      </c>
      <c r="P164" s="42">
        <f>P70</f>
        <v>0</v>
      </c>
      <c r="Q164" s="36">
        <f t="shared" si="329"/>
        <v>60354.3</v>
      </c>
      <c r="R164" s="42">
        <f>R70</f>
        <v>0</v>
      </c>
      <c r="S164" s="36">
        <f t="shared" si="330"/>
        <v>55069.4</v>
      </c>
      <c r="T164" s="42">
        <f>T70</f>
        <v>0</v>
      </c>
      <c r="U164" s="36">
        <f t="shared" si="331"/>
        <v>60354.3</v>
      </c>
      <c r="V164" s="42">
        <f>V70</f>
        <v>0</v>
      </c>
      <c r="W164" s="36">
        <f t="shared" si="332"/>
        <v>55069.4</v>
      </c>
      <c r="X164" s="42">
        <f>X70</f>
        <v>0</v>
      </c>
      <c r="Y164" s="36">
        <f t="shared" si="333"/>
        <v>60354.3</v>
      </c>
      <c r="Z164" s="42">
        <f>Z70</f>
        <v>0</v>
      </c>
      <c r="AA164" s="36">
        <f t="shared" si="334"/>
        <v>55069.4</v>
      </c>
      <c r="AB164" s="42">
        <f>AB70</f>
        <v>0</v>
      </c>
      <c r="AC164" s="36">
        <f t="shared" si="335"/>
        <v>60354.3</v>
      </c>
      <c r="AD164" s="42">
        <f>AD70</f>
        <v>0</v>
      </c>
      <c r="AE164" s="36">
        <f t="shared" si="336"/>
        <v>55069.4</v>
      </c>
      <c r="AF164" s="42">
        <f>AF70</f>
        <v>0</v>
      </c>
      <c r="AG164" s="36">
        <f t="shared" si="337"/>
        <v>60354.3</v>
      </c>
      <c r="AH164" s="42">
        <f>AH70</f>
        <v>0</v>
      </c>
      <c r="AI164" s="36">
        <f t="shared" si="338"/>
        <v>55069.4</v>
      </c>
      <c r="AJ164" s="42">
        <f>AJ70</f>
        <v>0</v>
      </c>
      <c r="AK164" s="36">
        <f t="shared" si="339"/>
        <v>60354.3</v>
      </c>
      <c r="AL164" s="43">
        <f>AL70</f>
        <v>0</v>
      </c>
      <c r="AM164" s="36">
        <f t="shared" si="340"/>
        <v>55069.4</v>
      </c>
      <c r="AN164" s="43">
        <f>AN70</f>
        <v>0</v>
      </c>
      <c r="AO164" s="36">
        <f t="shared" si="341"/>
        <v>60354.3</v>
      </c>
      <c r="AP164" s="4"/>
      <c r="AQ164" s="4"/>
    </row>
    <row r="165" spans="1:43" x14ac:dyDescent="0.3">
      <c r="A165" s="68"/>
      <c r="B165" s="87" t="s">
        <v>14</v>
      </c>
      <c r="C165" s="87"/>
      <c r="D165" s="42"/>
      <c r="E165" s="42"/>
      <c r="F165" s="42"/>
      <c r="G165" s="36"/>
      <c r="H165" s="42"/>
      <c r="I165" s="36"/>
      <c r="J165" s="42"/>
      <c r="K165" s="36"/>
      <c r="L165" s="42"/>
      <c r="M165" s="36"/>
      <c r="N165" s="42"/>
      <c r="O165" s="36"/>
      <c r="P165" s="42"/>
      <c r="Q165" s="36"/>
      <c r="R165" s="42"/>
      <c r="S165" s="36"/>
      <c r="T165" s="42"/>
      <c r="U165" s="36"/>
      <c r="V165" s="42"/>
      <c r="W165" s="36"/>
      <c r="X165" s="42"/>
      <c r="Y165" s="36"/>
      <c r="Z165" s="42"/>
      <c r="AA165" s="36"/>
      <c r="AB165" s="42"/>
      <c r="AC165" s="36"/>
      <c r="AD165" s="42"/>
      <c r="AE165" s="36"/>
      <c r="AF165" s="42"/>
      <c r="AG165" s="36"/>
      <c r="AH165" s="42"/>
      <c r="AI165" s="36"/>
      <c r="AJ165" s="42"/>
      <c r="AK165" s="36"/>
      <c r="AL165" s="43"/>
      <c r="AM165" s="36"/>
      <c r="AN165" s="43"/>
      <c r="AO165" s="36"/>
      <c r="AP165" s="4"/>
      <c r="AQ165" s="4"/>
    </row>
    <row r="166" spans="1:43" x14ac:dyDescent="0.3">
      <c r="A166" s="68"/>
      <c r="B166" s="87" t="s">
        <v>4</v>
      </c>
      <c r="C166" s="78"/>
      <c r="D166" s="42">
        <f>D71+D72+D73+D74</f>
        <v>265016.7</v>
      </c>
      <c r="E166" s="42">
        <f>E71+E72+E73+E74</f>
        <v>208675.8</v>
      </c>
      <c r="F166" s="42">
        <f>F71+F72+F73+F74</f>
        <v>11124.4</v>
      </c>
      <c r="G166" s="36">
        <f t="shared" si="234"/>
        <v>276141.10000000003</v>
      </c>
      <c r="H166" s="42">
        <f>H71+H72+H73+H74</f>
        <v>7475.1</v>
      </c>
      <c r="I166" s="36">
        <f t="shared" si="235"/>
        <v>216150.9</v>
      </c>
      <c r="J166" s="42">
        <f>J71+J72+J73+J74+J83+J84+J85</f>
        <v>78347.399999999994</v>
      </c>
      <c r="K166" s="36">
        <f t="shared" si="236"/>
        <v>354488.5</v>
      </c>
      <c r="L166" s="42">
        <f>L71+L72+L73+L74</f>
        <v>0</v>
      </c>
      <c r="M166" s="36">
        <f t="shared" ref="M166:M174" si="342">I166+L166</f>
        <v>216150.9</v>
      </c>
      <c r="N166" s="42">
        <f>N71+N72+N73+N74+N83+N84+N85</f>
        <v>0</v>
      </c>
      <c r="O166" s="36">
        <f t="shared" ref="O166:O174" si="343">K166+N166</f>
        <v>354488.5</v>
      </c>
      <c r="P166" s="42">
        <f>P71+P72+P73+P74</f>
        <v>0</v>
      </c>
      <c r="Q166" s="36">
        <f t="shared" ref="Q166:Q174" si="344">M166+P166</f>
        <v>216150.9</v>
      </c>
      <c r="R166" s="42">
        <f>R71+R72+R73+R74+R83+R84+R85</f>
        <v>0</v>
      </c>
      <c r="S166" s="36">
        <f t="shared" ref="S166:S174" si="345">O166+R166</f>
        <v>354488.5</v>
      </c>
      <c r="T166" s="42">
        <f>T71+T72+T73+T74</f>
        <v>0</v>
      </c>
      <c r="U166" s="36">
        <f t="shared" ref="U166:U174" si="346">Q166+T166</f>
        <v>216150.9</v>
      </c>
      <c r="V166" s="42">
        <f>V71+V72+V73+V74+V83+V84+V85</f>
        <v>-90000</v>
      </c>
      <c r="W166" s="36">
        <f t="shared" ref="W166:W174" si="347">S166+V166</f>
        <v>264488.5</v>
      </c>
      <c r="X166" s="42">
        <f>X71+X72+X73+X74+X83+X84+X85</f>
        <v>0</v>
      </c>
      <c r="Y166" s="36">
        <f t="shared" ref="Y166:Y174" si="348">U166+X166</f>
        <v>216150.9</v>
      </c>
      <c r="Z166" s="42">
        <f>Z71+Z72+Z73+Z74+Z83+Z84+Z85</f>
        <v>0</v>
      </c>
      <c r="AA166" s="36">
        <f t="shared" ref="AA166:AA174" si="349">W166+Z166</f>
        <v>264488.5</v>
      </c>
      <c r="AB166" s="42">
        <f>AB71+AB72+AB73+AB74+AB83+AB84+AB85</f>
        <v>0</v>
      </c>
      <c r="AC166" s="36">
        <f t="shared" ref="AC166:AC174" si="350">Y166+AB166</f>
        <v>216150.9</v>
      </c>
      <c r="AD166" s="42">
        <f>AD71+AD72+AD73+AD74+AD83+AD84+AD85</f>
        <v>0</v>
      </c>
      <c r="AE166" s="36">
        <f t="shared" ref="AE166:AE174" si="351">AA166+AD166</f>
        <v>264488.5</v>
      </c>
      <c r="AF166" s="42">
        <f>AF71+AF72+AF73+AF74+AF83+AF84+AF85</f>
        <v>0</v>
      </c>
      <c r="AG166" s="36">
        <f t="shared" ref="AG166:AG174" si="352">AC166+AF166</f>
        <v>216150.9</v>
      </c>
      <c r="AH166" s="42">
        <f>AH71+AH72+AH73+AH74+AH83+AH84+AH85</f>
        <v>0</v>
      </c>
      <c r="AI166" s="36">
        <f t="shared" ref="AI166:AI174" si="353">AE166+AH166</f>
        <v>264488.5</v>
      </c>
      <c r="AJ166" s="42">
        <f>AJ71+AJ72+AJ73+AJ74+AJ83+AJ84+AJ85</f>
        <v>0</v>
      </c>
      <c r="AK166" s="36">
        <f t="shared" ref="AK166:AK174" si="354">AG166+AJ166</f>
        <v>216150.9</v>
      </c>
      <c r="AL166" s="43">
        <f>AL71+AL72+AL73+AL74+AL83+AL84+AL85</f>
        <v>0</v>
      </c>
      <c r="AM166" s="36">
        <f t="shared" ref="AM166:AM174" si="355">AI166+AL166</f>
        <v>264488.5</v>
      </c>
      <c r="AN166" s="43">
        <f>AN71+AN72+AN73+AN74+AN83+AN84+AN85</f>
        <v>0</v>
      </c>
      <c r="AO166" s="36">
        <f t="shared" ref="AO166:AO174" si="356">AK166+AN166</f>
        <v>216150.9</v>
      </c>
      <c r="AP166" s="4"/>
      <c r="AQ166" s="4"/>
    </row>
    <row r="167" spans="1:43" x14ac:dyDescent="0.3">
      <c r="A167" s="68"/>
      <c r="B167" s="87" t="s">
        <v>7</v>
      </c>
      <c r="C167" s="78"/>
      <c r="D167" s="42">
        <f>D107+D111+D115+D119+D123+D127+D131+D135+D90+D91+D92+D93+D94+D95+D96+D97</f>
        <v>1622540.3</v>
      </c>
      <c r="E167" s="42">
        <f>E107+E111+E115+E119+E123+E127+E131+E135+E90+E91+E92+E93+E94+E95+E96+E97</f>
        <v>1679456.6</v>
      </c>
      <c r="F167" s="42">
        <f>F90+F91+F92+F93+F94+F95+F96+F97+F107+F111+F115+F119+F123+F127+F131+F135</f>
        <v>25000</v>
      </c>
      <c r="G167" s="36">
        <f t="shared" si="234"/>
        <v>1647540.3</v>
      </c>
      <c r="H167" s="42">
        <f>H90+H91+H92+H93+H94+H95+H96+H97+H107+H111+H115+H119+H123+H127+H131+H135</f>
        <v>25000</v>
      </c>
      <c r="I167" s="36">
        <f t="shared" si="235"/>
        <v>1704456.6</v>
      </c>
      <c r="J167" s="42">
        <f>J90+J91+J92+J93+J94+J95+J96+J97+J107+J111+J115+J119+J123+J127+J131+J135</f>
        <v>7.2759576141834259E-12</v>
      </c>
      <c r="K167" s="36">
        <f t="shared" si="236"/>
        <v>1647540.3</v>
      </c>
      <c r="L167" s="42">
        <f>L90+L91+L92+L93+L94+L95+L96+L97+L107+L111+L115+L119+L123+L127+L131+L135</f>
        <v>7.2759576141834259E-12</v>
      </c>
      <c r="M167" s="36">
        <f t="shared" si="342"/>
        <v>1704456.6</v>
      </c>
      <c r="N167" s="42">
        <f>N90+N91+N92+N93+N94+N95+N96+N97+N107+N111+N115+N119+N123+N127+N131+N135</f>
        <v>0</v>
      </c>
      <c r="O167" s="36">
        <f t="shared" si="343"/>
        <v>1647540.3</v>
      </c>
      <c r="P167" s="42">
        <f>P90+P91+P92+P93+P94+P95+P96+P97+P107+P111+P115+P119+P123+P127+P131+P135</f>
        <v>0</v>
      </c>
      <c r="Q167" s="36">
        <f t="shared" si="344"/>
        <v>1704456.6</v>
      </c>
      <c r="R167" s="42">
        <f>R90+R91+R92+R93+R94+R95+R96+R97+R107+R111+R115+R119+R123+R127+R131+R135+R98</f>
        <v>22491.524000000001</v>
      </c>
      <c r="S167" s="36">
        <f t="shared" si="345"/>
        <v>1670031.824</v>
      </c>
      <c r="T167" s="42">
        <f>T90+T91+T92+T93+T94+T95+T96+T97+T107+T111+T115+T119+T123+T127+T131+T135</f>
        <v>0</v>
      </c>
      <c r="U167" s="36">
        <f t="shared" si="346"/>
        <v>1704456.6</v>
      </c>
      <c r="V167" s="42">
        <f>V90+V91+V92+V93+V94+V95+V96+V97+V107+V111+V115+V119+V123+V127+V131+V135+V98+V155+V99</f>
        <v>417098.55</v>
      </c>
      <c r="W167" s="36">
        <f t="shared" si="347"/>
        <v>2087130.3740000001</v>
      </c>
      <c r="X167" s="42">
        <f>X90+X91+X92+X93+X94+X95+X96+X97+X107+X111+X115+X119+X123+X127+X131+X135+X99</f>
        <v>0</v>
      </c>
      <c r="Y167" s="36">
        <f t="shared" si="348"/>
        <v>1704456.6</v>
      </c>
      <c r="Z167" s="42">
        <f>Z90+Z91+Z92+Z93+Z94+Z95+Z96+Z97+Z107+Z111+Z115+Z119+Z123+Z127+Z131+Z135+Z98+Z155+Z99</f>
        <v>-4158.45</v>
      </c>
      <c r="AA167" s="36">
        <f t="shared" si="349"/>
        <v>2082971.9240000001</v>
      </c>
      <c r="AB167" s="42">
        <f>AB90+AB91+AB92+AB93+AB94+AB95+AB96+AB97+AB107+AB111+AB115+AB119+AB123+AB127+AB131+AB135+AB99</f>
        <v>0</v>
      </c>
      <c r="AC167" s="36">
        <f t="shared" si="350"/>
        <v>1704456.6</v>
      </c>
      <c r="AD167" s="42">
        <f>AD90+AD91+AD92+AD93+AD94+AD95+AD96+AD97+AD107+AD111+AD115+AD119+AD123+AD127+AD131+AD135+AD98+AD155+AD99+AD136</f>
        <v>12231.954000000002</v>
      </c>
      <c r="AE167" s="36">
        <f t="shared" si="351"/>
        <v>2095203.878</v>
      </c>
      <c r="AF167" s="42">
        <f>AF90+AF91+AF92+AF93+AF94+AF95+AF96+AF97+AF107+AF111+AF115+AF119+AF123+AF127+AF131+AF135+AF99</f>
        <v>0</v>
      </c>
      <c r="AG167" s="36">
        <f t="shared" si="352"/>
        <v>1704456.6</v>
      </c>
      <c r="AH167" s="42">
        <f>AH90+AH91+AH92+AH93+AH94+AH95+AH96+AH97+AH107+AH111+AH115+AH119+AH123+AH127+AH131+AH135+AH98+AH155+AH99+AH136</f>
        <v>44756.6</v>
      </c>
      <c r="AI167" s="36">
        <f t="shared" si="353"/>
        <v>2139960.4780000001</v>
      </c>
      <c r="AJ167" s="42">
        <f>AJ90+AJ91+AJ92+AJ93+AJ94+AJ95+AJ96+AJ97+AJ107+AJ111+AJ115+AJ119+AJ123+AJ127+AJ131+AJ135+AJ99</f>
        <v>0</v>
      </c>
      <c r="AK167" s="36">
        <f t="shared" si="354"/>
        <v>1704456.6</v>
      </c>
      <c r="AL167" s="43">
        <f>AL90+AL91+AL92+AL93+AL94+AL95+AL96+AL97+AL107+AL111+AL115+AL119+AL123+AL127+AL131+AL135+AL98+AL155+AL99+AL136</f>
        <v>0</v>
      </c>
      <c r="AM167" s="36">
        <f t="shared" si="355"/>
        <v>2139960.4780000001</v>
      </c>
      <c r="AN167" s="43">
        <f>AN90+AN91+AN92+AN93+AN94+AN95+AN96+AN97+AN107+AN111+AN115+AN119+AN123+AN127+AN131+AN135+AN99</f>
        <v>0</v>
      </c>
      <c r="AO167" s="36">
        <f t="shared" si="356"/>
        <v>1704456.6</v>
      </c>
      <c r="AP167" s="4"/>
      <c r="AQ167" s="4"/>
    </row>
    <row r="168" spans="1:43" x14ac:dyDescent="0.3">
      <c r="A168" s="68"/>
      <c r="B168" s="87" t="s">
        <v>15</v>
      </c>
      <c r="C168" s="78"/>
      <c r="D168" s="42">
        <f>D56+D57+D58</f>
        <v>32622.9</v>
      </c>
      <c r="E168" s="42">
        <f>E56+E57+E58</f>
        <v>16000</v>
      </c>
      <c r="F168" s="42">
        <f>F56+F57+F58</f>
        <v>0</v>
      </c>
      <c r="G168" s="36">
        <f t="shared" si="234"/>
        <v>32622.9</v>
      </c>
      <c r="H168" s="42">
        <f>H56+H57+H58</f>
        <v>0</v>
      </c>
      <c r="I168" s="36">
        <f t="shared" si="235"/>
        <v>16000</v>
      </c>
      <c r="J168" s="42">
        <f>J56+J57+J58</f>
        <v>0</v>
      </c>
      <c r="K168" s="36">
        <f t="shared" si="236"/>
        <v>32622.9</v>
      </c>
      <c r="L168" s="42">
        <f>L56+L57+L58</f>
        <v>0</v>
      </c>
      <c r="M168" s="36">
        <f t="shared" si="342"/>
        <v>16000</v>
      </c>
      <c r="N168" s="42">
        <f>N56+N57+N58</f>
        <v>0</v>
      </c>
      <c r="O168" s="36">
        <f t="shared" si="343"/>
        <v>32622.9</v>
      </c>
      <c r="P168" s="42">
        <f>P56+P57+P58</f>
        <v>0</v>
      </c>
      <c r="Q168" s="36">
        <f t="shared" si="344"/>
        <v>16000</v>
      </c>
      <c r="R168" s="42">
        <f>R56+R57+R58</f>
        <v>0</v>
      </c>
      <c r="S168" s="36">
        <f t="shared" si="345"/>
        <v>32622.9</v>
      </c>
      <c r="T168" s="42">
        <f>T56+T57+T58</f>
        <v>0</v>
      </c>
      <c r="U168" s="36">
        <f t="shared" si="346"/>
        <v>16000</v>
      </c>
      <c r="V168" s="42">
        <f>V56+V57+V58</f>
        <v>0</v>
      </c>
      <c r="W168" s="36">
        <f t="shared" si="347"/>
        <v>32622.9</v>
      </c>
      <c r="X168" s="42">
        <f>X56+X57+X58</f>
        <v>0</v>
      </c>
      <c r="Y168" s="36">
        <f t="shared" si="348"/>
        <v>16000</v>
      </c>
      <c r="Z168" s="42">
        <f>Z56+Z57+Z58+Z48</f>
        <v>31777.315999999999</v>
      </c>
      <c r="AA168" s="36">
        <f t="shared" si="349"/>
        <v>64400.216</v>
      </c>
      <c r="AB168" s="42">
        <f>AB56+AB57+AB58</f>
        <v>0</v>
      </c>
      <c r="AC168" s="36">
        <f t="shared" si="350"/>
        <v>16000</v>
      </c>
      <c r="AD168" s="42">
        <f>AD56+AD57+AD58+AD48</f>
        <v>0</v>
      </c>
      <c r="AE168" s="36">
        <f t="shared" si="351"/>
        <v>64400.216</v>
      </c>
      <c r="AF168" s="42">
        <f>AF56+AF57+AF58</f>
        <v>0</v>
      </c>
      <c r="AG168" s="36">
        <f t="shared" si="352"/>
        <v>16000</v>
      </c>
      <c r="AH168" s="42">
        <f>AH56+AH57+AH58+AH48+AH65</f>
        <v>14500</v>
      </c>
      <c r="AI168" s="36">
        <f t="shared" si="353"/>
        <v>78900.216</v>
      </c>
      <c r="AJ168" s="42">
        <f>AJ56+AJ57+AJ58+AJ65</f>
        <v>0</v>
      </c>
      <c r="AK168" s="36">
        <f t="shared" si="354"/>
        <v>16000</v>
      </c>
      <c r="AL168" s="43">
        <f>AL56+AL57+AL58+AL48+AL65</f>
        <v>0</v>
      </c>
      <c r="AM168" s="36">
        <f t="shared" si="355"/>
        <v>78900.216</v>
      </c>
      <c r="AN168" s="43">
        <f>AN56+AN57+AN58+AN65</f>
        <v>0</v>
      </c>
      <c r="AO168" s="36">
        <f t="shared" si="356"/>
        <v>16000</v>
      </c>
      <c r="AP168" s="4"/>
      <c r="AQ168" s="4"/>
    </row>
    <row r="169" spans="1:43" hidden="1" x14ac:dyDescent="0.3">
      <c r="A169" s="6"/>
      <c r="B169" s="86" t="s">
        <v>3</v>
      </c>
      <c r="C169" s="78"/>
      <c r="D169" s="42">
        <f>D142</f>
        <v>165000</v>
      </c>
      <c r="E169" s="42">
        <f>E142</f>
        <v>0</v>
      </c>
      <c r="F169" s="42">
        <f>F142</f>
        <v>0</v>
      </c>
      <c r="G169" s="36">
        <f t="shared" si="234"/>
        <v>165000</v>
      </c>
      <c r="H169" s="42">
        <f>H142</f>
        <v>0</v>
      </c>
      <c r="I169" s="36">
        <f t="shared" si="235"/>
        <v>0</v>
      </c>
      <c r="J169" s="42">
        <f>J142</f>
        <v>0</v>
      </c>
      <c r="K169" s="36">
        <f t="shared" si="236"/>
        <v>165000</v>
      </c>
      <c r="L169" s="42">
        <f>L142</f>
        <v>0</v>
      </c>
      <c r="M169" s="36">
        <f t="shared" si="342"/>
        <v>0</v>
      </c>
      <c r="N169" s="42">
        <f>N142</f>
        <v>0</v>
      </c>
      <c r="O169" s="36">
        <f t="shared" si="343"/>
        <v>165000</v>
      </c>
      <c r="P169" s="42">
        <f>P142</f>
        <v>0</v>
      </c>
      <c r="Q169" s="36">
        <f t="shared" si="344"/>
        <v>0</v>
      </c>
      <c r="R169" s="42">
        <f>R142</f>
        <v>0</v>
      </c>
      <c r="S169" s="36">
        <f t="shared" si="345"/>
        <v>165000</v>
      </c>
      <c r="T169" s="42">
        <f>T142</f>
        <v>0</v>
      </c>
      <c r="U169" s="36">
        <f t="shared" si="346"/>
        <v>0</v>
      </c>
      <c r="V169" s="42">
        <f>V142</f>
        <v>0</v>
      </c>
      <c r="W169" s="36">
        <f t="shared" si="347"/>
        <v>165000</v>
      </c>
      <c r="X169" s="42">
        <f>X142</f>
        <v>0</v>
      </c>
      <c r="Y169" s="36">
        <f t="shared" si="348"/>
        <v>0</v>
      </c>
      <c r="Z169" s="42">
        <f>Z142</f>
        <v>0</v>
      </c>
      <c r="AA169" s="36">
        <f t="shared" si="349"/>
        <v>165000</v>
      </c>
      <c r="AB169" s="42">
        <f>AB142</f>
        <v>0</v>
      </c>
      <c r="AC169" s="36">
        <f t="shared" si="350"/>
        <v>0</v>
      </c>
      <c r="AD169" s="42">
        <f>AD142</f>
        <v>0</v>
      </c>
      <c r="AE169" s="36">
        <f t="shared" si="351"/>
        <v>165000</v>
      </c>
      <c r="AF169" s="42">
        <f>AF142</f>
        <v>0</v>
      </c>
      <c r="AG169" s="36">
        <f t="shared" si="352"/>
        <v>0</v>
      </c>
      <c r="AH169" s="42">
        <f>AH142</f>
        <v>0</v>
      </c>
      <c r="AI169" s="36">
        <f t="shared" si="353"/>
        <v>165000</v>
      </c>
      <c r="AJ169" s="42">
        <f>AJ142</f>
        <v>0</v>
      </c>
      <c r="AK169" s="36">
        <f t="shared" si="354"/>
        <v>0</v>
      </c>
      <c r="AL169" s="43">
        <f>AL142</f>
        <v>-165000</v>
      </c>
      <c r="AM169" s="36">
        <f t="shared" si="355"/>
        <v>0</v>
      </c>
      <c r="AN169" s="43">
        <f>AN142</f>
        <v>0</v>
      </c>
      <c r="AO169" s="36">
        <f t="shared" si="356"/>
        <v>0</v>
      </c>
      <c r="AP169" s="4"/>
      <c r="AQ169" s="4">
        <v>0</v>
      </c>
    </row>
    <row r="170" spans="1:43" x14ac:dyDescent="0.3">
      <c r="A170" s="2"/>
      <c r="B170" s="86" t="s">
        <v>5</v>
      </c>
      <c r="C170" s="78"/>
      <c r="D170" s="42">
        <f>D75+D77+D80</f>
        <v>541810.30000000005</v>
      </c>
      <c r="E170" s="42">
        <f>E75+E77+E80</f>
        <v>927387.40000000014</v>
      </c>
      <c r="F170" s="42">
        <f>F75+F77+F80</f>
        <v>0</v>
      </c>
      <c r="G170" s="36">
        <f t="shared" si="234"/>
        <v>541810.30000000005</v>
      </c>
      <c r="H170" s="42">
        <f>H77+H80+H75</f>
        <v>0</v>
      </c>
      <c r="I170" s="36">
        <f t="shared" si="235"/>
        <v>927387.40000000014</v>
      </c>
      <c r="J170" s="42">
        <f>J75+J77+J80</f>
        <v>-40323.9</v>
      </c>
      <c r="K170" s="36">
        <f t="shared" si="236"/>
        <v>501486.4</v>
      </c>
      <c r="L170" s="42">
        <f>L77+L80+L75</f>
        <v>0</v>
      </c>
      <c r="M170" s="36">
        <f t="shared" si="342"/>
        <v>927387.40000000014</v>
      </c>
      <c r="N170" s="42">
        <f>N75+N77+N80</f>
        <v>-10381.799999999999</v>
      </c>
      <c r="O170" s="36">
        <f t="shared" si="343"/>
        <v>491104.60000000003</v>
      </c>
      <c r="P170" s="42">
        <f>P77+P80+P75</f>
        <v>0</v>
      </c>
      <c r="Q170" s="36">
        <f t="shared" si="344"/>
        <v>927387.40000000014</v>
      </c>
      <c r="R170" s="42">
        <f>R75+R77+R80</f>
        <v>0</v>
      </c>
      <c r="S170" s="36">
        <f t="shared" si="345"/>
        <v>491104.60000000003</v>
      </c>
      <c r="T170" s="42">
        <f>T77+T80+T75</f>
        <v>0</v>
      </c>
      <c r="U170" s="36">
        <f t="shared" si="346"/>
        <v>927387.40000000014</v>
      </c>
      <c r="V170" s="42">
        <f>V75+V77+V80</f>
        <v>0</v>
      </c>
      <c r="W170" s="36">
        <f t="shared" si="347"/>
        <v>491104.60000000003</v>
      </c>
      <c r="X170" s="42">
        <f>X77+X80+X75</f>
        <v>0</v>
      </c>
      <c r="Y170" s="36">
        <f t="shared" si="348"/>
        <v>927387.40000000014</v>
      </c>
      <c r="Z170" s="42">
        <f>Z75+Z77+Z80</f>
        <v>0</v>
      </c>
      <c r="AA170" s="36">
        <f t="shared" si="349"/>
        <v>491104.60000000003</v>
      </c>
      <c r="AB170" s="42">
        <f>AB77+AB80+AB75</f>
        <v>0</v>
      </c>
      <c r="AC170" s="36">
        <f t="shared" si="350"/>
        <v>927387.40000000014</v>
      </c>
      <c r="AD170" s="42">
        <f>AD75+AD77+AD80</f>
        <v>0</v>
      </c>
      <c r="AE170" s="36">
        <f t="shared" si="351"/>
        <v>491104.60000000003</v>
      </c>
      <c r="AF170" s="42">
        <f>AF77+AF80+AF75</f>
        <v>0</v>
      </c>
      <c r="AG170" s="36">
        <f t="shared" si="352"/>
        <v>927387.40000000014</v>
      </c>
      <c r="AH170" s="42">
        <f>AH75+AH77+AH80</f>
        <v>0</v>
      </c>
      <c r="AI170" s="36">
        <f t="shared" si="353"/>
        <v>491104.60000000003</v>
      </c>
      <c r="AJ170" s="42">
        <f>AJ77+AJ80+AJ75</f>
        <v>0</v>
      </c>
      <c r="AK170" s="36">
        <f t="shared" si="354"/>
        <v>927387.40000000014</v>
      </c>
      <c r="AL170" s="43">
        <f>AL75+AL77+AL80</f>
        <v>0</v>
      </c>
      <c r="AM170" s="36">
        <f t="shared" si="355"/>
        <v>491104.60000000003</v>
      </c>
      <c r="AN170" s="43">
        <f>AN77+AN80+AN75</f>
        <v>0</v>
      </c>
      <c r="AO170" s="36">
        <f t="shared" si="356"/>
        <v>927387.40000000014</v>
      </c>
      <c r="AP170" s="4"/>
      <c r="AQ170" s="4"/>
    </row>
    <row r="171" spans="1:43" hidden="1" x14ac:dyDescent="0.3">
      <c r="A171" s="6"/>
      <c r="B171" s="84" t="s">
        <v>16</v>
      </c>
      <c r="C171" s="85"/>
      <c r="D171" s="42">
        <f>D138+D139</f>
        <v>30500</v>
      </c>
      <c r="E171" s="42">
        <f>E138+E139</f>
        <v>0</v>
      </c>
      <c r="F171" s="42">
        <f>F138+F139</f>
        <v>-30500</v>
      </c>
      <c r="G171" s="36">
        <f t="shared" si="234"/>
        <v>0</v>
      </c>
      <c r="H171" s="42">
        <f>H138+H139</f>
        <v>0</v>
      </c>
      <c r="I171" s="36">
        <f t="shared" si="235"/>
        <v>0</v>
      </c>
      <c r="J171" s="42">
        <f>J138+J139</f>
        <v>0</v>
      </c>
      <c r="K171" s="36">
        <f t="shared" si="236"/>
        <v>0</v>
      </c>
      <c r="L171" s="42">
        <f>L138+L139</f>
        <v>0</v>
      </c>
      <c r="M171" s="36">
        <f t="shared" si="342"/>
        <v>0</v>
      </c>
      <c r="N171" s="42">
        <f>N138+N139</f>
        <v>0</v>
      </c>
      <c r="O171" s="36">
        <f t="shared" si="343"/>
        <v>0</v>
      </c>
      <c r="P171" s="42">
        <f>P138+P139</f>
        <v>0</v>
      </c>
      <c r="Q171" s="36">
        <f t="shared" si="344"/>
        <v>0</v>
      </c>
      <c r="R171" s="42">
        <f>R138+R139</f>
        <v>0</v>
      </c>
      <c r="S171" s="36">
        <f t="shared" si="345"/>
        <v>0</v>
      </c>
      <c r="T171" s="42">
        <f>T138+T139</f>
        <v>0</v>
      </c>
      <c r="U171" s="36">
        <f t="shared" si="346"/>
        <v>0</v>
      </c>
      <c r="V171" s="42">
        <f>V138+V139</f>
        <v>0</v>
      </c>
      <c r="W171" s="36">
        <f t="shared" si="347"/>
        <v>0</v>
      </c>
      <c r="X171" s="42">
        <f>X138+X139</f>
        <v>0</v>
      </c>
      <c r="Y171" s="36">
        <f t="shared" si="348"/>
        <v>0</v>
      </c>
      <c r="Z171" s="42">
        <f>Z138+Z139</f>
        <v>0</v>
      </c>
      <c r="AA171" s="36">
        <f t="shared" si="349"/>
        <v>0</v>
      </c>
      <c r="AB171" s="42">
        <f>AB138+AB139</f>
        <v>0</v>
      </c>
      <c r="AC171" s="36">
        <f t="shared" si="350"/>
        <v>0</v>
      </c>
      <c r="AD171" s="42">
        <f>AD138+AD139</f>
        <v>0</v>
      </c>
      <c r="AE171" s="36">
        <f t="shared" si="351"/>
        <v>0</v>
      </c>
      <c r="AF171" s="42">
        <f>AF138+AF139</f>
        <v>0</v>
      </c>
      <c r="AG171" s="36">
        <f t="shared" si="352"/>
        <v>0</v>
      </c>
      <c r="AH171" s="42">
        <f>AH138+AH139</f>
        <v>0</v>
      </c>
      <c r="AI171" s="36">
        <f t="shared" si="353"/>
        <v>0</v>
      </c>
      <c r="AJ171" s="42">
        <f>AJ138+AJ139</f>
        <v>0</v>
      </c>
      <c r="AK171" s="36">
        <f t="shared" si="354"/>
        <v>0</v>
      </c>
      <c r="AL171" s="43">
        <f>AL138+AL139</f>
        <v>0</v>
      </c>
      <c r="AM171" s="36">
        <f t="shared" si="355"/>
        <v>0</v>
      </c>
      <c r="AN171" s="43">
        <f>AN138+AN139</f>
        <v>0</v>
      </c>
      <c r="AO171" s="36">
        <f t="shared" si="356"/>
        <v>0</v>
      </c>
      <c r="AP171" s="4"/>
      <c r="AQ171" s="4">
        <v>0</v>
      </c>
    </row>
    <row r="172" spans="1:43" x14ac:dyDescent="0.3">
      <c r="A172" s="6"/>
      <c r="B172" s="83" t="s">
        <v>19</v>
      </c>
      <c r="C172" s="83"/>
      <c r="D172" s="42">
        <f>D154</f>
        <v>50000</v>
      </c>
      <c r="E172" s="42">
        <f>E154</f>
        <v>0</v>
      </c>
      <c r="F172" s="42">
        <f>F154</f>
        <v>0</v>
      </c>
      <c r="G172" s="36">
        <f t="shared" si="234"/>
        <v>50000</v>
      </c>
      <c r="H172" s="42">
        <f>H154</f>
        <v>0</v>
      </c>
      <c r="I172" s="36">
        <f t="shared" si="235"/>
        <v>0</v>
      </c>
      <c r="J172" s="42">
        <f>J154</f>
        <v>0</v>
      </c>
      <c r="K172" s="36">
        <f t="shared" si="236"/>
        <v>50000</v>
      </c>
      <c r="L172" s="42">
        <f>L154</f>
        <v>0</v>
      </c>
      <c r="M172" s="36">
        <f t="shared" si="342"/>
        <v>0</v>
      </c>
      <c r="N172" s="42">
        <f>N154</f>
        <v>10381.799999999999</v>
      </c>
      <c r="O172" s="36">
        <f t="shared" si="343"/>
        <v>60381.8</v>
      </c>
      <c r="P172" s="42">
        <f>P154</f>
        <v>0</v>
      </c>
      <c r="Q172" s="36">
        <f t="shared" si="344"/>
        <v>0</v>
      </c>
      <c r="R172" s="42">
        <f>R154</f>
        <v>0</v>
      </c>
      <c r="S172" s="36">
        <f t="shared" si="345"/>
        <v>60381.8</v>
      </c>
      <c r="T172" s="42">
        <f>T154</f>
        <v>0</v>
      </c>
      <c r="U172" s="36">
        <f t="shared" si="346"/>
        <v>0</v>
      </c>
      <c r="V172" s="42">
        <f>V154</f>
        <v>0</v>
      </c>
      <c r="W172" s="36">
        <f t="shared" si="347"/>
        <v>60381.8</v>
      </c>
      <c r="X172" s="42">
        <f>X154</f>
        <v>0</v>
      </c>
      <c r="Y172" s="36">
        <f t="shared" si="348"/>
        <v>0</v>
      </c>
      <c r="Z172" s="42">
        <f>Z154</f>
        <v>0</v>
      </c>
      <c r="AA172" s="36">
        <f t="shared" si="349"/>
        <v>60381.8</v>
      </c>
      <c r="AB172" s="42">
        <f>AB154</f>
        <v>0</v>
      </c>
      <c r="AC172" s="36">
        <f t="shared" si="350"/>
        <v>0</v>
      </c>
      <c r="AD172" s="42">
        <f>AD154</f>
        <v>0</v>
      </c>
      <c r="AE172" s="36">
        <f t="shared" si="351"/>
        <v>60381.8</v>
      </c>
      <c r="AF172" s="42">
        <f>AF154</f>
        <v>0</v>
      </c>
      <c r="AG172" s="36">
        <f t="shared" si="352"/>
        <v>0</v>
      </c>
      <c r="AH172" s="42">
        <f>AH154</f>
        <v>-4965.1180000000004</v>
      </c>
      <c r="AI172" s="36">
        <f t="shared" si="353"/>
        <v>55416.682000000001</v>
      </c>
      <c r="AJ172" s="42">
        <f>AJ154</f>
        <v>0</v>
      </c>
      <c r="AK172" s="36">
        <f t="shared" si="354"/>
        <v>0</v>
      </c>
      <c r="AL172" s="43">
        <f>AL154</f>
        <v>0</v>
      </c>
      <c r="AM172" s="36">
        <f t="shared" si="355"/>
        <v>55416.682000000001</v>
      </c>
      <c r="AN172" s="43">
        <f>AN154</f>
        <v>0</v>
      </c>
      <c r="AO172" s="36">
        <f t="shared" si="356"/>
        <v>0</v>
      </c>
      <c r="AP172" s="4"/>
      <c r="AQ172" s="4"/>
    </row>
    <row r="173" spans="1:43" x14ac:dyDescent="0.3">
      <c r="A173" s="6"/>
      <c r="B173" s="83" t="s">
        <v>20</v>
      </c>
      <c r="C173" s="83"/>
      <c r="D173" s="42">
        <f>D76+D141+D143+D144+D22+D26+D30+D35+D36+D40+D44+D52+D146+D147+D148+D149+D150+D151+D152+D153</f>
        <v>1223273.5999999999</v>
      </c>
      <c r="E173" s="42">
        <f>E76+E141+E143+E144+E22+E26+E30+E35+E36+E40+E44+E52+E146+E147+E148+E149+E150+E151+E152+E153</f>
        <v>994879.10000000009</v>
      </c>
      <c r="F173" s="42">
        <f>F22+F26+F30+F35+F36+F40+F44+F52+F76+F141+F143+F144+F146+F147+F148+F149+F150+F151+F152+F153+F159</f>
        <v>36453</v>
      </c>
      <c r="G173" s="36">
        <f t="shared" si="234"/>
        <v>1259726.5999999999</v>
      </c>
      <c r="H173" s="42">
        <f>H22+H26+H30+H35+H36+H40+H44+H52+H76+H141+H143+H144+H146+H147+H148+H149+H150+H151+H152+H153+H159</f>
        <v>18208.7</v>
      </c>
      <c r="I173" s="36">
        <f t="shared" si="235"/>
        <v>1013087.8</v>
      </c>
      <c r="J173" s="42">
        <f>J22+J26+J30+J35+J36+J40+J44+J52+J76+J141+J143+J144+J146+J147+J148+J149+J150+J151+J152+J153+J159</f>
        <v>-38023.5</v>
      </c>
      <c r="K173" s="36">
        <f t="shared" si="236"/>
        <v>1221703.0999999999</v>
      </c>
      <c r="L173" s="42">
        <f>L22+L26+L30+L35+L36+L40+L44+L52+L76+L141+L143+L144+L146+L147+L148+L149+L150+L151+L152+L153+L159</f>
        <v>0</v>
      </c>
      <c r="M173" s="36">
        <f t="shared" si="342"/>
        <v>1013087.8</v>
      </c>
      <c r="N173" s="42">
        <f>N22+N26+N30+N35+N36+N40+N44+N52+N76+N141+N143+N144+N146+N147+N148+N149+N150+N151+N152+N153+N159</f>
        <v>0</v>
      </c>
      <c r="O173" s="36">
        <f t="shared" si="343"/>
        <v>1221703.0999999999</v>
      </c>
      <c r="P173" s="42">
        <f>P22+P26+P30+P35+P36+P40+P44+P52+P76+P141+P143+P144+P146+P147+P148+P149+P150+P151+P152+P153+P159</f>
        <v>0</v>
      </c>
      <c r="Q173" s="36">
        <f t="shared" si="344"/>
        <v>1013087.8</v>
      </c>
      <c r="R173" s="42">
        <f>R22+R26+R30+R35+R36+R40+R44+R52+R76+R141+R143+R144+R146+R147+R148+R149+R150+R151+R152+R153+R159+R59</f>
        <v>-39994.534999999996</v>
      </c>
      <c r="S173" s="36">
        <f t="shared" si="345"/>
        <v>1181708.5649999999</v>
      </c>
      <c r="T173" s="42">
        <f>T22+T26+T30+T35+T36+T40+T44+T52+T76+T141+T143+T144+T146+T147+T148+T149+T150+T151+T152+T153+T159</f>
        <v>0</v>
      </c>
      <c r="U173" s="36">
        <f t="shared" si="346"/>
        <v>1013087.8</v>
      </c>
      <c r="V173" s="42">
        <f>V22+V26+V30+V35+V36+V40+V44+V52+V76+V141+V143+V144+V146+V147+V148+V149+V150+V151+V152+V153+V159+V59+V60+V64</f>
        <v>163166.93</v>
      </c>
      <c r="W173" s="36">
        <f t="shared" si="347"/>
        <v>1344875.4949999999</v>
      </c>
      <c r="X173" s="42">
        <f>X22+X26+X30+X35+X36+X40+X44+X52+X76+X141+X143+X144+X146+X147+X148+X149+X150+X151+X152+X153+X159+X60</f>
        <v>212126.40899999999</v>
      </c>
      <c r="Y173" s="36">
        <f t="shared" si="348"/>
        <v>1225214.209</v>
      </c>
      <c r="Z173" s="42">
        <f>Z22+Z26+Z30+Z35+Z36+Z40+Z44+Z52+Z76+Z141+Z143+Z144+Z146+Z147+Z148+Z149+Z150+Z151+Z152+Z153+Z159+Z59+Z60+Z64</f>
        <v>0</v>
      </c>
      <c r="AA173" s="36">
        <f t="shared" si="349"/>
        <v>1344875.4949999999</v>
      </c>
      <c r="AB173" s="42">
        <f>AB22+AB26+AB30+AB35+AB36+AB40+AB44+AB52+AB76+AB141+AB143+AB144+AB146+AB147+AB148+AB149+AB150+AB151+AB152+AB153+AB159+AB60</f>
        <v>-18248</v>
      </c>
      <c r="AC173" s="36">
        <f t="shared" si="350"/>
        <v>1206966.209</v>
      </c>
      <c r="AD173" s="42">
        <f>AD22+AD26+AD30+AD35+AD36+AD40+AD44+AD52+AD76+AD141+AD143+AD144+AD146+AD147+AD148+AD149+AD150+AD151+AD152+AD153+AD159+AD59+AD60+AD64</f>
        <v>0</v>
      </c>
      <c r="AE173" s="36">
        <f t="shared" si="351"/>
        <v>1344875.4949999999</v>
      </c>
      <c r="AF173" s="42">
        <f>AF22+AF26+AF30+AF35+AF36+AF40+AF44+AF52+AF76+AF141+AF143+AF144+AF146+AF147+AF148+AF149+AF150+AF151+AF152+AF153+AF159+AF60</f>
        <v>0</v>
      </c>
      <c r="AG173" s="36">
        <f t="shared" si="352"/>
        <v>1206966.209</v>
      </c>
      <c r="AH173" s="42">
        <f>AH22+AH26+AH30+AH35+AH36+AH40+AH44+AH52+AH76+AH141+AH143+AH144+AH146+AH147+AH148+AH149+AH150+AH151+AH152+AH153+AH159+AH59+AH60+AH64</f>
        <v>3147.3509999999987</v>
      </c>
      <c r="AI173" s="36">
        <f t="shared" si="353"/>
        <v>1348022.8459999999</v>
      </c>
      <c r="AJ173" s="42">
        <f>AJ22+AJ26+AJ30+AJ35+AJ36+AJ40+AJ44+AJ52+AJ76+AJ141+AJ143+AJ144+AJ146+AJ147+AJ148+AJ149+AJ150+AJ151+AJ152+AJ153+AJ159+AJ60</f>
        <v>0</v>
      </c>
      <c r="AK173" s="36">
        <f t="shared" si="354"/>
        <v>1206966.209</v>
      </c>
      <c r="AL173" s="43">
        <f>AL22+AL26+AL30+AL35+AL36+AL40+AL44+AL52+AL76+AL141+AL143+AL144+AL146+AL147+AL148+AL149+AL150+AL151+AL152+AL153+AL159+AL59+AL60+AL64+AL156</f>
        <v>52914.438999999998</v>
      </c>
      <c r="AM173" s="36">
        <f>AI173+AL173</f>
        <v>1400937.2849999999</v>
      </c>
      <c r="AN173" s="43">
        <f>AN22+AN26+AN30+AN35+AN36+AN40+AN44+AN52+AN76+AN141+AN143+AN144+AN146+AN147+AN148+AN149+AN150+AN151+AN152+AN153+AN159+AN60+AN156</f>
        <v>0</v>
      </c>
      <c r="AO173" s="36">
        <f t="shared" si="356"/>
        <v>1206966.209</v>
      </c>
      <c r="AP173" s="4"/>
      <c r="AQ173" s="4"/>
    </row>
    <row r="174" spans="1:43" hidden="1" x14ac:dyDescent="0.3">
      <c r="A174" s="6"/>
      <c r="B174" s="83" t="s">
        <v>76</v>
      </c>
      <c r="C174" s="83"/>
      <c r="D174" s="42">
        <f>D158</f>
        <v>36453</v>
      </c>
      <c r="E174" s="42">
        <f>E158</f>
        <v>0</v>
      </c>
      <c r="F174" s="42">
        <f>F158</f>
        <v>-36453</v>
      </c>
      <c r="G174" s="36">
        <f t="shared" si="234"/>
        <v>0</v>
      </c>
      <c r="H174" s="42">
        <f>H158</f>
        <v>0</v>
      </c>
      <c r="I174" s="36">
        <f t="shared" si="235"/>
        <v>0</v>
      </c>
      <c r="J174" s="42">
        <f>J158</f>
        <v>0</v>
      </c>
      <c r="K174" s="36">
        <f t="shared" si="236"/>
        <v>0</v>
      </c>
      <c r="L174" s="42">
        <f>L158</f>
        <v>0</v>
      </c>
      <c r="M174" s="36">
        <f t="shared" si="342"/>
        <v>0</v>
      </c>
      <c r="N174" s="42">
        <f>N158</f>
        <v>0</v>
      </c>
      <c r="O174" s="36">
        <f t="shared" si="343"/>
        <v>0</v>
      </c>
      <c r="P174" s="42">
        <f>P158</f>
        <v>0</v>
      </c>
      <c r="Q174" s="36">
        <f t="shared" si="344"/>
        <v>0</v>
      </c>
      <c r="R174" s="42">
        <f>R158</f>
        <v>0</v>
      </c>
      <c r="S174" s="36">
        <f t="shared" si="345"/>
        <v>0</v>
      </c>
      <c r="T174" s="42">
        <f>T158</f>
        <v>0</v>
      </c>
      <c r="U174" s="36">
        <f t="shared" si="346"/>
        <v>0</v>
      </c>
      <c r="V174" s="42">
        <f>V158</f>
        <v>0</v>
      </c>
      <c r="W174" s="36">
        <f t="shared" si="347"/>
        <v>0</v>
      </c>
      <c r="X174" s="42">
        <f>X158</f>
        <v>0</v>
      </c>
      <c r="Y174" s="36">
        <f t="shared" si="348"/>
        <v>0</v>
      </c>
      <c r="Z174" s="42">
        <f>Z158</f>
        <v>0</v>
      </c>
      <c r="AA174" s="36">
        <f t="shared" si="349"/>
        <v>0</v>
      </c>
      <c r="AB174" s="42">
        <f>AB158</f>
        <v>0</v>
      </c>
      <c r="AC174" s="36">
        <f t="shared" si="350"/>
        <v>0</v>
      </c>
      <c r="AD174" s="42">
        <f>AD158</f>
        <v>0</v>
      </c>
      <c r="AE174" s="36">
        <f t="shared" si="351"/>
        <v>0</v>
      </c>
      <c r="AF174" s="42">
        <f>AF158</f>
        <v>0</v>
      </c>
      <c r="AG174" s="36">
        <f t="shared" si="352"/>
        <v>0</v>
      </c>
      <c r="AH174" s="42">
        <f>AH158</f>
        <v>0</v>
      </c>
      <c r="AI174" s="36">
        <f t="shared" si="353"/>
        <v>0</v>
      </c>
      <c r="AJ174" s="42">
        <f>AJ158</f>
        <v>0</v>
      </c>
      <c r="AK174" s="36">
        <f t="shared" si="354"/>
        <v>0</v>
      </c>
      <c r="AL174" s="43">
        <f>AL158</f>
        <v>0</v>
      </c>
      <c r="AM174" s="36">
        <f t="shared" si="355"/>
        <v>0</v>
      </c>
      <c r="AN174" s="43">
        <f>AN158</f>
        <v>0</v>
      </c>
      <c r="AO174" s="36">
        <f t="shared" si="356"/>
        <v>0</v>
      </c>
      <c r="AP174" s="4"/>
      <c r="AQ174" s="4">
        <v>0</v>
      </c>
    </row>
  </sheetData>
  <autoFilter ref="A16:AQ174">
    <filterColumn colId="42">
      <filters blank="1">
        <filter val="софинансирование"/>
      </filters>
    </filterColumn>
  </autoFilter>
  <mergeCells count="56">
    <mergeCell ref="AD15:AD16"/>
    <mergeCell ref="AE15:AE16"/>
    <mergeCell ref="AC15:AC16"/>
    <mergeCell ref="X15:X16"/>
    <mergeCell ref="A10:AO10"/>
    <mergeCell ref="AL15:AL16"/>
    <mergeCell ref="AM15:AM16"/>
    <mergeCell ref="AN15:AN16"/>
    <mergeCell ref="AO15:AO16"/>
    <mergeCell ref="A11:AO12"/>
    <mergeCell ref="AJ15:AJ16"/>
    <mergeCell ref="AK15:AK16"/>
    <mergeCell ref="Y15:Y16"/>
    <mergeCell ref="U15:U16"/>
    <mergeCell ref="N15:N16"/>
    <mergeCell ref="O15:O16"/>
    <mergeCell ref="P15:P16"/>
    <mergeCell ref="Q15:Q16"/>
    <mergeCell ref="AI15:AI16"/>
    <mergeCell ref="B168:C168"/>
    <mergeCell ref="B166:C166"/>
    <mergeCell ref="B167:C167"/>
    <mergeCell ref="J15:J16"/>
    <mergeCell ref="K15:K16"/>
    <mergeCell ref="L15:L16"/>
    <mergeCell ref="H15:H16"/>
    <mergeCell ref="B15:B16"/>
    <mergeCell ref="F15:F16"/>
    <mergeCell ref="G15:G16"/>
    <mergeCell ref="B165:C165"/>
    <mergeCell ref="E15:E16"/>
    <mergeCell ref="B160:C160"/>
    <mergeCell ref="B161:C161"/>
    <mergeCell ref="B162:C162"/>
    <mergeCell ref="B174:C174"/>
    <mergeCell ref="B173:C173"/>
    <mergeCell ref="B172:C172"/>
    <mergeCell ref="B171:C171"/>
    <mergeCell ref="B169:C169"/>
    <mergeCell ref="B170:C170"/>
    <mergeCell ref="AH15:AH16"/>
    <mergeCell ref="R15:R16"/>
    <mergeCell ref="S15:S16"/>
    <mergeCell ref="D15:D16"/>
    <mergeCell ref="A15:A16"/>
    <mergeCell ref="C15:C16"/>
    <mergeCell ref="V15:V16"/>
    <mergeCell ref="W15:W16"/>
    <mergeCell ref="M15:M16"/>
    <mergeCell ref="AF15:AF16"/>
    <mergeCell ref="AG15:AG16"/>
    <mergeCell ref="Z15:Z16"/>
    <mergeCell ref="I15:I16"/>
    <mergeCell ref="T15:T16"/>
    <mergeCell ref="AA15:AA16"/>
    <mergeCell ref="AB15:AB16"/>
  </mergeCells>
  <pageMargins left="0.98425196850393704" right="0.39370078740157483" top="0.78740157480314965" bottom="0.78740157480314965" header="0.51181102362204722" footer="0.51181102362204722"/>
  <pageSetup paperSize="9" scale="81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2019-2020</vt:lpstr>
      <vt:lpstr>'2019-2020'!Заголовки_для_печати</vt:lpstr>
      <vt:lpstr>'2019-2020'!Область_печати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2018-11-27T12:00:38Z</cp:lastPrinted>
  <dcterms:created xsi:type="dcterms:W3CDTF">2014-02-04T08:37:28Z</dcterms:created>
  <dcterms:modified xsi:type="dcterms:W3CDTF">2018-11-27T12:00:40Z</dcterms:modified>
</cp:coreProperties>
</file>