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9" sheetId="2" r:id="rId1"/>
  </sheets>
  <definedNames>
    <definedName name="_xlnm._FilterDatabase" localSheetId="0" hidden="1">'2019'!$A$12:$H$172</definedName>
    <definedName name="_xlnm.Print_Titles" localSheetId="0">'2019'!$11:$12</definedName>
    <definedName name="_xlnm.Print_Area" localSheetId="0">'2019'!$A$1:$F$170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2" l="1"/>
  <c r="F80" i="2"/>
  <c r="D16" i="2" l="1"/>
  <c r="E39" i="2" l="1"/>
  <c r="E35" i="2"/>
  <c r="E34" i="2"/>
  <c r="E42" i="2"/>
  <c r="E101" i="2"/>
  <c r="E100" i="2"/>
  <c r="E134" i="2"/>
  <c r="F136" i="2"/>
  <c r="F137" i="2"/>
  <c r="D134" i="2"/>
  <c r="F71" i="2" l="1"/>
  <c r="F55" i="2"/>
  <c r="E69" i="2"/>
  <c r="F73" i="2"/>
  <c r="E44" i="2" l="1"/>
  <c r="E170" i="2"/>
  <c r="E169" i="2"/>
  <c r="E157" i="2"/>
  <c r="E153" i="2"/>
  <c r="E145" i="2"/>
  <c r="E140" i="2" s="1"/>
  <c r="E143" i="2"/>
  <c r="E142" i="2"/>
  <c r="E138" i="2"/>
  <c r="E126" i="2"/>
  <c r="E122" i="2"/>
  <c r="E118" i="2"/>
  <c r="E114" i="2"/>
  <c r="E110" i="2"/>
  <c r="E106" i="2"/>
  <c r="E102" i="2"/>
  <c r="E161" i="2"/>
  <c r="E92" i="2"/>
  <c r="E84" i="2"/>
  <c r="E83" i="2"/>
  <c r="E74" i="2"/>
  <c r="E53" i="2"/>
  <c r="E40" i="2"/>
  <c r="E36" i="2"/>
  <c r="E165" i="2" s="1"/>
  <c r="E32" i="2"/>
  <c r="E27" i="2"/>
  <c r="E20" i="2"/>
  <c r="E17" i="2"/>
  <c r="E163" i="2" s="1"/>
  <c r="E16" i="2"/>
  <c r="E15" i="2"/>
  <c r="F18" i="2"/>
  <c r="F19" i="2"/>
  <c r="F22" i="2"/>
  <c r="F23" i="2"/>
  <c r="F24" i="2"/>
  <c r="F25" i="2"/>
  <c r="F26" i="2"/>
  <c r="F29" i="2"/>
  <c r="F30" i="2"/>
  <c r="F31" i="2"/>
  <c r="F34" i="2"/>
  <c r="F35" i="2"/>
  <c r="F38" i="2"/>
  <c r="F39" i="2"/>
  <c r="F42" i="2"/>
  <c r="F43" i="2"/>
  <c r="F44" i="2"/>
  <c r="F45" i="2"/>
  <c r="F46" i="2"/>
  <c r="F47" i="2"/>
  <c r="F48" i="2"/>
  <c r="F49" i="2"/>
  <c r="F50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2" i="2"/>
  <c r="F76" i="2"/>
  <c r="F85" i="2"/>
  <c r="F86" i="2"/>
  <c r="F87" i="2"/>
  <c r="F88" i="2"/>
  <c r="F89" i="2"/>
  <c r="F90" i="2"/>
  <c r="F91" i="2"/>
  <c r="F94" i="2"/>
  <c r="F95" i="2"/>
  <c r="F96" i="2"/>
  <c r="F97" i="2"/>
  <c r="F104" i="2"/>
  <c r="F105" i="2"/>
  <c r="F108" i="2"/>
  <c r="F109" i="2"/>
  <c r="F112" i="2"/>
  <c r="F113" i="2"/>
  <c r="F116" i="2"/>
  <c r="F117" i="2"/>
  <c r="F120" i="2"/>
  <c r="F121" i="2"/>
  <c r="F124" i="2"/>
  <c r="F125" i="2"/>
  <c r="F128" i="2"/>
  <c r="F129" i="2"/>
  <c r="F130" i="2"/>
  <c r="F131" i="2"/>
  <c r="F132" i="2"/>
  <c r="F133" i="2"/>
  <c r="F134" i="2"/>
  <c r="F139" i="2"/>
  <c r="F144" i="2"/>
  <c r="F147" i="2"/>
  <c r="F148" i="2"/>
  <c r="F149" i="2"/>
  <c r="F150" i="2"/>
  <c r="F151" i="2"/>
  <c r="F152" i="2"/>
  <c r="F154" i="2"/>
  <c r="F155" i="2"/>
  <c r="F156" i="2"/>
  <c r="F158" i="2"/>
  <c r="E98" i="2" l="1"/>
  <c r="E81" i="2"/>
  <c r="E166" i="2"/>
  <c r="E168" i="2"/>
  <c r="E13" i="2"/>
  <c r="D17" i="2"/>
  <c r="F16" i="2"/>
  <c r="D15" i="2"/>
  <c r="F15" i="2" s="1"/>
  <c r="D40" i="2"/>
  <c r="F40" i="2" s="1"/>
  <c r="D36" i="2"/>
  <c r="D165" i="2" s="1"/>
  <c r="F165" i="2" s="1"/>
  <c r="D32" i="2"/>
  <c r="F32" i="2" s="1"/>
  <c r="D27" i="2"/>
  <c r="F27" i="2" s="1"/>
  <c r="D20" i="2"/>
  <c r="F20" i="2" s="1"/>
  <c r="F36" i="2" l="1"/>
  <c r="D163" i="2"/>
  <c r="F163" i="2" s="1"/>
  <c r="F17" i="2"/>
  <c r="D13" i="2"/>
  <c r="F13" i="2" s="1"/>
  <c r="D170" i="2"/>
  <c r="F170" i="2" s="1"/>
  <c r="D169" i="2"/>
  <c r="F169" i="2" s="1"/>
  <c r="D54" i="2"/>
  <c r="D53" i="2"/>
  <c r="F53" i="2" s="1"/>
  <c r="D77" i="2"/>
  <c r="D74" i="2"/>
  <c r="F74" i="2" s="1"/>
  <c r="D69" i="2"/>
  <c r="F69" i="2" s="1"/>
  <c r="D51" i="2" l="1"/>
  <c r="D167" i="2"/>
  <c r="D143" i="2" l="1"/>
  <c r="F143" i="2" s="1"/>
  <c r="D142" i="2"/>
  <c r="F142" i="2" s="1"/>
  <c r="D145" i="2"/>
  <c r="D166" i="2" l="1"/>
  <c r="F166" i="2" s="1"/>
  <c r="F145" i="2"/>
  <c r="D140" i="2"/>
  <c r="F140" i="2" s="1"/>
  <c r="D153" i="2" l="1"/>
  <c r="F153" i="2" s="1"/>
  <c r="D101" i="2" l="1"/>
  <c r="D100" i="2"/>
  <c r="F100" i="2" s="1"/>
  <c r="D84" i="2"/>
  <c r="F84" i="2" s="1"/>
  <c r="D83" i="2"/>
  <c r="F83" i="2" s="1"/>
  <c r="D161" i="2" l="1"/>
  <c r="F161" i="2" s="1"/>
  <c r="F101" i="2"/>
  <c r="D81" i="2"/>
  <c r="F81" i="2" s="1"/>
  <c r="D92" i="2"/>
  <c r="F92" i="2" s="1"/>
  <c r="D126" i="2" l="1"/>
  <c r="F126" i="2" s="1"/>
  <c r="D122" i="2"/>
  <c r="F122" i="2" s="1"/>
  <c r="D118" i="2"/>
  <c r="F118" i="2" s="1"/>
  <c r="D114" i="2"/>
  <c r="F114" i="2" s="1"/>
  <c r="D110" i="2"/>
  <c r="F110" i="2" s="1"/>
  <c r="D102" i="2"/>
  <c r="F102" i="2" s="1"/>
  <c r="D106" i="2"/>
  <c r="F106" i="2" s="1"/>
  <c r="D168" i="2" l="1"/>
  <c r="F168" i="2" s="1"/>
  <c r="D138" i="2" l="1"/>
  <c r="F138" i="2" s="1"/>
  <c r="D162" i="2" l="1"/>
  <c r="D98" i="2" l="1"/>
  <c r="F98" i="2" s="1"/>
  <c r="D157" i="2" l="1"/>
  <c r="F157" i="2" s="1"/>
  <c r="D159" i="2" l="1"/>
  <c r="F79" i="2"/>
  <c r="E77" i="2"/>
  <c r="E167" i="2" s="1"/>
  <c r="F167" i="2" s="1"/>
  <c r="E54" i="2"/>
  <c r="E51" i="2" s="1"/>
  <c r="E159" i="2" l="1"/>
  <c r="F159" i="2" s="1"/>
  <c r="F51" i="2"/>
  <c r="F77" i="2"/>
  <c r="F54" i="2"/>
  <c r="E162" i="2"/>
  <c r="F162" i="2" s="1"/>
</calcChain>
</file>

<file path=xl/sharedStrings.xml><?xml version="1.0" encoding="utf-8"?>
<sst xmlns="http://schemas.openxmlformats.org/spreadsheetml/2006/main" count="360" uniqueCount="207">
  <si>
    <t>№ п/п</t>
  </si>
  <si>
    <t>Образование</t>
  </si>
  <si>
    <t>в том числе:</t>
  </si>
  <si>
    <t>местный бюджет</t>
  </si>
  <si>
    <t>Жилищно-коммунальное хозяйство</t>
  </si>
  <si>
    <t>Внешнее благоустройство</t>
  </si>
  <si>
    <t>Управление внешнего благоустройства</t>
  </si>
  <si>
    <t>Дорожное хозяйство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</si>
  <si>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</si>
  <si>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</si>
  <si>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</si>
  <si>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</si>
  <si>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</si>
  <si>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Управление жилищных отношений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</si>
  <si>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</si>
  <si>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</si>
  <si>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</si>
  <si>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</si>
  <si>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</si>
  <si>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</si>
  <si>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</si>
  <si>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федеральный бюджет</t>
  </si>
  <si>
    <t>к решению</t>
  </si>
  <si>
    <t>Пермской городской Думы</t>
  </si>
  <si>
    <t>тыс. руб.</t>
  </si>
  <si>
    <t>краевой дорожный фонд</t>
  </si>
  <si>
    <t>Санитарно-эпидемиологическое благополучие</t>
  </si>
  <si>
    <t>Культура и молодежная политика</t>
  </si>
  <si>
    <t>ПЕРЕЧЕНЬ</t>
  </si>
  <si>
    <t xml:space="preserve">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2019 год</t>
  </si>
  <si>
    <t xml:space="preserve">Реконструкция ул. Героев Хасана от ул. Хлебозаводская до ул. Василия Васильева 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</si>
  <si>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</si>
  <si>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Реконструкция ул. Карпинского от ул. Архитектора Свиязева до ул. Советской Армии</t>
  </si>
  <si>
    <t xml:space="preserve">Строительство сквера на ул. Краснополянской, 12 </t>
  </si>
  <si>
    <t>Строительство сквера  по ул. Гашкова, 20</t>
  </si>
  <si>
    <t xml:space="preserve">Строительство сквера по ул. Корсуньской, 31 </t>
  </si>
  <si>
    <t xml:space="preserve">Строительство сквера по ул. Генерала Черняховского </t>
  </si>
  <si>
    <t>Строительство (реконструкция) сетей наружного освещения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</si>
  <si>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</si>
  <si>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1020143600,10201ST04A</t>
  </si>
  <si>
    <t>1020141280,10201ST04I</t>
  </si>
  <si>
    <t>1020141500,10201ST04D</t>
  </si>
  <si>
    <t>10201ST04G</t>
  </si>
  <si>
    <t>1020141270,10201ST04J</t>
  </si>
  <si>
    <t>10201ST04Q</t>
  </si>
  <si>
    <t>1020143630,10201ST04V</t>
  </si>
  <si>
    <t>1020143640,10201ST04V</t>
  </si>
  <si>
    <t xml:space="preserve">Реконструкция сквера в 68 квартале, эспланада </t>
  </si>
  <si>
    <t xml:space="preserve">Реконструкция сада им. Н.В. Гоголя </t>
  </si>
  <si>
    <t>Управление капитального строительства</t>
  </si>
  <si>
    <t>Расширение и реконструкция (3 очередь) канализации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</si>
  <si>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</si>
  <si>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</si>
  <si>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Санация и строительство 2-й нитки водовода Гайва-Заозерье</t>
  </si>
  <si>
    <t>Реконструкция системы водоснабжения в микрорайоне «Южный»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</si>
  <si>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</si>
  <si>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</si>
  <si>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</si>
  <si>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</si>
  <si>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</si>
  <si>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</si>
  <si>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Реконструкция пересечения ул. Героев Хасана и Транссибирской магистрали (включая тоннель)</t>
  </si>
  <si>
    <t xml:space="preserve">Реконструкция кладбища «Северное» </t>
  </si>
  <si>
    <t>Строительство кладбища «Лесное»</t>
  </si>
  <si>
    <t xml:space="preserve">Строительство источников противопожарного водоснабжения </t>
  </si>
  <si>
    <t>Строительство противооползневого сооружения в районе жилых домов по ул. КИМ, 5, 7, ул. Ивановской, 19 и ул. Чехова, 2, 4, 6, 8, 10</t>
  </si>
  <si>
    <t>Строительство берегоукрепительного сооружения в районе жилых домов по ул. Куфонина 30, 32</t>
  </si>
  <si>
    <t>0230241020</t>
  </si>
  <si>
    <t>0220241030</t>
  </si>
  <si>
    <t>0220241410</t>
  </si>
  <si>
    <t>Реконструкция здания МАУК «Театр юного зрителя»</t>
  </si>
  <si>
    <t>0330242500</t>
  </si>
  <si>
    <t>Строительство спортивной базы «Летающий лыжник» г. Перми, ул. Тихая, 22</t>
  </si>
  <si>
    <t>Комитет физической культуры и спорта</t>
  </si>
  <si>
    <t>Строительство объектов недвижимого имущества и инженерной инфраструктуры на территории Экстрим-парка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</si>
  <si>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</si>
  <si>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</si>
  <si>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</si>
  <si>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0510141430</t>
  </si>
  <si>
    <t>0510141460</t>
  </si>
  <si>
    <t>0510141470</t>
  </si>
  <si>
    <t>0510141490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</si>
  <si>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</si>
  <si>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</si>
  <si>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</si>
  <si>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</si>
  <si>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15302R0820</t>
  </si>
  <si>
    <t>Реконструкция ул. Революции от ЦКР до ул. Сибирской с обустройством трамвайной линии. 1 этап</t>
  </si>
  <si>
    <t>2019 год</t>
  </si>
  <si>
    <t>Строительство здания для размещения дошкольного образовательного учреждения по ул. Желябова, 16б</t>
  </si>
  <si>
    <t>Оснащение безвозмездно переданного в муниципальную собственность здания для размещения дошкольной образовательной организации по ул. Агатовая, 26</t>
  </si>
  <si>
    <t>Оснащение безвозмездно переданного в муниципальную собственность здания для размещения дошкольной образовательной организации в квартале 179</t>
  </si>
  <si>
    <t>Реконструкция здания под размещение общеобразовательной организации по ул. Целинной, 15/Ивана Франко, 49</t>
  </si>
  <si>
    <t>Реконструкция здания МАОУ «СОШ № 93» г. Перми (пристройка нового корпуса)</t>
  </si>
  <si>
    <t xml:space="preserve">Строительство нового корпуса МАОУ «Гимназия № 3» г. Перми
</t>
  </si>
  <si>
    <t>Строительство здания общеобразовательного учреждения по ул. Юнг Прикамья, 3</t>
  </si>
  <si>
    <t>Строительство спортивной площадки МАОУ «СОШ № 115» г. Перми</t>
  </si>
  <si>
    <t>Строительство спортивной площадки МАОУ «СОШ № 25» г. Перми</t>
  </si>
  <si>
    <t xml:space="preserve">Строительство спортивной площадки МАОУ «СОШ № 82» г. Перми
</t>
  </si>
  <si>
    <t>Строительство здания для размещения дошкольного образовательного учреждения по ул. Плеханова, 63</t>
  </si>
  <si>
    <t>Строительство спортивной площадки МАОУ «СОШ № 41» г. Перми</t>
  </si>
  <si>
    <t>0810141600</t>
  </si>
  <si>
    <t>0810141610</t>
  </si>
  <si>
    <t>0810143530</t>
  </si>
  <si>
    <t>0810143540</t>
  </si>
  <si>
    <t>0820141160</t>
  </si>
  <si>
    <t>0820141300</t>
  </si>
  <si>
    <t>0820142110</t>
  </si>
  <si>
    <t>0820241730</t>
  </si>
  <si>
    <t>0820241760</t>
  </si>
  <si>
    <t>0820241770</t>
  </si>
  <si>
    <t>0820241550</t>
  </si>
  <si>
    <t>1.</t>
  </si>
  <si>
    <t>6.</t>
  </si>
  <si>
    <t>2.</t>
  </si>
  <si>
    <t>5.</t>
  </si>
  <si>
    <t>7.</t>
  </si>
  <si>
    <t>3.</t>
  </si>
  <si>
    <t>4.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</si>
  <si>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</si>
  <si>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</si>
  <si>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</si>
  <si>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</si>
  <si>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</si>
  <si>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</si>
  <si>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</si>
  <si>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</si>
  <si>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</si>
  <si>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</si>
  <si>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</si>
  <si>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</si>
  <si>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</si>
  <si>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</si>
  <si>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</si>
  <si>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</si>
  <si>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</si>
  <si>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</si>
  <si>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</si>
  <si>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</si>
  <si>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</si>
  <si>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</si>
  <si>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</si>
  <si>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</si>
  <si>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</si>
  <si>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</si>
  <si>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</si>
  <si>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</si>
  <si>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55.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</si>
  <si>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</si>
  <si>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</si>
  <si>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</si>
  <si>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</si>
  <si>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</si>
  <si>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</si>
  <si>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</si>
  <si>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</si>
  <si>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</si>
  <si>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</si>
  <si>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</si>
  <si>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</si>
  <si>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</si>
  <si>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</si>
  <si>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</si>
  <si>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</si>
  <si>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</si>
  <si>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</si>
  <si>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</si>
  <si>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56.</t>
  </si>
  <si>
    <t>59.</t>
  </si>
  <si>
    <t>13202SЖ240</t>
  </si>
  <si>
    <t>05101SP040</t>
  </si>
  <si>
    <t>08201SP040</t>
  </si>
  <si>
    <t>10201SТ040</t>
  </si>
  <si>
    <t xml:space="preserve">Строительство здания для размещения дошкольного образовательного учреждения по ул. Евгения Пермяка/Целинной
</t>
  </si>
  <si>
    <t>Строительство сетей водоснабжения в микрорайонах города Перми</t>
  </si>
  <si>
    <t>ПРИЛОЖЕНИЕ 9</t>
  </si>
  <si>
    <t xml:space="preserve">Строительство автомобильной дороги по ул. Маршала Жукова </t>
  </si>
  <si>
    <t xml:space="preserve"> Строительство автомобильной дороги по ул. Углеуральской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</si>
  <si>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</si>
  <si>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Реконструкция ул. Революции: 2 очередь моста через реку Егошиху</t>
  </si>
  <si>
    <t>Реконструкция шоссе Космонавтов от ул. Плеханова до площади ЦКР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</si>
  <si>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</si>
  <si>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</si>
  <si>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</si>
  <si>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Реконструкция ледовой арены МАУ ДО  «ДЮЦ «Здоровье»</t>
  </si>
  <si>
    <t>Реконструкция здания МБОУ  «Гимназия № 17» г. Перми (пристройка нового корпуса)</t>
  </si>
  <si>
    <t>Строительство приюта для содержания безнадзорных животных по ул. Верхне-Муллинской, 106а г. Перми</t>
  </si>
  <si>
    <t>Строительство парка Победы</t>
  </si>
  <si>
    <t>Поправки</t>
  </si>
  <si>
    <t>1510109502</t>
  </si>
  <si>
    <t>08201SР047</t>
  </si>
  <si>
    <t>0820142120, 08201SH072</t>
  </si>
  <si>
    <t>0810141640, 08101SР04А</t>
  </si>
  <si>
    <t>0820141590, 08201SН071, 08201SР04В</t>
  </si>
  <si>
    <t>08201SР040, 08201SH070</t>
  </si>
  <si>
    <t>15101SЖ160, 1510142010, 1530100000, 1510121480</t>
  </si>
  <si>
    <t>15101SЖ160</t>
  </si>
  <si>
    <t>1320242020, 13202SЖ241</t>
  </si>
  <si>
    <t>05101SP043</t>
  </si>
  <si>
    <t>05101SР043</t>
  </si>
  <si>
    <t>9190045010</t>
  </si>
  <si>
    <t>08101L1590, 08101SР040</t>
  </si>
  <si>
    <t>08101L1590</t>
  </si>
  <si>
    <t>08201SН071</t>
  </si>
  <si>
    <t>08201SН070</t>
  </si>
  <si>
    <t>0820141720, 08201SН073</t>
  </si>
  <si>
    <t>от 18.12.2018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</si>
</sst>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/>
    <xf numFmtId="164" fontId="3" fillId="2" borderId="2" xfId="0" applyNumberFormat="1" applyFont="1" applyFill="1" applyBorder="1" applyAlignment="1">
      <alignment horizontal="left" vertical="top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5" fontId="1" fillId="2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/>
    </xf>
    <xf numFmtId="0" fontId="0" fillId="2" borderId="8" xfId="0" applyFill="1" applyBorder="1" applyAlignment="1">
      <alignment horizontal="left" vertical="top" wrapText="1"/>
    </xf>
    <xf numFmtId="165" fontId="3" fillId="2" borderId="0" xfId="0" applyNumberFormat="1" applyFont="1" applyFill="1" applyAlignment="1">
      <alignment horizontal="right"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165" fontId="3" fillId="3" borderId="0" xfId="0" applyNumberFormat="1" applyFont="1" applyFill="1" applyAlignment="1">
      <alignment horizontal="right" vertical="center"/>
    </xf>
    <xf numFmtId="49" fontId="4" fillId="4" borderId="0" xfId="0" applyNumberFormat="1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vertical="top" wrapText="1"/>
    </xf>
    <xf numFmtId="0" fontId="0" fillId="2" borderId="4" xfId="0" applyFill="1" applyBorder="1" applyAlignment="1">
      <alignment horizontal="left" wrapText="1"/>
    </xf>
    <xf numFmtId="0" fontId="1" fillId="2" borderId="5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72"/>
  <sheetViews>
    <sheetView tabSelected="1" zoomScale="70" zoomScaleNormal="70" workbookViewId="0">
      <selection activeCell="B40" sqref="B40"/>
    </sheetView>
  </sheetViews>
  <sheetFormatPr defaultColWidth="9.109375" defaultRowHeight="18" x14ac:dyDescent="0.3"/>
  <cols>
    <col min="1" max="1" width="5.44140625" style="2" customWidth="1"/>
    <col min="2" max="2" width="76.88671875" style="18" customWidth="1"/>
    <col min="3" max="3" width="20.33203125" style="6" customWidth="1"/>
    <col min="4" max="4" width="17.5546875" style="20" hidden="1" customWidth="1"/>
    <col min="5" max="5" width="17.5546875" style="27" hidden="1" customWidth="1"/>
    <col min="6" max="6" width="17.5546875" style="20" customWidth="1"/>
    <col min="7" max="7" width="26.6640625" style="22" hidden="1" customWidth="1"/>
    <col min="8" max="8" width="6.109375" style="8" hidden="1" customWidth="1"/>
    <col min="9" max="9" width="20.88671875" style="2" hidden="1" customWidth="1"/>
    <col min="10" max="26" width="20.88671875" style="2" customWidth="1"/>
    <col min="27" max="16384" width="9.109375" style="2"/>
  </cols>
  <sheetData>
    <row r="1" spans="1:9" x14ac:dyDescent="0.3">
      <c r="F1" s="20" t="s">
        <v>175</v>
      </c>
    </row>
    <row r="2" spans="1:9" x14ac:dyDescent="0.3">
      <c r="F2" s="20" t="s">
        <v>22</v>
      </c>
    </row>
    <row r="3" spans="1:9" x14ac:dyDescent="0.3">
      <c r="F3" s="20" t="s">
        <v>23</v>
      </c>
    </row>
    <row r="4" spans="1:9" ht="18" customHeight="1" x14ac:dyDescent="0.3">
      <c r="C4" s="58" t="s">
        <v>206</v>
      </c>
      <c r="D4" s="59"/>
      <c r="E4" s="59"/>
      <c r="F4" s="58"/>
    </row>
    <row r="5" spans="1:9" ht="17.399999999999999" x14ac:dyDescent="0.3">
      <c r="D5" s="21"/>
      <c r="E5" s="28"/>
      <c r="F5" s="21"/>
    </row>
    <row r="6" spans="1:9" ht="18.75" customHeight="1" x14ac:dyDescent="0.3">
      <c r="A6" s="79" t="s">
        <v>28</v>
      </c>
      <c r="B6" s="80"/>
      <c r="C6" s="81"/>
      <c r="D6" s="82"/>
      <c r="E6" s="83"/>
      <c r="F6" s="84"/>
    </row>
    <row r="7" spans="1:9" ht="15.75" customHeight="1" x14ac:dyDescent="0.3">
      <c r="A7" s="79" t="s">
        <v>29</v>
      </c>
      <c r="B7" s="80"/>
      <c r="C7" s="81"/>
      <c r="D7" s="82"/>
      <c r="E7" s="83"/>
      <c r="F7" s="84"/>
    </row>
    <row r="8" spans="1:9" ht="19.5" customHeight="1" x14ac:dyDescent="0.3">
      <c r="A8" s="85"/>
      <c r="B8" s="80"/>
      <c r="C8" s="81"/>
      <c r="D8" s="82"/>
      <c r="E8" s="83"/>
      <c r="F8" s="84"/>
    </row>
    <row r="9" spans="1:9" ht="19.5" customHeight="1" x14ac:dyDescent="0.3">
      <c r="A9" s="57"/>
      <c r="B9" s="52"/>
      <c r="C9" s="53"/>
      <c r="D9" s="54"/>
      <c r="E9" s="55"/>
      <c r="F9" s="56"/>
    </row>
    <row r="10" spans="1:9" x14ac:dyDescent="0.3">
      <c r="A10" s="7"/>
      <c r="B10" s="19"/>
      <c r="F10" s="20" t="s">
        <v>24</v>
      </c>
      <c r="G10" s="23"/>
    </row>
    <row r="11" spans="1:9" ht="18" customHeight="1" x14ac:dyDescent="0.3">
      <c r="A11" s="75" t="s">
        <v>0</v>
      </c>
      <c r="B11" s="75" t="s">
        <v>18</v>
      </c>
      <c r="C11" s="75" t="s">
        <v>14</v>
      </c>
      <c r="D11" s="77" t="s">
        <v>88</v>
      </c>
      <c r="E11" s="86" t="s">
        <v>188</v>
      </c>
      <c r="F11" s="77" t="s">
        <v>88</v>
      </c>
    </row>
    <row r="12" spans="1:9" ht="18" customHeight="1" x14ac:dyDescent="0.3">
      <c r="A12" s="76"/>
      <c r="B12" s="76"/>
      <c r="C12" s="76"/>
      <c r="D12" s="78"/>
      <c r="E12" s="87"/>
      <c r="F12" s="78"/>
    </row>
    <row r="13" spans="1:9" x14ac:dyDescent="0.3">
      <c r="A13" s="1"/>
      <c r="B13" s="10" t="s">
        <v>1</v>
      </c>
      <c r="C13" s="9"/>
      <c r="D13" s="34">
        <f>D15+D16+D17</f>
        <v>1120344.9000000001</v>
      </c>
      <c r="E13" s="36">
        <f>E15+E16+E17</f>
        <v>22156.135000000002</v>
      </c>
      <c r="F13" s="35">
        <f>D13+E13</f>
        <v>1142501.0350000001</v>
      </c>
      <c r="G13" s="30"/>
      <c r="H13" s="31"/>
      <c r="I13" s="32"/>
    </row>
    <row r="14" spans="1:9" x14ac:dyDescent="0.3">
      <c r="A14" s="1"/>
      <c r="B14" s="12" t="s">
        <v>2</v>
      </c>
      <c r="C14" s="9"/>
      <c r="D14" s="35"/>
      <c r="E14" s="36"/>
      <c r="F14" s="35"/>
    </row>
    <row r="15" spans="1:9" hidden="1" x14ac:dyDescent="0.35">
      <c r="A15" s="1"/>
      <c r="B15" s="12" t="s">
        <v>3</v>
      </c>
      <c r="C15" s="10"/>
      <c r="D15" s="37">
        <f>D18+D19+D22+D25+D26+D29+D31+D34+D38+D42+D44+D45+D46+D47+D48+D49+D50</f>
        <v>691494.9</v>
      </c>
      <c r="E15" s="38">
        <f>E18+E19+E22+E25+E26+E29+E31+E34+E38+E42+E44+E45+E46+E47+E48+E49+E50</f>
        <v>22156.135000000002</v>
      </c>
      <c r="F15" s="35">
        <f t="shared" ref="F15:F80" si="0">D15+E15</f>
        <v>713651.03500000003</v>
      </c>
      <c r="H15" s="8">
        <v>0</v>
      </c>
    </row>
    <row r="16" spans="1:9" x14ac:dyDescent="0.3">
      <c r="A16" s="1"/>
      <c r="B16" s="12" t="s">
        <v>17</v>
      </c>
      <c r="C16" s="9"/>
      <c r="D16" s="35">
        <f>D23+D30+D35+D39+D43</f>
        <v>378355.19999999995</v>
      </c>
      <c r="E16" s="36">
        <f>E23+E30+E35+E39+E43</f>
        <v>0</v>
      </c>
      <c r="F16" s="35">
        <f t="shared" si="0"/>
        <v>378355.19999999995</v>
      </c>
    </row>
    <row r="17" spans="1:8" x14ac:dyDescent="0.3">
      <c r="A17" s="1"/>
      <c r="B17" s="12" t="s">
        <v>21</v>
      </c>
      <c r="C17" s="9"/>
      <c r="D17" s="35">
        <f>D24</f>
        <v>50494.8</v>
      </c>
      <c r="E17" s="36">
        <f>E24</f>
        <v>0</v>
      </c>
      <c r="F17" s="35">
        <f t="shared" si="0"/>
        <v>50494.8</v>
      </c>
    </row>
    <row r="18" spans="1:8" ht="66" customHeight="1" x14ac:dyDescent="0.3">
      <c r="A18" s="1" t="s">
        <v>112</v>
      </c>
      <c r="B18" s="13" t="s">
        <v>173</v>
      </c>
      <c r="C18" s="50" t="s">
        <v>49</v>
      </c>
      <c r="D18" s="35">
        <v>11540.8</v>
      </c>
      <c r="E18" s="36"/>
      <c r="F18" s="35">
        <f t="shared" si="0"/>
        <v>11540.8</v>
      </c>
      <c r="G18" s="22" t="s">
        <v>101</v>
      </c>
    </row>
    <row r="19" spans="1:8" ht="66" customHeight="1" x14ac:dyDescent="0.3">
      <c r="A19" s="1" t="s">
        <v>114</v>
      </c>
      <c r="B19" s="13" t="s">
        <v>89</v>
      </c>
      <c r="C19" s="50" t="s">
        <v>49</v>
      </c>
      <c r="D19" s="39">
        <v>68901</v>
      </c>
      <c r="E19" s="43"/>
      <c r="F19" s="35">
        <f t="shared" si="0"/>
        <v>68901</v>
      </c>
      <c r="G19" s="22" t="s">
        <v>102</v>
      </c>
      <c r="H19" s="15"/>
    </row>
    <row r="20" spans="1:8" ht="60.75" customHeight="1" x14ac:dyDescent="0.3">
      <c r="A20" s="1" t="s">
        <v>117</v>
      </c>
      <c r="B20" s="13" t="s">
        <v>99</v>
      </c>
      <c r="C20" s="50" t="s">
        <v>49</v>
      </c>
      <c r="D20" s="35">
        <f>D22+D23+D24</f>
        <v>218445.8</v>
      </c>
      <c r="E20" s="36">
        <f>E22+E23+E24</f>
        <v>-6258.5</v>
      </c>
      <c r="F20" s="35">
        <f t="shared" si="0"/>
        <v>212187.3</v>
      </c>
    </row>
    <row r="21" spans="1:8" x14ac:dyDescent="0.3">
      <c r="A21" s="1"/>
      <c r="B21" s="10" t="s">
        <v>2</v>
      </c>
      <c r="C21" s="4"/>
      <c r="D21" s="35"/>
      <c r="E21" s="36"/>
      <c r="F21" s="35"/>
    </row>
    <row r="22" spans="1:8" hidden="1" x14ac:dyDescent="0.3">
      <c r="A22" s="1"/>
      <c r="B22" s="4" t="s">
        <v>3</v>
      </c>
      <c r="C22" s="4"/>
      <c r="D22" s="35">
        <v>40266.699999999997</v>
      </c>
      <c r="E22" s="36">
        <v>-6258.5</v>
      </c>
      <c r="F22" s="35">
        <f t="shared" si="0"/>
        <v>34008.199999999997</v>
      </c>
      <c r="G22" s="22" t="s">
        <v>192</v>
      </c>
      <c r="H22" s="8">
        <v>0</v>
      </c>
    </row>
    <row r="23" spans="1:8" x14ac:dyDescent="0.3">
      <c r="A23" s="1"/>
      <c r="B23" s="4" t="s">
        <v>17</v>
      </c>
      <c r="C23" s="4"/>
      <c r="D23" s="35">
        <v>127684.3</v>
      </c>
      <c r="E23" s="36"/>
      <c r="F23" s="35">
        <f t="shared" si="0"/>
        <v>127684.3</v>
      </c>
      <c r="G23" s="22" t="s">
        <v>201</v>
      </c>
    </row>
    <row r="24" spans="1:8" x14ac:dyDescent="0.3">
      <c r="A24" s="1"/>
      <c r="B24" s="12" t="s">
        <v>21</v>
      </c>
      <c r="C24" s="4"/>
      <c r="D24" s="35">
        <v>50494.8</v>
      </c>
      <c r="E24" s="36"/>
      <c r="F24" s="35">
        <f t="shared" si="0"/>
        <v>50494.8</v>
      </c>
      <c r="G24" s="22" t="s">
        <v>202</v>
      </c>
    </row>
    <row r="25" spans="1:8" ht="54" x14ac:dyDescent="0.3">
      <c r="A25" s="1" t="s">
        <v>118</v>
      </c>
      <c r="B25" s="13" t="s">
        <v>90</v>
      </c>
      <c r="C25" s="4" t="s">
        <v>12</v>
      </c>
      <c r="D25" s="35">
        <v>16047.4</v>
      </c>
      <c r="E25" s="36"/>
      <c r="F25" s="35">
        <f t="shared" si="0"/>
        <v>16047.4</v>
      </c>
      <c r="G25" s="22" t="s">
        <v>103</v>
      </c>
    </row>
    <row r="26" spans="1:8" ht="54" x14ac:dyDescent="0.3">
      <c r="A26" s="1" t="s">
        <v>115</v>
      </c>
      <c r="B26" s="13" t="s">
        <v>91</v>
      </c>
      <c r="C26" s="4" t="s">
        <v>12</v>
      </c>
      <c r="D26" s="35">
        <v>7183.8</v>
      </c>
      <c r="E26" s="36"/>
      <c r="F26" s="35">
        <f t="shared" si="0"/>
        <v>7183.8</v>
      </c>
      <c r="G26" s="22" t="s">
        <v>104</v>
      </c>
    </row>
    <row r="27" spans="1:8" ht="59.25" customHeight="1" x14ac:dyDescent="0.3">
      <c r="A27" s="1" t="s">
        <v>113</v>
      </c>
      <c r="B27" s="13" t="s">
        <v>183</v>
      </c>
      <c r="C27" s="50" t="s">
        <v>49</v>
      </c>
      <c r="D27" s="35">
        <f>D29+D30</f>
        <v>54466.3</v>
      </c>
      <c r="E27" s="36">
        <f>E29+E30</f>
        <v>0</v>
      </c>
      <c r="F27" s="35">
        <f t="shared" si="0"/>
        <v>54466.3</v>
      </c>
    </row>
    <row r="28" spans="1:8" x14ac:dyDescent="0.3">
      <c r="A28" s="1"/>
      <c r="B28" s="10" t="s">
        <v>2</v>
      </c>
      <c r="C28" s="4"/>
      <c r="D28" s="35"/>
      <c r="E28" s="36"/>
      <c r="F28" s="35"/>
    </row>
    <row r="29" spans="1:8" hidden="1" x14ac:dyDescent="0.3">
      <c r="A29" s="1"/>
      <c r="B29" s="4" t="s">
        <v>3</v>
      </c>
      <c r="C29" s="4"/>
      <c r="D29" s="35"/>
      <c r="E29" s="36">
        <v>13605.1</v>
      </c>
      <c r="F29" s="35">
        <f t="shared" si="0"/>
        <v>13605.1</v>
      </c>
      <c r="G29" s="22" t="s">
        <v>190</v>
      </c>
      <c r="H29" s="8">
        <v>0</v>
      </c>
    </row>
    <row r="30" spans="1:8" x14ac:dyDescent="0.3">
      <c r="A30" s="1"/>
      <c r="B30" s="4" t="s">
        <v>17</v>
      </c>
      <c r="C30" s="4"/>
      <c r="D30" s="35">
        <v>54466.3</v>
      </c>
      <c r="E30" s="36">
        <v>-13605.1</v>
      </c>
      <c r="F30" s="35">
        <f t="shared" si="0"/>
        <v>40861.200000000004</v>
      </c>
      <c r="G30" s="22" t="s">
        <v>171</v>
      </c>
    </row>
    <row r="31" spans="1:8" ht="61.5" customHeight="1" x14ac:dyDescent="0.3">
      <c r="A31" s="1" t="s">
        <v>116</v>
      </c>
      <c r="B31" s="13" t="s">
        <v>92</v>
      </c>
      <c r="C31" s="50" t="s">
        <v>49</v>
      </c>
      <c r="D31" s="35">
        <v>128574.9</v>
      </c>
      <c r="E31" s="36"/>
      <c r="F31" s="35">
        <f t="shared" si="0"/>
        <v>128574.9</v>
      </c>
      <c r="G31" s="22" t="s">
        <v>105</v>
      </c>
    </row>
    <row r="32" spans="1:8" ht="63" customHeight="1" x14ac:dyDescent="0.3">
      <c r="A32" s="1" t="s">
        <v>119</v>
      </c>
      <c r="B32" s="13" t="s">
        <v>93</v>
      </c>
      <c r="C32" s="50" t="s">
        <v>49</v>
      </c>
      <c r="D32" s="35">
        <f>D34+D35</f>
        <v>202475.1</v>
      </c>
      <c r="E32" s="36">
        <f>E34+E35</f>
        <v>28414.63499999998</v>
      </c>
      <c r="F32" s="35">
        <f t="shared" si="0"/>
        <v>230889.73499999999</v>
      </c>
    </row>
    <row r="33" spans="1:8" x14ac:dyDescent="0.3">
      <c r="A33" s="1"/>
      <c r="B33" s="10" t="s">
        <v>2</v>
      </c>
      <c r="C33" s="4"/>
      <c r="D33" s="35"/>
      <c r="E33" s="36"/>
      <c r="F33" s="35"/>
    </row>
    <row r="34" spans="1:8" hidden="1" x14ac:dyDescent="0.3">
      <c r="A34" s="1"/>
      <c r="B34" s="4" t="s">
        <v>3</v>
      </c>
      <c r="C34" s="4"/>
      <c r="D34" s="35">
        <v>69858.100000000006</v>
      </c>
      <c r="E34" s="36">
        <f>-69858.1+24442.7+3971.935</f>
        <v>-41443.465000000011</v>
      </c>
      <c r="F34" s="35">
        <f t="shared" si="0"/>
        <v>28414.634999999995</v>
      </c>
      <c r="G34" s="22" t="s">
        <v>193</v>
      </c>
      <c r="H34" s="8">
        <v>0</v>
      </c>
    </row>
    <row r="35" spans="1:8" x14ac:dyDescent="0.3">
      <c r="A35" s="1"/>
      <c r="B35" s="4" t="s">
        <v>17</v>
      </c>
      <c r="C35" s="4"/>
      <c r="D35" s="35">
        <v>132617</v>
      </c>
      <c r="E35" s="36">
        <f>73327.9-3469.8</f>
        <v>69858.099999999991</v>
      </c>
      <c r="F35" s="35">
        <f t="shared" si="0"/>
        <v>202475.09999999998</v>
      </c>
      <c r="G35" s="22" t="s">
        <v>194</v>
      </c>
    </row>
    <row r="36" spans="1:8" ht="42" customHeight="1" x14ac:dyDescent="0.3">
      <c r="A36" s="1" t="s">
        <v>120</v>
      </c>
      <c r="B36" s="13" t="s">
        <v>93</v>
      </c>
      <c r="C36" s="4" t="s">
        <v>12</v>
      </c>
      <c r="D36" s="35">
        <f>D38+D39</f>
        <v>20807.899999999998</v>
      </c>
      <c r="E36" s="36">
        <f>E38+E39</f>
        <v>0</v>
      </c>
      <c r="F36" s="35">
        <f t="shared" si="0"/>
        <v>20807.899999999998</v>
      </c>
    </row>
    <row r="37" spans="1:8" x14ac:dyDescent="0.3">
      <c r="A37" s="1"/>
      <c r="B37" s="10" t="s">
        <v>2</v>
      </c>
      <c r="C37" s="4"/>
      <c r="D37" s="35"/>
      <c r="E37" s="36"/>
      <c r="F37" s="35"/>
    </row>
    <row r="38" spans="1:8" hidden="1" x14ac:dyDescent="0.3">
      <c r="A38" s="1"/>
      <c r="B38" s="4" t="s">
        <v>3</v>
      </c>
      <c r="C38" s="4"/>
      <c r="D38" s="35">
        <v>16943.099999999999</v>
      </c>
      <c r="E38" s="36">
        <v>-3469.8</v>
      </c>
      <c r="F38" s="35">
        <f t="shared" si="0"/>
        <v>13473.3</v>
      </c>
      <c r="G38" s="22" t="s">
        <v>203</v>
      </c>
      <c r="H38" s="8">
        <v>0</v>
      </c>
    </row>
    <row r="39" spans="1:8" x14ac:dyDescent="0.3">
      <c r="A39" s="1"/>
      <c r="B39" s="4" t="s">
        <v>17</v>
      </c>
      <c r="C39" s="4"/>
      <c r="D39" s="35">
        <v>3864.8</v>
      </c>
      <c r="E39" s="36">
        <f>3469.8</f>
        <v>3469.8</v>
      </c>
      <c r="F39" s="35">
        <f t="shared" si="0"/>
        <v>7334.6</v>
      </c>
      <c r="G39" s="22" t="s">
        <v>204</v>
      </c>
    </row>
    <row r="40" spans="1:8" ht="63.75" customHeight="1" x14ac:dyDescent="0.3">
      <c r="A40" s="1" t="s">
        <v>121</v>
      </c>
      <c r="B40" s="4" t="s">
        <v>94</v>
      </c>
      <c r="C40" s="50" t="s">
        <v>49</v>
      </c>
      <c r="D40" s="35">
        <f>D42+D43</f>
        <v>186468.6</v>
      </c>
      <c r="E40" s="36">
        <f>E42+E43</f>
        <v>0</v>
      </c>
      <c r="F40" s="35">
        <f t="shared" si="0"/>
        <v>186468.6</v>
      </c>
    </row>
    <row r="41" spans="1:8" hidden="1" x14ac:dyDescent="0.3">
      <c r="A41" s="1"/>
      <c r="B41" s="10" t="s">
        <v>2</v>
      </c>
      <c r="C41" s="4"/>
      <c r="D41" s="35"/>
      <c r="E41" s="36"/>
      <c r="F41" s="35"/>
      <c r="H41" s="8">
        <v>0</v>
      </c>
    </row>
    <row r="42" spans="1:8" hidden="1" x14ac:dyDescent="0.3">
      <c r="A42" s="1"/>
      <c r="B42" s="4" t="s">
        <v>3</v>
      </c>
      <c r="C42" s="4"/>
      <c r="D42" s="35">
        <v>126745.8</v>
      </c>
      <c r="E42" s="36">
        <f>-19907.6-72378.8+152009.2</f>
        <v>59722.800000000017</v>
      </c>
      <c r="F42" s="35">
        <f t="shared" si="0"/>
        <v>186468.60000000003</v>
      </c>
      <c r="G42" s="22" t="s">
        <v>205</v>
      </c>
      <c r="H42" s="8">
        <v>0</v>
      </c>
    </row>
    <row r="43" spans="1:8" hidden="1" x14ac:dyDescent="0.3">
      <c r="A43" s="1"/>
      <c r="B43" s="4" t="s">
        <v>17</v>
      </c>
      <c r="C43" s="4"/>
      <c r="D43" s="35">
        <v>59722.8</v>
      </c>
      <c r="E43" s="36">
        <v>-59722.8</v>
      </c>
      <c r="F43" s="35">
        <f t="shared" si="0"/>
        <v>0</v>
      </c>
      <c r="G43" s="22" t="s">
        <v>171</v>
      </c>
      <c r="H43" s="8">
        <v>0</v>
      </c>
    </row>
    <row r="44" spans="1:8" ht="60.75" customHeight="1" x14ac:dyDescent="0.3">
      <c r="A44" s="1" t="s">
        <v>122</v>
      </c>
      <c r="B44" s="13" t="s">
        <v>95</v>
      </c>
      <c r="C44" s="50" t="s">
        <v>49</v>
      </c>
      <c r="D44" s="35">
        <v>10287.200000000001</v>
      </c>
      <c r="E44" s="36">
        <f>-10287.2+10287.2</f>
        <v>0</v>
      </c>
      <c r="F44" s="35">
        <f t="shared" si="0"/>
        <v>10287.200000000001</v>
      </c>
      <c r="G44" s="22" t="s">
        <v>191</v>
      </c>
    </row>
    <row r="45" spans="1:8" ht="61.5" customHeight="1" x14ac:dyDescent="0.3">
      <c r="A45" s="1" t="s">
        <v>123</v>
      </c>
      <c r="B45" s="12" t="s">
        <v>184</v>
      </c>
      <c r="C45" s="50" t="s">
        <v>49</v>
      </c>
      <c r="D45" s="35">
        <v>7133.5</v>
      </c>
      <c r="E45" s="36"/>
      <c r="F45" s="35">
        <f t="shared" si="0"/>
        <v>7133.5</v>
      </c>
      <c r="G45" s="22" t="s">
        <v>106</v>
      </c>
    </row>
    <row r="46" spans="1:8" ht="60.75" customHeight="1" x14ac:dyDescent="0.3">
      <c r="A46" s="1" t="s">
        <v>124</v>
      </c>
      <c r="B46" s="13" t="s">
        <v>185</v>
      </c>
      <c r="C46" s="50" t="s">
        <v>49</v>
      </c>
      <c r="D46" s="35">
        <v>140889.70000000001</v>
      </c>
      <c r="E46" s="36"/>
      <c r="F46" s="35">
        <f t="shared" si="0"/>
        <v>140889.70000000001</v>
      </c>
      <c r="G46" s="22" t="s">
        <v>107</v>
      </c>
    </row>
    <row r="47" spans="1:8" ht="36" x14ac:dyDescent="0.3">
      <c r="A47" s="1" t="s">
        <v>125</v>
      </c>
      <c r="B47" s="13" t="s">
        <v>96</v>
      </c>
      <c r="C47" s="4" t="s">
        <v>12</v>
      </c>
      <c r="D47" s="35">
        <v>16000</v>
      </c>
      <c r="E47" s="36"/>
      <c r="F47" s="35">
        <f t="shared" si="0"/>
        <v>16000</v>
      </c>
      <c r="G47" s="22" t="s">
        <v>108</v>
      </c>
    </row>
    <row r="48" spans="1:8" ht="36" x14ac:dyDescent="0.3">
      <c r="A48" s="1" t="s">
        <v>126</v>
      </c>
      <c r="B48" s="13" t="s">
        <v>97</v>
      </c>
      <c r="C48" s="4" t="s">
        <v>12</v>
      </c>
      <c r="D48" s="35">
        <v>622.9</v>
      </c>
      <c r="E48" s="36"/>
      <c r="F48" s="35">
        <f t="shared" si="0"/>
        <v>622.9</v>
      </c>
      <c r="G48" s="22" t="s">
        <v>109</v>
      </c>
    </row>
    <row r="49" spans="1:9" ht="49.5" customHeight="1" x14ac:dyDescent="0.3">
      <c r="A49" s="1" t="s">
        <v>127</v>
      </c>
      <c r="B49" s="13" t="s">
        <v>98</v>
      </c>
      <c r="C49" s="4" t="s">
        <v>12</v>
      </c>
      <c r="D49" s="35">
        <v>16000</v>
      </c>
      <c r="E49" s="36"/>
      <c r="F49" s="35">
        <f t="shared" si="0"/>
        <v>16000</v>
      </c>
      <c r="G49" s="22" t="s">
        <v>110</v>
      </c>
    </row>
    <row r="50" spans="1:9" ht="36" x14ac:dyDescent="0.3">
      <c r="A50" s="1" t="s">
        <v>128</v>
      </c>
      <c r="B50" s="13" t="s">
        <v>100</v>
      </c>
      <c r="C50" s="4" t="s">
        <v>12</v>
      </c>
      <c r="D50" s="35">
        <v>14500</v>
      </c>
      <c r="E50" s="36"/>
      <c r="F50" s="35">
        <f t="shared" si="0"/>
        <v>14500</v>
      </c>
      <c r="G50" s="22" t="s">
        <v>111</v>
      </c>
    </row>
    <row r="51" spans="1:9" x14ac:dyDescent="0.3">
      <c r="A51" s="1"/>
      <c r="B51" s="4" t="s">
        <v>4</v>
      </c>
      <c r="C51" s="50"/>
      <c r="D51" s="34">
        <f>D53+D54</f>
        <v>1387582.7000000002</v>
      </c>
      <c r="E51" s="36">
        <f>E53+E54+E55</f>
        <v>1231.5</v>
      </c>
      <c r="F51" s="35">
        <f t="shared" si="0"/>
        <v>1388814.2000000002</v>
      </c>
      <c r="G51" s="30"/>
      <c r="H51" s="31"/>
      <c r="I51" s="32"/>
    </row>
    <row r="52" spans="1:9" x14ac:dyDescent="0.3">
      <c r="A52" s="1"/>
      <c r="B52" s="10" t="s">
        <v>2</v>
      </c>
      <c r="C52" s="50"/>
      <c r="D52" s="35"/>
      <c r="E52" s="36"/>
      <c r="F52" s="35"/>
    </row>
    <row r="53" spans="1:9" hidden="1" x14ac:dyDescent="0.35">
      <c r="A53" s="1"/>
      <c r="B53" s="4" t="s">
        <v>3</v>
      </c>
      <c r="C53" s="4"/>
      <c r="D53" s="37">
        <f>D56+D57+D58+D59+D60+D61+D62+D63+D64+D65+D66+D67+D68+D71</f>
        <v>820066.20000000007</v>
      </c>
      <c r="E53" s="38">
        <f>E56+E57+E58+E59+E60+E61+E62+E63+E64+E65+E66+E67+E68+E71</f>
        <v>-129824.99999999999</v>
      </c>
      <c r="F53" s="35">
        <f t="shared" si="0"/>
        <v>690241.20000000007</v>
      </c>
      <c r="H53" s="8">
        <v>0</v>
      </c>
    </row>
    <row r="54" spans="1:9" x14ac:dyDescent="0.3">
      <c r="A54" s="1"/>
      <c r="B54" s="4" t="s">
        <v>17</v>
      </c>
      <c r="C54" s="50"/>
      <c r="D54" s="35">
        <f>D72+D76+D79</f>
        <v>567516.5</v>
      </c>
      <c r="E54" s="36">
        <f>E72+E76+E79</f>
        <v>-683.3</v>
      </c>
      <c r="F54" s="35">
        <f t="shared" si="0"/>
        <v>566833.19999999995</v>
      </c>
    </row>
    <row r="55" spans="1:9" x14ac:dyDescent="0.3">
      <c r="A55" s="1"/>
      <c r="B55" s="4" t="s">
        <v>21</v>
      </c>
      <c r="C55" s="50"/>
      <c r="D55" s="35"/>
      <c r="E55" s="36">
        <f>E73+E80</f>
        <v>131739.79999999999</v>
      </c>
      <c r="F55" s="35">
        <f t="shared" si="0"/>
        <v>131739.79999999999</v>
      </c>
    </row>
    <row r="56" spans="1:9" ht="54" x14ac:dyDescent="0.3">
      <c r="A56" s="1" t="s">
        <v>129</v>
      </c>
      <c r="B56" s="4" t="s">
        <v>50</v>
      </c>
      <c r="C56" s="50" t="s">
        <v>49</v>
      </c>
      <c r="D56" s="35">
        <v>79002.5</v>
      </c>
      <c r="E56" s="36">
        <v>-49000</v>
      </c>
      <c r="F56" s="35">
        <f t="shared" si="0"/>
        <v>30002.5</v>
      </c>
      <c r="G56" s="22">
        <v>1710141130</v>
      </c>
    </row>
    <row r="57" spans="1:9" ht="54" hidden="1" x14ac:dyDescent="0.3">
      <c r="A57" s="1" t="s">
        <v>130</v>
      </c>
      <c r="B57" s="4" t="s">
        <v>51</v>
      </c>
      <c r="C57" s="26" t="s">
        <v>49</v>
      </c>
      <c r="D57" s="35">
        <v>13479.7</v>
      </c>
      <c r="E57" s="36">
        <v>-13479.7</v>
      </c>
      <c r="F57" s="35">
        <f t="shared" si="0"/>
        <v>0</v>
      </c>
      <c r="G57" s="22">
        <v>1710141220</v>
      </c>
      <c r="H57" s="8">
        <v>0</v>
      </c>
    </row>
    <row r="58" spans="1:9" ht="54" hidden="1" x14ac:dyDescent="0.3">
      <c r="A58" s="1" t="s">
        <v>131</v>
      </c>
      <c r="B58" s="4" t="s">
        <v>52</v>
      </c>
      <c r="C58" s="26" t="s">
        <v>49</v>
      </c>
      <c r="D58" s="35">
        <v>9847.7000000000007</v>
      </c>
      <c r="E58" s="36">
        <v>-9847.7000000000007</v>
      </c>
      <c r="F58" s="35">
        <f t="shared" si="0"/>
        <v>0</v>
      </c>
      <c r="G58" s="22">
        <v>1710141320</v>
      </c>
      <c r="H58" s="8">
        <v>0</v>
      </c>
    </row>
    <row r="59" spans="1:9" ht="54" hidden="1" x14ac:dyDescent="0.3">
      <c r="A59" s="1" t="s">
        <v>132</v>
      </c>
      <c r="B59" s="4" t="s">
        <v>53</v>
      </c>
      <c r="C59" s="26" t="s">
        <v>49</v>
      </c>
      <c r="D59" s="35">
        <v>37555.4</v>
      </c>
      <c r="E59" s="36">
        <v>-37555.4</v>
      </c>
      <c r="F59" s="35">
        <f t="shared" si="0"/>
        <v>0</v>
      </c>
      <c r="G59" s="22">
        <v>1710142260</v>
      </c>
      <c r="H59" s="8">
        <v>0</v>
      </c>
    </row>
    <row r="60" spans="1:9" ht="54" hidden="1" x14ac:dyDescent="0.3">
      <c r="A60" s="1" t="s">
        <v>133</v>
      </c>
      <c r="B60" s="4" t="s">
        <v>54</v>
      </c>
      <c r="C60" s="26" t="s">
        <v>49</v>
      </c>
      <c r="D60" s="40">
        <v>2840</v>
      </c>
      <c r="E60" s="36">
        <v>-2840</v>
      </c>
      <c r="F60" s="35">
        <f t="shared" si="0"/>
        <v>0</v>
      </c>
      <c r="G60" s="22">
        <v>1710142330</v>
      </c>
      <c r="H60" s="8">
        <v>0</v>
      </c>
    </row>
    <row r="61" spans="1:9" ht="54" x14ac:dyDescent="0.3">
      <c r="A61" s="1" t="s">
        <v>130</v>
      </c>
      <c r="B61" s="4" t="s">
        <v>55</v>
      </c>
      <c r="C61" s="50" t="s">
        <v>49</v>
      </c>
      <c r="D61" s="40">
        <v>58</v>
      </c>
      <c r="E61" s="36"/>
      <c r="F61" s="35">
        <f t="shared" si="0"/>
        <v>58</v>
      </c>
      <c r="G61" s="22">
        <v>1710142340</v>
      </c>
    </row>
    <row r="62" spans="1:9" ht="54" x14ac:dyDescent="0.3">
      <c r="A62" s="1" t="s">
        <v>131</v>
      </c>
      <c r="B62" s="4" t="s">
        <v>56</v>
      </c>
      <c r="C62" s="50" t="s">
        <v>49</v>
      </c>
      <c r="D62" s="40">
        <v>433</v>
      </c>
      <c r="E62" s="36"/>
      <c r="F62" s="35">
        <f t="shared" si="0"/>
        <v>433</v>
      </c>
      <c r="G62" s="22">
        <v>1710142350</v>
      </c>
    </row>
    <row r="63" spans="1:9" ht="54" hidden="1" x14ac:dyDescent="0.3">
      <c r="A63" s="1" t="s">
        <v>136</v>
      </c>
      <c r="B63" s="4" t="s">
        <v>57</v>
      </c>
      <c r="C63" s="26" t="s">
        <v>49</v>
      </c>
      <c r="D63" s="40">
        <v>2500</v>
      </c>
      <c r="E63" s="36">
        <v>-2500</v>
      </c>
      <c r="F63" s="35">
        <f t="shared" si="0"/>
        <v>0</v>
      </c>
      <c r="G63" s="22">
        <v>1710142360</v>
      </c>
      <c r="H63" s="8">
        <v>0</v>
      </c>
    </row>
    <row r="64" spans="1:9" ht="54" hidden="1" x14ac:dyDescent="0.3">
      <c r="A64" s="1" t="s">
        <v>137</v>
      </c>
      <c r="B64" s="4" t="s">
        <v>58</v>
      </c>
      <c r="C64" s="26" t="s">
        <v>49</v>
      </c>
      <c r="D64" s="40">
        <v>6803</v>
      </c>
      <c r="E64" s="36">
        <v>-6803</v>
      </c>
      <c r="F64" s="35">
        <f t="shared" si="0"/>
        <v>0</v>
      </c>
      <c r="G64" s="22">
        <v>1710142370</v>
      </c>
      <c r="H64" s="8">
        <v>0</v>
      </c>
    </row>
    <row r="65" spans="1:8" ht="54" x14ac:dyDescent="0.3">
      <c r="A65" s="1" t="s">
        <v>132</v>
      </c>
      <c r="B65" s="4" t="s">
        <v>59</v>
      </c>
      <c r="C65" s="50" t="s">
        <v>49</v>
      </c>
      <c r="D65" s="40">
        <v>14238</v>
      </c>
      <c r="E65" s="36"/>
      <c r="F65" s="35">
        <f t="shared" si="0"/>
        <v>14238</v>
      </c>
      <c r="G65" s="22">
        <v>1710241100</v>
      </c>
    </row>
    <row r="66" spans="1:8" ht="54" x14ac:dyDescent="0.3">
      <c r="A66" s="1" t="s">
        <v>133</v>
      </c>
      <c r="B66" s="4" t="s">
        <v>60</v>
      </c>
      <c r="C66" s="50" t="s">
        <v>49</v>
      </c>
      <c r="D66" s="40">
        <v>39292.9</v>
      </c>
      <c r="E66" s="36"/>
      <c r="F66" s="35">
        <f t="shared" si="0"/>
        <v>39292.9</v>
      </c>
      <c r="G66" s="22">
        <v>1710441240</v>
      </c>
    </row>
    <row r="67" spans="1:8" ht="54" hidden="1" x14ac:dyDescent="0.3">
      <c r="A67" s="1" t="s">
        <v>140</v>
      </c>
      <c r="B67" s="4" t="s">
        <v>182</v>
      </c>
      <c r="C67" s="26" t="s">
        <v>49</v>
      </c>
      <c r="D67" s="40">
        <v>2799.2</v>
      </c>
      <c r="E67" s="36">
        <v>-2799.2</v>
      </c>
      <c r="F67" s="35">
        <f t="shared" si="0"/>
        <v>0</v>
      </c>
      <c r="G67" s="22">
        <v>1710442380</v>
      </c>
      <c r="H67" s="8">
        <v>0</v>
      </c>
    </row>
    <row r="68" spans="1:8" ht="54" hidden="1" x14ac:dyDescent="0.3">
      <c r="A68" s="1" t="s">
        <v>141</v>
      </c>
      <c r="B68" s="4" t="s">
        <v>174</v>
      </c>
      <c r="C68" s="33" t="s">
        <v>49</v>
      </c>
      <c r="D68" s="40">
        <v>5000</v>
      </c>
      <c r="E68" s="36">
        <v>-5000</v>
      </c>
      <c r="F68" s="35">
        <f t="shared" si="0"/>
        <v>0</v>
      </c>
      <c r="G68" s="22">
        <v>1760142410</v>
      </c>
      <c r="H68" s="8">
        <v>0</v>
      </c>
    </row>
    <row r="69" spans="1:8" ht="54" x14ac:dyDescent="0.3">
      <c r="A69" s="1" t="s">
        <v>134</v>
      </c>
      <c r="B69" s="4" t="s">
        <v>82</v>
      </c>
      <c r="C69" s="50" t="s">
        <v>13</v>
      </c>
      <c r="D69" s="40">
        <f>D71+D72</f>
        <v>1006877.2000000001</v>
      </c>
      <c r="E69" s="36">
        <f>E71+E72+E73</f>
        <v>0</v>
      </c>
      <c r="F69" s="35">
        <f>D69+E69</f>
        <v>1006877.2000000001</v>
      </c>
    </row>
    <row r="70" spans="1:8" x14ac:dyDescent="0.3">
      <c r="A70" s="1"/>
      <c r="B70" s="4" t="s">
        <v>2</v>
      </c>
      <c r="C70" s="50"/>
      <c r="D70" s="40"/>
      <c r="E70" s="36"/>
      <c r="F70" s="35"/>
    </row>
    <row r="71" spans="1:8" hidden="1" x14ac:dyDescent="0.3">
      <c r="A71" s="1"/>
      <c r="B71" s="4" t="s">
        <v>3</v>
      </c>
      <c r="C71" s="33"/>
      <c r="D71" s="40">
        <v>606216.80000000005</v>
      </c>
      <c r="E71" s="36"/>
      <c r="F71" s="35">
        <f>D71+E71</f>
        <v>606216.80000000005</v>
      </c>
      <c r="G71" s="22" t="s">
        <v>195</v>
      </c>
      <c r="H71" s="8">
        <v>0</v>
      </c>
    </row>
    <row r="72" spans="1:8" x14ac:dyDescent="0.3">
      <c r="A72" s="1"/>
      <c r="B72" s="4" t="s">
        <v>17</v>
      </c>
      <c r="C72" s="50"/>
      <c r="D72" s="40">
        <v>400660.4</v>
      </c>
      <c r="E72" s="36"/>
      <c r="F72" s="35">
        <f t="shared" si="0"/>
        <v>400660.4</v>
      </c>
      <c r="G72" s="22" t="s">
        <v>196</v>
      </c>
    </row>
    <row r="73" spans="1:8" hidden="1" x14ac:dyDescent="0.3">
      <c r="A73" s="1"/>
      <c r="B73" s="4" t="s">
        <v>21</v>
      </c>
      <c r="C73" s="33"/>
      <c r="D73" s="40">
        <v>0</v>
      </c>
      <c r="E73" s="36">
        <v>0</v>
      </c>
      <c r="F73" s="35">
        <f t="shared" si="0"/>
        <v>0</v>
      </c>
      <c r="G73" s="22" t="s">
        <v>189</v>
      </c>
      <c r="H73" s="8">
        <v>0</v>
      </c>
    </row>
    <row r="74" spans="1:8" ht="127.5" customHeight="1" x14ac:dyDescent="0.3">
      <c r="A74" s="1" t="s">
        <v>135</v>
      </c>
      <c r="B74" s="4" t="s">
        <v>83</v>
      </c>
      <c r="C74" s="50" t="s">
        <v>13</v>
      </c>
      <c r="D74" s="40">
        <f>D76</f>
        <v>118383.2</v>
      </c>
      <c r="E74" s="36">
        <f>E76</f>
        <v>-936</v>
      </c>
      <c r="F74" s="35">
        <f t="shared" si="0"/>
        <v>117447.2</v>
      </c>
    </row>
    <row r="75" spans="1:8" x14ac:dyDescent="0.3">
      <c r="A75" s="1"/>
      <c r="B75" s="4" t="s">
        <v>2</v>
      </c>
      <c r="C75" s="50"/>
      <c r="D75" s="40"/>
      <c r="E75" s="36"/>
      <c r="F75" s="35"/>
    </row>
    <row r="76" spans="1:8" x14ac:dyDescent="0.3">
      <c r="A76" s="1"/>
      <c r="B76" s="4" t="s">
        <v>17</v>
      </c>
      <c r="C76" s="50"/>
      <c r="D76" s="40">
        <v>118383.2</v>
      </c>
      <c r="E76" s="36">
        <v>-936</v>
      </c>
      <c r="F76" s="35">
        <f t="shared" si="0"/>
        <v>117447.2</v>
      </c>
      <c r="G76" s="22" t="s">
        <v>84</v>
      </c>
    </row>
    <row r="77" spans="1:8" ht="68.25" customHeight="1" x14ac:dyDescent="0.3">
      <c r="A77" s="1" t="s">
        <v>136</v>
      </c>
      <c r="B77" s="4" t="s">
        <v>85</v>
      </c>
      <c r="C77" s="50" t="s">
        <v>13</v>
      </c>
      <c r="D77" s="40">
        <f>D79</f>
        <v>48472.9</v>
      </c>
      <c r="E77" s="36">
        <f>E79+E80</f>
        <v>131992.5</v>
      </c>
      <c r="F77" s="35">
        <f t="shared" si="0"/>
        <v>180465.4</v>
      </c>
    </row>
    <row r="78" spans="1:8" x14ac:dyDescent="0.3">
      <c r="A78" s="1"/>
      <c r="B78" s="4" t="s">
        <v>2</v>
      </c>
      <c r="C78" s="50"/>
      <c r="D78" s="40"/>
      <c r="E78" s="36"/>
      <c r="F78" s="35"/>
    </row>
    <row r="79" spans="1:8" x14ac:dyDescent="0.3">
      <c r="A79" s="1"/>
      <c r="B79" s="4" t="s">
        <v>17</v>
      </c>
      <c r="C79" s="50"/>
      <c r="D79" s="40">
        <v>48472.9</v>
      </c>
      <c r="E79" s="36">
        <v>252.7</v>
      </c>
      <c r="F79" s="35">
        <f t="shared" si="0"/>
        <v>48725.599999999999</v>
      </c>
      <c r="G79" s="22" t="s">
        <v>86</v>
      </c>
    </row>
    <row r="80" spans="1:8" x14ac:dyDescent="0.3">
      <c r="A80" s="1"/>
      <c r="B80" s="4" t="s">
        <v>21</v>
      </c>
      <c r="C80" s="50"/>
      <c r="D80" s="40"/>
      <c r="E80" s="36">
        <v>131739.79999999999</v>
      </c>
      <c r="F80" s="35">
        <f t="shared" si="0"/>
        <v>131739.79999999999</v>
      </c>
      <c r="G80" s="22" t="s">
        <v>86</v>
      </c>
    </row>
    <row r="81" spans="1:9" x14ac:dyDescent="0.3">
      <c r="A81" s="1"/>
      <c r="B81" s="4" t="s">
        <v>5</v>
      </c>
      <c r="C81" s="50"/>
      <c r="D81" s="34">
        <f>D83+D84</f>
        <v>336334.7</v>
      </c>
      <c r="E81" s="36">
        <f>E83+E84</f>
        <v>0</v>
      </c>
      <c r="F81" s="35">
        <f t="shared" ref="F81:F147" si="1">D81+E81</f>
        <v>336334.7</v>
      </c>
      <c r="G81" s="30"/>
      <c r="H81" s="31"/>
      <c r="I81" s="32"/>
    </row>
    <row r="82" spans="1:9" x14ac:dyDescent="0.3">
      <c r="A82" s="1"/>
      <c r="B82" s="4" t="s">
        <v>2</v>
      </c>
      <c r="C82" s="50"/>
      <c r="D82" s="40"/>
      <c r="E82" s="36"/>
      <c r="F82" s="35"/>
    </row>
    <row r="83" spans="1:9" hidden="1" x14ac:dyDescent="0.35">
      <c r="A83" s="1"/>
      <c r="B83" s="4" t="s">
        <v>3</v>
      </c>
      <c r="C83" s="4"/>
      <c r="D83" s="41">
        <f>D85+D86+D87+D88+D89+D90+D91+D94+D96+D97</f>
        <v>201334.7</v>
      </c>
      <c r="E83" s="38">
        <f>E85+E86+E87+E88+E89+E90+E91+E94+E96+E97</f>
        <v>0</v>
      </c>
      <c r="F83" s="35">
        <f t="shared" si="1"/>
        <v>201334.7</v>
      </c>
      <c r="H83" s="8">
        <v>0</v>
      </c>
    </row>
    <row r="84" spans="1:9" x14ac:dyDescent="0.3">
      <c r="A84" s="1"/>
      <c r="B84" s="4" t="s">
        <v>17</v>
      </c>
      <c r="C84" s="4"/>
      <c r="D84" s="40">
        <f>D95</f>
        <v>135000</v>
      </c>
      <c r="E84" s="36">
        <f>E95</f>
        <v>0</v>
      </c>
      <c r="F84" s="35">
        <f t="shared" si="1"/>
        <v>135000</v>
      </c>
    </row>
    <row r="85" spans="1:9" ht="54" x14ac:dyDescent="0.3">
      <c r="A85" s="1" t="s">
        <v>137</v>
      </c>
      <c r="B85" s="4" t="s">
        <v>37</v>
      </c>
      <c r="C85" s="4" t="s">
        <v>6</v>
      </c>
      <c r="D85" s="35">
        <v>36626.300000000003</v>
      </c>
      <c r="E85" s="36"/>
      <c r="F85" s="35">
        <f t="shared" si="1"/>
        <v>36626.300000000003</v>
      </c>
      <c r="G85" s="22">
        <v>1020200000</v>
      </c>
    </row>
    <row r="86" spans="1:9" ht="54" x14ac:dyDescent="0.3">
      <c r="A86" s="1" t="s">
        <v>138</v>
      </c>
      <c r="B86" s="46" t="s">
        <v>33</v>
      </c>
      <c r="C86" s="4" t="s">
        <v>6</v>
      </c>
      <c r="D86" s="35">
        <v>7611.3</v>
      </c>
      <c r="E86" s="36"/>
      <c r="F86" s="35">
        <f t="shared" si="1"/>
        <v>7611.3</v>
      </c>
      <c r="G86" s="22">
        <v>1110541750</v>
      </c>
    </row>
    <row r="87" spans="1:9" ht="54" x14ac:dyDescent="0.3">
      <c r="A87" s="1" t="s">
        <v>139</v>
      </c>
      <c r="B87" s="46" t="s">
        <v>34</v>
      </c>
      <c r="C87" s="4" t="s">
        <v>6</v>
      </c>
      <c r="D87" s="35">
        <v>22491.5</v>
      </c>
      <c r="E87" s="36"/>
      <c r="F87" s="35">
        <f t="shared" si="1"/>
        <v>22491.5</v>
      </c>
      <c r="G87" s="22">
        <v>1110541780</v>
      </c>
    </row>
    <row r="88" spans="1:9" ht="54" x14ac:dyDescent="0.3">
      <c r="A88" s="1" t="s">
        <v>140</v>
      </c>
      <c r="B88" s="46" t="s">
        <v>48</v>
      </c>
      <c r="C88" s="4" t="s">
        <v>6</v>
      </c>
      <c r="D88" s="35">
        <v>2172.8000000000002</v>
      </c>
      <c r="E88" s="36"/>
      <c r="F88" s="35">
        <f t="shared" si="1"/>
        <v>2172.8000000000002</v>
      </c>
      <c r="G88" s="22">
        <v>1110541820</v>
      </c>
    </row>
    <row r="89" spans="1:9" ht="54" x14ac:dyDescent="0.3">
      <c r="A89" s="1" t="s">
        <v>141</v>
      </c>
      <c r="B89" s="46" t="s">
        <v>36</v>
      </c>
      <c r="C89" s="4" t="s">
        <v>6</v>
      </c>
      <c r="D89" s="35">
        <v>3309.4</v>
      </c>
      <c r="E89" s="36"/>
      <c r="F89" s="35">
        <f t="shared" si="1"/>
        <v>3309.4</v>
      </c>
      <c r="G89" s="22">
        <v>1110541830</v>
      </c>
    </row>
    <row r="90" spans="1:9" ht="54" x14ac:dyDescent="0.3">
      <c r="A90" s="1" t="s">
        <v>142</v>
      </c>
      <c r="B90" s="46" t="s">
        <v>35</v>
      </c>
      <c r="C90" s="4" t="s">
        <v>6</v>
      </c>
      <c r="D90" s="35">
        <v>1820.1</v>
      </c>
      <c r="E90" s="36"/>
      <c r="F90" s="35">
        <f t="shared" si="1"/>
        <v>1820.1</v>
      </c>
      <c r="G90" s="22">
        <v>1110541850</v>
      </c>
    </row>
    <row r="91" spans="1:9" ht="54" x14ac:dyDescent="0.3">
      <c r="A91" s="1" t="s">
        <v>143</v>
      </c>
      <c r="B91" s="46" t="s">
        <v>187</v>
      </c>
      <c r="C91" s="4" t="s">
        <v>6</v>
      </c>
      <c r="D91" s="35">
        <v>4956.7</v>
      </c>
      <c r="E91" s="36"/>
      <c r="F91" s="35">
        <f t="shared" si="1"/>
        <v>4956.7</v>
      </c>
      <c r="G91" s="22">
        <v>1110541860</v>
      </c>
    </row>
    <row r="92" spans="1:9" ht="54" x14ac:dyDescent="0.3">
      <c r="A92" s="1" t="s">
        <v>144</v>
      </c>
      <c r="B92" s="46" t="s">
        <v>47</v>
      </c>
      <c r="C92" s="4" t="s">
        <v>6</v>
      </c>
      <c r="D92" s="35">
        <f>D94+D95</f>
        <v>219867</v>
      </c>
      <c r="E92" s="36">
        <f>E94+E95</f>
        <v>0</v>
      </c>
      <c r="F92" s="35">
        <f t="shared" si="1"/>
        <v>219867</v>
      </c>
    </row>
    <row r="93" spans="1:9" x14ac:dyDescent="0.3">
      <c r="A93" s="1"/>
      <c r="B93" s="4" t="s">
        <v>2</v>
      </c>
      <c r="C93" s="47"/>
      <c r="D93" s="35"/>
      <c r="E93" s="36"/>
      <c r="F93" s="35"/>
    </row>
    <row r="94" spans="1:9" hidden="1" x14ac:dyDescent="0.3">
      <c r="A94" s="1"/>
      <c r="B94" s="4" t="s">
        <v>3</v>
      </c>
      <c r="C94" s="14"/>
      <c r="D94" s="35">
        <v>84867</v>
      </c>
      <c r="E94" s="36"/>
      <c r="F94" s="35">
        <f t="shared" si="1"/>
        <v>84867</v>
      </c>
      <c r="G94" s="22" t="s">
        <v>197</v>
      </c>
      <c r="H94" s="8">
        <v>0</v>
      </c>
    </row>
    <row r="95" spans="1:9" x14ac:dyDescent="0.3">
      <c r="A95" s="1"/>
      <c r="B95" s="4" t="s">
        <v>17</v>
      </c>
      <c r="C95" s="47"/>
      <c r="D95" s="35">
        <v>135000</v>
      </c>
      <c r="E95" s="36"/>
      <c r="F95" s="35">
        <f t="shared" si="1"/>
        <v>135000</v>
      </c>
      <c r="G95" s="22" t="s">
        <v>169</v>
      </c>
    </row>
    <row r="96" spans="1:9" ht="54" x14ac:dyDescent="0.3">
      <c r="A96" s="1" t="s">
        <v>145</v>
      </c>
      <c r="B96" s="46" t="s">
        <v>62</v>
      </c>
      <c r="C96" s="4" t="s">
        <v>6</v>
      </c>
      <c r="D96" s="35">
        <v>30036.1</v>
      </c>
      <c r="E96" s="36"/>
      <c r="F96" s="35">
        <f t="shared" si="1"/>
        <v>30036.1</v>
      </c>
      <c r="G96" s="22">
        <v>1120441540</v>
      </c>
    </row>
    <row r="97" spans="1:9" ht="54" x14ac:dyDescent="0.3">
      <c r="A97" s="1" t="s">
        <v>146</v>
      </c>
      <c r="B97" s="46" t="s">
        <v>63</v>
      </c>
      <c r="C97" s="4" t="s">
        <v>6</v>
      </c>
      <c r="D97" s="35">
        <v>7443.5</v>
      </c>
      <c r="E97" s="36"/>
      <c r="F97" s="35">
        <f t="shared" si="1"/>
        <v>7443.5</v>
      </c>
      <c r="G97" s="22">
        <v>1120441870</v>
      </c>
    </row>
    <row r="98" spans="1:9" x14ac:dyDescent="0.3">
      <c r="A98" s="1"/>
      <c r="B98" s="4" t="s">
        <v>7</v>
      </c>
      <c r="C98" s="50"/>
      <c r="D98" s="34">
        <f>D100+D101</f>
        <v>1464315.0999999999</v>
      </c>
      <c r="E98" s="36">
        <f>E100+E101</f>
        <v>100000</v>
      </c>
      <c r="F98" s="35">
        <f t="shared" si="1"/>
        <v>1564315.0999999999</v>
      </c>
      <c r="G98" s="30"/>
      <c r="H98" s="31"/>
      <c r="I98" s="32"/>
    </row>
    <row r="99" spans="1:9" x14ac:dyDescent="0.3">
      <c r="A99" s="1"/>
      <c r="B99" s="10" t="s">
        <v>2</v>
      </c>
      <c r="C99" s="47"/>
      <c r="D99" s="40"/>
      <c r="E99" s="36"/>
      <c r="F99" s="35"/>
    </row>
    <row r="100" spans="1:9" hidden="1" x14ac:dyDescent="0.35">
      <c r="A100" s="1"/>
      <c r="B100" s="10" t="s">
        <v>3</v>
      </c>
      <c r="C100" s="5"/>
      <c r="D100" s="41">
        <f>D104+D108+D112+D116+D120+D124+D128+D130+D131+D132+D133+D134</f>
        <v>505895.59999999992</v>
      </c>
      <c r="E100" s="38">
        <f>E104+E108+E112+E116+E120+E124+E128+E130+E131+E132+E133+E136</f>
        <v>0</v>
      </c>
      <c r="F100" s="35">
        <f t="shared" si="1"/>
        <v>505895.59999999992</v>
      </c>
      <c r="H100" s="8">
        <v>0</v>
      </c>
    </row>
    <row r="101" spans="1:9" x14ac:dyDescent="0.3">
      <c r="A101" s="1"/>
      <c r="B101" s="10" t="s">
        <v>25</v>
      </c>
      <c r="C101" s="46"/>
      <c r="D101" s="40">
        <f>D105+D113+D117+D121+D125+D129+D109</f>
        <v>958419.5</v>
      </c>
      <c r="E101" s="36">
        <f>E105+E113+E117+E121+E125+E129+E109+E137</f>
        <v>100000</v>
      </c>
      <c r="F101" s="35">
        <f t="shared" si="1"/>
        <v>1058419.5</v>
      </c>
    </row>
    <row r="102" spans="1:9" ht="54" x14ac:dyDescent="0.3">
      <c r="A102" s="1" t="s">
        <v>148</v>
      </c>
      <c r="B102" s="4" t="s">
        <v>30</v>
      </c>
      <c r="C102" s="4" t="s">
        <v>6</v>
      </c>
      <c r="D102" s="40">
        <f>D104+D105</f>
        <v>248624.9</v>
      </c>
      <c r="E102" s="36">
        <f>E104+E105</f>
        <v>25000</v>
      </c>
      <c r="F102" s="35">
        <f t="shared" si="1"/>
        <v>273624.90000000002</v>
      </c>
    </row>
    <row r="103" spans="1:9" x14ac:dyDescent="0.3">
      <c r="A103" s="1"/>
      <c r="B103" s="4" t="s">
        <v>2</v>
      </c>
      <c r="C103" s="4"/>
      <c r="D103" s="40"/>
      <c r="E103" s="36"/>
      <c r="F103" s="35"/>
    </row>
    <row r="104" spans="1:9" hidden="1" x14ac:dyDescent="0.3">
      <c r="A104" s="1"/>
      <c r="B104" s="4" t="s">
        <v>3</v>
      </c>
      <c r="C104" s="4"/>
      <c r="D104" s="40">
        <v>164530.29999999999</v>
      </c>
      <c r="E104" s="36"/>
      <c r="F104" s="35">
        <f t="shared" si="1"/>
        <v>164530.29999999999</v>
      </c>
      <c r="G104" s="22" t="s">
        <v>39</v>
      </c>
      <c r="H104" s="8">
        <v>0</v>
      </c>
    </row>
    <row r="105" spans="1:9" x14ac:dyDescent="0.3">
      <c r="A105" s="1"/>
      <c r="B105" s="4" t="s">
        <v>25</v>
      </c>
      <c r="C105" s="4"/>
      <c r="D105" s="42">
        <v>84094.6</v>
      </c>
      <c r="E105" s="44">
        <v>25000</v>
      </c>
      <c r="F105" s="35">
        <f t="shared" si="1"/>
        <v>109094.6</v>
      </c>
      <c r="G105" s="22" t="s">
        <v>172</v>
      </c>
    </row>
    <row r="106" spans="1:9" ht="54" x14ac:dyDescent="0.3">
      <c r="A106" s="1" t="s">
        <v>149</v>
      </c>
      <c r="B106" s="4" t="s">
        <v>61</v>
      </c>
      <c r="C106" s="4" t="s">
        <v>6</v>
      </c>
      <c r="D106" s="40">
        <f>D108+D109</f>
        <v>18135</v>
      </c>
      <c r="E106" s="36">
        <f>E108+E109</f>
        <v>0</v>
      </c>
      <c r="F106" s="35">
        <f t="shared" si="1"/>
        <v>18135</v>
      </c>
    </row>
    <row r="107" spans="1:9" hidden="1" x14ac:dyDescent="0.3">
      <c r="A107" s="1"/>
      <c r="B107" s="4" t="s">
        <v>2</v>
      </c>
      <c r="C107" s="4"/>
      <c r="D107" s="40"/>
      <c r="E107" s="36"/>
      <c r="F107" s="35"/>
      <c r="H107" s="8">
        <v>0</v>
      </c>
    </row>
    <row r="108" spans="1:9" hidden="1" x14ac:dyDescent="0.3">
      <c r="A108" s="1"/>
      <c r="B108" s="4" t="s">
        <v>3</v>
      </c>
      <c r="C108" s="4"/>
      <c r="D108" s="40">
        <v>18135</v>
      </c>
      <c r="E108" s="36"/>
      <c r="F108" s="35">
        <f t="shared" si="1"/>
        <v>18135</v>
      </c>
      <c r="G108" s="22">
        <v>1020141920</v>
      </c>
      <c r="H108" s="8">
        <v>0</v>
      </c>
    </row>
    <row r="109" spans="1:9" hidden="1" x14ac:dyDescent="0.3">
      <c r="A109" s="1"/>
      <c r="B109" s="4" t="s">
        <v>25</v>
      </c>
      <c r="C109" s="4"/>
      <c r="D109" s="40">
        <v>0</v>
      </c>
      <c r="E109" s="36">
        <v>0</v>
      </c>
      <c r="F109" s="35">
        <f t="shared" si="1"/>
        <v>0</v>
      </c>
      <c r="G109" s="22" t="s">
        <v>172</v>
      </c>
      <c r="H109" s="8">
        <v>0</v>
      </c>
    </row>
    <row r="110" spans="1:9" ht="69.75" customHeight="1" x14ac:dyDescent="0.3">
      <c r="A110" s="1" t="s">
        <v>150</v>
      </c>
      <c r="B110" s="4" t="s">
        <v>87</v>
      </c>
      <c r="C110" s="4" t="s">
        <v>6</v>
      </c>
      <c r="D110" s="40">
        <f>D112+D113</f>
        <v>732685.8</v>
      </c>
      <c r="E110" s="36">
        <f>E112+E113</f>
        <v>0</v>
      </c>
      <c r="F110" s="35">
        <f t="shared" si="1"/>
        <v>732685.8</v>
      </c>
    </row>
    <row r="111" spans="1:9" x14ac:dyDescent="0.3">
      <c r="A111" s="1"/>
      <c r="B111" s="4" t="s">
        <v>2</v>
      </c>
      <c r="C111" s="4"/>
      <c r="D111" s="40"/>
      <c r="E111" s="36"/>
      <c r="F111" s="35"/>
    </row>
    <row r="112" spans="1:9" hidden="1" x14ac:dyDescent="0.3">
      <c r="A112" s="1"/>
      <c r="B112" s="4" t="s">
        <v>3</v>
      </c>
      <c r="C112" s="4"/>
      <c r="D112" s="40">
        <v>183171.5</v>
      </c>
      <c r="E112" s="36"/>
      <c r="F112" s="35">
        <f t="shared" si="1"/>
        <v>183171.5</v>
      </c>
      <c r="G112" s="22" t="s">
        <v>41</v>
      </c>
      <c r="H112" s="8">
        <v>0</v>
      </c>
    </row>
    <row r="113" spans="1:8" x14ac:dyDescent="0.3">
      <c r="A113" s="1"/>
      <c r="B113" s="4" t="s">
        <v>25</v>
      </c>
      <c r="C113" s="4"/>
      <c r="D113" s="40">
        <v>549514.30000000005</v>
      </c>
      <c r="E113" s="36"/>
      <c r="F113" s="35">
        <f t="shared" si="1"/>
        <v>549514.30000000005</v>
      </c>
      <c r="G113" s="22" t="s">
        <v>172</v>
      </c>
    </row>
    <row r="114" spans="1:8" ht="54" x14ac:dyDescent="0.3">
      <c r="A114" s="1" t="s">
        <v>151</v>
      </c>
      <c r="B114" s="4" t="s">
        <v>31</v>
      </c>
      <c r="C114" s="4" t="s">
        <v>6</v>
      </c>
      <c r="D114" s="40">
        <f>D116+D117</f>
        <v>85032.299999999988</v>
      </c>
      <c r="E114" s="36">
        <f>E116+E117</f>
        <v>0</v>
      </c>
      <c r="F114" s="35">
        <f t="shared" si="1"/>
        <v>85032.299999999988</v>
      </c>
    </row>
    <row r="115" spans="1:8" x14ac:dyDescent="0.3">
      <c r="A115" s="1"/>
      <c r="B115" s="4" t="s">
        <v>2</v>
      </c>
      <c r="C115" s="4"/>
      <c r="D115" s="40"/>
      <c r="E115" s="36"/>
      <c r="F115" s="35"/>
    </row>
    <row r="116" spans="1:8" hidden="1" x14ac:dyDescent="0.3">
      <c r="A116" s="1"/>
      <c r="B116" s="4" t="s">
        <v>3</v>
      </c>
      <c r="C116" s="4"/>
      <c r="D116" s="40">
        <v>21258.1</v>
      </c>
      <c r="E116" s="36"/>
      <c r="F116" s="35">
        <f t="shared" si="1"/>
        <v>21258.1</v>
      </c>
      <c r="G116" s="22" t="s">
        <v>40</v>
      </c>
      <c r="H116" s="8">
        <v>0</v>
      </c>
    </row>
    <row r="117" spans="1:8" x14ac:dyDescent="0.3">
      <c r="A117" s="1"/>
      <c r="B117" s="4" t="s">
        <v>25</v>
      </c>
      <c r="C117" s="4"/>
      <c r="D117" s="40">
        <v>63774.2</v>
      </c>
      <c r="E117" s="36"/>
      <c r="F117" s="35">
        <f t="shared" si="1"/>
        <v>63774.2</v>
      </c>
      <c r="G117" s="22" t="s">
        <v>172</v>
      </c>
    </row>
    <row r="118" spans="1:8" ht="54" x14ac:dyDescent="0.3">
      <c r="A118" s="1" t="s">
        <v>152</v>
      </c>
      <c r="B118" s="4" t="s">
        <v>32</v>
      </c>
      <c r="C118" s="4" t="s">
        <v>6</v>
      </c>
      <c r="D118" s="40">
        <f>D120+D121</f>
        <v>230000</v>
      </c>
      <c r="E118" s="36">
        <f>E120+E121</f>
        <v>0</v>
      </c>
      <c r="F118" s="35">
        <f t="shared" si="1"/>
        <v>230000</v>
      </c>
    </row>
    <row r="119" spans="1:8" x14ac:dyDescent="0.3">
      <c r="A119" s="1"/>
      <c r="B119" s="4" t="s">
        <v>2</v>
      </c>
      <c r="C119" s="4"/>
      <c r="D119" s="40"/>
      <c r="E119" s="36"/>
      <c r="F119" s="35"/>
    </row>
    <row r="120" spans="1:8" hidden="1" x14ac:dyDescent="0.3">
      <c r="A120" s="1"/>
      <c r="B120" s="4" t="s">
        <v>3</v>
      </c>
      <c r="C120" s="4"/>
      <c r="D120" s="40">
        <v>57500</v>
      </c>
      <c r="E120" s="36"/>
      <c r="F120" s="35">
        <f t="shared" si="1"/>
        <v>57500</v>
      </c>
      <c r="G120" s="22" t="s">
        <v>42</v>
      </c>
      <c r="H120" s="8">
        <v>0</v>
      </c>
    </row>
    <row r="121" spans="1:8" x14ac:dyDescent="0.3">
      <c r="A121" s="1"/>
      <c r="B121" s="4" t="s">
        <v>25</v>
      </c>
      <c r="C121" s="4"/>
      <c r="D121" s="40">
        <v>172500</v>
      </c>
      <c r="E121" s="36"/>
      <c r="F121" s="35">
        <f t="shared" si="1"/>
        <v>172500</v>
      </c>
      <c r="G121" s="22" t="s">
        <v>172</v>
      </c>
    </row>
    <row r="122" spans="1:8" ht="54" x14ac:dyDescent="0.3">
      <c r="A122" s="1" t="s">
        <v>153</v>
      </c>
      <c r="B122" s="4" t="s">
        <v>38</v>
      </c>
      <c r="C122" s="4" t="s">
        <v>6</v>
      </c>
      <c r="D122" s="40">
        <f>D124+D125</f>
        <v>100000</v>
      </c>
      <c r="E122" s="36">
        <f>E124+E125</f>
        <v>0</v>
      </c>
      <c r="F122" s="35">
        <f t="shared" si="1"/>
        <v>100000</v>
      </c>
    </row>
    <row r="123" spans="1:8" x14ac:dyDescent="0.3">
      <c r="A123" s="1"/>
      <c r="B123" s="4" t="s">
        <v>2</v>
      </c>
      <c r="C123" s="4"/>
      <c r="D123" s="40"/>
      <c r="E123" s="36"/>
      <c r="F123" s="35"/>
    </row>
    <row r="124" spans="1:8" hidden="1" x14ac:dyDescent="0.3">
      <c r="A124" s="1"/>
      <c r="B124" s="4" t="s">
        <v>3</v>
      </c>
      <c r="C124" s="4"/>
      <c r="D124" s="40">
        <v>25000</v>
      </c>
      <c r="E124" s="36"/>
      <c r="F124" s="35">
        <f t="shared" si="1"/>
        <v>25000</v>
      </c>
      <c r="G124" s="22" t="s">
        <v>43</v>
      </c>
      <c r="H124" s="8">
        <v>0</v>
      </c>
    </row>
    <row r="125" spans="1:8" x14ac:dyDescent="0.3">
      <c r="A125" s="1"/>
      <c r="B125" s="4" t="s">
        <v>25</v>
      </c>
      <c r="C125" s="4"/>
      <c r="D125" s="40">
        <v>75000</v>
      </c>
      <c r="E125" s="36"/>
      <c r="F125" s="35">
        <f t="shared" si="1"/>
        <v>75000</v>
      </c>
      <c r="G125" s="22" t="s">
        <v>172</v>
      </c>
    </row>
    <row r="126" spans="1:8" ht="54" x14ac:dyDescent="0.3">
      <c r="A126" s="1" t="s">
        <v>154</v>
      </c>
      <c r="B126" s="4" t="s">
        <v>176</v>
      </c>
      <c r="C126" s="4" t="s">
        <v>6</v>
      </c>
      <c r="D126" s="35">
        <f>D128+D129</f>
        <v>18048.5</v>
      </c>
      <c r="E126" s="36">
        <f>E128+E129</f>
        <v>0</v>
      </c>
      <c r="F126" s="35">
        <f t="shared" si="1"/>
        <v>18048.5</v>
      </c>
    </row>
    <row r="127" spans="1:8" x14ac:dyDescent="0.3">
      <c r="A127" s="1"/>
      <c r="B127" s="4" t="s">
        <v>2</v>
      </c>
      <c r="C127" s="4"/>
      <c r="D127" s="35"/>
      <c r="E127" s="36"/>
      <c r="F127" s="35"/>
    </row>
    <row r="128" spans="1:8" hidden="1" x14ac:dyDescent="0.3">
      <c r="A128" s="1"/>
      <c r="B128" s="4" t="s">
        <v>3</v>
      </c>
      <c r="C128" s="4"/>
      <c r="D128" s="35">
        <v>4512.1000000000004</v>
      </c>
      <c r="E128" s="36"/>
      <c r="F128" s="35">
        <f t="shared" si="1"/>
        <v>4512.1000000000004</v>
      </c>
      <c r="G128" s="22" t="s">
        <v>44</v>
      </c>
      <c r="H128" s="8">
        <v>0</v>
      </c>
    </row>
    <row r="129" spans="1:9" x14ac:dyDescent="0.3">
      <c r="A129" s="1"/>
      <c r="B129" s="4" t="s">
        <v>25</v>
      </c>
      <c r="C129" s="4"/>
      <c r="D129" s="35">
        <v>13536.4</v>
      </c>
      <c r="E129" s="36"/>
      <c r="F129" s="35">
        <f t="shared" si="1"/>
        <v>13536.4</v>
      </c>
      <c r="G129" s="22" t="s">
        <v>172</v>
      </c>
    </row>
    <row r="130" spans="1:9" ht="54" x14ac:dyDescent="0.3">
      <c r="A130" s="1" t="s">
        <v>155</v>
      </c>
      <c r="B130" s="4" t="s">
        <v>177</v>
      </c>
      <c r="C130" s="4" t="s">
        <v>6</v>
      </c>
      <c r="D130" s="35">
        <v>5527</v>
      </c>
      <c r="E130" s="36"/>
      <c r="F130" s="35">
        <f t="shared" si="1"/>
        <v>5527</v>
      </c>
      <c r="G130" s="22" t="s">
        <v>45</v>
      </c>
    </row>
    <row r="131" spans="1:9" ht="102" customHeight="1" x14ac:dyDescent="0.3">
      <c r="A131" s="1" t="s">
        <v>156</v>
      </c>
      <c r="B131" s="4" t="s">
        <v>181</v>
      </c>
      <c r="C131" s="4" t="s">
        <v>6</v>
      </c>
      <c r="D131" s="35">
        <v>1767</v>
      </c>
      <c r="E131" s="36"/>
      <c r="F131" s="35">
        <f t="shared" si="1"/>
        <v>1767</v>
      </c>
      <c r="G131" s="22" t="s">
        <v>46</v>
      </c>
    </row>
    <row r="132" spans="1:9" ht="54" x14ac:dyDescent="0.3">
      <c r="A132" s="1" t="s">
        <v>157</v>
      </c>
      <c r="B132" s="4" t="s">
        <v>178</v>
      </c>
      <c r="C132" s="4" t="s">
        <v>6</v>
      </c>
      <c r="D132" s="35">
        <v>17756.599999999999</v>
      </c>
      <c r="E132" s="36"/>
      <c r="F132" s="35">
        <f t="shared" si="1"/>
        <v>17756.599999999999</v>
      </c>
      <c r="G132" s="22">
        <v>1020141480</v>
      </c>
    </row>
    <row r="133" spans="1:9" ht="54" x14ac:dyDescent="0.3">
      <c r="A133" s="1" t="s">
        <v>158</v>
      </c>
      <c r="B133" s="4" t="s">
        <v>179</v>
      </c>
      <c r="C133" s="4" t="s">
        <v>6</v>
      </c>
      <c r="D133" s="35">
        <v>4659</v>
      </c>
      <c r="E133" s="36"/>
      <c r="F133" s="35">
        <f t="shared" si="1"/>
        <v>4659</v>
      </c>
      <c r="G133" s="22">
        <v>1020142310</v>
      </c>
    </row>
    <row r="134" spans="1:9" ht="54" x14ac:dyDescent="0.3">
      <c r="A134" s="1" t="s">
        <v>159</v>
      </c>
      <c r="B134" s="4" t="s">
        <v>180</v>
      </c>
      <c r="C134" s="4" t="s">
        <v>6</v>
      </c>
      <c r="D134" s="35">
        <f>D136</f>
        <v>2079</v>
      </c>
      <c r="E134" s="36">
        <f>E136+E137</f>
        <v>75000</v>
      </c>
      <c r="F134" s="35">
        <f t="shared" si="1"/>
        <v>77079</v>
      </c>
    </row>
    <row r="135" spans="1:9" x14ac:dyDescent="0.3">
      <c r="A135" s="1"/>
      <c r="B135" s="4" t="s">
        <v>2</v>
      </c>
      <c r="C135" s="4"/>
      <c r="D135" s="35"/>
      <c r="E135" s="36"/>
      <c r="F135" s="35"/>
    </row>
    <row r="136" spans="1:9" hidden="1" x14ac:dyDescent="0.3">
      <c r="A136" s="1"/>
      <c r="B136" s="4" t="s">
        <v>3</v>
      </c>
      <c r="C136" s="4"/>
      <c r="D136" s="35">
        <v>2079</v>
      </c>
      <c r="E136" s="36">
        <v>0</v>
      </c>
      <c r="F136" s="35">
        <f t="shared" si="1"/>
        <v>2079</v>
      </c>
      <c r="G136" s="22">
        <v>1020142320</v>
      </c>
      <c r="H136" s="8">
        <v>0</v>
      </c>
    </row>
    <row r="137" spans="1:9" x14ac:dyDescent="0.3">
      <c r="A137" s="1"/>
      <c r="B137" s="4" t="s">
        <v>25</v>
      </c>
      <c r="C137" s="4"/>
      <c r="D137" s="35">
        <v>0</v>
      </c>
      <c r="E137" s="36">
        <v>75000</v>
      </c>
      <c r="F137" s="35">
        <f t="shared" si="1"/>
        <v>75000</v>
      </c>
      <c r="G137" s="22" t="s">
        <v>172</v>
      </c>
    </row>
    <row r="138" spans="1:9" x14ac:dyDescent="0.3">
      <c r="A138" s="1"/>
      <c r="B138" s="4" t="s">
        <v>27</v>
      </c>
      <c r="C138" s="47"/>
      <c r="D138" s="34">
        <f>D139</f>
        <v>12000</v>
      </c>
      <c r="E138" s="36">
        <f>E139</f>
        <v>2050</v>
      </c>
      <c r="F138" s="35">
        <f t="shared" si="1"/>
        <v>14050</v>
      </c>
      <c r="G138" s="30"/>
      <c r="H138" s="31"/>
      <c r="I138" s="32"/>
    </row>
    <row r="139" spans="1:9" ht="54" x14ac:dyDescent="0.3">
      <c r="A139" s="1" t="s">
        <v>160</v>
      </c>
      <c r="B139" s="4" t="s">
        <v>70</v>
      </c>
      <c r="C139" s="50" t="s">
        <v>49</v>
      </c>
      <c r="D139" s="35">
        <v>12000</v>
      </c>
      <c r="E139" s="36">
        <v>2050</v>
      </c>
      <c r="F139" s="35">
        <f t="shared" si="1"/>
        <v>14050</v>
      </c>
      <c r="G139" s="22" t="s">
        <v>71</v>
      </c>
    </row>
    <row r="140" spans="1:9" x14ac:dyDescent="0.3">
      <c r="A140" s="1"/>
      <c r="B140" s="51" t="s">
        <v>8</v>
      </c>
      <c r="C140" s="17"/>
      <c r="D140" s="34">
        <f>D144+D145+D149+D150+D151+D152</f>
        <v>289256.8</v>
      </c>
      <c r="E140" s="36">
        <f>E144+E145+E149+E150+E151+E152</f>
        <v>-143390.389</v>
      </c>
      <c r="F140" s="35">
        <f t="shared" si="1"/>
        <v>145866.41099999999</v>
      </c>
      <c r="G140" s="30"/>
      <c r="H140" s="31"/>
      <c r="I140" s="32"/>
    </row>
    <row r="141" spans="1:9" x14ac:dyDescent="0.3">
      <c r="A141" s="45"/>
      <c r="B141" s="4" t="s">
        <v>2</v>
      </c>
      <c r="C141" s="17"/>
      <c r="D141" s="35"/>
      <c r="E141" s="36"/>
      <c r="F141" s="35"/>
    </row>
    <row r="142" spans="1:9" hidden="1" x14ac:dyDescent="0.3">
      <c r="A142" s="16"/>
      <c r="B142" s="4" t="s">
        <v>3</v>
      </c>
      <c r="C142" s="17"/>
      <c r="D142" s="35">
        <f>D144+D147+D149+D150+D151+D152</f>
        <v>249198.9</v>
      </c>
      <c r="E142" s="36">
        <f>E144+E147+E149+E150+E151+E152</f>
        <v>-143390.389</v>
      </c>
      <c r="F142" s="35">
        <f t="shared" si="1"/>
        <v>105808.511</v>
      </c>
      <c r="H142" s="8">
        <v>0</v>
      </c>
    </row>
    <row r="143" spans="1:9" x14ac:dyDescent="0.3">
      <c r="A143" s="45"/>
      <c r="B143" s="4" t="s">
        <v>17</v>
      </c>
      <c r="C143" s="17"/>
      <c r="D143" s="35">
        <f>D148</f>
        <v>40057.9</v>
      </c>
      <c r="E143" s="36">
        <f>E148</f>
        <v>0</v>
      </c>
      <c r="F143" s="35">
        <f t="shared" si="1"/>
        <v>40057.9</v>
      </c>
    </row>
    <row r="144" spans="1:9" ht="72" x14ac:dyDescent="0.3">
      <c r="A144" s="60" t="s">
        <v>161</v>
      </c>
      <c r="B144" s="13" t="s">
        <v>72</v>
      </c>
      <c r="C144" s="50" t="s">
        <v>73</v>
      </c>
      <c r="D144" s="35">
        <v>9187.2999999999993</v>
      </c>
      <c r="E144" s="36"/>
      <c r="F144" s="35">
        <f t="shared" si="1"/>
        <v>9187.2999999999993</v>
      </c>
      <c r="G144" s="22" t="s">
        <v>198</v>
      </c>
    </row>
    <row r="145" spans="1:9" ht="54" x14ac:dyDescent="0.3">
      <c r="A145" s="61"/>
      <c r="B145" s="24"/>
      <c r="C145" s="50" t="s">
        <v>49</v>
      </c>
      <c r="D145" s="35">
        <f>D147+D148</f>
        <v>44223.3</v>
      </c>
      <c r="E145" s="36">
        <f>E147+E148</f>
        <v>21609.611000000001</v>
      </c>
      <c r="F145" s="35">
        <f t="shared" si="1"/>
        <v>65832.911000000007</v>
      </c>
    </row>
    <row r="146" spans="1:9" x14ac:dyDescent="0.3">
      <c r="A146" s="1"/>
      <c r="B146" s="4" t="s">
        <v>2</v>
      </c>
      <c r="C146" s="50"/>
      <c r="D146" s="35"/>
      <c r="E146" s="36"/>
      <c r="F146" s="35"/>
    </row>
    <row r="147" spans="1:9" hidden="1" x14ac:dyDescent="0.3">
      <c r="A147" s="1"/>
      <c r="B147" s="4" t="s">
        <v>3</v>
      </c>
      <c r="C147" s="3"/>
      <c r="D147" s="35">
        <v>4165.3999999999996</v>
      </c>
      <c r="E147" s="36">
        <v>21609.611000000001</v>
      </c>
      <c r="F147" s="35">
        <f t="shared" si="1"/>
        <v>25775.010999999999</v>
      </c>
      <c r="G147" s="22" t="s">
        <v>199</v>
      </c>
      <c r="H147" s="8">
        <v>0</v>
      </c>
    </row>
    <row r="148" spans="1:9" x14ac:dyDescent="0.3">
      <c r="A148" s="1"/>
      <c r="B148" s="4" t="s">
        <v>17</v>
      </c>
      <c r="C148" s="50"/>
      <c r="D148" s="35">
        <v>40057.9</v>
      </c>
      <c r="E148" s="36"/>
      <c r="F148" s="35">
        <f t="shared" ref="F148:F170" si="2">D148+E148</f>
        <v>40057.9</v>
      </c>
      <c r="G148" s="22" t="s">
        <v>170</v>
      </c>
    </row>
    <row r="149" spans="1:9" ht="54" x14ac:dyDescent="0.3">
      <c r="A149" s="1" t="s">
        <v>162</v>
      </c>
      <c r="B149" s="4" t="s">
        <v>74</v>
      </c>
      <c r="C149" s="50" t="s">
        <v>49</v>
      </c>
      <c r="D149" s="35">
        <v>20846.2</v>
      </c>
      <c r="E149" s="36"/>
      <c r="F149" s="35">
        <f t="shared" si="2"/>
        <v>20846.2</v>
      </c>
      <c r="G149" s="22" t="s">
        <v>78</v>
      </c>
    </row>
    <row r="150" spans="1:9" ht="54" hidden="1" x14ac:dyDescent="0.3">
      <c r="A150" s="1" t="s">
        <v>168</v>
      </c>
      <c r="B150" s="4" t="s">
        <v>75</v>
      </c>
      <c r="C150" s="26" t="s">
        <v>16</v>
      </c>
      <c r="D150" s="35">
        <v>165000</v>
      </c>
      <c r="E150" s="36">
        <v>-165000</v>
      </c>
      <c r="F150" s="35">
        <f t="shared" si="2"/>
        <v>0</v>
      </c>
      <c r="G150" s="22" t="s">
        <v>79</v>
      </c>
      <c r="H150" s="8">
        <v>0</v>
      </c>
    </row>
    <row r="151" spans="1:9" ht="54" x14ac:dyDescent="0.3">
      <c r="A151" s="1" t="s">
        <v>163</v>
      </c>
      <c r="B151" s="4" t="s">
        <v>76</v>
      </c>
      <c r="C151" s="50" t="s">
        <v>49</v>
      </c>
      <c r="D151" s="35">
        <v>26626.5</v>
      </c>
      <c r="E151" s="36"/>
      <c r="F151" s="35">
        <f t="shared" si="2"/>
        <v>26626.5</v>
      </c>
      <c r="G151" s="22" t="s">
        <v>80</v>
      </c>
    </row>
    <row r="152" spans="1:9" ht="54" x14ac:dyDescent="0.3">
      <c r="A152" s="1" t="s">
        <v>164</v>
      </c>
      <c r="B152" s="4" t="s">
        <v>77</v>
      </c>
      <c r="C152" s="50" t="s">
        <v>49</v>
      </c>
      <c r="D152" s="35">
        <v>23373.5</v>
      </c>
      <c r="E152" s="36"/>
      <c r="F152" s="35">
        <f t="shared" si="2"/>
        <v>23373.5</v>
      </c>
      <c r="G152" s="22" t="s">
        <v>81</v>
      </c>
    </row>
    <row r="153" spans="1:9" ht="19.5" customHeight="1" x14ac:dyDescent="0.3">
      <c r="A153" s="1"/>
      <c r="B153" s="4" t="s">
        <v>20</v>
      </c>
      <c r="C153" s="50"/>
      <c r="D153" s="34">
        <f>D154+D155+D156</f>
        <v>134891.20000000001</v>
      </c>
      <c r="E153" s="36">
        <f>E154+E155+E156</f>
        <v>1016.4930000000002</v>
      </c>
      <c r="F153" s="35">
        <f t="shared" si="2"/>
        <v>135907.693</v>
      </c>
      <c r="G153" s="30"/>
      <c r="H153" s="31"/>
      <c r="I153" s="32"/>
    </row>
    <row r="154" spans="1:9" ht="54" x14ac:dyDescent="0.3">
      <c r="A154" s="1" t="s">
        <v>165</v>
      </c>
      <c r="B154" s="4" t="s">
        <v>64</v>
      </c>
      <c r="C154" s="50" t="s">
        <v>49</v>
      </c>
      <c r="D154" s="35">
        <v>9933.7000000000007</v>
      </c>
      <c r="E154" s="36">
        <v>2890.1930000000002</v>
      </c>
      <c r="F154" s="35">
        <f t="shared" si="2"/>
        <v>12823.893</v>
      </c>
      <c r="G154" s="22" t="s">
        <v>67</v>
      </c>
    </row>
    <row r="155" spans="1:9" ht="54" x14ac:dyDescent="0.3">
      <c r="A155" s="1" t="s">
        <v>166</v>
      </c>
      <c r="B155" s="4" t="s">
        <v>65</v>
      </c>
      <c r="C155" s="50" t="s">
        <v>49</v>
      </c>
      <c r="D155" s="35">
        <v>55416.7</v>
      </c>
      <c r="E155" s="36"/>
      <c r="F155" s="35">
        <f t="shared" si="2"/>
        <v>55416.7</v>
      </c>
      <c r="G155" s="22" t="s">
        <v>68</v>
      </c>
    </row>
    <row r="156" spans="1:9" ht="54" x14ac:dyDescent="0.3">
      <c r="A156" s="1" t="s">
        <v>147</v>
      </c>
      <c r="B156" s="4" t="s">
        <v>66</v>
      </c>
      <c r="C156" s="4" t="s">
        <v>6</v>
      </c>
      <c r="D156" s="35">
        <v>69540.800000000003</v>
      </c>
      <c r="E156" s="36">
        <v>-1873.7</v>
      </c>
      <c r="F156" s="35">
        <f t="shared" si="2"/>
        <v>67667.100000000006</v>
      </c>
      <c r="G156" s="22" t="s">
        <v>69</v>
      </c>
    </row>
    <row r="157" spans="1:9" x14ac:dyDescent="0.3">
      <c r="A157" s="1"/>
      <c r="B157" s="4" t="s">
        <v>26</v>
      </c>
      <c r="C157" s="50"/>
      <c r="D157" s="34">
        <f>D158</f>
        <v>36453</v>
      </c>
      <c r="E157" s="36">
        <f>E158</f>
        <v>0</v>
      </c>
      <c r="F157" s="35">
        <f t="shared" si="2"/>
        <v>36453</v>
      </c>
      <c r="G157" s="30"/>
      <c r="H157" s="31"/>
      <c r="I157" s="32"/>
    </row>
    <row r="158" spans="1:9" ht="54" x14ac:dyDescent="0.3">
      <c r="A158" s="1" t="s">
        <v>167</v>
      </c>
      <c r="B158" s="4" t="s">
        <v>186</v>
      </c>
      <c r="C158" s="50" t="s">
        <v>49</v>
      </c>
      <c r="D158" s="35">
        <v>36453</v>
      </c>
      <c r="E158" s="36"/>
      <c r="F158" s="35">
        <f t="shared" si="2"/>
        <v>36453</v>
      </c>
      <c r="G158" s="22" t="s">
        <v>200</v>
      </c>
    </row>
    <row r="159" spans="1:9" x14ac:dyDescent="0.3">
      <c r="A159" s="1"/>
      <c r="B159" s="64" t="s">
        <v>10</v>
      </c>
      <c r="C159" s="65"/>
      <c r="D159" s="35">
        <f>D13+D51+D81+D98+D140+D153+D157+D138</f>
        <v>4781178.4000000004</v>
      </c>
      <c r="E159" s="36">
        <f>E13+E51+E81+E98+E140+E153+E157+E138</f>
        <v>-16936.260999999988</v>
      </c>
      <c r="F159" s="35">
        <f t="shared" si="2"/>
        <v>4764242.1390000004</v>
      </c>
    </row>
    <row r="160" spans="1:9" x14ac:dyDescent="0.3">
      <c r="A160" s="1"/>
      <c r="B160" s="64" t="s">
        <v>11</v>
      </c>
      <c r="C160" s="66"/>
      <c r="D160" s="35"/>
      <c r="E160" s="36"/>
      <c r="F160" s="35"/>
    </row>
    <row r="161" spans="1:8" x14ac:dyDescent="0.3">
      <c r="A161" s="1"/>
      <c r="B161" s="67" t="s">
        <v>25</v>
      </c>
      <c r="C161" s="68"/>
      <c r="D161" s="35">
        <f>D101</f>
        <v>958419.5</v>
      </c>
      <c r="E161" s="36">
        <f>E101</f>
        <v>100000</v>
      </c>
      <c r="F161" s="35">
        <f t="shared" si="2"/>
        <v>1058419.5</v>
      </c>
    </row>
    <row r="162" spans="1:8" x14ac:dyDescent="0.3">
      <c r="A162" s="1"/>
      <c r="B162" s="48" t="s">
        <v>17</v>
      </c>
      <c r="C162" s="49"/>
      <c r="D162" s="35">
        <f>D54+D16+D84+D143</f>
        <v>1120929.5999999999</v>
      </c>
      <c r="E162" s="36">
        <f>E54+E16+E84+E143</f>
        <v>-683.3</v>
      </c>
      <c r="F162" s="35">
        <f t="shared" si="2"/>
        <v>1120246.2999999998</v>
      </c>
    </row>
    <row r="163" spans="1:8" x14ac:dyDescent="0.3">
      <c r="A163" s="1"/>
      <c r="B163" s="48" t="s">
        <v>21</v>
      </c>
      <c r="C163" s="49"/>
      <c r="D163" s="35">
        <f>D17</f>
        <v>50494.8</v>
      </c>
      <c r="E163" s="36">
        <f>E17+E55</f>
        <v>131739.79999999999</v>
      </c>
      <c r="F163" s="35">
        <f t="shared" si="2"/>
        <v>182234.59999999998</v>
      </c>
    </row>
    <row r="164" spans="1:8" x14ac:dyDescent="0.3">
      <c r="A164" s="1"/>
      <c r="B164" s="69" t="s">
        <v>15</v>
      </c>
      <c r="C164" s="70"/>
      <c r="D164" s="35"/>
      <c r="E164" s="36"/>
      <c r="F164" s="35"/>
    </row>
    <row r="165" spans="1:8" x14ac:dyDescent="0.3">
      <c r="A165" s="1"/>
      <c r="B165" s="69" t="s">
        <v>12</v>
      </c>
      <c r="C165" s="72"/>
      <c r="D165" s="35">
        <f>D25+D26+D36+D47+D48+D49+D50</f>
        <v>91162</v>
      </c>
      <c r="E165" s="36">
        <f>E25+E26+E36+E47+E48+E49+E50</f>
        <v>0</v>
      </c>
      <c r="F165" s="35">
        <f t="shared" si="2"/>
        <v>91162</v>
      </c>
    </row>
    <row r="166" spans="1:8" x14ac:dyDescent="0.3">
      <c r="A166" s="1"/>
      <c r="B166" s="62" t="s">
        <v>19</v>
      </c>
      <c r="C166" s="63"/>
      <c r="D166" s="35">
        <f>D56+D57+D58+D59+D60+D61+D62+D63+D64+D65+D66+D67+D68+D145+D149+D151+D152+D154+D155+D158+D139+D18+D19+D20+D27+D31+D32+D40+D44+D45+D46</f>
        <v>1471905.2000000002</v>
      </c>
      <c r="E166" s="36">
        <f>E56+E57+E58+E59+E60+E61+E62+E63+E64+E65+E66+E67+E68+E145+E149+E151+E152+E154+E155+E158+E139+E18+E19+E20+E27+E31+E32+E40+E44+E45+E46</f>
        <v>-81119.061000000002</v>
      </c>
      <c r="F166" s="35">
        <f t="shared" si="2"/>
        <v>1390786.1390000002</v>
      </c>
    </row>
    <row r="167" spans="1:8" x14ac:dyDescent="0.3">
      <c r="A167" s="1"/>
      <c r="B167" s="73" t="s">
        <v>13</v>
      </c>
      <c r="C167" s="74"/>
      <c r="D167" s="35">
        <f>D74+D77+D69</f>
        <v>1173733.3</v>
      </c>
      <c r="E167" s="36">
        <f>E74+E77+E69</f>
        <v>131056.5</v>
      </c>
      <c r="F167" s="35">
        <f t="shared" si="2"/>
        <v>1304789.8</v>
      </c>
    </row>
    <row r="168" spans="1:8" x14ac:dyDescent="0.3">
      <c r="A168" s="1"/>
      <c r="B168" s="69" t="s">
        <v>6</v>
      </c>
      <c r="C168" s="72"/>
      <c r="D168" s="35">
        <f>D85+D86+D87+D88+D89+D90+D91+D92+D96+D97+D102+D106+D110+D114+D118+D122+D126+D130+D131+D132+D133+D134+D156</f>
        <v>1870190.6</v>
      </c>
      <c r="E168" s="36">
        <f>E85+E86+E87+E88+E89+E90+E91+E92+E96+E97+E102+E106+E110+E114+E118+E122+E126+E130+E131+E132+E133+E134+E156</f>
        <v>98126.3</v>
      </c>
      <c r="F168" s="35">
        <f t="shared" si="2"/>
        <v>1968316.9000000001</v>
      </c>
    </row>
    <row r="169" spans="1:8" x14ac:dyDescent="0.3">
      <c r="A169" s="1"/>
      <c r="B169" s="71" t="s">
        <v>9</v>
      </c>
      <c r="C169" s="72"/>
      <c r="D169" s="35">
        <f>D144</f>
        <v>9187.2999999999993</v>
      </c>
      <c r="E169" s="36">
        <f>E144</f>
        <v>0</v>
      </c>
      <c r="F169" s="35">
        <f t="shared" si="2"/>
        <v>9187.2999999999993</v>
      </c>
    </row>
    <row r="170" spans="1:8" hidden="1" x14ac:dyDescent="0.3">
      <c r="A170" s="11"/>
      <c r="B170" s="73" t="s">
        <v>16</v>
      </c>
      <c r="C170" s="74"/>
      <c r="D170" s="35">
        <f>D150</f>
        <v>165000</v>
      </c>
      <c r="E170" s="36">
        <f>E150</f>
        <v>-165000</v>
      </c>
      <c r="F170" s="35">
        <f t="shared" si="2"/>
        <v>0</v>
      </c>
      <c r="H170" s="8">
        <v>0</v>
      </c>
    </row>
    <row r="171" spans="1:8" x14ac:dyDescent="0.3">
      <c r="D171" s="25"/>
      <c r="E171" s="29"/>
      <c r="F171" s="25"/>
    </row>
    <row r="172" spans="1:8" x14ac:dyDescent="0.3">
      <c r="D172" s="25"/>
    </row>
  </sheetData>
  <sheetProtection password="CF5C" sheet="1" objects="1" scenarios="1"/>
  <autoFilter ref="A12:H172">
    <filterColumn colId="7">
      <filters blank="1"/>
    </filterColumn>
  </autoFilter>
  <mergeCells count="20">
    <mergeCell ref="B169:C169"/>
    <mergeCell ref="B168:C168"/>
    <mergeCell ref="B167:C167"/>
    <mergeCell ref="B165:C165"/>
    <mergeCell ref="B170:C170"/>
    <mergeCell ref="C4:F4"/>
    <mergeCell ref="A144:A145"/>
    <mergeCell ref="B166:C166"/>
    <mergeCell ref="B159:C159"/>
    <mergeCell ref="B160:C160"/>
    <mergeCell ref="B161:C161"/>
    <mergeCell ref="B164:C164"/>
    <mergeCell ref="A11:A12"/>
    <mergeCell ref="B11:B12"/>
    <mergeCell ref="C11:C12"/>
    <mergeCell ref="D11:D12"/>
    <mergeCell ref="A6:F6"/>
    <mergeCell ref="A7:F8"/>
    <mergeCell ref="E11:E12"/>
    <mergeCell ref="F11:F12"/>
  </mergeCells>
  <pageMargins left="0.88" right="0.39370078740157483" top="0.62" bottom="0.78740157480314965" header="0.56000000000000005" footer="0.31496062992125984"/>
  <pageSetup paperSize="9" scale="75" fitToHeight="0" orientation="portrait" horizontalDpi="4294967294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2018-12-19T10:38:32Z</cp:lastPrinted>
  <dcterms:created xsi:type="dcterms:W3CDTF">2013-10-12T06:09:22Z</dcterms:created>
  <dcterms:modified xsi:type="dcterms:W3CDTF">2018-12-20T11:04:41Z</dcterms:modified>
</cp:coreProperties>
</file>