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Прил.2" sheetId="1" r:id="rId1"/>
  </sheets>
  <definedNames>
    <definedName name="_xlnm.Print_Titles" localSheetId="0">Прил.2!$9:$9</definedName>
    <definedName name="_xlnm.Print_Area" localSheetId="0">Прил.2!$A$1:$E$52</definedName>
  </definedNames>
  <calcPr calcId="145621"/>
</workbook>
</file>

<file path=xl/calcChain.xml><?xml version="1.0" encoding="utf-8"?>
<calcChain xmlns="http://schemas.openxmlformats.org/spreadsheetml/2006/main">
  <c r="D41" i="1" l="1"/>
  <c r="C48" i="1" l="1"/>
  <c r="C47" i="1"/>
  <c r="C27" i="1"/>
  <c r="E12" i="1" l="1"/>
  <c r="E14" i="1"/>
  <c r="E16" i="1"/>
  <c r="E17" i="1"/>
  <c r="E18" i="1"/>
  <c r="E20" i="1"/>
  <c r="E21" i="1"/>
  <c r="E22" i="1"/>
  <c r="E23" i="1"/>
  <c r="E26" i="1"/>
  <c r="E27" i="1"/>
  <c r="E28" i="1"/>
  <c r="E29" i="1"/>
  <c r="E30" i="1"/>
  <c r="E31" i="1"/>
  <c r="E33" i="1"/>
  <c r="E34" i="1"/>
  <c r="E37" i="1"/>
  <c r="E38" i="1"/>
  <c r="E39" i="1"/>
  <c r="E40" i="1"/>
  <c r="E43" i="1"/>
  <c r="E46" i="1"/>
  <c r="E47" i="1"/>
  <c r="E48" i="1"/>
  <c r="E49" i="1"/>
  <c r="D25" i="1" l="1"/>
  <c r="C11" i="1"/>
  <c r="C13" i="1"/>
  <c r="C15" i="1"/>
  <c r="C19" i="1"/>
  <c r="D35" i="1" l="1"/>
  <c r="C41" i="1"/>
  <c r="E41" i="1" s="1"/>
  <c r="D19" i="1"/>
  <c r="E19" i="1" s="1"/>
  <c r="D45" i="1"/>
  <c r="D32" i="1"/>
  <c r="D15" i="1"/>
  <c r="E15" i="1" s="1"/>
  <c r="D13" i="1"/>
  <c r="E13" i="1" s="1"/>
  <c r="D11" i="1"/>
  <c r="E11" i="1" s="1"/>
  <c r="C25" i="1"/>
  <c r="E25" i="1" s="1"/>
  <c r="D44" i="1" l="1"/>
  <c r="C35" i="1"/>
  <c r="E35" i="1" s="1"/>
  <c r="D10" i="1"/>
  <c r="D52" i="1" l="1"/>
  <c r="C32" i="1"/>
  <c r="E32" i="1" s="1"/>
  <c r="C10" i="1" l="1"/>
  <c r="C45" i="1"/>
  <c r="E45" i="1" s="1"/>
  <c r="C44" i="1" l="1"/>
  <c r="E44" i="1" s="1"/>
  <c r="C52" i="1" l="1"/>
  <c r="E52" i="1" s="1"/>
  <c r="E10" i="1"/>
</calcChain>
</file>

<file path=xl/sharedStrings.xml><?xml version="1.0" encoding="utf-8"?>
<sst xmlns="http://schemas.openxmlformats.org/spreadsheetml/2006/main" count="97" uniqueCount="97">
  <si>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</si>
  <si>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</si>
  <si>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</si>
  <si>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</si>
  <si>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</si>
  <si>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</si>
  <si>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</si>
  <si>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</si>
  <si>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</si>
  <si>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</si>
  <si>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</si>
  <si>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</si>
  <si>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</si>
  <si>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</si>
  <si>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</si>
  <si>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</si>
  <si>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</si>
  <si>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</si>
  <si>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</si>
  <si>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</si>
  <si>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</si>
  <si>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</si>
  <si>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</si>
  <si>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квартир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</si>
  <si>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</si>
  <si>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</si>
  <si>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</si>
  <si>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</si>
  <si>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</si>
  <si>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</si>
  <si>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</si>
  <si>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</si>
  <si>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Приложение № 2</t>
  </si>
  <si>
    <t>к решению Пермской городской Думы</t>
  </si>
  <si>
    <t>от                       №</t>
  </si>
  <si>
    <t xml:space="preserve">Отчет об исполнении доходов бюджета города Перми </t>
  </si>
  <si>
    <t>% исполнения</t>
  </si>
  <si>
    <t>ЗАДОЛЖЕННОСТЬ И ПЕРЕРАСЧЕТЫ ПО ОТМЕНЕННЫМ НАЛОГАМ, СБОРАМ И ИНЫМ ОБЯЗАТЕЛЬНЫМ ПЛАТЕЖАМ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</si>
  <si>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</si>
  <si>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</si>
  <si>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</si>
  <si>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</si>
  <si>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ИТОГО ДОХОДОВ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</si>
  <si>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</si>
  <si>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</si>
  <si>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Доходы от продажи земельных участков, находящихся в государственной и муниципальной собственности</t>
  </si>
  <si>
    <t>Прочие неналоговые доходы</t>
  </si>
  <si>
    <t>Невыясненные поступления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</si>
  <si>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</si>
  <si>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</si>
  <si>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10000000000000000</t>
  </si>
  <si>
    <t>10100000000000000</t>
  </si>
  <si>
    <t>10102000010000110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</si>
  <si>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</si>
  <si>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</si>
  <si>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</si>
  <si>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</si>
  <si>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</si>
  <si>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</si>
  <si>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</si>
  <si>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</si>
  <si>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</si>
  <si>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</si>
  <si>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</si>
  <si>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</si>
  <si>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</si>
  <si>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</si>
  <si>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</si>
  <si>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</si>
  <si>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</si>
  <si>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</si>
  <si>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</si>
  <si>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</si>
  <si>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</si>
  <si>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</si>
  <si>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</si>
  <si>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</si>
  <si>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</si>
  <si>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11705000000000180</t>
  </si>
  <si>
    <t>20000000000000000</t>
  </si>
  <si>
    <t>20200000000000000</t>
  </si>
  <si>
    <t>20201000000000151</t>
  </si>
  <si>
    <t>20202000000000151</t>
  </si>
  <si>
    <t>20203000000000151</t>
  </si>
  <si>
    <t>20204000000000151</t>
  </si>
  <si>
    <t>10900000000000000</t>
  </si>
  <si>
    <t>11105300000000120</t>
  </si>
  <si>
    <t>11401000000000410</t>
  </si>
  <si>
    <r>
      <t>11406300000000</t>
    </r>
    <r>
      <rPr>
        <sz val="14"/>
        <rFont val="Times New Roman CYR"/>
        <charset val="204"/>
      </rPr>
      <t>430</t>
    </r>
  </si>
  <si>
    <t>11701000000000180</t>
  </si>
  <si>
    <t>21800000000000000</t>
  </si>
  <si>
    <t>21900000000000000</t>
  </si>
  <si>
    <t>по кодам видов доходов, подвидов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</si>
  <si>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</si>
  <si>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за 2018 год</t>
  </si>
  <si>
    <t>Уточненный план по решению ПГД от 19.12.2017 № 250 (ред. от 18.12.2018)</t>
  </si>
  <si>
    <t>Исполнено 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</si>
</sst>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?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sz val="12"/>
      <name val="Times New Roman CYR"/>
      <charset val="204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12" fillId="0" borderId="0"/>
  </cellStyleXfs>
  <cellXfs count="29">
    <xf numFmtId="0" fontId="0" fillId="0" borderId="0" xfId="0"/>
    <xf numFmtId="0" fontId="2" fillId="0" borderId="0" xfId="0" applyFont="1" applyFill="1"/>
    <xf numFmtId="165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166" fontId="6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left" vertical="top"/>
    </xf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right" shrinkToFit="1"/>
    </xf>
    <xf numFmtId="165" fontId="11" fillId="0" borderId="2" xfId="0" applyNumberFormat="1" applyFont="1" applyFill="1" applyBorder="1" applyAlignment="1">
      <alignment horizontal="right" shrinkToFit="1"/>
    </xf>
    <xf numFmtId="49" fontId="11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shrinkToFit="1"/>
    </xf>
    <xf numFmtId="0" fontId="2" fillId="0" borderId="0" xfId="0" applyFont="1" applyFill="1" applyAlignment="1"/>
    <xf numFmtId="166" fontId="11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0" fontId="2" fillId="0" borderId="0" xfId="0" applyFont="1" applyFill="1" applyAlignment="1"/>
    <xf numFmtId="165" fontId="10" fillId="0" borderId="2" xfId="0" applyNumberFormat="1" applyFont="1" applyFill="1" applyBorder="1" applyAlignment="1" applyProtection="1">
      <alignment horizontal="right"/>
    </xf>
  </cellXfs>
  <cellStyles count="5">
    <cellStyle name="Normal" xfId="4"/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="80" zoomScaleNormal="80" workbookViewId="0">
      <selection activeCell="M46" sqref="M46"/>
    </sheetView>
  </sheetViews>
  <sheetFormatPr defaultColWidth="8.85546875" defaultRowHeight="15.75" x14ac:dyDescent="0.25"/>
  <cols>
    <col min="1" max="1" width="28.28515625" style="14" customWidth="1"/>
    <col min="2" max="2" width="74" style="14" customWidth="1"/>
    <col min="3" max="3" width="24.28515625" style="13" customWidth="1"/>
    <col min="4" max="4" width="23.5703125" style="13" customWidth="1"/>
    <col min="5" max="5" width="16.85546875" style="13" customWidth="1"/>
    <col min="6" max="6" width="8.85546875" style="13" customWidth="1"/>
    <col min="7" max="16384" width="8.85546875" style="13"/>
  </cols>
  <sheetData>
    <row r="1" spans="1:5" s="1" customFormat="1" x14ac:dyDescent="0.25">
      <c r="A1" s="9"/>
      <c r="B1" s="3"/>
      <c r="C1" s="10"/>
      <c r="D1" s="26" t="s">
        <v>32</v>
      </c>
      <c r="E1" s="26"/>
    </row>
    <row r="2" spans="1:5" s="1" customFormat="1" x14ac:dyDescent="0.25">
      <c r="A2" s="9"/>
      <c r="B2" s="3"/>
      <c r="C2" s="11"/>
      <c r="D2" s="26" t="s">
        <v>33</v>
      </c>
      <c r="E2" s="26"/>
    </row>
    <row r="3" spans="1:5" s="1" customFormat="1" x14ac:dyDescent="0.25">
      <c r="A3" s="9"/>
      <c r="B3" s="3"/>
      <c r="C3" s="12"/>
      <c r="D3" s="27" t="s">
        <v>34</v>
      </c>
      <c r="E3" s="27"/>
    </row>
    <row r="4" spans="1:5" s="1" customFormat="1" x14ac:dyDescent="0.25">
      <c r="A4" s="9"/>
      <c r="B4" s="3"/>
      <c r="C4" s="12"/>
      <c r="D4" s="24"/>
      <c r="E4" s="22"/>
    </row>
    <row r="5" spans="1:5" s="1" customFormat="1" ht="18.75" x14ac:dyDescent="0.3">
      <c r="A5" s="25" t="s">
        <v>35</v>
      </c>
      <c r="B5" s="25"/>
      <c r="C5" s="25"/>
      <c r="D5" s="25"/>
      <c r="E5" s="25"/>
    </row>
    <row r="6" spans="1:5" s="1" customFormat="1" ht="18.75" x14ac:dyDescent="0.3">
      <c r="A6" s="25" t="s">
        <v>92</v>
      </c>
      <c r="B6" s="25"/>
      <c r="C6" s="25"/>
      <c r="D6" s="25"/>
      <c r="E6" s="25"/>
    </row>
    <row r="7" spans="1:5" s="1" customFormat="1" ht="18.75" x14ac:dyDescent="0.3">
      <c r="A7" s="25" t="s">
        <v>94</v>
      </c>
      <c r="B7" s="25"/>
      <c r="C7" s="25"/>
      <c r="D7" s="25"/>
      <c r="E7" s="25"/>
    </row>
    <row r="8" spans="1:5" x14ac:dyDescent="0.25">
      <c r="A8" s="4"/>
      <c r="B8" s="4"/>
      <c r="D8" s="2"/>
      <c r="E8" s="2" t="s">
        <v>0</v>
      </c>
    </row>
    <row r="9" spans="1:5" ht="63" x14ac:dyDescent="0.25">
      <c r="A9" s="5" t="s">
        <v>1</v>
      </c>
      <c r="B9" s="5" t="s">
        <v>2</v>
      </c>
      <c r="C9" s="6" t="s">
        <v>95</v>
      </c>
      <c r="D9" s="7" t="s">
        <v>96</v>
      </c>
      <c r="E9" s="8" t="s">
        <v>36</v>
      </c>
    </row>
    <row r="10" spans="1:5" ht="18.75" x14ac:dyDescent="0.3">
      <c r="A10" s="15" t="s">
        <v>50</v>
      </c>
      <c r="B10" s="16" t="s">
        <v>3</v>
      </c>
      <c r="C10" s="17">
        <f>C11+C13+C15+C19+C23+C25+C31+C32+C40+C41+C35+C24</f>
        <v>14938508.799999999</v>
      </c>
      <c r="D10" s="17">
        <f>D11+D13+D15+D19+D23+D25+D31+D32+D40+D41+D35+D24</f>
        <v>14815493.98</v>
      </c>
      <c r="E10" s="21">
        <f t="shared" ref="E10:E52" si="0">D10/C10*100</f>
        <v>99.176525437398425</v>
      </c>
    </row>
    <row r="11" spans="1:5" ht="18.75" x14ac:dyDescent="0.3">
      <c r="A11" s="15" t="s">
        <v>51</v>
      </c>
      <c r="B11" s="16" t="s">
        <v>4</v>
      </c>
      <c r="C11" s="18">
        <f t="shared" ref="C11:D11" si="1">C12</f>
        <v>7926134.5999999996</v>
      </c>
      <c r="D11" s="18">
        <f t="shared" si="1"/>
        <v>8404153.2520000003</v>
      </c>
      <c r="E11" s="21">
        <f t="shared" si="0"/>
        <v>106.03091766824147</v>
      </c>
    </row>
    <row r="12" spans="1:5" ht="18.75" x14ac:dyDescent="0.3">
      <c r="A12" s="15" t="s">
        <v>52</v>
      </c>
      <c r="B12" s="19" t="s">
        <v>5</v>
      </c>
      <c r="C12" s="28">
        <v>7926134.5999999996</v>
      </c>
      <c r="D12" s="28">
        <v>8404153.2520000003</v>
      </c>
      <c r="E12" s="21">
        <f t="shared" si="0"/>
        <v>106.03091766824147</v>
      </c>
    </row>
    <row r="13" spans="1:5" ht="56.25" x14ac:dyDescent="0.3">
      <c r="A13" s="15" t="s">
        <v>53</v>
      </c>
      <c r="B13" s="16" t="s">
        <v>38</v>
      </c>
      <c r="C13" s="18">
        <f t="shared" ref="C13:D13" si="2">C14</f>
        <v>48752.4</v>
      </c>
      <c r="D13" s="18">
        <f t="shared" si="2"/>
        <v>50020.595000000001</v>
      </c>
      <c r="E13" s="21">
        <f t="shared" si="0"/>
        <v>102.60129757714492</v>
      </c>
    </row>
    <row r="14" spans="1:5" ht="37.5" x14ac:dyDescent="0.3">
      <c r="A14" s="15" t="s">
        <v>54</v>
      </c>
      <c r="B14" s="19" t="s">
        <v>39</v>
      </c>
      <c r="C14" s="28">
        <v>48752.4</v>
      </c>
      <c r="D14" s="28">
        <v>50020.595000000001</v>
      </c>
      <c r="E14" s="21">
        <f t="shared" si="0"/>
        <v>102.60129757714492</v>
      </c>
    </row>
    <row r="15" spans="1:5" ht="18.75" x14ac:dyDescent="0.3">
      <c r="A15" s="15" t="s">
        <v>55</v>
      </c>
      <c r="B15" s="16" t="s">
        <v>6</v>
      </c>
      <c r="C15" s="17">
        <f t="shared" ref="C15:D15" si="3">SUM(C16:C18)</f>
        <v>582206.19999999995</v>
      </c>
      <c r="D15" s="17">
        <f t="shared" si="3"/>
        <v>519602.48599999998</v>
      </c>
      <c r="E15" s="21">
        <f t="shared" si="0"/>
        <v>89.247157793922511</v>
      </c>
    </row>
    <row r="16" spans="1:5" ht="37.5" x14ac:dyDescent="0.3">
      <c r="A16" s="15" t="s">
        <v>56</v>
      </c>
      <c r="B16" s="19" t="s">
        <v>7</v>
      </c>
      <c r="C16" s="28">
        <v>534438.69999999995</v>
      </c>
      <c r="D16" s="28">
        <v>468040.97899999999</v>
      </c>
      <c r="E16" s="21">
        <f t="shared" si="0"/>
        <v>87.576176463268851</v>
      </c>
    </row>
    <row r="17" spans="1:5" ht="18.75" x14ac:dyDescent="0.3">
      <c r="A17" s="15" t="s">
        <v>57</v>
      </c>
      <c r="B17" s="19" t="s">
        <v>8</v>
      </c>
      <c r="C17" s="28">
        <v>1948.6</v>
      </c>
      <c r="D17" s="28">
        <v>1070.2829999999999</v>
      </c>
      <c r="E17" s="21">
        <f t="shared" si="0"/>
        <v>54.925741558041665</v>
      </c>
    </row>
    <row r="18" spans="1:5" ht="37.5" x14ac:dyDescent="0.3">
      <c r="A18" s="15" t="s">
        <v>58</v>
      </c>
      <c r="B18" s="19" t="s">
        <v>9</v>
      </c>
      <c r="C18" s="28">
        <v>45818.9</v>
      </c>
      <c r="D18" s="28">
        <v>50491.224000000002</v>
      </c>
      <c r="E18" s="21">
        <f t="shared" si="0"/>
        <v>110.19737269991205</v>
      </c>
    </row>
    <row r="19" spans="1:5" ht="18.75" x14ac:dyDescent="0.3">
      <c r="A19" s="15" t="s">
        <v>59</v>
      </c>
      <c r="B19" s="16" t="s">
        <v>10</v>
      </c>
      <c r="C19" s="17">
        <f t="shared" ref="C19:D19" si="4">C20+C21+C22</f>
        <v>4313750</v>
      </c>
      <c r="D19" s="17">
        <f t="shared" si="4"/>
        <v>3963233.2139999997</v>
      </c>
      <c r="E19" s="21">
        <f t="shared" si="0"/>
        <v>91.874429765285413</v>
      </c>
    </row>
    <row r="20" spans="1:5" ht="18.75" x14ac:dyDescent="0.3">
      <c r="A20" s="15" t="s">
        <v>60</v>
      </c>
      <c r="B20" s="19" t="s">
        <v>11</v>
      </c>
      <c r="C20" s="28">
        <v>379493.3</v>
      </c>
      <c r="D20" s="17">
        <v>423423.03200000001</v>
      </c>
      <c r="E20" s="21">
        <f t="shared" si="0"/>
        <v>111.57589132667165</v>
      </c>
    </row>
    <row r="21" spans="1:5" ht="18.75" x14ac:dyDescent="0.3">
      <c r="A21" s="15" t="s">
        <v>61</v>
      </c>
      <c r="B21" s="19" t="s">
        <v>12</v>
      </c>
      <c r="C21" s="28">
        <v>1265720.5</v>
      </c>
      <c r="D21" s="17">
        <v>1203024.135</v>
      </c>
      <c r="E21" s="21">
        <f t="shared" si="0"/>
        <v>95.046586904454813</v>
      </c>
    </row>
    <row r="22" spans="1:5" ht="18.75" x14ac:dyDescent="0.3">
      <c r="A22" s="15" t="s">
        <v>62</v>
      </c>
      <c r="B22" s="19" t="s">
        <v>13</v>
      </c>
      <c r="C22" s="28">
        <v>2668536.2000000002</v>
      </c>
      <c r="D22" s="17">
        <v>2336786.0469999998</v>
      </c>
      <c r="E22" s="21">
        <f t="shared" si="0"/>
        <v>87.568084967331515</v>
      </c>
    </row>
    <row r="23" spans="1:5" ht="18.75" x14ac:dyDescent="0.3">
      <c r="A23" s="15" t="s">
        <v>63</v>
      </c>
      <c r="B23" s="16" t="s">
        <v>14</v>
      </c>
      <c r="C23" s="28">
        <v>198593.7</v>
      </c>
      <c r="D23" s="17">
        <v>191107.61</v>
      </c>
      <c r="E23" s="21">
        <f t="shared" si="0"/>
        <v>96.230449404991177</v>
      </c>
    </row>
    <row r="24" spans="1:5" ht="56.25" x14ac:dyDescent="0.3">
      <c r="A24" s="15" t="s">
        <v>85</v>
      </c>
      <c r="B24" s="16" t="s">
        <v>37</v>
      </c>
      <c r="C24" s="17">
        <v>0</v>
      </c>
      <c r="D24" s="17">
        <v>0</v>
      </c>
      <c r="E24" s="21"/>
    </row>
    <row r="25" spans="1:5" ht="56.25" x14ac:dyDescent="0.3">
      <c r="A25" s="15" t="s">
        <v>64</v>
      </c>
      <c r="B25" s="16" t="s">
        <v>15</v>
      </c>
      <c r="C25" s="17">
        <f>C26+C27+C29+C30+C28</f>
        <v>879804.6</v>
      </c>
      <c r="D25" s="17">
        <f>D26+D27+D29+D30+D28</f>
        <v>779393.87600000005</v>
      </c>
      <c r="E25" s="21">
        <f t="shared" si="0"/>
        <v>88.587156284474986</v>
      </c>
    </row>
    <row r="26" spans="1:5" ht="93.75" x14ac:dyDescent="0.3">
      <c r="A26" s="15" t="s">
        <v>65</v>
      </c>
      <c r="B26" s="19" t="s">
        <v>16</v>
      </c>
      <c r="C26" s="28">
        <v>547.29999999999995</v>
      </c>
      <c r="D26" s="17">
        <v>577.774</v>
      </c>
      <c r="E26" s="21">
        <f t="shared" si="0"/>
        <v>105.56806139228942</v>
      </c>
    </row>
    <row r="27" spans="1:5" ht="112.5" x14ac:dyDescent="0.3">
      <c r="A27" s="15" t="s">
        <v>66</v>
      </c>
      <c r="B27" s="23" t="s">
        <v>17</v>
      </c>
      <c r="C27" s="28">
        <f>706548.3+16846.4</f>
        <v>723394.70000000007</v>
      </c>
      <c r="D27" s="17">
        <v>621008.83100000001</v>
      </c>
      <c r="E27" s="21">
        <f t="shared" si="0"/>
        <v>85.846472333844844</v>
      </c>
    </row>
    <row r="28" spans="1:5" ht="56.25" x14ac:dyDescent="0.3">
      <c r="A28" s="15" t="s">
        <v>86</v>
      </c>
      <c r="B28" s="23" t="s">
        <v>48</v>
      </c>
      <c r="C28" s="28">
        <v>3264.6</v>
      </c>
      <c r="D28" s="17">
        <v>4823.5450000000001</v>
      </c>
      <c r="E28" s="21">
        <f t="shared" si="0"/>
        <v>147.75301721497274</v>
      </c>
    </row>
    <row r="29" spans="1:5" ht="37.5" x14ac:dyDescent="0.3">
      <c r="A29" s="15" t="s">
        <v>67</v>
      </c>
      <c r="B29" s="19" t="s">
        <v>18</v>
      </c>
      <c r="C29" s="28">
        <v>18492.7</v>
      </c>
      <c r="D29" s="17">
        <v>22072.231</v>
      </c>
      <c r="E29" s="21">
        <f t="shared" si="0"/>
        <v>119.35645416840157</v>
      </c>
    </row>
    <row r="30" spans="1:5" ht="112.5" x14ac:dyDescent="0.3">
      <c r="A30" s="15" t="s">
        <v>68</v>
      </c>
      <c r="B30" s="23" t="s">
        <v>40</v>
      </c>
      <c r="C30" s="28">
        <v>134105.29999999999</v>
      </c>
      <c r="D30" s="17">
        <v>130911.495</v>
      </c>
      <c r="E30" s="21">
        <f t="shared" si="0"/>
        <v>97.618434916442538</v>
      </c>
    </row>
    <row r="31" spans="1:5" ht="37.5" x14ac:dyDescent="0.3">
      <c r="A31" s="15" t="s">
        <v>69</v>
      </c>
      <c r="B31" s="16" t="s">
        <v>19</v>
      </c>
      <c r="C31" s="28">
        <v>6473</v>
      </c>
      <c r="D31" s="17">
        <v>9576.7420000000002</v>
      </c>
      <c r="E31" s="21">
        <f t="shared" si="0"/>
        <v>147.94904989958289</v>
      </c>
    </row>
    <row r="32" spans="1:5" ht="37.5" x14ac:dyDescent="0.3">
      <c r="A32" s="15" t="s">
        <v>70</v>
      </c>
      <c r="B32" s="16" t="s">
        <v>20</v>
      </c>
      <c r="C32" s="17">
        <f>C33+C34</f>
        <v>194293.8</v>
      </c>
      <c r="D32" s="17">
        <f>D33+D34</f>
        <v>257986.264</v>
      </c>
      <c r="E32" s="21">
        <f t="shared" si="0"/>
        <v>132.78152159255725</v>
      </c>
    </row>
    <row r="33" spans="1:5" ht="18.75" x14ac:dyDescent="0.3">
      <c r="A33" s="15" t="s">
        <v>71</v>
      </c>
      <c r="B33" s="19" t="s">
        <v>41</v>
      </c>
      <c r="C33" s="28">
        <v>2146</v>
      </c>
      <c r="D33" s="17">
        <v>2025.8209999999999</v>
      </c>
      <c r="E33" s="21">
        <f t="shared" si="0"/>
        <v>94.39986020503261</v>
      </c>
    </row>
    <row r="34" spans="1:5" ht="18.75" x14ac:dyDescent="0.3">
      <c r="A34" s="15" t="s">
        <v>72</v>
      </c>
      <c r="B34" s="19" t="s">
        <v>21</v>
      </c>
      <c r="C34" s="28">
        <v>192147.8</v>
      </c>
      <c r="D34" s="17">
        <v>255960.443</v>
      </c>
      <c r="E34" s="21">
        <f t="shared" si="0"/>
        <v>133.21018663757795</v>
      </c>
    </row>
    <row r="35" spans="1:5" ht="37.5" x14ac:dyDescent="0.3">
      <c r="A35" s="15" t="s">
        <v>73</v>
      </c>
      <c r="B35" s="19" t="s">
        <v>22</v>
      </c>
      <c r="C35" s="18">
        <f>C37+C38+C36+C39</f>
        <v>368459.1</v>
      </c>
      <c r="D35" s="18">
        <f>D37+D38+D36+D39</f>
        <v>245018.22399999999</v>
      </c>
      <c r="E35" s="21">
        <f t="shared" si="0"/>
        <v>66.49807916265334</v>
      </c>
    </row>
    <row r="36" spans="1:5" ht="18.75" x14ac:dyDescent="0.3">
      <c r="A36" s="15" t="s">
        <v>87</v>
      </c>
      <c r="B36" s="19" t="s">
        <v>23</v>
      </c>
      <c r="C36" s="18">
        <v>0</v>
      </c>
      <c r="D36" s="17">
        <v>1471.2919999999999</v>
      </c>
      <c r="E36" s="21"/>
    </row>
    <row r="37" spans="1:5" ht="112.5" x14ac:dyDescent="0.3">
      <c r="A37" s="15" t="s">
        <v>74</v>
      </c>
      <c r="B37" s="23" t="s">
        <v>93</v>
      </c>
      <c r="C37" s="28">
        <v>178316.79999999999</v>
      </c>
      <c r="D37" s="17">
        <v>77579.698000000004</v>
      </c>
      <c r="E37" s="21">
        <f t="shared" si="0"/>
        <v>43.506667907903243</v>
      </c>
    </row>
    <row r="38" spans="1:5" ht="37.5" x14ac:dyDescent="0.3">
      <c r="A38" s="15" t="s">
        <v>75</v>
      </c>
      <c r="B38" s="19" t="s">
        <v>45</v>
      </c>
      <c r="C38" s="28">
        <v>133407</v>
      </c>
      <c r="D38" s="17">
        <v>120486.93799999999</v>
      </c>
      <c r="E38" s="21">
        <f t="shared" si="0"/>
        <v>90.315304294377356</v>
      </c>
    </row>
    <row r="39" spans="1:5" ht="93.75" x14ac:dyDescent="0.3">
      <c r="A39" s="15" t="s">
        <v>88</v>
      </c>
      <c r="B39" s="19" t="s">
        <v>49</v>
      </c>
      <c r="C39" s="28">
        <v>56735.3</v>
      </c>
      <c r="D39" s="17">
        <v>45480.296000000002</v>
      </c>
      <c r="E39" s="21">
        <f t="shared" si="0"/>
        <v>80.16225524497095</v>
      </c>
    </row>
    <row r="40" spans="1:5" ht="18.75" x14ac:dyDescent="0.3">
      <c r="A40" s="15" t="s">
        <v>76</v>
      </c>
      <c r="B40" s="19" t="s">
        <v>24</v>
      </c>
      <c r="C40" s="28">
        <v>301774.5</v>
      </c>
      <c r="D40" s="17">
        <v>352815.16800000001</v>
      </c>
      <c r="E40" s="21">
        <f t="shared" si="0"/>
        <v>116.91351257312994</v>
      </c>
    </row>
    <row r="41" spans="1:5" ht="18.75" x14ac:dyDescent="0.3">
      <c r="A41" s="15" t="s">
        <v>77</v>
      </c>
      <c r="B41" s="19" t="s">
        <v>25</v>
      </c>
      <c r="C41" s="18">
        <f>C43+C42</f>
        <v>118266.9</v>
      </c>
      <c r="D41" s="18">
        <f>D43+D42</f>
        <v>42586.548999999999</v>
      </c>
      <c r="E41" s="21">
        <f t="shared" si="0"/>
        <v>36.008848629667305</v>
      </c>
    </row>
    <row r="42" spans="1:5" ht="18.75" x14ac:dyDescent="0.3">
      <c r="A42" s="15" t="s">
        <v>89</v>
      </c>
      <c r="B42" s="19" t="s">
        <v>47</v>
      </c>
      <c r="C42" s="18">
        <v>0</v>
      </c>
      <c r="D42" s="18">
        <v>-748.38400000000001</v>
      </c>
      <c r="E42" s="21"/>
    </row>
    <row r="43" spans="1:5" ht="18.75" x14ac:dyDescent="0.3">
      <c r="A43" s="15" t="s">
        <v>78</v>
      </c>
      <c r="B43" s="19" t="s">
        <v>46</v>
      </c>
      <c r="C43" s="28">
        <v>118266.9</v>
      </c>
      <c r="D43" s="17">
        <v>43334.932999999997</v>
      </c>
      <c r="E43" s="21">
        <f t="shared" si="0"/>
        <v>36.6416410677882</v>
      </c>
    </row>
    <row r="44" spans="1:5" ht="18.75" x14ac:dyDescent="0.3">
      <c r="A44" s="15" t="s">
        <v>79</v>
      </c>
      <c r="B44" s="19" t="s">
        <v>26</v>
      </c>
      <c r="C44" s="18">
        <f>C45+C50+C51</f>
        <v>10305295.471000001</v>
      </c>
      <c r="D44" s="18">
        <f>D45+D50+D51</f>
        <v>12578926.075999998</v>
      </c>
      <c r="E44" s="21">
        <f t="shared" si="0"/>
        <v>122.06274057253566</v>
      </c>
    </row>
    <row r="45" spans="1:5" ht="56.25" x14ac:dyDescent="0.3">
      <c r="A45" s="15" t="s">
        <v>80</v>
      </c>
      <c r="B45" s="19" t="s">
        <v>27</v>
      </c>
      <c r="C45" s="18">
        <f>C46+C47+C48+C49</f>
        <v>10305295.471000001</v>
      </c>
      <c r="D45" s="18">
        <f>D46+D47+D48+D49</f>
        <v>12635203.583999999</v>
      </c>
      <c r="E45" s="21">
        <f t="shared" si="0"/>
        <v>122.60884338111957</v>
      </c>
    </row>
    <row r="46" spans="1:5" ht="37.5" x14ac:dyDescent="0.3">
      <c r="A46" s="15" t="s">
        <v>81</v>
      </c>
      <c r="B46" s="19" t="s">
        <v>28</v>
      </c>
      <c r="C46" s="28">
        <v>355543.6</v>
      </c>
      <c r="D46" s="17">
        <v>386875.6</v>
      </c>
      <c r="E46" s="21">
        <f t="shared" si="0"/>
        <v>108.8124213176668</v>
      </c>
    </row>
    <row r="47" spans="1:5" ht="37.5" x14ac:dyDescent="0.3">
      <c r="A47" s="15" t="s">
        <v>82</v>
      </c>
      <c r="B47" s="19" t="s">
        <v>29</v>
      </c>
      <c r="C47" s="28">
        <f>1091695.7+25000+8992+3315.6-150399.3+45429.01+152936.68+50030+16802.5-18504.2+18504.2-51161.326+163937.307+13500</f>
        <v>1370078.1710000001</v>
      </c>
      <c r="D47" s="17">
        <v>2090066.5220000001</v>
      </c>
      <c r="E47" s="21">
        <f t="shared" si="0"/>
        <v>152.5508957254965</v>
      </c>
    </row>
    <row r="48" spans="1:5" ht="37.5" x14ac:dyDescent="0.3">
      <c r="A48" s="15" t="s">
        <v>83</v>
      </c>
      <c r="B48" s="19" t="s">
        <v>30</v>
      </c>
      <c r="C48" s="28">
        <f>8485217.9-2170.7</f>
        <v>8483047.2000000011</v>
      </c>
      <c r="D48" s="17">
        <v>9181516.4619999994</v>
      </c>
      <c r="E48" s="21">
        <f t="shared" si="0"/>
        <v>108.23370712825925</v>
      </c>
    </row>
    <row r="49" spans="1:5" ht="18.75" x14ac:dyDescent="0.3">
      <c r="A49" s="15" t="s">
        <v>84</v>
      </c>
      <c r="B49" s="19" t="s">
        <v>31</v>
      </c>
      <c r="C49" s="28">
        <v>96626.5</v>
      </c>
      <c r="D49" s="18">
        <v>976745</v>
      </c>
      <c r="E49" s="21">
        <f t="shared" si="0"/>
        <v>1010.8458859629606</v>
      </c>
    </row>
    <row r="50" spans="1:5" ht="131.25" x14ac:dyDescent="0.3">
      <c r="A50" s="15" t="s">
        <v>90</v>
      </c>
      <c r="B50" s="19" t="s">
        <v>43</v>
      </c>
      <c r="C50" s="18">
        <v>0</v>
      </c>
      <c r="D50" s="18">
        <v>15356.588</v>
      </c>
      <c r="E50" s="21"/>
    </row>
    <row r="51" spans="1:5" ht="56.25" x14ac:dyDescent="0.3">
      <c r="A51" s="15" t="s">
        <v>91</v>
      </c>
      <c r="B51" s="19" t="s">
        <v>44</v>
      </c>
      <c r="C51" s="18">
        <v>0</v>
      </c>
      <c r="D51" s="17">
        <v>-71634.096000000005</v>
      </c>
      <c r="E51" s="21"/>
    </row>
    <row r="52" spans="1:5" ht="18.75" x14ac:dyDescent="0.3">
      <c r="A52" s="15"/>
      <c r="B52" s="20" t="s">
        <v>42</v>
      </c>
      <c r="C52" s="18">
        <f>C10+C44</f>
        <v>25243804.270999998</v>
      </c>
      <c r="D52" s="18">
        <f>D10+D44</f>
        <v>27394420.055999998</v>
      </c>
      <c r="E52" s="21">
        <f t="shared" si="0"/>
        <v>108.51938068411748</v>
      </c>
    </row>
  </sheetData>
  <mergeCells count="6">
    <mergeCell ref="A7:E7"/>
    <mergeCell ref="D1:E1"/>
    <mergeCell ref="D2:E2"/>
    <mergeCell ref="D3:E3"/>
    <mergeCell ref="A5:E5"/>
    <mergeCell ref="A6:E6"/>
  </mergeCells>
  <pageMargins left="0.59055118110236227" right="0.31496062992125984" top="0.5" bottom="0.19685039370078741" header="0.39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2019-02-20T10:27:00Z</dcterms:modified>
</cp:coreProperties>
</file>