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!_МЕСЯЦ_!\Проект бюджета 2020-2022 (I чтение)\1. Проект решения ПГД\"/>
    </mc:Choice>
  </mc:AlternateContent>
  <bookViews>
    <workbookView xWindow="0" yWindow="0" windowWidth="28800" windowHeight="11835"/>
  </bookViews>
  <sheets>
    <sheet name="2020-2022" sheetId="1" r:id="rId1"/>
  </sheets>
  <definedNames>
    <definedName name="_xlnm._FilterDatabase" localSheetId="0" hidden="1">'2020-2022'!$A$10:$H$256</definedName>
    <definedName name="_xlnm.Print_Titles" localSheetId="0">'2020-2022'!$9:$10</definedName>
    <definedName name="_xlnm.Print_Area" localSheetId="0">'2020-2022'!$A$1:$F$255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255" i="1"/>
  <c r="F255" i="1"/>
  <c r="D255" i="1"/>
  <c r="D13" i="1" l="1"/>
  <c r="D253" i="1" l="1"/>
  <c r="E253" i="1" l="1"/>
  <c r="F253" i="1"/>
  <c r="E58" i="1" l="1"/>
  <c r="F58" i="1"/>
  <c r="D58" i="1"/>
  <c r="E15" i="1"/>
  <c r="F15" i="1"/>
  <c r="D15" i="1"/>
  <c r="E14" i="1"/>
  <c r="F14" i="1"/>
  <c r="D14" i="1"/>
  <c r="E13" i="1"/>
  <c r="E11" i="1" l="1"/>
  <c r="F11" i="1"/>
  <c r="D11" i="1"/>
  <c r="E62" i="1" l="1"/>
  <c r="F62" i="1"/>
  <c r="D62" i="1"/>
  <c r="E48" i="1"/>
  <c r="F48" i="1"/>
  <c r="D48" i="1"/>
  <c r="E43" i="1"/>
  <c r="F43" i="1"/>
  <c r="D43" i="1"/>
  <c r="E39" i="1" l="1"/>
  <c r="F39" i="1"/>
  <c r="D39" i="1"/>
  <c r="E54" i="1" l="1"/>
  <c r="F54" i="1"/>
  <c r="D54" i="1"/>
  <c r="E31" i="1"/>
  <c r="F31" i="1"/>
  <c r="D31" i="1"/>
  <c r="E26" i="1"/>
  <c r="F26" i="1"/>
  <c r="D26" i="1"/>
  <c r="E21" i="1"/>
  <c r="F21" i="1"/>
  <c r="D21" i="1"/>
  <c r="E16" i="1"/>
  <c r="F16" i="1"/>
  <c r="D16" i="1"/>
  <c r="D250" i="1" s="1"/>
  <c r="F250" i="1" l="1"/>
  <c r="E250" i="1"/>
  <c r="E237" i="1"/>
  <c r="F237" i="1"/>
  <c r="D237" i="1"/>
  <c r="E83" i="1" l="1"/>
  <c r="E248" i="1" s="1"/>
  <c r="F83" i="1"/>
  <c r="F248" i="1" s="1"/>
  <c r="D83" i="1"/>
  <c r="D248" i="1" s="1"/>
  <c r="E82" i="1"/>
  <c r="E247" i="1" s="1"/>
  <c r="F82" i="1"/>
  <c r="F247" i="1" s="1"/>
  <c r="D82" i="1"/>
  <c r="D247" i="1" s="1"/>
  <c r="E81" i="1"/>
  <c r="F81" i="1"/>
  <c r="D81" i="1"/>
  <c r="E80" i="1"/>
  <c r="F80" i="1"/>
  <c r="D80" i="1"/>
  <c r="E109" i="1"/>
  <c r="F109" i="1"/>
  <c r="D109" i="1"/>
  <c r="E106" i="1"/>
  <c r="F106" i="1"/>
  <c r="D106" i="1"/>
  <c r="E101" i="1"/>
  <c r="F101" i="1"/>
  <c r="D101" i="1"/>
  <c r="F251" i="1" l="1"/>
  <c r="E251" i="1"/>
  <c r="D251" i="1"/>
  <c r="F78" i="1"/>
  <c r="D78" i="1"/>
  <c r="E78" i="1"/>
  <c r="E229" i="1"/>
  <c r="F229" i="1"/>
  <c r="D229" i="1"/>
  <c r="E227" i="1"/>
  <c r="F227" i="1"/>
  <c r="D227" i="1"/>
  <c r="E140" i="1"/>
  <c r="E245" i="1" s="1"/>
  <c r="F140" i="1"/>
  <c r="F245" i="1" s="1"/>
  <c r="D140" i="1"/>
  <c r="D245" i="1" s="1"/>
  <c r="E139" i="1"/>
  <c r="F139" i="1"/>
  <c r="D139" i="1"/>
  <c r="E220" i="1"/>
  <c r="E218" i="1" s="1"/>
  <c r="F220" i="1"/>
  <c r="F218" i="1" s="1"/>
  <c r="D220" i="1"/>
  <c r="D218" i="1" s="1"/>
  <c r="E224" i="1"/>
  <c r="F224" i="1"/>
  <c r="D224" i="1"/>
  <c r="E221" i="1"/>
  <c r="F221" i="1"/>
  <c r="D221" i="1"/>
  <c r="E174" i="1"/>
  <c r="F174" i="1"/>
  <c r="D174" i="1"/>
  <c r="D170" i="1"/>
  <c r="E141" i="1"/>
  <c r="F141" i="1"/>
  <c r="D141" i="1"/>
  <c r="E210" i="1"/>
  <c r="F210" i="1"/>
  <c r="D210" i="1"/>
  <c r="E206" i="1"/>
  <c r="F206" i="1"/>
  <c r="D206" i="1"/>
  <c r="E190" i="1"/>
  <c r="F190" i="1"/>
  <c r="D190" i="1"/>
  <c r="E194" i="1"/>
  <c r="F194" i="1"/>
  <c r="D194" i="1"/>
  <c r="E149" i="1"/>
  <c r="F149" i="1"/>
  <c r="D149" i="1"/>
  <c r="E198" i="1"/>
  <c r="E254" i="1" s="1"/>
  <c r="F198" i="1"/>
  <c r="F254" i="1" s="1"/>
  <c r="D198" i="1"/>
  <c r="D254" i="1" s="1"/>
  <c r="E186" i="1"/>
  <c r="F186" i="1"/>
  <c r="D186" i="1"/>
  <c r="E214" i="1"/>
  <c r="F214" i="1"/>
  <c r="D214" i="1"/>
  <c r="E170" i="1"/>
  <c r="F170" i="1"/>
  <c r="E182" i="1"/>
  <c r="F182" i="1"/>
  <c r="D182" i="1"/>
  <c r="E166" i="1"/>
  <c r="F166" i="1"/>
  <c r="D166" i="1"/>
  <c r="E178" i="1"/>
  <c r="F178" i="1"/>
  <c r="D178" i="1"/>
  <c r="E161" i="1"/>
  <c r="F161" i="1"/>
  <c r="D161" i="1"/>
  <c r="E157" i="1"/>
  <c r="F157" i="1"/>
  <c r="D157" i="1"/>
  <c r="E153" i="1"/>
  <c r="F153" i="1"/>
  <c r="D153" i="1"/>
  <c r="E145" i="1"/>
  <c r="F145" i="1"/>
  <c r="D145" i="1"/>
  <c r="E115" i="1"/>
  <c r="F115" i="1"/>
  <c r="D115" i="1"/>
  <c r="F137" i="1" l="1"/>
  <c r="E116" i="1"/>
  <c r="F116" i="1"/>
  <c r="D116" i="1"/>
  <c r="E132" i="1"/>
  <c r="F132" i="1"/>
  <c r="D132" i="1"/>
  <c r="E128" i="1"/>
  <c r="F128" i="1"/>
  <c r="D128" i="1"/>
  <c r="D113" i="1" l="1"/>
  <c r="D246" i="1"/>
  <c r="E113" i="1"/>
  <c r="E246" i="1"/>
  <c r="F113" i="1"/>
  <c r="F246" i="1"/>
  <c r="E118" i="1"/>
  <c r="E252" i="1" s="1"/>
  <c r="F118" i="1"/>
  <c r="F252" i="1" s="1"/>
  <c r="D118" i="1"/>
  <c r="D252" i="1" s="1"/>
  <c r="E241" i="1" l="1"/>
  <c r="F241" i="1"/>
  <c r="D241" i="1"/>
  <c r="F243" i="1" l="1"/>
  <c r="E137" i="1"/>
  <c r="D137" i="1"/>
  <c r="E243" i="1" l="1"/>
  <c r="D243" i="1"/>
</calcChain>
</file>

<file path=xl/sharedStrings.xml><?xml version="1.0" encoding="utf-8"?>
<sst xmlns="http://schemas.openxmlformats.org/spreadsheetml/2006/main" count="574" uniqueCount="332">
  <si>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</si>
  <si>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</si>
  <si>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</si>
  <si>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</si>
  <si>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</si>
  <si>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</si>
  <si>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</si>
  <si>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</si>
  <si>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</si>
  <si>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</si>
  <si>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</si>
  <si>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</si>
  <si>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</si>
  <si>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</si>
  <si>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</si>
  <si>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</si>
  <si>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</si>
  <si>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</si>
  <si>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</si>
  <si>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2020 год</t>
  </si>
  <si>
    <t>федеральный бюджет</t>
  </si>
  <si>
    <t>краевой дорожный фонд</t>
  </si>
  <si>
    <t>Санитарно-эпидемиологическое благополучие</t>
  </si>
  <si>
    <t>Культура и молодежная политика</t>
  </si>
  <si>
    <t>ПЕРЕЧЕНЬ</t>
  </si>
  <si>
    <t>2021 год</t>
  </si>
  <si>
    <t>2022 год</t>
  </si>
  <si>
    <t>Внешнее благоустройство</t>
  </si>
  <si>
    <t>Реконструкция пересечения ул. Героев Хасана и Транссибирской магистрали (включая тоннель)</t>
  </si>
  <si>
    <t>краевой бюджет (дорожный фонд)</t>
  </si>
  <si>
    <t>Реконструкция ул. Героев Хасана от ул. Хлебозаводская до ул. Василия Васильева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</si>
  <si>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</si>
  <si>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Реконструкция ул. Революции от ЦКР до ул. Сибирской с обустройством трамвайной линии. 1 этап</t>
  </si>
  <si>
    <t>Реконструкция ул. Карпинского от ул. Архитектора Свиязева до ул. Советской Армии</t>
  </si>
  <si>
    <t>Строительство автомобильной дороги по ул. Журналиста Дементьева от ул. Лядовская до дома № 147 по ул. Журналиста Дементьева</t>
  </si>
  <si>
    <t>Реконструкция ул. Социалистической от ПК7 до ПК10+50 с разворотным кольцом</t>
  </si>
  <si>
    <t>Реконструкция ул. Карпинского от ул. Мира до шоссе Космонавтов</t>
  </si>
  <si>
    <t>Строительство ул. Углеуральской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</si>
  <si>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</si>
  <si>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Строительство автомобильной дороги по ул. Крисанова от шоссе Космонавтов до ул. Пушкина</t>
  </si>
  <si>
    <t>Строительство автомобильной дороги по ул. Маршала Жукова</t>
  </si>
  <si>
    <t>Строительство автомобильной дороги от площади Карла Маркса до ул. Чкалова</t>
  </si>
  <si>
    <t>Реконструкция ул. Революции: 2 очередь моста через реку Егошиху</t>
  </si>
  <si>
    <t>Реконструкция ул. Плеханова от шоссе Космонавтов до ул. Грузинская</t>
  </si>
  <si>
    <t>Изъятие земельных участков и объектов недвижимости, имущества для реконструкции дорожных объектов города Перми</t>
  </si>
  <si>
    <t>Строительство места отвала снега «Голый мыс»</t>
  </si>
  <si>
    <t>Строительство (реконструкция) сетей наружного освещения</t>
  </si>
  <si>
    <t>Строительство сквера по ул. Гашкова, 20</t>
  </si>
  <si>
    <t>Строительство сквера по ул. Яблочкова</t>
  </si>
  <si>
    <t xml:space="preserve">Строительство Архиерейского подворья </t>
  </si>
  <si>
    <t xml:space="preserve">Реконструкция сквера в 68 квартале, эспланада </t>
  </si>
  <si>
    <t xml:space="preserve">Реконструкция сквера на нижней части набережной реки Кама </t>
  </si>
  <si>
    <t>Строительство автомобильной дороги по Ивинскому проспекту</t>
  </si>
  <si>
    <t xml:space="preserve">Реконструкция ул. Грибоедова от ул. Уинской до ул. Лесной </t>
  </si>
  <si>
    <t xml:space="preserve">Строительство ливневой канализации и очистных сооружений для отвода воды с автомобильной дороги по ул. Маршала Жукова и прилегающей территории </t>
  </si>
  <si>
    <t>Реконструкция проспекта Парковый</t>
  </si>
  <si>
    <t>Реконструкция ул. Куфонина</t>
  </si>
  <si>
    <t>9190041010</t>
  </si>
  <si>
    <t>Строительство приюта для содержания безнадзорных животных по ул. Верхне-Муллинской, 106а г. Перми</t>
  </si>
  <si>
    <t>Управление капитального строительства</t>
  </si>
  <si>
    <t>Реконструкция системы очистки сточных вод в микрорайоне «Крым» Кировского района города Перми</t>
  </si>
  <si>
    <t>Расширение и реконструкция (3 очередь) канализации города Перми</t>
  </si>
  <si>
    <t>Строительство водопроводных сетей в микрорайоне «Висим» Мотовилихинского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</si>
  <si>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</si>
  <si>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</si>
  <si>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Санация и строительство 2-й нитки водовода Гайва-Заозерье</t>
  </si>
  <si>
    <t>Строительство блокировочной сети водопровода по ул. Макаренко Мотовилихинского района города Перми</t>
  </si>
  <si>
    <t>Реконструкция системы водоснабжения в микрорайоне «Южный»</t>
  </si>
  <si>
    <t>Строительство блокировочной сети водопровода на пересечении ул. Красина - ул. Маяковского Дзержинского района города Перми</t>
  </si>
  <si>
    <t>Реконструкция сети водопровода по ул. Трамвайной Дзержинского района города Перми</t>
  </si>
  <si>
    <t>Реконструкция канализационной насосной станции «Речник» Дзержинского района города Перми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</si>
  <si>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</si>
  <si>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Строительство газопроводов в микрорайонах индивидуальной застройки города Перми</t>
  </si>
  <si>
    <t>Строительство блочной модульной котельной в микрорайоне «Южный»</t>
  </si>
  <si>
    <t>Строительство кольцевой линии электроснабжения для обеспечения вторым независимым источником электроснабжения газовой котельной по ул. Железнодорожной, 22а города Перми</t>
  </si>
  <si>
    <t>Жилищно-коммунальное хозяйство</t>
  </si>
  <si>
    <t>Строительство объектов благоустройства на территории индивидуальной жилой застройки в городе Перми</t>
  </si>
  <si>
    <t>Строительство объектов инженерной инфраструктуры на территории индивидуальной жилой застройки в городе Перми</t>
  </si>
  <si>
    <t xml:space="preserve">Строительство сетей водоснабжения в микрорайонах города Перми </t>
  </si>
  <si>
    <t>1760142410</t>
  </si>
  <si>
    <t>1710141130</t>
  </si>
  <si>
    <t>1710142370</t>
  </si>
  <si>
    <t>1710141210</t>
  </si>
  <si>
    <t>1710142180</t>
  </si>
  <si>
    <t>1710241100</t>
  </si>
  <si>
    <t>1760342760</t>
  </si>
  <si>
    <t>1760342750</t>
  </si>
  <si>
    <t>1710141090</t>
  </si>
  <si>
    <t>1710141220</t>
  </si>
  <si>
    <t>1710142330</t>
  </si>
  <si>
    <t>1710142340</t>
  </si>
  <si>
    <t>1710142350</t>
  </si>
  <si>
    <t>1710142360</t>
  </si>
  <si>
    <t>1710442380</t>
  </si>
  <si>
    <t>1710141320</t>
  </si>
  <si>
    <t>1710142260</t>
  </si>
  <si>
    <t>1710441240</t>
  </si>
  <si>
    <t xml:space="preserve">Департамент  дорог и благоустройства </t>
  </si>
  <si>
    <t>Реконструкция площади Восстания. 2 этап</t>
  </si>
  <si>
    <t>Транспорт</t>
  </si>
  <si>
    <t>Строительство трамвайных путей между станциями Пермь II и Пермь I</t>
  </si>
  <si>
    <t>Реконструкция автодорожного путепровода по ул. Монастырской на 4А + 325 км перегона Пермь-II – Пермь-I Свердловской железной дороги</t>
  </si>
  <si>
    <t>0410241910</t>
  </si>
  <si>
    <t>Строительство объектов недвижимого имущества и инженерной инфраструктуры на территории Экстрим-парка</t>
  </si>
  <si>
    <t>Строительство физкультурно-спортивного центра по адресу: ул. Академика Веденеева, 25</t>
  </si>
  <si>
    <t>Реконструкция физкультурно-оздоровительного комплекса по адресу: ул. Рабочая, 9</t>
  </si>
  <si>
    <t>0510141430</t>
  </si>
  <si>
    <t>0510141470</t>
  </si>
  <si>
    <t>0510141490</t>
  </si>
  <si>
    <t>0510142130</t>
  </si>
  <si>
    <t>0510143660</t>
  </si>
  <si>
    <t>0510141950</t>
  </si>
  <si>
    <t>0510141880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</si>
  <si>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</si>
  <si>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</si>
  <si>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</si>
  <si>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средства Фонда содействия реформированию жилищно-коммунального хозяйства</t>
  </si>
  <si>
    <t>0</t>
  </si>
  <si>
    <t>151F309502</t>
  </si>
  <si>
    <t>15101SЖ160, 151F309602</t>
  </si>
  <si>
    <t>15302R0820</t>
  </si>
  <si>
    <t>153022C080</t>
  </si>
  <si>
    <t>15101SЖ160, 1510121480</t>
  </si>
  <si>
    <t>Строительство здания для размещения дошкольного образовательного учреждения по ул. Евгения Пермяка, 8а</t>
  </si>
  <si>
    <t xml:space="preserve">в том числе </t>
  </si>
  <si>
    <t>Строительство здания для размещения дошкольного образовательного учреждения по ул. Желябова, 16б</t>
  </si>
  <si>
    <t xml:space="preserve">Строительство здания для размещения дошкольного образовательного учреждения по ул. Плеханова, 63
</t>
  </si>
  <si>
    <t>Строительство здания для размещения дошкольного образовательного учреждения по ул. Байкальской, 26а</t>
  </si>
  <si>
    <t xml:space="preserve">краевой бюджет </t>
  </si>
  <si>
    <t xml:space="preserve">федеральный бюджет </t>
  </si>
  <si>
    <t>Строительство нового корпуса МАОУ «Гимназия № 3» г. Перми</t>
  </si>
  <si>
    <t>Реконструкция здания под размещение общеобразовательной организации по ул. Целинной, 15</t>
  </si>
  <si>
    <t xml:space="preserve">Строительство здания общеобразовательного учреждения по ул. Юнг Прикамья, 3
</t>
  </si>
  <si>
    <t>Реконструкция  здания  МБОУ «Гимназия № 17» г. Перми (пристройка нового корпуса)</t>
  </si>
  <si>
    <t>Строительство нового корпуса МАОУ «Техно-школа имени лётчика-космонавта СССР, дважды Героя Советского Союза В. П. Савиных» г. Перми</t>
  </si>
  <si>
    <t>Реконструкция корпуса  МАОУ «СОШ № 22» г. Перми</t>
  </si>
  <si>
    <t>Строительство спортивной площадки МАОУ «СОШ № 131» г. Перми</t>
  </si>
  <si>
    <t xml:space="preserve">Строительство спортивной площадки МАОУ «Школа бизнеса и предпринимательства» г. Перми </t>
  </si>
  <si>
    <t>Строительство спортивного зала МАОУ «СОШ № 96» г. Перми</t>
  </si>
  <si>
    <t>Строительство спортивного зала МАОУ «СОШ № 81» г. Перми</t>
  </si>
  <si>
    <t>Реконструкция здания по ул. Ижевской, 25</t>
  </si>
  <si>
    <t>Строительство источников противопожарного водоснабжения</t>
  </si>
  <si>
    <t>0230241020</t>
  </si>
  <si>
    <t>0220443720</t>
  </si>
  <si>
    <t>0220241030</t>
  </si>
  <si>
    <t>1020442390</t>
  </si>
  <si>
    <t>1110541780</t>
  </si>
  <si>
    <t>1110542270</t>
  </si>
  <si>
    <t>1110542290</t>
  </si>
  <si>
    <t>1110542560</t>
  </si>
  <si>
    <t>1120441540</t>
  </si>
  <si>
    <t>1120441870</t>
  </si>
  <si>
    <t>1320242020</t>
  </si>
  <si>
    <t>1320243710</t>
  </si>
  <si>
    <t>102012T260</t>
  </si>
  <si>
    <t xml:space="preserve">Реконструкция здания МАОУ «СОШ № 93» г. Перми (пристройка нового корпуса)
</t>
  </si>
  <si>
    <t>Реконструкция ледовой арены МАУ ДО «ДЮЦ «Здоровье»</t>
  </si>
  <si>
    <t xml:space="preserve">Строительство здания общеобразовательного учреждения по ул. Карпинского, 77а </t>
  </si>
  <si>
    <t xml:space="preserve">Строительство здания общеобразовательного учреждения по ул. Холмогорской, 2з </t>
  </si>
  <si>
    <t>Строительство спортивной площадки МАОУ «СОШ № 25» г. Перми</t>
  </si>
  <si>
    <t>Строительство спортивной площадки  МАУ ДО ДЮЦ  «Фаворит»</t>
  </si>
  <si>
    <t xml:space="preserve"> Строительство спортивной площадки МАОУ «СОШ № 83»  г. Перми</t>
  </si>
  <si>
    <t xml:space="preserve"> Строительство спортивной площадки МАОУ «СОШ № 76»  г. Перми</t>
  </si>
  <si>
    <t xml:space="preserve"> Строительство спортивной площадки МАОУ  «СОШ № 63»  г. Перми</t>
  </si>
  <si>
    <t>1.</t>
  </si>
  <si>
    <t>8.</t>
  </si>
  <si>
    <t>5.</t>
  </si>
  <si>
    <t>9.</t>
  </si>
  <si>
    <t>2.</t>
  </si>
  <si>
    <t>3.</t>
  </si>
  <si>
    <t>89.</t>
  </si>
  <si>
    <t>15.</t>
  </si>
  <si>
    <t>4.</t>
  </si>
  <si>
    <t>6.</t>
  </si>
  <si>
    <t>7.</t>
  </si>
  <si>
    <t>10.</t>
  </si>
  <si>
    <t>11.</t>
  </si>
  <si>
    <t>12.</t>
  </si>
  <si>
    <t>13.</t>
  </si>
  <si>
    <t>14.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</si>
  <si>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</si>
  <si>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</si>
  <si>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</si>
  <si>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</si>
  <si>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</si>
  <si>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</si>
  <si>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</si>
  <si>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</si>
  <si>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</si>
  <si>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</si>
  <si>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</si>
  <si>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</si>
  <si>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</si>
  <si>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</si>
  <si>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</si>
  <si>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</si>
  <si>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</si>
  <si>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</si>
  <si>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</si>
  <si>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</si>
  <si>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</si>
  <si>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</si>
  <si>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</si>
  <si>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</si>
  <si>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</si>
  <si>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</si>
  <si>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</si>
  <si>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</si>
  <si>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</si>
  <si>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</si>
  <si>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</si>
  <si>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</si>
  <si>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</si>
  <si>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</si>
  <si>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</si>
  <si>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</si>
  <si>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</si>
  <si>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</si>
  <si>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</si>
  <si>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</si>
  <si>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</si>
  <si>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</si>
  <si>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</si>
  <si>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</si>
  <si>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</si>
  <si>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</si>
  <si>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</si>
  <si>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</si>
  <si>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</si>
  <si>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</si>
  <si>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</si>
  <si>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</si>
  <si>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</si>
  <si>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</si>
  <si>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</si>
  <si>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</si>
  <si>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</si>
  <si>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</si>
  <si>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</si>
  <si>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</si>
  <si>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</si>
  <si>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</si>
  <si>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</si>
  <si>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</si>
  <si>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</si>
  <si>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</si>
  <si>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</si>
  <si>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</si>
  <si>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</si>
  <si>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</si>
  <si>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</si>
  <si>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</si>
  <si>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</si>
  <si>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90.</t>
  </si>
  <si>
    <t>91.</t>
  </si>
  <si>
    <t>92.</t>
  </si>
  <si>
    <t>93.</t>
  </si>
  <si>
    <t>Департамент  земельных отношений</t>
  </si>
  <si>
    <t>Департамент земельных отношений</t>
  </si>
  <si>
    <t>Реконструкция кладбища «Северное»</t>
  </si>
  <si>
    <t>Строительство кладбища «Лесное»</t>
  </si>
  <si>
    <t>Строительство надземного пешеходного перехода по ул. Соликамской в районе остановки общественного транспорта «Промкомбинат»</t>
  </si>
  <si>
    <t>Реконструкция здания МАУ «Дворец молодежи» г. Перми</t>
  </si>
  <si>
    <t>0810141600, 081P252320</t>
  </si>
  <si>
    <t>081P252320</t>
  </si>
  <si>
    <t>081P252320, 08101SН070</t>
  </si>
  <si>
    <t>0810141640, 081P252320</t>
  </si>
  <si>
    <t>0810141680, 08101SН071</t>
  </si>
  <si>
    <t>08101SН070</t>
  </si>
  <si>
    <t>08201SН073</t>
  </si>
  <si>
    <t>08101SН070, 08201SP040</t>
  </si>
  <si>
    <t>0820141160</t>
  </si>
  <si>
    <t>08201SН072</t>
  </si>
  <si>
    <t>08101SН070, 08201SН072</t>
  </si>
  <si>
    <t>08201SН070</t>
  </si>
  <si>
    <t>0820141300</t>
  </si>
  <si>
    <t>0820142110, 08201SН074</t>
  </si>
  <si>
    <t>0820142510</t>
  </si>
  <si>
    <t>0820142630</t>
  </si>
  <si>
    <t>0820243510</t>
  </si>
  <si>
    <t>0820243520</t>
  </si>
  <si>
    <t>0820242640</t>
  </si>
  <si>
    <t>0820241760</t>
  </si>
  <si>
    <t>0820241960</t>
  </si>
  <si>
    <t>0820242190</t>
  </si>
  <si>
    <t>0820242220</t>
  </si>
  <si>
    <t>0820242230</t>
  </si>
  <si>
    <t>0820242210</t>
  </si>
  <si>
    <t>0820242620</t>
  </si>
  <si>
    <t>08201SН071</t>
  </si>
  <si>
    <t>0810141610, 081P252320, 08101SН072</t>
  </si>
  <si>
    <t>0820142550, 08201SН075</t>
  </si>
  <si>
    <t>0820142540, 08201SН076</t>
  </si>
  <si>
    <t>0810141940</t>
  </si>
  <si>
    <t>1020141920</t>
  </si>
  <si>
    <t>10201ST200</t>
  </si>
  <si>
    <t>10202SЖ410</t>
  </si>
  <si>
    <t>1020243670</t>
  </si>
  <si>
    <t>1020141930</t>
  </si>
  <si>
    <t>1020341290</t>
  </si>
  <si>
    <t>1020142580</t>
  </si>
  <si>
    <t>1020142590</t>
  </si>
  <si>
    <t>1020142600</t>
  </si>
  <si>
    <t>10201ST04D</t>
  </si>
  <si>
    <t>10201ST04E</t>
  </si>
  <si>
    <t>10201ST04F</t>
  </si>
  <si>
    <t>10201ST04L</t>
  </si>
  <si>
    <t>10201ST04J</t>
  </si>
  <si>
    <t>10201ST04G</t>
  </si>
  <si>
    <t>10201ST04A</t>
  </si>
  <si>
    <t>10201ST04Q</t>
  </si>
  <si>
    <t>10201ST04U</t>
  </si>
  <si>
    <t>10201ST04V</t>
  </si>
  <si>
    <t>10201ST04P</t>
  </si>
  <si>
    <t>10201ST04W</t>
  </si>
  <si>
    <t>10201ST04Y</t>
  </si>
  <si>
    <t>10201ST040</t>
  </si>
  <si>
    <t>10201ST04T</t>
  </si>
  <si>
    <t>1020141280, 10201ST04I</t>
  </si>
  <si>
    <t>Реконструкция сквера им. П. Морозова</t>
  </si>
  <si>
    <t xml:space="preserve">Департамент дорог и благоустройства </t>
  </si>
  <si>
    <t>Департамент жилищно-коммунального хозяйства</t>
  </si>
  <si>
    <t>Строительство плавательного бассейна по адресу: ул. Гашкова, 20а</t>
  </si>
  <si>
    <t xml:space="preserve">Строительство противооползневого сооружения в районе жилых домов по ул. КИМ, 5, 7, ул. Ивановской, 19 и ул. Чехова, 2, 4, 6, 8, 10 </t>
  </si>
  <si>
    <t>Строительство спортивного зала МАОУ «СОШ № 79» г. Перми</t>
  </si>
  <si>
    <t>10201ST04№</t>
  </si>
  <si>
    <t>Строительство здания для размещения дошкольного образовательного учреждения по ул. Ветлужской, 89</t>
  </si>
  <si>
    <t>Строительство лыжероллерной трассы по адресу: ул. Агрономическая, 23</t>
  </si>
  <si>
    <t>Строительство плавательного бассейна по адресу: ул. Гайвинская, 50</t>
  </si>
  <si>
    <t>Строительство спортивного комплекса с плавательным бассейном в микрорайоне Парковый по ул. Шпальная, 2</t>
  </si>
  <si>
    <t>ПРИЛОЖЕНИЕ 5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</si>
  <si>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2020 год и на плановый период 2021 и 2022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</si>
</sst>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5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/>
    </xf>
    <xf numFmtId="0" fontId="2" fillId="2" borderId="0" xfId="0" applyFont="1" applyFill="1" applyAlignment="1">
      <alignment horizontal="center"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/>
    </xf>
    <xf numFmtId="164" fontId="3" fillId="2" borderId="4" xfId="0" applyNumberFormat="1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49" fontId="4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top" wrapText="1"/>
    </xf>
    <xf numFmtId="165" fontId="1" fillId="2" borderId="5" xfId="0" applyNumberFormat="1" applyFont="1" applyFill="1" applyBorder="1" applyAlignment="1">
      <alignment horizontal="right" vertical="center"/>
    </xf>
    <xf numFmtId="165" fontId="1" fillId="2" borderId="5" xfId="0" applyNumberFormat="1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165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1" fontId="1" fillId="2" borderId="0" xfId="0" applyNumberFormat="1" applyFont="1" applyFill="1" applyAlignment="1">
      <alignment horizontal="left" vertical="center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164" fontId="1" fillId="2" borderId="7" xfId="0" applyNumberFormat="1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top" wrapText="1"/>
    </xf>
    <xf numFmtId="165" fontId="1" fillId="2" borderId="0" xfId="0" applyNumberFormat="1" applyFont="1" applyFill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164" fontId="1" fillId="2" borderId="7" xfId="0" applyNumberFormat="1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256"/>
  <sheetViews>
    <sheetView tabSelected="1" zoomScale="70" zoomScaleNormal="70" workbookViewId="0">
      <selection activeCell="O25" sqref="O24:P25"/>
    </sheetView>
  </sheetViews>
  <sheetFormatPr defaultColWidth="9.140625" defaultRowHeight="18.75" x14ac:dyDescent="0.3"/>
  <cols>
    <col min="1" max="1" width="5.5703125" style="3" customWidth="1"/>
    <col min="2" max="2" width="82.7109375" style="13" customWidth="1"/>
    <col min="3" max="3" width="21.28515625" style="13" customWidth="1"/>
    <col min="4" max="6" width="17.5703125" style="19" customWidth="1"/>
    <col min="7" max="7" width="15" style="12" hidden="1" customWidth="1"/>
    <col min="8" max="8" width="9.42578125" style="3" hidden="1" customWidth="1"/>
    <col min="9" max="10" width="9.140625" style="3" customWidth="1"/>
    <col min="11" max="16384" width="9.140625" style="3"/>
  </cols>
  <sheetData>
    <row r="1" spans="1:8" x14ac:dyDescent="0.3">
      <c r="F1" s="19" t="s">
        <v>330</v>
      </c>
    </row>
    <row r="2" spans="1:8" x14ac:dyDescent="0.3">
      <c r="F2" s="19" t="s">
        <v>17</v>
      </c>
    </row>
    <row r="3" spans="1:8" x14ac:dyDescent="0.3">
      <c r="F3" s="19" t="s">
        <v>18</v>
      </c>
    </row>
    <row r="5" spans="1:8" ht="15.75" customHeight="1" x14ac:dyDescent="0.3">
      <c r="A5" s="46" t="s">
        <v>24</v>
      </c>
      <c r="B5" s="47"/>
      <c r="C5" s="47"/>
      <c r="D5" s="48"/>
      <c r="E5" s="48"/>
      <c r="F5" s="49"/>
    </row>
    <row r="6" spans="1:8" ht="19.5" customHeight="1" x14ac:dyDescent="0.3">
      <c r="A6" s="46" t="s">
        <v>331</v>
      </c>
      <c r="B6" s="47"/>
      <c r="C6" s="47"/>
      <c r="D6" s="48"/>
      <c r="E6" s="48"/>
      <c r="F6" s="49"/>
    </row>
    <row r="7" spans="1:8" x14ac:dyDescent="0.3">
      <c r="A7" s="50"/>
      <c r="B7" s="47"/>
      <c r="C7" s="47"/>
      <c r="D7" s="48"/>
      <c r="E7" s="48"/>
      <c r="F7" s="49"/>
    </row>
    <row r="8" spans="1:8" x14ac:dyDescent="0.3">
      <c r="A8" s="5"/>
      <c r="B8" s="14"/>
      <c r="C8" s="14"/>
      <c r="F8" s="19" t="s">
        <v>16</v>
      </c>
    </row>
    <row r="9" spans="1:8" ht="18.75" customHeight="1" x14ac:dyDescent="0.3">
      <c r="A9" s="60" t="s">
        <v>0</v>
      </c>
      <c r="B9" s="60" t="s">
        <v>13</v>
      </c>
      <c r="C9" s="60" t="s">
        <v>1</v>
      </c>
      <c r="D9" s="51" t="s">
        <v>19</v>
      </c>
      <c r="E9" s="44" t="s">
        <v>25</v>
      </c>
      <c r="F9" s="44" t="s">
        <v>26</v>
      </c>
    </row>
    <row r="10" spans="1:8" x14ac:dyDescent="0.3">
      <c r="A10" s="61"/>
      <c r="B10" s="62"/>
      <c r="C10" s="61"/>
      <c r="D10" s="52"/>
      <c r="E10" s="45"/>
      <c r="F10" s="45"/>
    </row>
    <row r="11" spans="1:8" x14ac:dyDescent="0.3">
      <c r="A11" s="1"/>
      <c r="B11" s="8" t="s">
        <v>2</v>
      </c>
      <c r="C11" s="8"/>
      <c r="D11" s="37">
        <f>D13+D14+D15</f>
        <v>1459986.7</v>
      </c>
      <c r="E11" s="37">
        <f t="shared" ref="E11:F11" si="0">E13+E14+E15</f>
        <v>1286715.8999999999</v>
      </c>
      <c r="F11" s="37">
        <f t="shared" si="0"/>
        <v>1382971.3000000003</v>
      </c>
    </row>
    <row r="12" spans="1:8" x14ac:dyDescent="0.3">
      <c r="A12" s="1"/>
      <c r="B12" s="8" t="s">
        <v>5</v>
      </c>
      <c r="C12" s="8"/>
      <c r="D12" s="37"/>
      <c r="E12" s="37"/>
      <c r="F12" s="38"/>
    </row>
    <row r="13" spans="1:8" hidden="1" x14ac:dyDescent="0.3">
      <c r="A13" s="1"/>
      <c r="B13" s="6" t="s">
        <v>6</v>
      </c>
      <c r="C13" s="4"/>
      <c r="D13" s="17">
        <f>D18+D23+D28+D33+D36+D37+D38+D41+D45+D50+D53+D56+D60+D64+D66+D67+D68+D69+D70+D71+D72+D73+D74+D75+D76+D77</f>
        <v>667390.79999999993</v>
      </c>
      <c r="E13" s="17">
        <f>E18+E23+E28+E33+E36+E37+E38+E41+E45+E50+E53+E56+E60+E64+E66+E67+E68+E69+E70+E71+E72+E73+E74+E75+E76+E77</f>
        <v>612923.9</v>
      </c>
      <c r="F13" s="17">
        <f>F18+F23+F28+F33+F36+F37+F38+F41+F45+F50+F53+F56+F60+F64+F66+F67+F68+F69+F70+F71+F72+F73+F74+F75+F76+F77</f>
        <v>454165.00000000012</v>
      </c>
      <c r="H13" s="26">
        <v>0</v>
      </c>
    </row>
    <row r="14" spans="1:8" x14ac:dyDescent="0.3">
      <c r="A14" s="1"/>
      <c r="B14" s="29" t="s">
        <v>12</v>
      </c>
      <c r="C14" s="8"/>
      <c r="D14" s="37">
        <f>D19+D24+D29+D34+D42+D46+D51+D57+D61+D65</f>
        <v>485291.89999999997</v>
      </c>
      <c r="E14" s="37">
        <f>E19+E24+E29+E34+E42+E46+E51+E57+E61+E65</f>
        <v>381975.60000000003</v>
      </c>
      <c r="F14" s="37">
        <f>F19+F24+F29+F34+F42+F46+F51+F57+F61+F65</f>
        <v>636989.9</v>
      </c>
      <c r="H14" s="26"/>
    </row>
    <row r="15" spans="1:8" x14ac:dyDescent="0.3">
      <c r="A15" s="1"/>
      <c r="B15" s="32" t="s">
        <v>129</v>
      </c>
      <c r="C15" s="8"/>
      <c r="D15" s="37">
        <f>D20+D25+D30+D35+D47+D52</f>
        <v>307304</v>
      </c>
      <c r="E15" s="37">
        <f t="shared" ref="E15:F15" si="1">E20+E25+E30+E35+E47+E52</f>
        <v>291816.40000000002</v>
      </c>
      <c r="F15" s="37">
        <f t="shared" si="1"/>
        <v>291816.40000000002</v>
      </c>
      <c r="H15" s="26"/>
    </row>
    <row r="16" spans="1:8" ht="64.5" customHeight="1" x14ac:dyDescent="0.3">
      <c r="A16" s="1" t="s">
        <v>164</v>
      </c>
      <c r="B16" s="9" t="s">
        <v>123</v>
      </c>
      <c r="C16" s="7" t="s">
        <v>59</v>
      </c>
      <c r="D16" s="37">
        <f>D18+D19+D20</f>
        <v>198051.8</v>
      </c>
      <c r="E16" s="37">
        <f t="shared" ref="E16:F16" si="2">E18+E19+E20</f>
        <v>0</v>
      </c>
      <c r="F16" s="37">
        <f t="shared" si="2"/>
        <v>0</v>
      </c>
      <c r="H16" s="26"/>
    </row>
    <row r="17" spans="1:8" x14ac:dyDescent="0.3">
      <c r="A17" s="1"/>
      <c r="B17" s="29" t="s">
        <v>124</v>
      </c>
      <c r="C17" s="29"/>
      <c r="D17" s="37"/>
      <c r="E17" s="37"/>
      <c r="F17" s="38"/>
      <c r="H17" s="26"/>
    </row>
    <row r="18" spans="1:8" hidden="1" x14ac:dyDescent="0.3">
      <c r="A18" s="1"/>
      <c r="B18" s="10" t="s">
        <v>6</v>
      </c>
      <c r="C18" s="21"/>
      <c r="D18" s="17">
        <v>28129</v>
      </c>
      <c r="E18" s="17">
        <v>0</v>
      </c>
      <c r="F18" s="20">
        <v>0</v>
      </c>
      <c r="G18" s="12" t="s">
        <v>263</v>
      </c>
      <c r="H18" s="26">
        <v>0</v>
      </c>
    </row>
    <row r="19" spans="1:8" x14ac:dyDescent="0.3">
      <c r="A19" s="1"/>
      <c r="B19" s="32" t="s">
        <v>128</v>
      </c>
      <c r="C19" s="29"/>
      <c r="D19" s="37">
        <v>8496.2000000000007</v>
      </c>
      <c r="E19" s="37">
        <v>0</v>
      </c>
      <c r="F19" s="38">
        <v>0</v>
      </c>
      <c r="G19" s="12" t="s">
        <v>264</v>
      </c>
      <c r="H19" s="26"/>
    </row>
    <row r="20" spans="1:8" x14ac:dyDescent="0.3">
      <c r="A20" s="1"/>
      <c r="B20" s="32" t="s">
        <v>129</v>
      </c>
      <c r="C20" s="7"/>
      <c r="D20" s="37">
        <v>161426.6</v>
      </c>
      <c r="E20" s="37">
        <v>0</v>
      </c>
      <c r="F20" s="38">
        <v>0</v>
      </c>
      <c r="G20" s="12" t="s">
        <v>264</v>
      </c>
      <c r="H20" s="26"/>
    </row>
    <row r="21" spans="1:8" ht="56.25" x14ac:dyDescent="0.3">
      <c r="A21" s="1" t="s">
        <v>168</v>
      </c>
      <c r="B21" s="29" t="s">
        <v>125</v>
      </c>
      <c r="C21" s="7" t="s">
        <v>59</v>
      </c>
      <c r="D21" s="37">
        <f>D23+D24+D25</f>
        <v>193327.5</v>
      </c>
      <c r="E21" s="37">
        <f t="shared" ref="E21:F21" si="3">E23+E24+E25</f>
        <v>0</v>
      </c>
      <c r="F21" s="37">
        <f t="shared" si="3"/>
        <v>0</v>
      </c>
      <c r="H21" s="26"/>
    </row>
    <row r="22" spans="1:8" x14ac:dyDescent="0.3">
      <c r="A22" s="1"/>
      <c r="B22" s="32" t="s">
        <v>124</v>
      </c>
      <c r="C22" s="29"/>
      <c r="D22" s="39"/>
      <c r="E22" s="39"/>
      <c r="F22" s="39"/>
      <c r="H22" s="26"/>
    </row>
    <row r="23" spans="1:8" hidden="1" x14ac:dyDescent="0.3">
      <c r="A23" s="1"/>
      <c r="B23" s="10" t="s">
        <v>6</v>
      </c>
      <c r="C23" s="21"/>
      <c r="D23" s="16">
        <v>44001.600000000006</v>
      </c>
      <c r="E23" s="16">
        <v>0</v>
      </c>
      <c r="F23" s="18">
        <v>0</v>
      </c>
      <c r="G23" s="12" t="s">
        <v>290</v>
      </c>
      <c r="H23" s="26">
        <v>0</v>
      </c>
    </row>
    <row r="24" spans="1:8" x14ac:dyDescent="0.3">
      <c r="A24" s="1"/>
      <c r="B24" s="32" t="s">
        <v>128</v>
      </c>
      <c r="C24" s="29"/>
      <c r="D24" s="37">
        <v>55076.2</v>
      </c>
      <c r="E24" s="37">
        <v>0</v>
      </c>
      <c r="F24" s="37">
        <v>0</v>
      </c>
      <c r="G24" s="12" t="s">
        <v>265</v>
      </c>
      <c r="H24" s="26"/>
    </row>
    <row r="25" spans="1:8" x14ac:dyDescent="0.3">
      <c r="A25" s="1"/>
      <c r="B25" s="32" t="s">
        <v>129</v>
      </c>
      <c r="C25" s="29"/>
      <c r="D25" s="37">
        <v>94249.7</v>
      </c>
      <c r="E25" s="37">
        <v>0</v>
      </c>
      <c r="F25" s="37">
        <v>0</v>
      </c>
      <c r="G25" s="12" t="s">
        <v>264</v>
      </c>
      <c r="H25" s="26"/>
    </row>
    <row r="26" spans="1:8" ht="56.25" x14ac:dyDescent="0.3">
      <c r="A26" s="1" t="s">
        <v>169</v>
      </c>
      <c r="B26" s="32" t="s">
        <v>126</v>
      </c>
      <c r="C26" s="7" t="s">
        <v>59</v>
      </c>
      <c r="D26" s="37">
        <f>D28+D29+D30</f>
        <v>56987.5</v>
      </c>
      <c r="E26" s="37">
        <f t="shared" ref="E26:F26" si="4">E28+E29+E30</f>
        <v>0</v>
      </c>
      <c r="F26" s="37">
        <f t="shared" si="4"/>
        <v>0</v>
      </c>
      <c r="H26" s="26"/>
    </row>
    <row r="27" spans="1:8" x14ac:dyDescent="0.3">
      <c r="A27" s="1"/>
      <c r="B27" s="32" t="s">
        <v>124</v>
      </c>
      <c r="C27" s="29"/>
      <c r="D27" s="37"/>
      <c r="E27" s="37"/>
      <c r="F27" s="37"/>
      <c r="H27" s="26"/>
    </row>
    <row r="28" spans="1:8" hidden="1" x14ac:dyDescent="0.3">
      <c r="A28" s="1"/>
      <c r="B28" s="10" t="s">
        <v>6</v>
      </c>
      <c r="C28" s="25"/>
      <c r="D28" s="16">
        <v>2642.5999999999995</v>
      </c>
      <c r="E28" s="16">
        <v>0</v>
      </c>
      <c r="F28" s="16">
        <v>0</v>
      </c>
      <c r="G28" s="12" t="s">
        <v>266</v>
      </c>
      <c r="H28" s="26">
        <v>0</v>
      </c>
    </row>
    <row r="29" spans="1:8" x14ac:dyDescent="0.3">
      <c r="A29" s="1"/>
      <c r="B29" s="32" t="s">
        <v>128</v>
      </c>
      <c r="C29" s="29"/>
      <c r="D29" s="37">
        <v>2717.2</v>
      </c>
      <c r="E29" s="37">
        <v>0</v>
      </c>
      <c r="F29" s="37">
        <v>0</v>
      </c>
      <c r="G29" s="12" t="s">
        <v>264</v>
      </c>
      <c r="H29" s="26"/>
    </row>
    <row r="30" spans="1:8" x14ac:dyDescent="0.3">
      <c r="A30" s="1"/>
      <c r="B30" s="32" t="s">
        <v>129</v>
      </c>
      <c r="C30" s="29"/>
      <c r="D30" s="37">
        <v>51627.7</v>
      </c>
      <c r="E30" s="37">
        <v>0</v>
      </c>
      <c r="F30" s="37">
        <v>0</v>
      </c>
      <c r="G30" s="12" t="s">
        <v>264</v>
      </c>
      <c r="H30" s="26"/>
    </row>
    <row r="31" spans="1:8" ht="56.25" x14ac:dyDescent="0.3">
      <c r="A31" s="1" t="s">
        <v>172</v>
      </c>
      <c r="B31" s="32" t="s">
        <v>127</v>
      </c>
      <c r="C31" s="7" t="s">
        <v>59</v>
      </c>
      <c r="D31" s="37">
        <f>D33+D34+D35</f>
        <v>162811.29999999999</v>
      </c>
      <c r="E31" s="37">
        <f t="shared" ref="E31:F31" si="5">E33+E34+E35</f>
        <v>0</v>
      </c>
      <c r="F31" s="37">
        <f t="shared" si="5"/>
        <v>0</v>
      </c>
      <c r="H31" s="26"/>
    </row>
    <row r="32" spans="1:8" x14ac:dyDescent="0.3">
      <c r="A32" s="1"/>
      <c r="B32" s="32" t="s">
        <v>124</v>
      </c>
      <c r="C32" s="29"/>
      <c r="D32" s="37"/>
      <c r="E32" s="37"/>
      <c r="F32" s="37"/>
      <c r="H32" s="26"/>
    </row>
    <row r="33" spans="1:8" hidden="1" x14ac:dyDescent="0.3">
      <c r="A33" s="1"/>
      <c r="B33" s="10" t="s">
        <v>6</v>
      </c>
      <c r="C33" s="25"/>
      <c r="D33" s="16">
        <v>72811.3</v>
      </c>
      <c r="E33" s="16">
        <v>0</v>
      </c>
      <c r="F33" s="16">
        <v>0</v>
      </c>
      <c r="G33" s="12" t="s">
        <v>267</v>
      </c>
      <c r="H33" s="26">
        <v>0</v>
      </c>
    </row>
    <row r="34" spans="1:8" x14ac:dyDescent="0.3">
      <c r="A34" s="1"/>
      <c r="B34" s="32" t="s">
        <v>128</v>
      </c>
      <c r="C34" s="29"/>
      <c r="D34" s="37">
        <v>90000</v>
      </c>
      <c r="E34" s="37">
        <v>0</v>
      </c>
      <c r="F34" s="37">
        <v>0</v>
      </c>
      <c r="G34" s="12" t="s">
        <v>268</v>
      </c>
      <c r="H34" s="26"/>
    </row>
    <row r="35" spans="1:8" hidden="1" x14ac:dyDescent="0.3">
      <c r="A35" s="1"/>
      <c r="B35" s="10" t="s">
        <v>129</v>
      </c>
      <c r="C35" s="25"/>
      <c r="D35" s="16">
        <v>0</v>
      </c>
      <c r="E35" s="16">
        <v>0</v>
      </c>
      <c r="F35" s="16">
        <v>0</v>
      </c>
      <c r="H35" s="26">
        <v>0</v>
      </c>
    </row>
    <row r="36" spans="1:8" ht="54" customHeight="1" x14ac:dyDescent="0.3">
      <c r="A36" s="1" t="s">
        <v>166</v>
      </c>
      <c r="B36" s="32" t="s">
        <v>326</v>
      </c>
      <c r="C36" s="7" t="s">
        <v>59</v>
      </c>
      <c r="D36" s="37">
        <v>0</v>
      </c>
      <c r="E36" s="37">
        <v>0</v>
      </c>
      <c r="F36" s="37">
        <v>150000</v>
      </c>
      <c r="G36" s="12" t="s">
        <v>293</v>
      </c>
      <c r="H36" s="26"/>
    </row>
    <row r="37" spans="1:8" ht="56.25" x14ac:dyDescent="0.3">
      <c r="A37" s="1" t="s">
        <v>173</v>
      </c>
      <c r="B37" s="32" t="s">
        <v>131</v>
      </c>
      <c r="C37" s="7" t="s">
        <v>59</v>
      </c>
      <c r="D37" s="37">
        <v>160630.9</v>
      </c>
      <c r="E37" s="37">
        <v>50000</v>
      </c>
      <c r="F37" s="37">
        <v>0</v>
      </c>
      <c r="G37" s="12" t="s">
        <v>271</v>
      </c>
      <c r="H37" s="26"/>
    </row>
    <row r="38" spans="1:8" ht="40.5" customHeight="1" x14ac:dyDescent="0.3">
      <c r="A38" s="58" t="s">
        <v>174</v>
      </c>
      <c r="B38" s="56" t="s">
        <v>155</v>
      </c>
      <c r="C38" s="29" t="s">
        <v>11</v>
      </c>
      <c r="D38" s="37">
        <v>20807.900000000001</v>
      </c>
      <c r="E38" s="37">
        <v>0</v>
      </c>
      <c r="F38" s="37">
        <v>0</v>
      </c>
      <c r="G38" s="12" t="s">
        <v>289</v>
      </c>
      <c r="H38" s="26"/>
    </row>
    <row r="39" spans="1:8" ht="65.25" customHeight="1" x14ac:dyDescent="0.3">
      <c r="A39" s="59"/>
      <c r="B39" s="57"/>
      <c r="C39" s="7" t="s">
        <v>59</v>
      </c>
      <c r="D39" s="37">
        <f>D41+D42</f>
        <v>180013.59999999998</v>
      </c>
      <c r="E39" s="37">
        <f t="shared" ref="E39:F39" si="6">E41+E42</f>
        <v>0</v>
      </c>
      <c r="F39" s="37">
        <f t="shared" si="6"/>
        <v>0</v>
      </c>
      <c r="H39" s="26"/>
    </row>
    <row r="40" spans="1:8" x14ac:dyDescent="0.3">
      <c r="A40" s="1"/>
      <c r="B40" s="32" t="s">
        <v>124</v>
      </c>
      <c r="C40" s="29"/>
      <c r="D40" s="37"/>
      <c r="E40" s="37"/>
      <c r="F40" s="37"/>
      <c r="H40" s="26"/>
    </row>
    <row r="41" spans="1:8" hidden="1" x14ac:dyDescent="0.3">
      <c r="A41" s="1"/>
      <c r="B41" s="10" t="s">
        <v>6</v>
      </c>
      <c r="C41" s="25"/>
      <c r="D41" s="16">
        <v>43110.2</v>
      </c>
      <c r="E41" s="16">
        <v>0</v>
      </c>
      <c r="F41" s="16">
        <v>0</v>
      </c>
      <c r="H41" s="26">
        <v>0</v>
      </c>
    </row>
    <row r="42" spans="1:8" x14ac:dyDescent="0.3">
      <c r="A42" s="1"/>
      <c r="B42" s="32" t="s">
        <v>128</v>
      </c>
      <c r="C42" s="29"/>
      <c r="D42" s="37">
        <v>136903.4</v>
      </c>
      <c r="E42" s="37">
        <v>0</v>
      </c>
      <c r="F42" s="37">
        <v>0</v>
      </c>
      <c r="G42" s="12" t="s">
        <v>274</v>
      </c>
      <c r="H42" s="26"/>
    </row>
    <row r="43" spans="1:8" ht="56.25" x14ac:dyDescent="0.3">
      <c r="A43" s="1" t="s">
        <v>165</v>
      </c>
      <c r="B43" s="32" t="s">
        <v>130</v>
      </c>
      <c r="C43" s="7" t="s">
        <v>59</v>
      </c>
      <c r="D43" s="37">
        <f>D45+D46+D47</f>
        <v>174232.5</v>
      </c>
      <c r="E43" s="37">
        <f t="shared" ref="E43:F43" si="7">E45+E46+E47</f>
        <v>348666.5</v>
      </c>
      <c r="F43" s="37">
        <f t="shared" si="7"/>
        <v>0</v>
      </c>
      <c r="H43" s="26"/>
    </row>
    <row r="44" spans="1:8" x14ac:dyDescent="0.3">
      <c r="A44" s="1"/>
      <c r="B44" s="32" t="s">
        <v>124</v>
      </c>
      <c r="C44" s="29"/>
      <c r="D44" s="37"/>
      <c r="E44" s="37"/>
      <c r="F44" s="37"/>
      <c r="H44" s="26"/>
    </row>
    <row r="45" spans="1:8" hidden="1" x14ac:dyDescent="0.3">
      <c r="A45" s="1"/>
      <c r="B45" s="10" t="s">
        <v>6</v>
      </c>
      <c r="C45" s="27"/>
      <c r="D45" s="16">
        <v>17057.399999999998</v>
      </c>
      <c r="E45" s="16">
        <v>150010.20000000001</v>
      </c>
      <c r="F45" s="16">
        <v>0</v>
      </c>
      <c r="G45" s="12" t="s">
        <v>269</v>
      </c>
      <c r="H45" s="26">
        <v>0</v>
      </c>
    </row>
    <row r="46" spans="1:8" x14ac:dyDescent="0.3">
      <c r="A46" s="1"/>
      <c r="B46" s="32" t="s">
        <v>128</v>
      </c>
      <c r="C46" s="29"/>
      <c r="D46" s="37">
        <v>157175.1</v>
      </c>
      <c r="E46" s="37">
        <v>84685.5</v>
      </c>
      <c r="F46" s="37">
        <v>0</v>
      </c>
      <c r="G46" s="12" t="s">
        <v>270</v>
      </c>
      <c r="H46" s="26"/>
    </row>
    <row r="47" spans="1:8" x14ac:dyDescent="0.3">
      <c r="A47" s="1"/>
      <c r="B47" s="32" t="s">
        <v>129</v>
      </c>
      <c r="C47" s="29"/>
      <c r="D47" s="37">
        <v>0</v>
      </c>
      <c r="E47" s="37">
        <v>113970.8</v>
      </c>
      <c r="F47" s="37">
        <v>0</v>
      </c>
      <c r="H47" s="26"/>
    </row>
    <row r="48" spans="1:8" ht="56.25" x14ac:dyDescent="0.3">
      <c r="A48" s="1" t="s">
        <v>167</v>
      </c>
      <c r="B48" s="32" t="s">
        <v>132</v>
      </c>
      <c r="C48" s="7" t="s">
        <v>59</v>
      </c>
      <c r="D48" s="37">
        <f>D50+D51+D52</f>
        <v>103095.3</v>
      </c>
      <c r="E48" s="37">
        <f t="shared" ref="E48:F48" si="8">E50+E51+E52</f>
        <v>318972.30000000005</v>
      </c>
      <c r="F48" s="37">
        <f t="shared" si="8"/>
        <v>307175.10000000003</v>
      </c>
      <c r="H48" s="26"/>
    </row>
    <row r="49" spans="1:8" x14ac:dyDescent="0.3">
      <c r="A49" s="1"/>
      <c r="B49" s="32" t="s">
        <v>124</v>
      </c>
      <c r="C49" s="29"/>
      <c r="D49" s="37"/>
      <c r="E49" s="37"/>
      <c r="F49" s="37"/>
      <c r="H49" s="26"/>
    </row>
    <row r="50" spans="1:8" hidden="1" x14ac:dyDescent="0.3">
      <c r="A50" s="1"/>
      <c r="B50" s="10" t="s">
        <v>6</v>
      </c>
      <c r="C50" s="27"/>
      <c r="D50" s="16">
        <v>103095.3</v>
      </c>
      <c r="E50" s="16">
        <v>112002.7</v>
      </c>
      <c r="F50" s="16">
        <v>0</v>
      </c>
      <c r="G50" s="12" t="s">
        <v>272</v>
      </c>
      <c r="H50" s="26">
        <v>0</v>
      </c>
    </row>
    <row r="51" spans="1:8" x14ac:dyDescent="0.3">
      <c r="A51" s="1"/>
      <c r="B51" s="32" t="s">
        <v>128</v>
      </c>
      <c r="C51" s="29"/>
      <c r="D51" s="37">
        <v>0</v>
      </c>
      <c r="E51" s="37">
        <v>29124</v>
      </c>
      <c r="F51" s="37">
        <v>15358.7</v>
      </c>
      <c r="G51" s="12" t="s">
        <v>273</v>
      </c>
      <c r="H51" s="26"/>
    </row>
    <row r="52" spans="1:8" x14ac:dyDescent="0.3">
      <c r="A52" s="1"/>
      <c r="B52" s="32" t="s">
        <v>129</v>
      </c>
      <c r="C52" s="29"/>
      <c r="D52" s="37">
        <v>0</v>
      </c>
      <c r="E52" s="37">
        <v>177845.6</v>
      </c>
      <c r="F52" s="37">
        <v>291816.40000000002</v>
      </c>
      <c r="H52" s="26"/>
    </row>
    <row r="53" spans="1:8" ht="56.25" x14ac:dyDescent="0.3">
      <c r="A53" s="1" t="s">
        <v>175</v>
      </c>
      <c r="B53" s="32" t="s">
        <v>156</v>
      </c>
      <c r="C53" s="7" t="s">
        <v>59</v>
      </c>
      <c r="D53" s="37">
        <v>0</v>
      </c>
      <c r="E53" s="37">
        <v>39792.400000000001</v>
      </c>
      <c r="F53" s="37">
        <v>58995.4</v>
      </c>
      <c r="G53" s="12" t="s">
        <v>275</v>
      </c>
      <c r="H53" s="26"/>
    </row>
    <row r="54" spans="1:8" ht="56.25" x14ac:dyDescent="0.3">
      <c r="A54" s="1" t="s">
        <v>176</v>
      </c>
      <c r="B54" s="32" t="s">
        <v>133</v>
      </c>
      <c r="C54" s="7" t="s">
        <v>59</v>
      </c>
      <c r="D54" s="37">
        <f>D56+D57</f>
        <v>157514.5</v>
      </c>
      <c r="E54" s="37">
        <f t="shared" ref="E54:F54" si="9">E56+E57</f>
        <v>393678.30000000005</v>
      </c>
      <c r="F54" s="37">
        <f t="shared" si="9"/>
        <v>0</v>
      </c>
      <c r="H54" s="26"/>
    </row>
    <row r="55" spans="1:8" x14ac:dyDescent="0.3">
      <c r="A55" s="1"/>
      <c r="B55" s="32" t="s">
        <v>124</v>
      </c>
      <c r="C55" s="29"/>
      <c r="D55" s="37"/>
      <c r="E55" s="37"/>
      <c r="F55" s="37"/>
      <c r="H55" s="26"/>
    </row>
    <row r="56" spans="1:8" hidden="1" x14ac:dyDescent="0.3">
      <c r="A56" s="1"/>
      <c r="B56" s="10" t="s">
        <v>6</v>
      </c>
      <c r="C56" s="25"/>
      <c r="D56" s="16">
        <v>122590.7</v>
      </c>
      <c r="E56" s="16">
        <v>125512.2</v>
      </c>
      <c r="F56" s="16">
        <v>0</v>
      </c>
      <c r="G56" s="12" t="s">
        <v>276</v>
      </c>
      <c r="H56" s="26">
        <v>0</v>
      </c>
    </row>
    <row r="57" spans="1:8" x14ac:dyDescent="0.3">
      <c r="A57" s="1"/>
      <c r="B57" s="32" t="s">
        <v>128</v>
      </c>
      <c r="C57" s="29"/>
      <c r="D57" s="37">
        <v>34923.800000000003</v>
      </c>
      <c r="E57" s="37">
        <v>268166.10000000003</v>
      </c>
      <c r="F57" s="37">
        <v>0</v>
      </c>
      <c r="H57" s="26"/>
    </row>
    <row r="58" spans="1:8" ht="56.25" x14ac:dyDescent="0.3">
      <c r="A58" s="1" t="s">
        <v>177</v>
      </c>
      <c r="B58" s="32" t="s">
        <v>157</v>
      </c>
      <c r="C58" s="7" t="s">
        <v>59</v>
      </c>
      <c r="D58" s="37">
        <f>D60+D61</f>
        <v>0</v>
      </c>
      <c r="E58" s="37">
        <f t="shared" ref="E58:F58" si="10">E60+E61</f>
        <v>7485</v>
      </c>
      <c r="F58" s="37">
        <f t="shared" si="10"/>
        <v>140546.70000000001</v>
      </c>
      <c r="H58" s="26"/>
    </row>
    <row r="59" spans="1:8" x14ac:dyDescent="0.3">
      <c r="A59" s="1"/>
      <c r="B59" s="32" t="s">
        <v>124</v>
      </c>
      <c r="C59" s="29"/>
      <c r="D59" s="37"/>
      <c r="E59" s="37"/>
      <c r="F59" s="37"/>
      <c r="H59" s="26"/>
    </row>
    <row r="60" spans="1:8" hidden="1" x14ac:dyDescent="0.3">
      <c r="A60" s="1"/>
      <c r="B60" s="10" t="s">
        <v>6</v>
      </c>
      <c r="C60" s="25"/>
      <c r="D60" s="16">
        <v>0</v>
      </c>
      <c r="E60" s="16">
        <v>7485</v>
      </c>
      <c r="F60" s="16">
        <v>33061</v>
      </c>
      <c r="G60" s="12" t="s">
        <v>291</v>
      </c>
      <c r="H60" s="26">
        <v>0</v>
      </c>
    </row>
    <row r="61" spans="1:8" x14ac:dyDescent="0.3">
      <c r="A61" s="1"/>
      <c r="B61" s="32" t="s">
        <v>128</v>
      </c>
      <c r="C61" s="29"/>
      <c r="D61" s="37">
        <v>0</v>
      </c>
      <c r="E61" s="37">
        <v>0</v>
      </c>
      <c r="F61" s="37">
        <v>107485.7</v>
      </c>
      <c r="H61" s="26"/>
    </row>
    <row r="62" spans="1:8" ht="56.25" x14ac:dyDescent="0.3">
      <c r="A62" s="1" t="s">
        <v>178</v>
      </c>
      <c r="B62" s="32" t="s">
        <v>158</v>
      </c>
      <c r="C62" s="7" t="s">
        <v>59</v>
      </c>
      <c r="D62" s="37">
        <f>D64+D65</f>
        <v>0</v>
      </c>
      <c r="E62" s="37">
        <f t="shared" ref="E62:F62" si="11">E64+E65</f>
        <v>22858.799999999999</v>
      </c>
      <c r="F62" s="37">
        <f t="shared" si="11"/>
        <v>560717.5</v>
      </c>
      <c r="H62" s="26"/>
    </row>
    <row r="63" spans="1:8" x14ac:dyDescent="0.3">
      <c r="A63" s="1"/>
      <c r="B63" s="32" t="s">
        <v>124</v>
      </c>
      <c r="C63" s="29"/>
      <c r="D63" s="37"/>
      <c r="E63" s="37"/>
      <c r="F63" s="37"/>
      <c r="H63" s="26"/>
    </row>
    <row r="64" spans="1:8" hidden="1" x14ac:dyDescent="0.3">
      <c r="A64" s="1"/>
      <c r="B64" s="10" t="s">
        <v>6</v>
      </c>
      <c r="C64" s="25"/>
      <c r="D64" s="16">
        <v>0</v>
      </c>
      <c r="E64" s="16">
        <v>22858.799999999999</v>
      </c>
      <c r="F64" s="16">
        <v>46572</v>
      </c>
      <c r="G64" s="12" t="s">
        <v>292</v>
      </c>
      <c r="H64" s="26">
        <v>0</v>
      </c>
    </row>
    <row r="65" spans="1:8" x14ac:dyDescent="0.3">
      <c r="A65" s="1"/>
      <c r="B65" s="32" t="s">
        <v>128</v>
      </c>
      <c r="C65" s="29"/>
      <c r="D65" s="37">
        <v>0</v>
      </c>
      <c r="E65" s="37">
        <v>0</v>
      </c>
      <c r="F65" s="37">
        <v>514145.5</v>
      </c>
      <c r="H65" s="26"/>
    </row>
    <row r="66" spans="1:8" ht="56.25" x14ac:dyDescent="0.3">
      <c r="A66" s="1" t="s">
        <v>179</v>
      </c>
      <c r="B66" s="32" t="s">
        <v>134</v>
      </c>
      <c r="C66" s="7" t="s">
        <v>59</v>
      </c>
      <c r="D66" s="37">
        <v>0</v>
      </c>
      <c r="E66" s="37">
        <v>29410.6</v>
      </c>
      <c r="F66" s="37">
        <v>124668</v>
      </c>
      <c r="G66" s="12" t="s">
        <v>277</v>
      </c>
      <c r="H66" s="26"/>
    </row>
    <row r="67" spans="1:8" ht="56.25" x14ac:dyDescent="0.3">
      <c r="A67" s="1" t="s">
        <v>171</v>
      </c>
      <c r="B67" s="32" t="s">
        <v>135</v>
      </c>
      <c r="C67" s="7" t="s">
        <v>59</v>
      </c>
      <c r="D67" s="37">
        <v>27628.400000000001</v>
      </c>
      <c r="E67" s="37">
        <v>59852</v>
      </c>
      <c r="F67" s="37">
        <v>0</v>
      </c>
      <c r="G67" s="12" t="s">
        <v>278</v>
      </c>
      <c r="H67" s="26"/>
    </row>
    <row r="68" spans="1:8" ht="37.5" x14ac:dyDescent="0.3">
      <c r="A68" s="1" t="s">
        <v>180</v>
      </c>
      <c r="B68" s="32" t="s">
        <v>159</v>
      </c>
      <c r="C68" s="29" t="s">
        <v>11</v>
      </c>
      <c r="D68" s="37">
        <v>16000</v>
      </c>
      <c r="E68" s="37">
        <v>0</v>
      </c>
      <c r="F68" s="37">
        <v>0</v>
      </c>
      <c r="G68" s="12" t="s">
        <v>282</v>
      </c>
      <c r="H68" s="26"/>
    </row>
    <row r="69" spans="1:8" ht="37.5" x14ac:dyDescent="0.3">
      <c r="A69" s="1" t="s">
        <v>181</v>
      </c>
      <c r="B69" s="32" t="s">
        <v>136</v>
      </c>
      <c r="C69" s="29" t="s">
        <v>11</v>
      </c>
      <c r="D69" s="37">
        <v>0</v>
      </c>
      <c r="E69" s="37">
        <v>16000</v>
      </c>
      <c r="F69" s="37">
        <v>0</v>
      </c>
      <c r="G69" s="12" t="s">
        <v>283</v>
      </c>
      <c r="H69" s="26"/>
    </row>
    <row r="70" spans="1:8" ht="37.5" x14ac:dyDescent="0.3">
      <c r="A70" s="1" t="s">
        <v>182</v>
      </c>
      <c r="B70" s="32" t="s">
        <v>160</v>
      </c>
      <c r="C70" s="29" t="s">
        <v>11</v>
      </c>
      <c r="D70" s="37">
        <v>0</v>
      </c>
      <c r="E70" s="37">
        <v>0</v>
      </c>
      <c r="F70" s="37">
        <v>6999.9</v>
      </c>
      <c r="G70" s="12" t="s">
        <v>284</v>
      </c>
      <c r="H70" s="26"/>
    </row>
    <row r="71" spans="1:8" ht="37.5" x14ac:dyDescent="0.3">
      <c r="A71" s="1" t="s">
        <v>183</v>
      </c>
      <c r="B71" s="32" t="s">
        <v>161</v>
      </c>
      <c r="C71" s="29" t="s">
        <v>11</v>
      </c>
      <c r="D71" s="37">
        <v>0</v>
      </c>
      <c r="E71" s="37">
        <v>0</v>
      </c>
      <c r="F71" s="37">
        <v>622.9</v>
      </c>
      <c r="G71" s="12" t="s">
        <v>285</v>
      </c>
      <c r="H71" s="26"/>
    </row>
    <row r="72" spans="1:8" ht="37.5" x14ac:dyDescent="0.3">
      <c r="A72" s="1" t="s">
        <v>184</v>
      </c>
      <c r="B72" s="32" t="s">
        <v>162</v>
      </c>
      <c r="C72" s="29" t="s">
        <v>11</v>
      </c>
      <c r="D72" s="37">
        <v>0</v>
      </c>
      <c r="E72" s="37">
        <v>0</v>
      </c>
      <c r="F72" s="37">
        <v>622.9</v>
      </c>
      <c r="G72" s="12" t="s">
        <v>287</v>
      </c>
      <c r="H72" s="26"/>
    </row>
    <row r="73" spans="1:8" ht="37.5" x14ac:dyDescent="0.3">
      <c r="A73" s="1" t="s">
        <v>185</v>
      </c>
      <c r="B73" s="32" t="s">
        <v>163</v>
      </c>
      <c r="C73" s="29" t="s">
        <v>11</v>
      </c>
      <c r="D73" s="37">
        <v>0</v>
      </c>
      <c r="E73" s="37">
        <v>0</v>
      </c>
      <c r="F73" s="37">
        <v>16622.900000000001</v>
      </c>
      <c r="G73" s="12" t="s">
        <v>286</v>
      </c>
      <c r="H73" s="26"/>
    </row>
    <row r="74" spans="1:8" ht="37.5" x14ac:dyDescent="0.3">
      <c r="A74" s="1" t="s">
        <v>186</v>
      </c>
      <c r="B74" s="32" t="s">
        <v>137</v>
      </c>
      <c r="C74" s="29" t="s">
        <v>11</v>
      </c>
      <c r="D74" s="37">
        <v>622.9</v>
      </c>
      <c r="E74" s="37">
        <v>0</v>
      </c>
      <c r="F74" s="37">
        <v>16000</v>
      </c>
      <c r="G74" s="12" t="s">
        <v>288</v>
      </c>
      <c r="H74" s="26"/>
    </row>
    <row r="75" spans="1:8" ht="56.25" x14ac:dyDescent="0.3">
      <c r="A75" s="1" t="s">
        <v>187</v>
      </c>
      <c r="B75" s="32" t="s">
        <v>138</v>
      </c>
      <c r="C75" s="7" t="s">
        <v>59</v>
      </c>
      <c r="D75" s="37">
        <v>2754.2</v>
      </c>
      <c r="E75" s="37">
        <v>0</v>
      </c>
      <c r="F75" s="37">
        <v>0</v>
      </c>
      <c r="G75" s="12" t="s">
        <v>280</v>
      </c>
      <c r="H75" s="26"/>
    </row>
    <row r="76" spans="1:8" ht="56.25" x14ac:dyDescent="0.3">
      <c r="A76" s="1" t="s">
        <v>188</v>
      </c>
      <c r="B76" s="32" t="s">
        <v>139</v>
      </c>
      <c r="C76" s="7" t="s">
        <v>59</v>
      </c>
      <c r="D76" s="37">
        <v>2754.2</v>
      </c>
      <c r="E76" s="37">
        <v>0</v>
      </c>
      <c r="F76" s="37">
        <v>0</v>
      </c>
      <c r="G76" s="12" t="s">
        <v>279</v>
      </c>
      <c r="H76" s="26"/>
    </row>
    <row r="77" spans="1:8" ht="56.25" x14ac:dyDescent="0.3">
      <c r="A77" s="1" t="s">
        <v>189</v>
      </c>
      <c r="B77" s="32" t="s">
        <v>324</v>
      </c>
      <c r="C77" s="7" t="s">
        <v>59</v>
      </c>
      <c r="D77" s="37">
        <v>2754.2</v>
      </c>
      <c r="E77" s="37">
        <v>0</v>
      </c>
      <c r="F77" s="37">
        <v>0</v>
      </c>
      <c r="G77" s="12" t="s">
        <v>281</v>
      </c>
      <c r="H77" s="26"/>
    </row>
    <row r="78" spans="1:8" x14ac:dyDescent="0.3">
      <c r="A78" s="1"/>
      <c r="B78" s="32" t="s">
        <v>75</v>
      </c>
      <c r="C78" s="7"/>
      <c r="D78" s="37">
        <f>D80+D81+D82+D83</f>
        <v>2138480</v>
      </c>
      <c r="E78" s="37">
        <f t="shared" ref="E78:F78" si="12">E80+E81+E82+E83</f>
        <v>2447251.4</v>
      </c>
      <c r="F78" s="37">
        <f t="shared" si="12"/>
        <v>2741485</v>
      </c>
      <c r="H78" s="26"/>
    </row>
    <row r="79" spans="1:8" x14ac:dyDescent="0.3">
      <c r="A79" s="1"/>
      <c r="B79" s="8" t="s">
        <v>5</v>
      </c>
      <c r="C79" s="7"/>
      <c r="D79" s="37"/>
      <c r="E79" s="37"/>
      <c r="F79" s="38"/>
      <c r="H79" s="26"/>
    </row>
    <row r="80" spans="1:8" hidden="1" x14ac:dyDescent="0.3">
      <c r="A80" s="1"/>
      <c r="B80" s="6" t="s">
        <v>6</v>
      </c>
      <c r="C80" s="7"/>
      <c r="D80" s="16">
        <f>D84+D85+D86+D87+D88+D89+D90+D91+D92+D93+D94+D95+D96+D97+D98++D99+D100+D103</f>
        <v>849077.8</v>
      </c>
      <c r="E80" s="16">
        <f t="shared" ref="E80:F80" si="13">E84+E85+E86+E87+E88+E89+E90+E91+E92+E93+E94+E95+E96+E97+E98++E99+E100+E103</f>
        <v>961447.89999999991</v>
      </c>
      <c r="F80" s="16">
        <f t="shared" si="13"/>
        <v>266407.8</v>
      </c>
      <c r="H80" s="26">
        <v>0</v>
      </c>
    </row>
    <row r="81" spans="1:8" x14ac:dyDescent="0.3">
      <c r="A81" s="1"/>
      <c r="B81" s="29" t="s">
        <v>12</v>
      </c>
      <c r="C81" s="7"/>
      <c r="D81" s="37">
        <f>D104+D108+D111</f>
        <v>627756.69999999995</v>
      </c>
      <c r="E81" s="37">
        <f t="shared" ref="E81:F81" si="14">E104+E108+E111</f>
        <v>809278.8</v>
      </c>
      <c r="F81" s="37">
        <f t="shared" si="14"/>
        <v>219552.1</v>
      </c>
      <c r="H81" s="26"/>
    </row>
    <row r="82" spans="1:8" x14ac:dyDescent="0.3">
      <c r="A82" s="1"/>
      <c r="B82" s="29" t="s">
        <v>20</v>
      </c>
      <c r="C82" s="7"/>
      <c r="D82" s="37">
        <f>D112</f>
        <v>143201.79999999999</v>
      </c>
      <c r="E82" s="37">
        <f t="shared" ref="E82:F82" si="15">E112</f>
        <v>143201.79999999999</v>
      </c>
      <c r="F82" s="37">
        <f t="shared" si="15"/>
        <v>147960.20000000001</v>
      </c>
      <c r="H82" s="26"/>
    </row>
    <row r="83" spans="1:8" ht="37.5" x14ac:dyDescent="0.3">
      <c r="A83" s="1"/>
      <c r="B83" s="29" t="s">
        <v>116</v>
      </c>
      <c r="C83" s="7"/>
      <c r="D83" s="37">
        <f>D105</f>
        <v>518443.7</v>
      </c>
      <c r="E83" s="37">
        <f t="shared" ref="E83:F83" si="16">E105</f>
        <v>533322.9</v>
      </c>
      <c r="F83" s="37">
        <f t="shared" si="16"/>
        <v>2107564.9</v>
      </c>
      <c r="H83" s="26"/>
    </row>
    <row r="84" spans="1:8" ht="56.25" x14ac:dyDescent="0.3">
      <c r="A84" s="1" t="s">
        <v>190</v>
      </c>
      <c r="B84" s="29" t="s">
        <v>60</v>
      </c>
      <c r="C84" s="7" t="s">
        <v>59</v>
      </c>
      <c r="D84" s="37">
        <v>34448</v>
      </c>
      <c r="E84" s="37">
        <v>0</v>
      </c>
      <c r="F84" s="38">
        <v>0</v>
      </c>
      <c r="G84" s="12" t="s">
        <v>87</v>
      </c>
      <c r="H84" s="26"/>
    </row>
    <row r="85" spans="1:8" ht="56.25" x14ac:dyDescent="0.3">
      <c r="A85" s="1" t="s">
        <v>191</v>
      </c>
      <c r="B85" s="29" t="s">
        <v>61</v>
      </c>
      <c r="C85" s="7" t="s">
        <v>59</v>
      </c>
      <c r="D85" s="37">
        <v>99853.1</v>
      </c>
      <c r="E85" s="37">
        <v>99000</v>
      </c>
      <c r="F85" s="38">
        <v>185560.6</v>
      </c>
      <c r="G85" s="12" t="s">
        <v>80</v>
      </c>
      <c r="H85" s="26"/>
    </row>
    <row r="86" spans="1:8" ht="56.25" x14ac:dyDescent="0.3">
      <c r="A86" s="1" t="s">
        <v>192</v>
      </c>
      <c r="B86" s="29" t="s">
        <v>62</v>
      </c>
      <c r="C86" s="7" t="s">
        <v>59</v>
      </c>
      <c r="D86" s="37">
        <v>12463.8</v>
      </c>
      <c r="E86" s="37">
        <v>17955.900000000001</v>
      </c>
      <c r="F86" s="38">
        <v>0</v>
      </c>
      <c r="G86" s="12" t="s">
        <v>82</v>
      </c>
      <c r="H86" s="26"/>
    </row>
    <row r="87" spans="1:8" ht="56.25" x14ac:dyDescent="0.3">
      <c r="A87" s="1" t="s">
        <v>193</v>
      </c>
      <c r="B87" s="29" t="s">
        <v>63</v>
      </c>
      <c r="C87" s="7" t="s">
        <v>59</v>
      </c>
      <c r="D87" s="37">
        <v>13479.7</v>
      </c>
      <c r="E87" s="37">
        <v>0</v>
      </c>
      <c r="F87" s="38">
        <v>0</v>
      </c>
      <c r="G87" s="12" t="s">
        <v>88</v>
      </c>
      <c r="H87" s="26"/>
    </row>
    <row r="88" spans="1:8" ht="75" x14ac:dyDescent="0.3">
      <c r="A88" s="1" t="s">
        <v>194</v>
      </c>
      <c r="B88" s="29" t="s">
        <v>64</v>
      </c>
      <c r="C88" s="7" t="s">
        <v>321</v>
      </c>
      <c r="D88" s="37">
        <v>9847.7000000000007</v>
      </c>
      <c r="E88" s="37">
        <v>0</v>
      </c>
      <c r="F88" s="38">
        <v>0</v>
      </c>
      <c r="G88" s="12" t="s">
        <v>94</v>
      </c>
      <c r="H88" s="26"/>
    </row>
    <row r="89" spans="1:8" ht="56.25" x14ac:dyDescent="0.3">
      <c r="A89" s="1" t="s">
        <v>195</v>
      </c>
      <c r="B89" s="29" t="s">
        <v>65</v>
      </c>
      <c r="C89" s="7" t="s">
        <v>59</v>
      </c>
      <c r="D89" s="37">
        <v>41819</v>
      </c>
      <c r="E89" s="37">
        <v>0</v>
      </c>
      <c r="F89" s="38">
        <v>0</v>
      </c>
      <c r="G89" s="12" t="s">
        <v>95</v>
      </c>
      <c r="H89" s="26"/>
    </row>
    <row r="90" spans="1:8" ht="56.25" x14ac:dyDescent="0.3">
      <c r="A90" s="1" t="s">
        <v>196</v>
      </c>
      <c r="B90" s="29" t="s">
        <v>66</v>
      </c>
      <c r="C90" s="7" t="s">
        <v>59</v>
      </c>
      <c r="D90" s="37">
        <v>20000</v>
      </c>
      <c r="E90" s="37">
        <v>90000</v>
      </c>
      <c r="F90" s="38">
        <v>0</v>
      </c>
      <c r="G90" s="12" t="s">
        <v>83</v>
      </c>
      <c r="H90" s="26"/>
    </row>
    <row r="91" spans="1:8" ht="56.25" x14ac:dyDescent="0.3">
      <c r="A91" s="1" t="s">
        <v>197</v>
      </c>
      <c r="B91" s="29" t="s">
        <v>67</v>
      </c>
      <c r="C91" s="7" t="s">
        <v>59</v>
      </c>
      <c r="D91" s="37">
        <v>28405.1</v>
      </c>
      <c r="E91" s="37">
        <v>0</v>
      </c>
      <c r="F91" s="38">
        <v>0</v>
      </c>
      <c r="G91" s="12" t="s">
        <v>89</v>
      </c>
      <c r="H91" s="26"/>
    </row>
    <row r="92" spans="1:8" ht="56.25" x14ac:dyDescent="0.3">
      <c r="A92" s="1" t="s">
        <v>198</v>
      </c>
      <c r="B92" s="29" t="s">
        <v>68</v>
      </c>
      <c r="C92" s="7" t="s">
        <v>59</v>
      </c>
      <c r="D92" s="37">
        <v>522</v>
      </c>
      <c r="E92" s="37">
        <v>0</v>
      </c>
      <c r="F92" s="38">
        <v>0</v>
      </c>
      <c r="G92" s="12" t="s">
        <v>90</v>
      </c>
      <c r="H92" s="26"/>
    </row>
    <row r="93" spans="1:8" ht="56.25" x14ac:dyDescent="0.3">
      <c r="A93" s="1" t="s">
        <v>199</v>
      </c>
      <c r="B93" s="29" t="s">
        <v>69</v>
      </c>
      <c r="C93" s="7" t="s">
        <v>59</v>
      </c>
      <c r="D93" s="37">
        <v>3897</v>
      </c>
      <c r="E93" s="37">
        <v>0</v>
      </c>
      <c r="F93" s="38">
        <v>0</v>
      </c>
      <c r="G93" s="12" t="s">
        <v>91</v>
      </c>
      <c r="H93" s="26"/>
    </row>
    <row r="94" spans="1:8" ht="56.25" x14ac:dyDescent="0.3">
      <c r="A94" s="1" t="s">
        <v>200</v>
      </c>
      <c r="B94" s="29" t="s">
        <v>70</v>
      </c>
      <c r="C94" s="7" t="s">
        <v>59</v>
      </c>
      <c r="D94" s="37">
        <v>25000</v>
      </c>
      <c r="E94" s="37">
        <v>0</v>
      </c>
      <c r="F94" s="38">
        <v>0</v>
      </c>
      <c r="G94" s="12" t="s">
        <v>92</v>
      </c>
      <c r="H94" s="26"/>
    </row>
    <row r="95" spans="1:8" ht="56.25" x14ac:dyDescent="0.3">
      <c r="A95" s="1" t="s">
        <v>201</v>
      </c>
      <c r="B95" s="29" t="s">
        <v>71</v>
      </c>
      <c r="C95" s="7" t="s">
        <v>59</v>
      </c>
      <c r="D95" s="37">
        <v>14760.4</v>
      </c>
      <c r="E95" s="37">
        <v>53269.599999999999</v>
      </c>
      <c r="F95" s="38">
        <v>0</v>
      </c>
      <c r="G95" s="12" t="s">
        <v>81</v>
      </c>
      <c r="H95" s="26"/>
    </row>
    <row r="96" spans="1:8" ht="56.25" x14ac:dyDescent="0.3">
      <c r="A96" s="1" t="s">
        <v>202</v>
      </c>
      <c r="B96" s="29" t="s">
        <v>72</v>
      </c>
      <c r="C96" s="7" t="s">
        <v>59</v>
      </c>
      <c r="D96" s="37">
        <v>37223.9</v>
      </c>
      <c r="E96" s="37">
        <v>8016.7</v>
      </c>
      <c r="F96" s="38">
        <v>0</v>
      </c>
      <c r="G96" s="12" t="s">
        <v>84</v>
      </c>
      <c r="H96" s="26"/>
    </row>
    <row r="97" spans="1:8" ht="56.25" x14ac:dyDescent="0.3">
      <c r="A97" s="1" t="s">
        <v>203</v>
      </c>
      <c r="B97" s="29" t="s">
        <v>73</v>
      </c>
      <c r="C97" s="7" t="s">
        <v>59</v>
      </c>
      <c r="D97" s="37">
        <v>7780.1</v>
      </c>
      <c r="E97" s="37">
        <v>0</v>
      </c>
      <c r="F97" s="38">
        <v>0</v>
      </c>
      <c r="G97" s="12" t="s">
        <v>96</v>
      </c>
      <c r="H97" s="26"/>
    </row>
    <row r="98" spans="1:8" ht="56.25" x14ac:dyDescent="0.3">
      <c r="A98" s="1" t="s">
        <v>204</v>
      </c>
      <c r="B98" s="29" t="s">
        <v>74</v>
      </c>
      <c r="C98" s="7" t="s">
        <v>59</v>
      </c>
      <c r="D98" s="37">
        <v>2882.8</v>
      </c>
      <c r="E98" s="37">
        <v>0</v>
      </c>
      <c r="F98" s="38">
        <v>0</v>
      </c>
      <c r="G98" s="12" t="s">
        <v>93</v>
      </c>
      <c r="H98" s="26"/>
    </row>
    <row r="99" spans="1:8" ht="56.25" x14ac:dyDescent="0.3">
      <c r="A99" s="1" t="s">
        <v>205</v>
      </c>
      <c r="B99" s="29" t="s">
        <v>77</v>
      </c>
      <c r="C99" s="7" t="s">
        <v>59</v>
      </c>
      <c r="D99" s="38">
        <v>4023.5</v>
      </c>
      <c r="E99" s="38">
        <v>9900</v>
      </c>
      <c r="F99" s="38">
        <v>0</v>
      </c>
      <c r="G99" s="12" t="s">
        <v>85</v>
      </c>
      <c r="H99" s="26"/>
    </row>
    <row r="100" spans="1:8" ht="56.25" x14ac:dyDescent="0.3">
      <c r="A100" s="1" t="s">
        <v>206</v>
      </c>
      <c r="B100" s="29" t="s">
        <v>78</v>
      </c>
      <c r="C100" s="7" t="s">
        <v>59</v>
      </c>
      <c r="D100" s="38">
        <v>12000</v>
      </c>
      <c r="E100" s="38">
        <v>15000</v>
      </c>
      <c r="F100" s="38">
        <v>15000</v>
      </c>
      <c r="G100" s="12" t="s">
        <v>79</v>
      </c>
      <c r="H100" s="26"/>
    </row>
    <row r="101" spans="1:8" ht="59.25" customHeight="1" x14ac:dyDescent="0.3">
      <c r="A101" s="1" t="s">
        <v>207</v>
      </c>
      <c r="B101" s="6" t="s">
        <v>113</v>
      </c>
      <c r="C101" s="7" t="s">
        <v>3</v>
      </c>
      <c r="D101" s="39">
        <f>D103+D104+D105</f>
        <v>1506358.6</v>
      </c>
      <c r="E101" s="39">
        <f t="shared" ref="E101:F101" si="17">E103+E104+E105</f>
        <v>1890393.9</v>
      </c>
      <c r="F101" s="39">
        <f t="shared" si="17"/>
        <v>2284336.6</v>
      </c>
      <c r="H101" s="26"/>
    </row>
    <row r="102" spans="1:8" x14ac:dyDescent="0.3">
      <c r="A102" s="1"/>
      <c r="B102" s="29" t="s">
        <v>5</v>
      </c>
      <c r="C102" s="29"/>
      <c r="D102" s="38"/>
      <c r="E102" s="38"/>
      <c r="F102" s="38"/>
      <c r="H102" s="26"/>
    </row>
    <row r="103" spans="1:8" hidden="1" x14ac:dyDescent="0.3">
      <c r="A103" s="1"/>
      <c r="B103" s="6" t="s">
        <v>6</v>
      </c>
      <c r="C103" s="7"/>
      <c r="D103" s="18">
        <v>480671.7</v>
      </c>
      <c r="E103" s="18">
        <v>668305.69999999995</v>
      </c>
      <c r="F103" s="18">
        <v>65847.199999999997</v>
      </c>
      <c r="G103" s="12" t="s">
        <v>122</v>
      </c>
      <c r="H103" s="26">
        <v>0</v>
      </c>
    </row>
    <row r="104" spans="1:8" x14ac:dyDescent="0.3">
      <c r="A104" s="1"/>
      <c r="B104" s="29" t="s">
        <v>12</v>
      </c>
      <c r="C104" s="7"/>
      <c r="D104" s="38">
        <v>507243.2</v>
      </c>
      <c r="E104" s="38">
        <v>688765.3</v>
      </c>
      <c r="F104" s="38">
        <v>110924.5</v>
      </c>
      <c r="G104" s="12" t="s">
        <v>119</v>
      </c>
      <c r="H104" s="26"/>
    </row>
    <row r="105" spans="1:8" ht="37.5" x14ac:dyDescent="0.3">
      <c r="A105" s="1"/>
      <c r="B105" s="29" t="s">
        <v>116</v>
      </c>
      <c r="C105" s="7"/>
      <c r="D105" s="38">
        <v>518443.7</v>
      </c>
      <c r="E105" s="38">
        <v>533322.9</v>
      </c>
      <c r="F105" s="38">
        <v>2107564.9</v>
      </c>
      <c r="G105" s="12" t="s">
        <v>118</v>
      </c>
      <c r="H105" s="26"/>
    </row>
    <row r="106" spans="1:8" ht="117.75" customHeight="1" x14ac:dyDescent="0.3">
      <c r="A106" s="1" t="s">
        <v>208</v>
      </c>
      <c r="B106" s="29" t="s">
        <v>114</v>
      </c>
      <c r="C106" s="7" t="s">
        <v>3</v>
      </c>
      <c r="D106" s="38">
        <f>D108</f>
        <v>67548.5</v>
      </c>
      <c r="E106" s="38">
        <f t="shared" ref="E106:F106" si="18">E108</f>
        <v>67548.5</v>
      </c>
      <c r="F106" s="38">
        <f t="shared" si="18"/>
        <v>59307.5</v>
      </c>
      <c r="H106" s="26"/>
    </row>
    <row r="107" spans="1:8" x14ac:dyDescent="0.3">
      <c r="A107" s="1"/>
      <c r="B107" s="29" t="s">
        <v>5</v>
      </c>
      <c r="C107" s="7"/>
      <c r="D107" s="37"/>
      <c r="E107" s="37"/>
      <c r="F107" s="38"/>
      <c r="H107" s="26"/>
    </row>
    <row r="108" spans="1:8" x14ac:dyDescent="0.3">
      <c r="A108" s="1"/>
      <c r="B108" s="29" t="s">
        <v>12</v>
      </c>
      <c r="C108" s="7"/>
      <c r="D108" s="37">
        <v>67548.5</v>
      </c>
      <c r="E108" s="37">
        <v>67548.5</v>
      </c>
      <c r="F108" s="38">
        <v>59307.5</v>
      </c>
      <c r="G108" s="12" t="s">
        <v>121</v>
      </c>
      <c r="H108" s="26"/>
    </row>
    <row r="109" spans="1:8" ht="63" customHeight="1" x14ac:dyDescent="0.3">
      <c r="A109" s="1" t="s">
        <v>209</v>
      </c>
      <c r="B109" s="29" t="s">
        <v>115</v>
      </c>
      <c r="C109" s="7" t="s">
        <v>3</v>
      </c>
      <c r="D109" s="37">
        <f>D111+D112</f>
        <v>196166.8</v>
      </c>
      <c r="E109" s="37">
        <f t="shared" ref="E109:F109" si="19">E111+E112</f>
        <v>196166.8</v>
      </c>
      <c r="F109" s="37">
        <f t="shared" si="19"/>
        <v>197280.30000000002</v>
      </c>
      <c r="H109" s="26"/>
    </row>
    <row r="110" spans="1:8" x14ac:dyDescent="0.3">
      <c r="A110" s="1"/>
      <c r="B110" s="29" t="s">
        <v>5</v>
      </c>
      <c r="C110" s="7"/>
      <c r="D110" s="37"/>
      <c r="E110" s="37"/>
      <c r="F110" s="38"/>
      <c r="H110" s="26"/>
    </row>
    <row r="111" spans="1:8" x14ac:dyDescent="0.3">
      <c r="A111" s="1"/>
      <c r="B111" s="29" t="s">
        <v>12</v>
      </c>
      <c r="C111" s="7"/>
      <c r="D111" s="37">
        <v>52965</v>
      </c>
      <c r="E111" s="37">
        <v>52965</v>
      </c>
      <c r="F111" s="38">
        <v>49320.1</v>
      </c>
      <c r="G111" s="12" t="s">
        <v>120</v>
      </c>
      <c r="H111" s="26"/>
    </row>
    <row r="112" spans="1:8" x14ac:dyDescent="0.3">
      <c r="A112" s="1"/>
      <c r="B112" s="29" t="s">
        <v>20</v>
      </c>
      <c r="C112" s="7"/>
      <c r="D112" s="37">
        <v>143201.79999999999</v>
      </c>
      <c r="E112" s="37">
        <v>143201.79999999999</v>
      </c>
      <c r="F112" s="38">
        <v>147960.20000000001</v>
      </c>
      <c r="G112" s="12" t="s">
        <v>120</v>
      </c>
      <c r="H112" s="26"/>
    </row>
    <row r="113" spans="1:8" x14ac:dyDescent="0.3">
      <c r="A113" s="1"/>
      <c r="B113" s="29" t="s">
        <v>27</v>
      </c>
      <c r="C113" s="29"/>
      <c r="D113" s="38">
        <f>D115+D116</f>
        <v>545691.1</v>
      </c>
      <c r="E113" s="38">
        <f t="shared" ref="E113:F113" si="20">E115+E116</f>
        <v>186329.3</v>
      </c>
      <c r="F113" s="38">
        <f t="shared" si="20"/>
        <v>328747.2</v>
      </c>
      <c r="H113" s="26"/>
    </row>
    <row r="114" spans="1:8" x14ac:dyDescent="0.3">
      <c r="A114" s="1"/>
      <c r="B114" s="8" t="s">
        <v>5</v>
      </c>
      <c r="C114" s="29"/>
      <c r="D114" s="37"/>
      <c r="E114" s="37"/>
      <c r="F114" s="38"/>
      <c r="H114" s="26"/>
    </row>
    <row r="115" spans="1:8" hidden="1" x14ac:dyDescent="0.3">
      <c r="A115" s="1"/>
      <c r="B115" s="6" t="s">
        <v>6</v>
      </c>
      <c r="C115" s="25"/>
      <c r="D115" s="16">
        <f>D117+D120+D122+D123+D124+D125+D126+D127+D130+D134+D136</f>
        <v>483329.4</v>
      </c>
      <c r="E115" s="16">
        <f t="shared" ref="E115:F115" si="21">E117+E120+E122+E123+E124+E125+E126+E127+E130+E134+E136</f>
        <v>123967.6</v>
      </c>
      <c r="F115" s="16">
        <f t="shared" si="21"/>
        <v>245086</v>
      </c>
      <c r="H115" s="26">
        <v>0</v>
      </c>
    </row>
    <row r="116" spans="1:8" x14ac:dyDescent="0.3">
      <c r="A116" s="1"/>
      <c r="B116" s="8" t="s">
        <v>12</v>
      </c>
      <c r="C116" s="29"/>
      <c r="D116" s="37">
        <f>D121</f>
        <v>62361.7</v>
      </c>
      <c r="E116" s="37">
        <f t="shared" ref="E116:F116" si="22">E121</f>
        <v>62361.7</v>
      </c>
      <c r="F116" s="37">
        <f t="shared" si="22"/>
        <v>83661.2</v>
      </c>
      <c r="H116" s="26"/>
    </row>
    <row r="117" spans="1:8" ht="56.25" x14ac:dyDescent="0.3">
      <c r="A117" s="1" t="s">
        <v>210</v>
      </c>
      <c r="B117" s="8" t="s">
        <v>45</v>
      </c>
      <c r="C117" s="7" t="s">
        <v>97</v>
      </c>
      <c r="D117" s="37">
        <v>17026.900000000001</v>
      </c>
      <c r="E117" s="37">
        <v>0</v>
      </c>
      <c r="F117" s="38">
        <v>0</v>
      </c>
      <c r="G117" s="12" t="s">
        <v>145</v>
      </c>
      <c r="H117" s="26"/>
    </row>
    <row r="118" spans="1:8" ht="56.25" x14ac:dyDescent="0.3">
      <c r="A118" s="1" t="s">
        <v>211</v>
      </c>
      <c r="B118" s="8" t="s">
        <v>46</v>
      </c>
      <c r="C118" s="7" t="s">
        <v>97</v>
      </c>
      <c r="D118" s="37">
        <f>D120+D121</f>
        <v>152367.29999999999</v>
      </c>
      <c r="E118" s="37">
        <f t="shared" ref="E118:F118" si="23">E120+E121</f>
        <v>122861.7</v>
      </c>
      <c r="F118" s="37">
        <f t="shared" si="23"/>
        <v>144161.20000000001</v>
      </c>
      <c r="H118" s="26"/>
    </row>
    <row r="119" spans="1:8" x14ac:dyDescent="0.3">
      <c r="A119" s="1"/>
      <c r="B119" s="8" t="s">
        <v>5</v>
      </c>
      <c r="C119" s="29"/>
      <c r="D119" s="37"/>
      <c r="E119" s="37"/>
      <c r="F119" s="38"/>
      <c r="H119" s="26"/>
    </row>
    <row r="120" spans="1:8" hidden="1" x14ac:dyDescent="0.3">
      <c r="A120" s="1"/>
      <c r="B120" s="6" t="s">
        <v>6</v>
      </c>
      <c r="C120" s="25"/>
      <c r="D120" s="16">
        <v>90005.6</v>
      </c>
      <c r="E120" s="16">
        <v>60500</v>
      </c>
      <c r="F120" s="18">
        <v>60500</v>
      </c>
      <c r="G120" s="12" t="s">
        <v>297</v>
      </c>
      <c r="H120" s="26">
        <v>0</v>
      </c>
    </row>
    <row r="121" spans="1:8" x14ac:dyDescent="0.3">
      <c r="A121" s="1"/>
      <c r="B121" s="8" t="s">
        <v>12</v>
      </c>
      <c r="C121" s="29"/>
      <c r="D121" s="37">
        <v>62361.7</v>
      </c>
      <c r="E121" s="37">
        <v>62361.7</v>
      </c>
      <c r="F121" s="38">
        <v>83661.2</v>
      </c>
      <c r="G121" s="12" t="s">
        <v>296</v>
      </c>
      <c r="H121" s="26"/>
    </row>
    <row r="122" spans="1:8" ht="56.25" x14ac:dyDescent="0.3">
      <c r="A122" s="1" t="s">
        <v>212</v>
      </c>
      <c r="B122" s="8" t="s">
        <v>47</v>
      </c>
      <c r="C122" s="7" t="s">
        <v>97</v>
      </c>
      <c r="D122" s="37">
        <v>31451.7</v>
      </c>
      <c r="E122" s="37">
        <v>0</v>
      </c>
      <c r="F122" s="38">
        <v>0</v>
      </c>
      <c r="G122" s="12" t="s">
        <v>146</v>
      </c>
      <c r="H122" s="26"/>
    </row>
    <row r="123" spans="1:8" ht="56.25" x14ac:dyDescent="0.3">
      <c r="A123" s="1" t="s">
        <v>213</v>
      </c>
      <c r="B123" s="8" t="s">
        <v>48</v>
      </c>
      <c r="C123" s="7" t="s">
        <v>97</v>
      </c>
      <c r="D123" s="37">
        <v>0</v>
      </c>
      <c r="E123" s="37">
        <v>726.6</v>
      </c>
      <c r="F123" s="38">
        <v>0</v>
      </c>
      <c r="G123" s="11" t="s">
        <v>147</v>
      </c>
      <c r="H123" s="26"/>
    </row>
    <row r="124" spans="1:8" ht="56.25" x14ac:dyDescent="0.3">
      <c r="A124" s="1" t="s">
        <v>214</v>
      </c>
      <c r="B124" s="8" t="s">
        <v>49</v>
      </c>
      <c r="C124" s="7" t="s">
        <v>97</v>
      </c>
      <c r="D124" s="37">
        <v>0</v>
      </c>
      <c r="E124" s="37">
        <v>0</v>
      </c>
      <c r="F124" s="38">
        <v>52000</v>
      </c>
      <c r="G124" s="11" t="s">
        <v>148</v>
      </c>
      <c r="H124" s="26"/>
    </row>
    <row r="125" spans="1:8" ht="56.25" x14ac:dyDescent="0.3">
      <c r="A125" s="1" t="s">
        <v>215</v>
      </c>
      <c r="B125" s="8" t="s">
        <v>319</v>
      </c>
      <c r="C125" s="7" t="s">
        <v>97</v>
      </c>
      <c r="D125" s="37">
        <v>0</v>
      </c>
      <c r="E125" s="37">
        <v>0</v>
      </c>
      <c r="F125" s="38">
        <v>7956</v>
      </c>
      <c r="G125" s="11" t="s">
        <v>149</v>
      </c>
      <c r="H125" s="26"/>
    </row>
    <row r="126" spans="1:8" ht="56.25" x14ac:dyDescent="0.3">
      <c r="A126" s="1" t="s">
        <v>216</v>
      </c>
      <c r="B126" s="8" t="s">
        <v>259</v>
      </c>
      <c r="C126" s="7" t="s">
        <v>97</v>
      </c>
      <c r="D126" s="37">
        <v>1963.9</v>
      </c>
      <c r="E126" s="37">
        <v>0</v>
      </c>
      <c r="F126" s="38">
        <v>0</v>
      </c>
      <c r="G126" s="11" t="s">
        <v>150</v>
      </c>
      <c r="H126" s="26"/>
    </row>
    <row r="127" spans="1:8" ht="56.25" x14ac:dyDescent="0.3">
      <c r="A127" s="1" t="s">
        <v>217</v>
      </c>
      <c r="B127" s="8" t="s">
        <v>260</v>
      </c>
      <c r="C127" s="7" t="s">
        <v>97</v>
      </c>
      <c r="D127" s="37">
        <v>0</v>
      </c>
      <c r="E127" s="37">
        <v>51950</v>
      </c>
      <c r="F127" s="38">
        <v>124630</v>
      </c>
      <c r="G127" s="11" t="s">
        <v>151</v>
      </c>
      <c r="H127" s="26"/>
    </row>
    <row r="128" spans="1:8" ht="56.25" x14ac:dyDescent="0.3">
      <c r="A128" s="1" t="s">
        <v>218</v>
      </c>
      <c r="B128" s="8" t="s">
        <v>50</v>
      </c>
      <c r="C128" s="7" t="s">
        <v>97</v>
      </c>
      <c r="D128" s="37">
        <f>D130+D131</f>
        <v>194984.1</v>
      </c>
      <c r="E128" s="37">
        <f t="shared" ref="E128:F128" si="24">E130+E131</f>
        <v>0</v>
      </c>
      <c r="F128" s="37">
        <f t="shared" si="24"/>
        <v>0</v>
      </c>
      <c r="G128" s="11"/>
      <c r="H128" s="26"/>
    </row>
    <row r="129" spans="1:8" hidden="1" x14ac:dyDescent="0.3">
      <c r="A129" s="1"/>
      <c r="B129" s="8" t="s">
        <v>5</v>
      </c>
      <c r="C129" s="24"/>
      <c r="D129" s="16"/>
      <c r="E129" s="16"/>
      <c r="F129" s="18"/>
      <c r="G129" s="11"/>
      <c r="H129" s="26" t="s">
        <v>117</v>
      </c>
    </row>
    <row r="130" spans="1:8" hidden="1" x14ac:dyDescent="0.3">
      <c r="A130" s="1"/>
      <c r="B130" s="8" t="s">
        <v>6</v>
      </c>
      <c r="C130" s="24"/>
      <c r="D130" s="16">
        <v>194984.1</v>
      </c>
      <c r="E130" s="16">
        <v>0</v>
      </c>
      <c r="F130" s="18">
        <v>0</v>
      </c>
      <c r="G130" s="11" t="s">
        <v>152</v>
      </c>
      <c r="H130" s="26" t="s">
        <v>117</v>
      </c>
    </row>
    <row r="131" spans="1:8" hidden="1" x14ac:dyDescent="0.3">
      <c r="A131" s="1"/>
      <c r="B131" s="8" t="s">
        <v>12</v>
      </c>
      <c r="C131" s="24"/>
      <c r="D131" s="16"/>
      <c r="E131" s="16"/>
      <c r="F131" s="18"/>
      <c r="G131" s="11"/>
      <c r="H131" s="26" t="s">
        <v>117</v>
      </c>
    </row>
    <row r="132" spans="1:8" ht="56.25" x14ac:dyDescent="0.3">
      <c r="A132" s="1" t="s">
        <v>219</v>
      </c>
      <c r="B132" s="8" t="s">
        <v>51</v>
      </c>
      <c r="C132" s="7" t="s">
        <v>97</v>
      </c>
      <c r="D132" s="37">
        <f>D134</f>
        <v>142196.6</v>
      </c>
      <c r="E132" s="37">
        <f t="shared" ref="E132:F132" si="25">E134</f>
        <v>0</v>
      </c>
      <c r="F132" s="37">
        <f t="shared" si="25"/>
        <v>0</v>
      </c>
      <c r="G132" s="11"/>
      <c r="H132" s="26"/>
    </row>
    <row r="133" spans="1:8" hidden="1" x14ac:dyDescent="0.3">
      <c r="A133" s="1"/>
      <c r="B133" s="8" t="s">
        <v>5</v>
      </c>
      <c r="C133" s="24"/>
      <c r="D133" s="16"/>
      <c r="E133" s="16"/>
      <c r="F133" s="18"/>
      <c r="G133" s="11"/>
      <c r="H133" s="26" t="s">
        <v>117</v>
      </c>
    </row>
    <row r="134" spans="1:8" hidden="1" x14ac:dyDescent="0.3">
      <c r="A134" s="1"/>
      <c r="B134" s="8" t="s">
        <v>6</v>
      </c>
      <c r="C134" s="24"/>
      <c r="D134" s="16">
        <v>142196.6</v>
      </c>
      <c r="E134" s="16">
        <v>0</v>
      </c>
      <c r="F134" s="18">
        <v>0</v>
      </c>
      <c r="G134" s="11" t="s">
        <v>153</v>
      </c>
      <c r="H134" s="26" t="s">
        <v>117</v>
      </c>
    </row>
    <row r="135" spans="1:8" hidden="1" x14ac:dyDescent="0.3">
      <c r="A135" s="1"/>
      <c r="B135" s="8" t="s">
        <v>12</v>
      </c>
      <c r="C135" s="24"/>
      <c r="D135" s="16"/>
      <c r="E135" s="16"/>
      <c r="F135" s="18"/>
      <c r="G135" s="11"/>
      <c r="H135" s="26" t="s">
        <v>117</v>
      </c>
    </row>
    <row r="136" spans="1:8" ht="56.25" x14ac:dyDescent="0.3">
      <c r="A136" s="1" t="s">
        <v>220</v>
      </c>
      <c r="B136" s="29" t="s">
        <v>76</v>
      </c>
      <c r="C136" s="7" t="s">
        <v>97</v>
      </c>
      <c r="D136" s="37">
        <v>5700.6</v>
      </c>
      <c r="E136" s="37">
        <v>10791</v>
      </c>
      <c r="F136" s="38">
        <v>0</v>
      </c>
      <c r="G136" s="12" t="s">
        <v>86</v>
      </c>
      <c r="H136" s="26"/>
    </row>
    <row r="137" spans="1:8" x14ac:dyDescent="0.3">
      <c r="A137" s="1"/>
      <c r="B137" s="29" t="s">
        <v>4</v>
      </c>
      <c r="C137" s="29"/>
      <c r="D137" s="38">
        <f>D139+D140</f>
        <v>2229592.6999999997</v>
      </c>
      <c r="E137" s="38">
        <f>E139+E140</f>
        <v>2834370.8</v>
      </c>
      <c r="F137" s="38">
        <f>F139+F140</f>
        <v>2970367.6</v>
      </c>
      <c r="H137" s="26"/>
    </row>
    <row r="138" spans="1:8" x14ac:dyDescent="0.3">
      <c r="A138" s="1"/>
      <c r="B138" s="8" t="s">
        <v>5</v>
      </c>
      <c r="C138" s="15"/>
      <c r="D138" s="37"/>
      <c r="E138" s="37"/>
      <c r="F138" s="37"/>
      <c r="H138" s="26"/>
    </row>
    <row r="139" spans="1:8" hidden="1" x14ac:dyDescent="0.3">
      <c r="A139" s="1"/>
      <c r="B139" s="6" t="s">
        <v>6</v>
      </c>
      <c r="C139" s="2"/>
      <c r="D139" s="17">
        <f>D143+D147+D151+D155+D159+D163+D165+D168+D172+D176+D180+D184+D188+D192+D196+D200+D202+D203+D204+D205+D208+D212+D216</f>
        <v>584801.4</v>
      </c>
      <c r="E139" s="17">
        <f>E143+E147+E151+E155+E159+E163+E165+E168+E172+E176+E180+E184+E188+E192+E196+E200+E202+E203+E204+E205+E208+E212+E216</f>
        <v>731415.79999999993</v>
      </c>
      <c r="F139" s="17">
        <f>F143+F147+F151+F155+F159+F163+F165+F168+F172+F176+F180+F184+F188+F192+F196+F200+F202+F203+F204+F205+F208+F212+F216</f>
        <v>1109692.6000000001</v>
      </c>
      <c r="H139" s="26">
        <v>0</v>
      </c>
    </row>
    <row r="140" spans="1:8" x14ac:dyDescent="0.3">
      <c r="A140" s="1"/>
      <c r="B140" s="29" t="s">
        <v>21</v>
      </c>
      <c r="C140" s="15"/>
      <c r="D140" s="37">
        <f>D144+D148+D152+D156+D160+D164+D169+D173+D177+D181+D185+D189+D193+D197+D201+D209+D213+D217</f>
        <v>1644791.2999999998</v>
      </c>
      <c r="E140" s="37">
        <f>E144+E148+E152+E156+E160+E164+E169+E173+E177+E181+E185+E189+E193+E197+E201+E209+E213+E217</f>
        <v>2102955</v>
      </c>
      <c r="F140" s="37">
        <f>F144+F148+F152+F156+F160+F164+F169+F173+F177+F181+F185+F189+F193+F197+F201+F209+F213+F217</f>
        <v>1860675</v>
      </c>
      <c r="H140" s="26"/>
    </row>
    <row r="141" spans="1:8" ht="56.25" x14ac:dyDescent="0.3">
      <c r="A141" s="1" t="s">
        <v>221</v>
      </c>
      <c r="B141" s="29" t="s">
        <v>28</v>
      </c>
      <c r="C141" s="7" t="s">
        <v>97</v>
      </c>
      <c r="D141" s="37">
        <f>D143</f>
        <v>14934.8</v>
      </c>
      <c r="E141" s="37">
        <f t="shared" ref="E141:F141" si="26">E143</f>
        <v>0</v>
      </c>
      <c r="F141" s="37">
        <f t="shared" si="26"/>
        <v>0</v>
      </c>
      <c r="H141" s="26"/>
    </row>
    <row r="142" spans="1:8" hidden="1" x14ac:dyDescent="0.3">
      <c r="A142" s="1"/>
      <c r="B142" s="23" t="s">
        <v>5</v>
      </c>
      <c r="C142" s="15"/>
      <c r="D142" s="16"/>
      <c r="E142" s="16"/>
      <c r="F142" s="18"/>
      <c r="H142" s="26">
        <v>0</v>
      </c>
    </row>
    <row r="143" spans="1:8" hidden="1" x14ac:dyDescent="0.3">
      <c r="A143" s="1"/>
      <c r="B143" s="23" t="s">
        <v>6</v>
      </c>
      <c r="C143" s="2"/>
      <c r="D143" s="17">
        <v>14934.8</v>
      </c>
      <c r="E143" s="17">
        <v>0</v>
      </c>
      <c r="F143" s="20">
        <v>0</v>
      </c>
      <c r="G143" s="12" t="s">
        <v>294</v>
      </c>
      <c r="H143" s="26">
        <v>0</v>
      </c>
    </row>
    <row r="144" spans="1:8" hidden="1" x14ac:dyDescent="0.3">
      <c r="A144" s="1"/>
      <c r="B144" s="23" t="s">
        <v>29</v>
      </c>
      <c r="C144" s="15"/>
      <c r="D144" s="16">
        <v>0</v>
      </c>
      <c r="E144" s="16">
        <v>0</v>
      </c>
      <c r="F144" s="18">
        <v>0</v>
      </c>
      <c r="G144" s="12" t="s">
        <v>316</v>
      </c>
      <c r="H144" s="26">
        <v>0</v>
      </c>
    </row>
    <row r="145" spans="1:8" ht="56.25" x14ac:dyDescent="0.3">
      <c r="A145" s="1" t="s">
        <v>222</v>
      </c>
      <c r="B145" s="29" t="s">
        <v>30</v>
      </c>
      <c r="C145" s="7" t="s">
        <v>97</v>
      </c>
      <c r="D145" s="37">
        <f>D147+D148</f>
        <v>618518</v>
      </c>
      <c r="E145" s="37">
        <f t="shared" ref="E145:F145" si="27">E147+E148</f>
        <v>237950.89999999997</v>
      </c>
      <c r="F145" s="37">
        <f t="shared" si="27"/>
        <v>0</v>
      </c>
      <c r="H145" s="26"/>
    </row>
    <row r="146" spans="1:8" x14ac:dyDescent="0.3">
      <c r="A146" s="1"/>
      <c r="B146" s="29" t="s">
        <v>5</v>
      </c>
      <c r="C146" s="33"/>
      <c r="D146" s="37"/>
      <c r="E146" s="37"/>
      <c r="F146" s="38"/>
      <c r="H146" s="26"/>
    </row>
    <row r="147" spans="1:8" hidden="1" x14ac:dyDescent="0.3">
      <c r="A147" s="1"/>
      <c r="B147" s="23" t="s">
        <v>6</v>
      </c>
      <c r="C147" s="22"/>
      <c r="D147" s="16">
        <v>130070.6</v>
      </c>
      <c r="E147" s="16">
        <v>66493.3</v>
      </c>
      <c r="F147" s="18">
        <v>0</v>
      </c>
      <c r="G147" s="12" t="s">
        <v>309</v>
      </c>
      <c r="H147" s="26">
        <v>0</v>
      </c>
    </row>
    <row r="148" spans="1:8" x14ac:dyDescent="0.3">
      <c r="A148" s="1"/>
      <c r="B148" s="29" t="s">
        <v>21</v>
      </c>
      <c r="C148" s="33"/>
      <c r="D148" s="37">
        <v>488447.4</v>
      </c>
      <c r="E148" s="37">
        <v>171457.59999999998</v>
      </c>
      <c r="F148" s="38">
        <v>0</v>
      </c>
      <c r="G148" s="12" t="s">
        <v>316</v>
      </c>
      <c r="H148" s="26"/>
    </row>
    <row r="149" spans="1:8" ht="56.25" x14ac:dyDescent="0.3">
      <c r="A149" s="1" t="s">
        <v>223</v>
      </c>
      <c r="B149" s="29" t="s">
        <v>31</v>
      </c>
      <c r="C149" s="7" t="s">
        <v>97</v>
      </c>
      <c r="D149" s="37">
        <f>D151+D152</f>
        <v>91429.299999999988</v>
      </c>
      <c r="E149" s="37">
        <f t="shared" ref="E149:F149" si="28">E151+E152</f>
        <v>0</v>
      </c>
      <c r="F149" s="37">
        <f t="shared" si="28"/>
        <v>0</v>
      </c>
      <c r="H149" s="26"/>
    </row>
    <row r="150" spans="1:8" x14ac:dyDescent="0.3">
      <c r="A150" s="1"/>
      <c r="B150" s="29" t="s">
        <v>5</v>
      </c>
      <c r="C150" s="33"/>
      <c r="D150" s="37"/>
      <c r="E150" s="37"/>
      <c r="F150" s="38"/>
      <c r="H150" s="26"/>
    </row>
    <row r="151" spans="1:8" hidden="1" x14ac:dyDescent="0.3">
      <c r="A151" s="1"/>
      <c r="B151" s="23" t="s">
        <v>6</v>
      </c>
      <c r="C151" s="22"/>
      <c r="D151" s="16">
        <v>27655.1</v>
      </c>
      <c r="E151" s="16">
        <v>0</v>
      </c>
      <c r="F151" s="18">
        <v>0</v>
      </c>
      <c r="G151" s="12" t="s">
        <v>318</v>
      </c>
      <c r="H151" s="26">
        <v>0</v>
      </c>
    </row>
    <row r="152" spans="1:8" x14ac:dyDescent="0.3">
      <c r="A152" s="1"/>
      <c r="B152" s="29" t="s">
        <v>21</v>
      </c>
      <c r="C152" s="33"/>
      <c r="D152" s="37">
        <v>63774.2</v>
      </c>
      <c r="E152" s="37">
        <v>0</v>
      </c>
      <c r="F152" s="38">
        <v>0</v>
      </c>
      <c r="G152" s="12" t="s">
        <v>316</v>
      </c>
      <c r="H152" s="26"/>
    </row>
    <row r="153" spans="1:8" ht="56.25" x14ac:dyDescent="0.3">
      <c r="A153" s="1" t="s">
        <v>224</v>
      </c>
      <c r="B153" s="29" t="s">
        <v>32</v>
      </c>
      <c r="C153" s="7" t="s">
        <v>97</v>
      </c>
      <c r="D153" s="37">
        <f>D155+D156</f>
        <v>182641.4</v>
      </c>
      <c r="E153" s="37">
        <f t="shared" ref="E153:F153" si="29">E155+E156</f>
        <v>0</v>
      </c>
      <c r="F153" s="37">
        <f t="shared" si="29"/>
        <v>0</v>
      </c>
      <c r="H153" s="26"/>
    </row>
    <row r="154" spans="1:8" x14ac:dyDescent="0.3">
      <c r="A154" s="1"/>
      <c r="B154" s="29" t="s">
        <v>5</v>
      </c>
      <c r="C154" s="33"/>
      <c r="D154" s="37"/>
      <c r="E154" s="37"/>
      <c r="F154" s="38"/>
      <c r="H154" s="26"/>
    </row>
    <row r="155" spans="1:8" hidden="1" x14ac:dyDescent="0.3">
      <c r="A155" s="1"/>
      <c r="B155" s="23" t="s">
        <v>6</v>
      </c>
      <c r="C155" s="22"/>
      <c r="D155" s="16">
        <v>35136.400000000001</v>
      </c>
      <c r="E155" s="16">
        <v>0</v>
      </c>
      <c r="F155" s="18">
        <v>0</v>
      </c>
      <c r="G155" s="12" t="s">
        <v>303</v>
      </c>
      <c r="H155" s="26">
        <v>0</v>
      </c>
    </row>
    <row r="156" spans="1:8" x14ac:dyDescent="0.3">
      <c r="A156" s="1"/>
      <c r="B156" s="29" t="s">
        <v>21</v>
      </c>
      <c r="C156" s="33"/>
      <c r="D156" s="37">
        <v>147505</v>
      </c>
      <c r="E156" s="37">
        <v>0</v>
      </c>
      <c r="F156" s="38">
        <v>0</v>
      </c>
      <c r="G156" s="12" t="s">
        <v>316</v>
      </c>
      <c r="H156" s="26"/>
    </row>
    <row r="157" spans="1:8" ht="56.25" x14ac:dyDescent="0.3">
      <c r="A157" s="1" t="s">
        <v>225</v>
      </c>
      <c r="B157" s="29" t="s">
        <v>33</v>
      </c>
      <c r="C157" s="7" t="s">
        <v>97</v>
      </c>
      <c r="D157" s="37">
        <f>D159+D160</f>
        <v>223255.3</v>
      </c>
      <c r="E157" s="37">
        <f t="shared" ref="E157:F157" si="30">E159+E160</f>
        <v>255000</v>
      </c>
      <c r="F157" s="37">
        <f t="shared" si="30"/>
        <v>0</v>
      </c>
      <c r="H157" s="26"/>
    </row>
    <row r="158" spans="1:8" x14ac:dyDescent="0.3">
      <c r="A158" s="1"/>
      <c r="B158" s="29" t="s">
        <v>5</v>
      </c>
      <c r="C158" s="15"/>
      <c r="D158" s="37"/>
      <c r="E158" s="37"/>
      <c r="F158" s="38"/>
      <c r="H158" s="26"/>
    </row>
    <row r="159" spans="1:8" hidden="1" x14ac:dyDescent="0.3">
      <c r="A159" s="1"/>
      <c r="B159" s="23" t="s">
        <v>6</v>
      </c>
      <c r="C159" s="2"/>
      <c r="D159" s="17">
        <v>55813.9</v>
      </c>
      <c r="E159" s="17">
        <v>63750</v>
      </c>
      <c r="F159" s="20">
        <v>0</v>
      </c>
      <c r="G159" s="11" t="s">
        <v>308</v>
      </c>
      <c r="H159" s="26">
        <v>0</v>
      </c>
    </row>
    <row r="160" spans="1:8" x14ac:dyDescent="0.3">
      <c r="A160" s="1"/>
      <c r="B160" s="29" t="s">
        <v>21</v>
      </c>
      <c r="C160" s="15"/>
      <c r="D160" s="37">
        <v>167441.4</v>
      </c>
      <c r="E160" s="37">
        <v>191250</v>
      </c>
      <c r="F160" s="38">
        <v>0</v>
      </c>
      <c r="G160" s="12" t="s">
        <v>316</v>
      </c>
      <c r="H160" s="26"/>
    </row>
    <row r="161" spans="1:8" ht="56.25" x14ac:dyDescent="0.3">
      <c r="A161" s="1" t="s">
        <v>226</v>
      </c>
      <c r="B161" s="29" t="s">
        <v>34</v>
      </c>
      <c r="C161" s="7" t="s">
        <v>97</v>
      </c>
      <c r="D161" s="37">
        <f>D163+D164</f>
        <v>72334</v>
      </c>
      <c r="E161" s="37">
        <f t="shared" ref="E161:F161" si="31">E163+E164</f>
        <v>161425.1</v>
      </c>
      <c r="F161" s="37">
        <f t="shared" si="31"/>
        <v>0</v>
      </c>
      <c r="H161" s="26"/>
    </row>
    <row r="162" spans="1:8" x14ac:dyDescent="0.3">
      <c r="A162" s="1"/>
      <c r="B162" s="29" t="s">
        <v>5</v>
      </c>
      <c r="C162" s="15"/>
      <c r="D162" s="37"/>
      <c r="E162" s="37"/>
      <c r="F162" s="38"/>
      <c r="H162" s="26"/>
    </row>
    <row r="163" spans="1:8" hidden="1" x14ac:dyDescent="0.3">
      <c r="A163" s="1"/>
      <c r="B163" s="23" t="s">
        <v>6</v>
      </c>
      <c r="C163" s="2"/>
      <c r="D163" s="17">
        <v>18083.5</v>
      </c>
      <c r="E163" s="17">
        <v>77856.3</v>
      </c>
      <c r="F163" s="20">
        <v>0</v>
      </c>
      <c r="G163" s="11" t="s">
        <v>307</v>
      </c>
      <c r="H163" s="26">
        <v>0</v>
      </c>
    </row>
    <row r="164" spans="1:8" x14ac:dyDescent="0.3">
      <c r="A164" s="1"/>
      <c r="B164" s="29" t="s">
        <v>21</v>
      </c>
      <c r="C164" s="15"/>
      <c r="D164" s="37">
        <v>54250.5</v>
      </c>
      <c r="E164" s="37">
        <v>83568.800000000003</v>
      </c>
      <c r="F164" s="38">
        <v>0</v>
      </c>
      <c r="G164" s="12" t="s">
        <v>316</v>
      </c>
      <c r="H164" s="26"/>
    </row>
    <row r="165" spans="1:8" ht="56.25" x14ac:dyDescent="0.3">
      <c r="A165" s="1" t="s">
        <v>227</v>
      </c>
      <c r="B165" s="29" t="s">
        <v>35</v>
      </c>
      <c r="C165" s="7" t="s">
        <v>97</v>
      </c>
      <c r="D165" s="37">
        <v>1213.5999999999999</v>
      </c>
      <c r="E165" s="37">
        <v>0</v>
      </c>
      <c r="F165" s="38">
        <v>0</v>
      </c>
      <c r="G165" s="12" t="s">
        <v>298</v>
      </c>
      <c r="H165" s="26"/>
    </row>
    <row r="166" spans="1:8" ht="56.25" x14ac:dyDescent="0.3">
      <c r="A166" s="1" t="s">
        <v>228</v>
      </c>
      <c r="B166" s="29" t="s">
        <v>36</v>
      </c>
      <c r="C166" s="7" t="s">
        <v>97</v>
      </c>
      <c r="D166" s="37">
        <f>D168+D169</f>
        <v>21220</v>
      </c>
      <c r="E166" s="37">
        <f t="shared" ref="E166:F166" si="32">E168+E169</f>
        <v>563256.69999999995</v>
      </c>
      <c r="F166" s="37">
        <f t="shared" si="32"/>
        <v>279089.3</v>
      </c>
      <c r="H166" s="26"/>
    </row>
    <row r="167" spans="1:8" x14ac:dyDescent="0.3">
      <c r="A167" s="1"/>
      <c r="B167" s="29" t="s">
        <v>5</v>
      </c>
      <c r="C167" s="29"/>
      <c r="D167" s="37"/>
      <c r="E167" s="37"/>
      <c r="F167" s="38"/>
      <c r="H167" s="26"/>
    </row>
    <row r="168" spans="1:8" hidden="1" x14ac:dyDescent="0.3">
      <c r="A168" s="1"/>
      <c r="B168" s="23" t="s">
        <v>6</v>
      </c>
      <c r="C168" s="21"/>
      <c r="D168" s="16">
        <v>5305</v>
      </c>
      <c r="E168" s="16">
        <v>136893.6</v>
      </c>
      <c r="F168" s="18">
        <v>279089.3</v>
      </c>
      <c r="G168" s="12" t="s">
        <v>325</v>
      </c>
      <c r="H168" s="26">
        <v>0</v>
      </c>
    </row>
    <row r="169" spans="1:8" x14ac:dyDescent="0.3">
      <c r="A169" s="1"/>
      <c r="B169" s="29" t="s">
        <v>21</v>
      </c>
      <c r="C169" s="29"/>
      <c r="D169" s="37">
        <v>15915</v>
      </c>
      <c r="E169" s="37">
        <v>426363.1</v>
      </c>
      <c r="F169" s="38">
        <v>0</v>
      </c>
      <c r="G169" s="12" t="s">
        <v>316</v>
      </c>
      <c r="H169" s="26"/>
    </row>
    <row r="170" spans="1:8" ht="56.25" x14ac:dyDescent="0.3">
      <c r="A170" s="1" t="s">
        <v>229</v>
      </c>
      <c r="B170" s="29" t="s">
        <v>37</v>
      </c>
      <c r="C170" s="7" t="s">
        <v>97</v>
      </c>
      <c r="D170" s="37">
        <f>D172+D173</f>
        <v>0</v>
      </c>
      <c r="E170" s="37">
        <f t="shared" ref="E170:F170" si="33">E172+E173</f>
        <v>41507.199999999997</v>
      </c>
      <c r="F170" s="37">
        <f t="shared" si="33"/>
        <v>0</v>
      </c>
      <c r="H170" s="26"/>
    </row>
    <row r="171" spans="1:8" x14ac:dyDescent="0.3">
      <c r="A171" s="1"/>
      <c r="B171" s="29" t="s">
        <v>5</v>
      </c>
      <c r="C171" s="29"/>
      <c r="D171" s="37"/>
      <c r="E171" s="37"/>
      <c r="F171" s="38"/>
      <c r="H171" s="26"/>
    </row>
    <row r="172" spans="1:8" hidden="1" x14ac:dyDescent="0.3">
      <c r="A172" s="1"/>
      <c r="B172" s="23" t="s">
        <v>6</v>
      </c>
      <c r="C172" s="21"/>
      <c r="D172" s="16">
        <v>0</v>
      </c>
      <c r="E172" s="16">
        <v>10376.900000000001</v>
      </c>
      <c r="F172" s="18">
        <v>0</v>
      </c>
      <c r="G172" s="12" t="s">
        <v>311</v>
      </c>
      <c r="H172" s="26">
        <v>0</v>
      </c>
    </row>
    <row r="173" spans="1:8" x14ac:dyDescent="0.3">
      <c r="A173" s="1"/>
      <c r="B173" s="29" t="s">
        <v>21</v>
      </c>
      <c r="C173" s="29"/>
      <c r="D173" s="37">
        <v>0</v>
      </c>
      <c r="E173" s="37">
        <v>31130.299999999996</v>
      </c>
      <c r="F173" s="38">
        <v>0</v>
      </c>
      <c r="G173" s="12" t="s">
        <v>316</v>
      </c>
      <c r="H173" s="26"/>
    </row>
    <row r="174" spans="1:8" ht="75" x14ac:dyDescent="0.3">
      <c r="A174" s="1" t="s">
        <v>230</v>
      </c>
      <c r="B174" s="29" t="s">
        <v>38</v>
      </c>
      <c r="C174" s="7" t="s">
        <v>97</v>
      </c>
      <c r="D174" s="37">
        <f>D176+D177</f>
        <v>0</v>
      </c>
      <c r="E174" s="37">
        <f t="shared" ref="E174:F174" si="34">E176+E177</f>
        <v>0</v>
      </c>
      <c r="F174" s="37">
        <f t="shared" si="34"/>
        <v>46155</v>
      </c>
      <c r="H174" s="26"/>
    </row>
    <row r="175" spans="1:8" x14ac:dyDescent="0.3">
      <c r="A175" s="1"/>
      <c r="B175" s="29" t="s">
        <v>5</v>
      </c>
      <c r="C175" s="29"/>
      <c r="D175" s="37"/>
      <c r="E175" s="37"/>
      <c r="F175" s="38"/>
      <c r="H175" s="26"/>
    </row>
    <row r="176" spans="1:8" hidden="1" x14ac:dyDescent="0.3">
      <c r="A176" s="1"/>
      <c r="B176" s="23" t="s">
        <v>6</v>
      </c>
      <c r="C176" s="21"/>
      <c r="D176" s="16">
        <v>0</v>
      </c>
      <c r="E176" s="16">
        <v>0</v>
      </c>
      <c r="F176" s="18">
        <v>11538.9</v>
      </c>
      <c r="G176" s="12" t="s">
        <v>312</v>
      </c>
      <c r="H176" s="26">
        <v>0</v>
      </c>
    </row>
    <row r="177" spans="1:8" x14ac:dyDescent="0.3">
      <c r="A177" s="1"/>
      <c r="B177" s="29" t="s">
        <v>21</v>
      </c>
      <c r="C177" s="29"/>
      <c r="D177" s="37">
        <v>0</v>
      </c>
      <c r="E177" s="37">
        <v>0</v>
      </c>
      <c r="F177" s="38">
        <v>34616.1</v>
      </c>
      <c r="G177" s="12" t="s">
        <v>316</v>
      </c>
      <c r="H177" s="26"/>
    </row>
    <row r="178" spans="1:8" ht="56.25" x14ac:dyDescent="0.3">
      <c r="A178" s="1" t="s">
        <v>231</v>
      </c>
      <c r="B178" s="29" t="s">
        <v>39</v>
      </c>
      <c r="C178" s="7" t="s">
        <v>97</v>
      </c>
      <c r="D178" s="37">
        <f>D180+D181</f>
        <v>164599.4</v>
      </c>
      <c r="E178" s="37">
        <f t="shared" ref="E178:F178" si="35">E180+E181</f>
        <v>920064.8</v>
      </c>
      <c r="F178" s="37">
        <f t="shared" si="35"/>
        <v>1645765</v>
      </c>
      <c r="H178" s="26"/>
    </row>
    <row r="179" spans="1:8" x14ac:dyDescent="0.3">
      <c r="A179" s="1"/>
      <c r="B179" s="29" t="s">
        <v>5</v>
      </c>
      <c r="C179" s="29"/>
      <c r="D179" s="37"/>
      <c r="E179" s="37"/>
      <c r="F179" s="38"/>
      <c r="H179" s="26"/>
    </row>
    <row r="180" spans="1:8" hidden="1" x14ac:dyDescent="0.3">
      <c r="A180" s="1"/>
      <c r="B180" s="23" t="s">
        <v>6</v>
      </c>
      <c r="C180" s="23"/>
      <c r="D180" s="16">
        <v>48155.5</v>
      </c>
      <c r="E180" s="16">
        <v>182348.9</v>
      </c>
      <c r="F180" s="18">
        <v>534567.5</v>
      </c>
      <c r="G180" s="12" t="s">
        <v>306</v>
      </c>
      <c r="H180" s="26">
        <v>0</v>
      </c>
    </row>
    <row r="181" spans="1:8" x14ac:dyDescent="0.3">
      <c r="A181" s="1"/>
      <c r="B181" s="29" t="s">
        <v>21</v>
      </c>
      <c r="C181" s="29"/>
      <c r="D181" s="37">
        <v>116443.9</v>
      </c>
      <c r="E181" s="37">
        <v>737715.9</v>
      </c>
      <c r="F181" s="38">
        <v>1111197.5</v>
      </c>
      <c r="G181" s="12" t="s">
        <v>316</v>
      </c>
      <c r="H181" s="26"/>
    </row>
    <row r="182" spans="1:8" ht="56.25" x14ac:dyDescent="0.3">
      <c r="A182" s="1" t="s">
        <v>232</v>
      </c>
      <c r="B182" s="29" t="s">
        <v>40</v>
      </c>
      <c r="C182" s="7" t="s">
        <v>97</v>
      </c>
      <c r="D182" s="37">
        <f>D184+D185</f>
        <v>383520</v>
      </c>
      <c r="E182" s="37">
        <f t="shared" ref="E182:F182" si="36">E184+E185</f>
        <v>68737</v>
      </c>
      <c r="F182" s="37">
        <f t="shared" si="36"/>
        <v>0</v>
      </c>
      <c r="H182" s="26"/>
    </row>
    <row r="183" spans="1:8" x14ac:dyDescent="0.3">
      <c r="A183" s="1"/>
      <c r="B183" s="29" t="s">
        <v>5</v>
      </c>
      <c r="C183" s="29"/>
      <c r="D183" s="37"/>
      <c r="E183" s="37"/>
      <c r="F183" s="38"/>
      <c r="H183" s="26"/>
    </row>
    <row r="184" spans="1:8" hidden="1" x14ac:dyDescent="0.3">
      <c r="A184" s="1"/>
      <c r="B184" s="23" t="s">
        <v>6</v>
      </c>
      <c r="C184" s="23"/>
      <c r="D184" s="16">
        <v>95880.1</v>
      </c>
      <c r="E184" s="16">
        <v>17184.2</v>
      </c>
      <c r="F184" s="18">
        <v>0</v>
      </c>
      <c r="G184" s="12" t="s">
        <v>310</v>
      </c>
      <c r="H184" s="26">
        <v>0</v>
      </c>
    </row>
    <row r="185" spans="1:8" x14ac:dyDescent="0.3">
      <c r="A185" s="1"/>
      <c r="B185" s="29" t="s">
        <v>21</v>
      </c>
      <c r="C185" s="29"/>
      <c r="D185" s="37">
        <v>287639.90000000002</v>
      </c>
      <c r="E185" s="37">
        <v>51552.800000000003</v>
      </c>
      <c r="F185" s="38">
        <v>0</v>
      </c>
      <c r="G185" s="12" t="s">
        <v>316</v>
      </c>
      <c r="H185" s="26"/>
    </row>
    <row r="186" spans="1:8" ht="56.25" x14ac:dyDescent="0.3">
      <c r="A186" s="1" t="s">
        <v>233</v>
      </c>
      <c r="B186" s="29" t="s">
        <v>41</v>
      </c>
      <c r="C186" s="7" t="s">
        <v>97</v>
      </c>
      <c r="D186" s="37">
        <f>D188+D189</f>
        <v>46879.5</v>
      </c>
      <c r="E186" s="37">
        <f t="shared" ref="E186:F186" si="37">E188+E189</f>
        <v>0</v>
      </c>
      <c r="F186" s="37">
        <f t="shared" si="37"/>
        <v>0</v>
      </c>
      <c r="H186" s="26"/>
    </row>
    <row r="187" spans="1:8" x14ac:dyDescent="0.3">
      <c r="A187" s="1"/>
      <c r="B187" s="29" t="s">
        <v>5</v>
      </c>
      <c r="C187" s="29"/>
      <c r="D187" s="37"/>
      <c r="E187" s="37"/>
      <c r="F187" s="38"/>
      <c r="H187" s="26"/>
    </row>
    <row r="188" spans="1:8" hidden="1" x14ac:dyDescent="0.3">
      <c r="A188" s="1"/>
      <c r="B188" s="23" t="s">
        <v>6</v>
      </c>
      <c r="C188" s="23"/>
      <c r="D188" s="16">
        <v>11720</v>
      </c>
      <c r="E188" s="16">
        <v>0</v>
      </c>
      <c r="F188" s="18">
        <v>0</v>
      </c>
      <c r="G188" s="12" t="s">
        <v>315</v>
      </c>
      <c r="H188" s="26">
        <v>0</v>
      </c>
    </row>
    <row r="189" spans="1:8" x14ac:dyDescent="0.3">
      <c r="A189" s="1"/>
      <c r="B189" s="29" t="s">
        <v>21</v>
      </c>
      <c r="C189" s="29"/>
      <c r="D189" s="37">
        <v>35159.5</v>
      </c>
      <c r="E189" s="37">
        <v>0</v>
      </c>
      <c r="F189" s="38">
        <v>0</v>
      </c>
      <c r="G189" s="12" t="s">
        <v>316</v>
      </c>
      <c r="H189" s="26"/>
    </row>
    <row r="190" spans="1:8" ht="56.25" x14ac:dyDescent="0.3">
      <c r="A190" s="1" t="s">
        <v>234</v>
      </c>
      <c r="B190" s="29" t="s">
        <v>42</v>
      </c>
      <c r="C190" s="7" t="s">
        <v>97</v>
      </c>
      <c r="D190" s="37">
        <f>D192+D193</f>
        <v>18636</v>
      </c>
      <c r="E190" s="37">
        <f t="shared" ref="E190:F190" si="38">E192+E193</f>
        <v>0</v>
      </c>
      <c r="F190" s="37">
        <f t="shared" si="38"/>
        <v>0</v>
      </c>
      <c r="H190" s="26"/>
    </row>
    <row r="191" spans="1:8" x14ac:dyDescent="0.3">
      <c r="A191" s="1"/>
      <c r="B191" s="29" t="s">
        <v>5</v>
      </c>
      <c r="C191" s="29"/>
      <c r="D191" s="37"/>
      <c r="E191" s="37"/>
      <c r="F191" s="38"/>
      <c r="H191" s="26"/>
    </row>
    <row r="192" spans="1:8" hidden="1" x14ac:dyDescent="0.3">
      <c r="A192" s="1"/>
      <c r="B192" s="23" t="s">
        <v>6</v>
      </c>
      <c r="C192" s="23"/>
      <c r="D192" s="16">
        <v>4659</v>
      </c>
      <c r="E192" s="16">
        <v>0</v>
      </c>
      <c r="F192" s="18">
        <v>0</v>
      </c>
      <c r="G192" s="12" t="s">
        <v>317</v>
      </c>
      <c r="H192" s="26">
        <v>0</v>
      </c>
    </row>
    <row r="193" spans="1:8" x14ac:dyDescent="0.3">
      <c r="A193" s="1"/>
      <c r="B193" s="29" t="s">
        <v>21</v>
      </c>
      <c r="C193" s="29"/>
      <c r="D193" s="37">
        <v>13977</v>
      </c>
      <c r="E193" s="37">
        <v>0</v>
      </c>
      <c r="F193" s="38">
        <v>0</v>
      </c>
      <c r="G193" s="12" t="s">
        <v>316</v>
      </c>
      <c r="H193" s="26"/>
    </row>
    <row r="194" spans="1:8" ht="56.25" x14ac:dyDescent="0.3">
      <c r="A194" s="1" t="s">
        <v>235</v>
      </c>
      <c r="B194" s="29" t="s">
        <v>43</v>
      </c>
      <c r="C194" s="7" t="s">
        <v>97</v>
      </c>
      <c r="D194" s="37">
        <f>D196+D197</f>
        <v>55250.1</v>
      </c>
      <c r="E194" s="37">
        <f t="shared" ref="E194:F194" si="39">E196+E197</f>
        <v>394108.19999999995</v>
      </c>
      <c r="F194" s="37">
        <f t="shared" si="39"/>
        <v>0</v>
      </c>
      <c r="H194" s="26"/>
    </row>
    <row r="195" spans="1:8" x14ac:dyDescent="0.3">
      <c r="A195" s="1"/>
      <c r="B195" s="29" t="s">
        <v>5</v>
      </c>
      <c r="C195" s="29"/>
      <c r="D195" s="37"/>
      <c r="E195" s="37"/>
      <c r="F195" s="38"/>
      <c r="H195" s="26"/>
    </row>
    <row r="196" spans="1:8" hidden="1" x14ac:dyDescent="0.3">
      <c r="A196" s="1"/>
      <c r="B196" s="23" t="s">
        <v>6</v>
      </c>
      <c r="C196" s="23"/>
      <c r="D196" s="16">
        <v>13812.6</v>
      </c>
      <c r="E196" s="16">
        <v>98527.1</v>
      </c>
      <c r="F196" s="18">
        <v>0</v>
      </c>
      <c r="G196" s="12" t="s">
        <v>305</v>
      </c>
      <c r="H196" s="26">
        <v>0</v>
      </c>
    </row>
    <row r="197" spans="1:8" x14ac:dyDescent="0.3">
      <c r="A197" s="1"/>
      <c r="B197" s="29" t="s">
        <v>21</v>
      </c>
      <c r="C197" s="29"/>
      <c r="D197" s="37">
        <v>41437.5</v>
      </c>
      <c r="E197" s="37">
        <v>295581.09999999998</v>
      </c>
      <c r="F197" s="38">
        <v>0</v>
      </c>
      <c r="G197" s="12" t="s">
        <v>316</v>
      </c>
      <c r="H197" s="26"/>
    </row>
    <row r="198" spans="1:8" ht="56.25" x14ac:dyDescent="0.3">
      <c r="A198" s="1" t="s">
        <v>236</v>
      </c>
      <c r="B198" s="29" t="s">
        <v>44</v>
      </c>
      <c r="C198" s="7" t="s">
        <v>257</v>
      </c>
      <c r="D198" s="37">
        <f>D200+D201</f>
        <v>283733.40000000002</v>
      </c>
      <c r="E198" s="37">
        <f t="shared" ref="E198:F198" si="40">E200+E201</f>
        <v>0</v>
      </c>
      <c r="F198" s="37">
        <f t="shared" si="40"/>
        <v>0</v>
      </c>
      <c r="H198" s="26"/>
    </row>
    <row r="199" spans="1:8" x14ac:dyDescent="0.3">
      <c r="A199" s="1"/>
      <c r="B199" s="29" t="s">
        <v>5</v>
      </c>
      <c r="C199" s="29"/>
      <c r="D199" s="37"/>
      <c r="E199" s="37"/>
      <c r="F199" s="38"/>
      <c r="H199" s="26"/>
    </row>
    <row r="200" spans="1:8" hidden="1" x14ac:dyDescent="0.3">
      <c r="A200" s="1"/>
      <c r="B200" s="23" t="s">
        <v>6</v>
      </c>
      <c r="C200" s="23"/>
      <c r="D200" s="16">
        <v>70933.399999999994</v>
      </c>
      <c r="E200" s="16">
        <v>0</v>
      </c>
      <c r="F200" s="18">
        <v>0</v>
      </c>
      <c r="G200" s="12" t="s">
        <v>295</v>
      </c>
      <c r="H200" s="26">
        <v>0</v>
      </c>
    </row>
    <row r="201" spans="1:8" x14ac:dyDescent="0.3">
      <c r="A201" s="1"/>
      <c r="B201" s="29" t="s">
        <v>21</v>
      </c>
      <c r="C201" s="29"/>
      <c r="D201" s="37">
        <v>212800</v>
      </c>
      <c r="E201" s="37">
        <v>0</v>
      </c>
      <c r="F201" s="38">
        <v>0</v>
      </c>
      <c r="G201" s="12" t="s">
        <v>295</v>
      </c>
      <c r="H201" s="26"/>
    </row>
    <row r="202" spans="1:8" ht="56.25" x14ac:dyDescent="0.3">
      <c r="A202" s="1" t="s">
        <v>237</v>
      </c>
      <c r="B202" s="29" t="s">
        <v>261</v>
      </c>
      <c r="C202" s="7" t="s">
        <v>97</v>
      </c>
      <c r="D202" s="37">
        <v>8000</v>
      </c>
      <c r="E202" s="37">
        <v>39873.699999999997</v>
      </c>
      <c r="F202" s="38">
        <v>0</v>
      </c>
      <c r="G202" s="12" t="s">
        <v>299</v>
      </c>
      <c r="H202" s="26"/>
    </row>
    <row r="203" spans="1:8" ht="56.25" x14ac:dyDescent="0.3">
      <c r="A203" s="1" t="s">
        <v>238</v>
      </c>
      <c r="B203" s="29" t="s">
        <v>52</v>
      </c>
      <c r="C203" s="7" t="s">
        <v>97</v>
      </c>
      <c r="D203" s="37">
        <v>21398.400000000001</v>
      </c>
      <c r="E203" s="37">
        <v>0</v>
      </c>
      <c r="F203" s="38">
        <v>0</v>
      </c>
      <c r="G203" s="12" t="s">
        <v>300</v>
      </c>
      <c r="H203" s="26"/>
    </row>
    <row r="204" spans="1:8" ht="56.25" x14ac:dyDescent="0.3">
      <c r="A204" s="1" t="s">
        <v>239</v>
      </c>
      <c r="B204" s="29" t="s">
        <v>53</v>
      </c>
      <c r="C204" s="7" t="s">
        <v>97</v>
      </c>
      <c r="D204" s="37">
        <v>12363.3</v>
      </c>
      <c r="E204" s="37">
        <v>0</v>
      </c>
      <c r="F204" s="38">
        <v>0</v>
      </c>
      <c r="G204" s="12" t="s">
        <v>301</v>
      </c>
      <c r="H204" s="26"/>
    </row>
    <row r="205" spans="1:8" ht="56.25" x14ac:dyDescent="0.3">
      <c r="A205" s="1" t="s">
        <v>240</v>
      </c>
      <c r="B205" s="29" t="s">
        <v>54</v>
      </c>
      <c r="C205" s="7" t="s">
        <v>97</v>
      </c>
      <c r="D205" s="37">
        <v>9666.2000000000007</v>
      </c>
      <c r="E205" s="37">
        <v>0</v>
      </c>
      <c r="F205" s="38">
        <v>0</v>
      </c>
      <c r="G205" s="12" t="s">
        <v>302</v>
      </c>
      <c r="H205" s="26"/>
    </row>
    <row r="206" spans="1:8" ht="56.25" x14ac:dyDescent="0.3">
      <c r="A206" s="1" t="s">
        <v>241</v>
      </c>
      <c r="B206" s="29" t="s">
        <v>55</v>
      </c>
      <c r="C206" s="7" t="s">
        <v>97</v>
      </c>
      <c r="D206" s="37">
        <f>D208+D209</f>
        <v>0</v>
      </c>
      <c r="E206" s="37">
        <f t="shared" ref="E206:F206" si="41">E208+E209</f>
        <v>33031.4</v>
      </c>
      <c r="F206" s="37">
        <f t="shared" si="41"/>
        <v>0</v>
      </c>
      <c r="H206" s="26"/>
    </row>
    <row r="207" spans="1:8" x14ac:dyDescent="0.3">
      <c r="A207" s="1"/>
      <c r="B207" s="29" t="s">
        <v>5</v>
      </c>
      <c r="C207" s="29"/>
      <c r="D207" s="37"/>
      <c r="E207" s="37"/>
      <c r="F207" s="38"/>
      <c r="H207" s="26"/>
    </row>
    <row r="208" spans="1:8" hidden="1" x14ac:dyDescent="0.3">
      <c r="A208" s="1"/>
      <c r="B208" s="23" t="s">
        <v>6</v>
      </c>
      <c r="C208" s="23"/>
      <c r="D208" s="16">
        <v>0</v>
      </c>
      <c r="E208" s="16">
        <v>8257.9</v>
      </c>
      <c r="F208" s="18">
        <v>0</v>
      </c>
      <c r="G208" s="12" t="s">
        <v>304</v>
      </c>
      <c r="H208" s="26">
        <v>0</v>
      </c>
    </row>
    <row r="209" spans="1:8" x14ac:dyDescent="0.3">
      <c r="A209" s="1"/>
      <c r="B209" s="29" t="s">
        <v>21</v>
      </c>
      <c r="C209" s="29"/>
      <c r="D209" s="37">
        <v>0</v>
      </c>
      <c r="E209" s="37">
        <v>24773.5</v>
      </c>
      <c r="F209" s="38">
        <v>0</v>
      </c>
      <c r="G209" s="12" t="s">
        <v>316</v>
      </c>
      <c r="H209" s="26"/>
    </row>
    <row r="210" spans="1:8" ht="56.25" x14ac:dyDescent="0.3">
      <c r="A210" s="1" t="s">
        <v>242</v>
      </c>
      <c r="B210" s="29" t="s">
        <v>56</v>
      </c>
      <c r="C210" s="7" t="s">
        <v>97</v>
      </c>
      <c r="D210" s="37">
        <f>D212+D213</f>
        <v>0</v>
      </c>
      <c r="E210" s="37">
        <f t="shared" ref="E210:F210" si="42">E212+E213</f>
        <v>19415.8</v>
      </c>
      <c r="F210" s="37">
        <f t="shared" si="42"/>
        <v>0</v>
      </c>
      <c r="H210" s="26"/>
    </row>
    <row r="211" spans="1:8" x14ac:dyDescent="0.3">
      <c r="A211" s="1"/>
      <c r="B211" s="29" t="s">
        <v>5</v>
      </c>
      <c r="C211" s="29"/>
      <c r="D211" s="37"/>
      <c r="E211" s="37"/>
      <c r="F211" s="38"/>
      <c r="H211" s="26"/>
    </row>
    <row r="212" spans="1:8" hidden="1" x14ac:dyDescent="0.3">
      <c r="A212" s="1"/>
      <c r="B212" s="23" t="s">
        <v>6</v>
      </c>
      <c r="C212" s="23"/>
      <c r="D212" s="16">
        <v>0</v>
      </c>
      <c r="E212" s="16">
        <v>4853.8999999999996</v>
      </c>
      <c r="F212" s="18">
        <v>0</v>
      </c>
      <c r="G212" s="12" t="s">
        <v>313</v>
      </c>
      <c r="H212" s="26">
        <v>0</v>
      </c>
    </row>
    <row r="213" spans="1:8" x14ac:dyDescent="0.3">
      <c r="A213" s="1"/>
      <c r="B213" s="29" t="s">
        <v>21</v>
      </c>
      <c r="C213" s="29"/>
      <c r="D213" s="37">
        <v>0</v>
      </c>
      <c r="E213" s="37">
        <v>14561.9</v>
      </c>
      <c r="F213" s="38">
        <v>0</v>
      </c>
      <c r="G213" s="12" t="s">
        <v>316</v>
      </c>
      <c r="H213" s="26"/>
    </row>
    <row r="214" spans="1:8" ht="56.25" x14ac:dyDescent="0.3">
      <c r="A214" s="1" t="s">
        <v>243</v>
      </c>
      <c r="B214" s="29" t="s">
        <v>98</v>
      </c>
      <c r="C214" s="7" t="s">
        <v>97</v>
      </c>
      <c r="D214" s="37">
        <f>D216+D217</f>
        <v>0</v>
      </c>
      <c r="E214" s="37">
        <f t="shared" ref="E214:F214" si="43">E216+E217</f>
        <v>100000</v>
      </c>
      <c r="F214" s="37">
        <f t="shared" si="43"/>
        <v>999358.3</v>
      </c>
      <c r="H214" s="26"/>
    </row>
    <row r="215" spans="1:8" x14ac:dyDescent="0.3">
      <c r="A215" s="1"/>
      <c r="B215" s="29" t="s">
        <v>5</v>
      </c>
      <c r="C215" s="29"/>
      <c r="D215" s="37"/>
      <c r="E215" s="37"/>
      <c r="F215" s="38"/>
      <c r="H215" s="26"/>
    </row>
    <row r="216" spans="1:8" hidden="1" x14ac:dyDescent="0.3">
      <c r="A216" s="1"/>
      <c r="B216" s="23" t="s">
        <v>6</v>
      </c>
      <c r="C216" s="23"/>
      <c r="D216" s="16">
        <v>0</v>
      </c>
      <c r="E216" s="16">
        <v>25000</v>
      </c>
      <c r="F216" s="18">
        <v>284496.90000000002</v>
      </c>
      <c r="G216" s="12" t="s">
        <v>314</v>
      </c>
      <c r="H216" s="26">
        <v>0</v>
      </c>
    </row>
    <row r="217" spans="1:8" x14ac:dyDescent="0.3">
      <c r="A217" s="1"/>
      <c r="B217" s="29" t="s">
        <v>21</v>
      </c>
      <c r="C217" s="29"/>
      <c r="D217" s="37">
        <v>0</v>
      </c>
      <c r="E217" s="37">
        <v>75000</v>
      </c>
      <c r="F217" s="38">
        <v>714861.4</v>
      </c>
      <c r="G217" s="12" t="s">
        <v>316</v>
      </c>
      <c r="H217" s="26"/>
    </row>
    <row r="218" spans="1:8" x14ac:dyDescent="0.3">
      <c r="A218" s="1"/>
      <c r="B218" s="29" t="s">
        <v>99</v>
      </c>
      <c r="C218" s="29"/>
      <c r="D218" s="37">
        <f>D220</f>
        <v>2259263.7999999998</v>
      </c>
      <c r="E218" s="37">
        <f t="shared" ref="E218:F218" si="44">E220</f>
        <v>936232.6</v>
      </c>
      <c r="F218" s="37">
        <f t="shared" si="44"/>
        <v>0</v>
      </c>
      <c r="H218" s="26"/>
    </row>
    <row r="219" spans="1:8" x14ac:dyDescent="0.3">
      <c r="A219" s="1"/>
      <c r="B219" s="8" t="s">
        <v>5</v>
      </c>
      <c r="C219" s="29"/>
      <c r="D219" s="37"/>
      <c r="E219" s="37"/>
      <c r="F219" s="38"/>
      <c r="H219" s="26"/>
    </row>
    <row r="220" spans="1:8" x14ac:dyDescent="0.3">
      <c r="A220" s="1"/>
      <c r="B220" s="8" t="s">
        <v>12</v>
      </c>
      <c r="C220" s="29"/>
      <c r="D220" s="37">
        <f>D223+D226</f>
        <v>2259263.7999999998</v>
      </c>
      <c r="E220" s="37">
        <f t="shared" ref="E220:F220" si="45">E223+E226</f>
        <v>936232.6</v>
      </c>
      <c r="F220" s="37">
        <f t="shared" si="45"/>
        <v>0</v>
      </c>
      <c r="H220" s="26"/>
    </row>
    <row r="221" spans="1:8" ht="56.25" x14ac:dyDescent="0.3">
      <c r="A221" s="1" t="s">
        <v>244</v>
      </c>
      <c r="B221" s="29" t="s">
        <v>100</v>
      </c>
      <c r="C221" s="7" t="s">
        <v>97</v>
      </c>
      <c r="D221" s="37">
        <f>D223</f>
        <v>2259263.7999999998</v>
      </c>
      <c r="E221" s="37">
        <f t="shared" ref="E221:F221" si="46">E223</f>
        <v>669232.6</v>
      </c>
      <c r="F221" s="37">
        <f t="shared" si="46"/>
        <v>0</v>
      </c>
      <c r="H221" s="26"/>
    </row>
    <row r="222" spans="1:8" x14ac:dyDescent="0.3">
      <c r="A222" s="1"/>
      <c r="B222" s="29" t="s">
        <v>5</v>
      </c>
      <c r="C222" s="29"/>
      <c r="D222" s="37"/>
      <c r="E222" s="37"/>
      <c r="F222" s="38"/>
      <c r="H222" s="26"/>
    </row>
    <row r="223" spans="1:8" x14ac:dyDescent="0.3">
      <c r="A223" s="1"/>
      <c r="B223" s="8" t="s">
        <v>12</v>
      </c>
      <c r="C223" s="29"/>
      <c r="D223" s="37">
        <v>2259263.7999999998</v>
      </c>
      <c r="E223" s="37">
        <v>669232.6</v>
      </c>
      <c r="F223" s="38">
        <v>0</v>
      </c>
      <c r="G223" s="12" t="s">
        <v>154</v>
      </c>
      <c r="H223" s="26"/>
    </row>
    <row r="224" spans="1:8" ht="56.25" x14ac:dyDescent="0.3">
      <c r="A224" s="1" t="s">
        <v>245</v>
      </c>
      <c r="B224" s="29" t="s">
        <v>101</v>
      </c>
      <c r="C224" s="7" t="s">
        <v>97</v>
      </c>
      <c r="D224" s="37">
        <f>D226</f>
        <v>0</v>
      </c>
      <c r="E224" s="37">
        <f t="shared" ref="E224:F224" si="47">E226</f>
        <v>267000</v>
      </c>
      <c r="F224" s="37">
        <f t="shared" si="47"/>
        <v>0</v>
      </c>
      <c r="H224" s="26"/>
    </row>
    <row r="225" spans="1:8" x14ac:dyDescent="0.3">
      <c r="A225" s="1"/>
      <c r="B225" s="29" t="s">
        <v>5</v>
      </c>
      <c r="C225" s="29"/>
      <c r="D225" s="37"/>
      <c r="E225" s="37"/>
      <c r="F225" s="38"/>
      <c r="H225" s="26"/>
    </row>
    <row r="226" spans="1:8" x14ac:dyDescent="0.3">
      <c r="A226" s="1"/>
      <c r="B226" s="8" t="s">
        <v>12</v>
      </c>
      <c r="C226" s="29"/>
      <c r="D226" s="37">
        <v>0</v>
      </c>
      <c r="E226" s="37">
        <v>267000</v>
      </c>
      <c r="F226" s="38">
        <v>0</v>
      </c>
      <c r="G226" s="12" t="s">
        <v>154</v>
      </c>
      <c r="H226" s="26"/>
    </row>
    <row r="227" spans="1:8" x14ac:dyDescent="0.3">
      <c r="A227" s="1"/>
      <c r="B227" s="29" t="s">
        <v>23</v>
      </c>
      <c r="C227" s="15"/>
      <c r="D227" s="38">
        <f>D228</f>
        <v>152441.9</v>
      </c>
      <c r="E227" s="38">
        <f t="shared" ref="E227:F227" si="48">E228</f>
        <v>168660</v>
      </c>
      <c r="F227" s="38">
        <f t="shared" si="48"/>
        <v>260000</v>
      </c>
      <c r="H227" s="26"/>
    </row>
    <row r="228" spans="1:8" ht="56.25" x14ac:dyDescent="0.3">
      <c r="A228" s="1" t="s">
        <v>246</v>
      </c>
      <c r="B228" s="29" t="s">
        <v>262</v>
      </c>
      <c r="C228" s="7" t="s">
        <v>59</v>
      </c>
      <c r="D228" s="38">
        <v>152441.9</v>
      </c>
      <c r="E228" s="38">
        <v>168660</v>
      </c>
      <c r="F228" s="38">
        <v>260000</v>
      </c>
      <c r="G228" s="11" t="s">
        <v>102</v>
      </c>
      <c r="H228" s="26"/>
    </row>
    <row r="229" spans="1:8" x14ac:dyDescent="0.3">
      <c r="A229" s="1"/>
      <c r="B229" s="35" t="s">
        <v>7</v>
      </c>
      <c r="C229" s="35"/>
      <c r="D229" s="38">
        <f>D233+D230+D231+D232+D234+D235+D236</f>
        <v>442565.6</v>
      </c>
      <c r="E229" s="38">
        <f t="shared" ref="E229:F229" si="49">E233+E230+E231+E232+E234+E235+E236</f>
        <v>303460.59999999998</v>
      </c>
      <c r="F229" s="38">
        <f t="shared" si="49"/>
        <v>163030.6</v>
      </c>
      <c r="H229" s="26"/>
    </row>
    <row r="230" spans="1:8" ht="56.25" x14ac:dyDescent="0.3">
      <c r="A230" s="1" t="s">
        <v>247</v>
      </c>
      <c r="B230" s="29" t="s">
        <v>103</v>
      </c>
      <c r="C230" s="7" t="s">
        <v>59</v>
      </c>
      <c r="D230" s="38">
        <v>43115.199999999997</v>
      </c>
      <c r="E230" s="38">
        <v>0</v>
      </c>
      <c r="F230" s="38">
        <v>0</v>
      </c>
      <c r="G230" s="11" t="s">
        <v>106</v>
      </c>
      <c r="H230" s="26"/>
    </row>
    <row r="231" spans="1:8" ht="56.25" x14ac:dyDescent="0.3">
      <c r="A231" s="1" t="s">
        <v>248</v>
      </c>
      <c r="B231" s="29" t="s">
        <v>322</v>
      </c>
      <c r="C231" s="7" t="s">
        <v>59</v>
      </c>
      <c r="D231" s="38">
        <v>95000</v>
      </c>
      <c r="E231" s="38">
        <v>97642.5</v>
      </c>
      <c r="F231" s="38">
        <v>0</v>
      </c>
      <c r="G231" s="11" t="s">
        <v>107</v>
      </c>
      <c r="H231" s="26"/>
    </row>
    <row r="232" spans="1:8" ht="56.25" x14ac:dyDescent="0.3">
      <c r="A232" s="1" t="s">
        <v>249</v>
      </c>
      <c r="B232" s="29" t="s">
        <v>104</v>
      </c>
      <c r="C232" s="7" t="s">
        <v>59</v>
      </c>
      <c r="D232" s="38">
        <v>123313</v>
      </c>
      <c r="E232" s="38">
        <v>0</v>
      </c>
      <c r="F232" s="38">
        <v>0</v>
      </c>
      <c r="G232" s="11" t="s">
        <v>108</v>
      </c>
      <c r="H232" s="26"/>
    </row>
    <row r="233" spans="1:8" ht="56.25" x14ac:dyDescent="0.3">
      <c r="A233" s="1" t="s">
        <v>250</v>
      </c>
      <c r="B233" s="29" t="s">
        <v>327</v>
      </c>
      <c r="C233" s="7" t="s">
        <v>59</v>
      </c>
      <c r="D233" s="38">
        <v>0</v>
      </c>
      <c r="E233" s="38">
        <v>0</v>
      </c>
      <c r="F233" s="38">
        <v>68921.600000000006</v>
      </c>
      <c r="G233" s="12" t="s">
        <v>111</v>
      </c>
      <c r="H233" s="26"/>
    </row>
    <row r="234" spans="1:8" ht="56.25" x14ac:dyDescent="0.3">
      <c r="A234" s="1" t="s">
        <v>251</v>
      </c>
      <c r="B234" s="29" t="s">
        <v>105</v>
      </c>
      <c r="C234" s="7" t="s">
        <v>59</v>
      </c>
      <c r="D234" s="38">
        <v>167337.4</v>
      </c>
      <c r="E234" s="38">
        <v>102061.5</v>
      </c>
      <c r="F234" s="38">
        <v>0</v>
      </c>
      <c r="G234" s="12" t="s">
        <v>109</v>
      </c>
      <c r="H234" s="26"/>
    </row>
    <row r="235" spans="1:8" ht="56.25" x14ac:dyDescent="0.3">
      <c r="A235" s="1" t="s">
        <v>252</v>
      </c>
      <c r="B235" s="29" t="s">
        <v>329</v>
      </c>
      <c r="C235" s="7" t="s">
        <v>59</v>
      </c>
      <c r="D235" s="38">
        <v>13800</v>
      </c>
      <c r="E235" s="38">
        <v>103756.6</v>
      </c>
      <c r="F235" s="38">
        <v>90000</v>
      </c>
      <c r="G235" s="12" t="s">
        <v>110</v>
      </c>
      <c r="H235" s="26"/>
    </row>
    <row r="236" spans="1:8" ht="56.25" x14ac:dyDescent="0.3">
      <c r="A236" s="1" t="s">
        <v>170</v>
      </c>
      <c r="B236" s="29" t="s">
        <v>328</v>
      </c>
      <c r="C236" s="7" t="s">
        <v>59</v>
      </c>
      <c r="D236" s="38">
        <v>0</v>
      </c>
      <c r="E236" s="38">
        <v>0</v>
      </c>
      <c r="F236" s="38">
        <v>4109</v>
      </c>
      <c r="G236" s="12" t="s">
        <v>112</v>
      </c>
      <c r="H236" s="26"/>
    </row>
    <row r="237" spans="1:8" x14ac:dyDescent="0.3">
      <c r="A237" s="1"/>
      <c r="B237" s="29" t="s">
        <v>15</v>
      </c>
      <c r="C237" s="15"/>
      <c r="D237" s="38">
        <f>D238+D239+D240</f>
        <v>88629.499999999985</v>
      </c>
      <c r="E237" s="38">
        <f t="shared" ref="E237:F237" si="50">E238+E239+E240</f>
        <v>45508.7</v>
      </c>
      <c r="F237" s="38">
        <f t="shared" si="50"/>
        <v>12285.5</v>
      </c>
      <c r="H237" s="26"/>
    </row>
    <row r="238" spans="1:8" ht="56.25" x14ac:dyDescent="0.3">
      <c r="A238" s="1" t="s">
        <v>253</v>
      </c>
      <c r="B238" s="29" t="s">
        <v>323</v>
      </c>
      <c r="C238" s="7" t="s">
        <v>59</v>
      </c>
      <c r="D238" s="38">
        <v>43992.2</v>
      </c>
      <c r="E238" s="38">
        <v>0</v>
      </c>
      <c r="F238" s="38">
        <v>0</v>
      </c>
      <c r="G238" s="12" t="s">
        <v>144</v>
      </c>
      <c r="H238" s="26"/>
    </row>
    <row r="239" spans="1:8" ht="56.25" x14ac:dyDescent="0.3">
      <c r="A239" s="1" t="s">
        <v>254</v>
      </c>
      <c r="B239" s="29" t="s">
        <v>140</v>
      </c>
      <c r="C239" s="7" t="s">
        <v>59</v>
      </c>
      <c r="D239" s="38">
        <v>32456.6</v>
      </c>
      <c r="E239" s="38">
        <v>29500</v>
      </c>
      <c r="F239" s="38">
        <v>0</v>
      </c>
      <c r="G239" s="12" t="s">
        <v>143</v>
      </c>
      <c r="H239" s="26"/>
    </row>
    <row r="240" spans="1:8" ht="56.25" x14ac:dyDescent="0.3">
      <c r="A240" s="1" t="s">
        <v>255</v>
      </c>
      <c r="B240" s="29" t="s">
        <v>141</v>
      </c>
      <c r="C240" s="7" t="s">
        <v>59</v>
      </c>
      <c r="D240" s="38">
        <v>12180.7</v>
      </c>
      <c r="E240" s="38">
        <v>16008.7</v>
      </c>
      <c r="F240" s="38">
        <v>12285.5</v>
      </c>
      <c r="G240" s="12" t="s">
        <v>142</v>
      </c>
      <c r="H240" s="26"/>
    </row>
    <row r="241" spans="1:8" x14ac:dyDescent="0.3">
      <c r="A241" s="1"/>
      <c r="B241" s="29" t="s">
        <v>22</v>
      </c>
      <c r="C241" s="15"/>
      <c r="D241" s="38">
        <f>D242</f>
        <v>10964.3</v>
      </c>
      <c r="E241" s="38">
        <f t="shared" ref="E241:F241" si="51">E242</f>
        <v>0</v>
      </c>
      <c r="F241" s="38">
        <f t="shared" si="51"/>
        <v>0</v>
      </c>
      <c r="H241" s="26"/>
    </row>
    <row r="242" spans="1:8" ht="56.25" x14ac:dyDescent="0.3">
      <c r="A242" s="1" t="s">
        <v>256</v>
      </c>
      <c r="B242" s="29" t="s">
        <v>58</v>
      </c>
      <c r="C242" s="7" t="s">
        <v>59</v>
      </c>
      <c r="D242" s="38">
        <v>10964.3</v>
      </c>
      <c r="E242" s="38">
        <v>0</v>
      </c>
      <c r="F242" s="38">
        <v>0</v>
      </c>
      <c r="G242" s="11" t="s">
        <v>57</v>
      </c>
      <c r="H242" s="26"/>
    </row>
    <row r="243" spans="1:8" x14ac:dyDescent="0.3">
      <c r="A243" s="34"/>
      <c r="B243" s="40" t="s">
        <v>8</v>
      </c>
      <c r="C243" s="40"/>
      <c r="D243" s="38">
        <f>D11+D78+D113+D137+D218+D227+D229+D237+D241</f>
        <v>9327615.6000000015</v>
      </c>
      <c r="E243" s="38">
        <f>E11+E78+E113+E137+E218+E227+E229+E237+E241</f>
        <v>8208529.2999999989</v>
      </c>
      <c r="F243" s="38">
        <f>F11+F78+F113+F137+F218+F227+F229+F237+F241</f>
        <v>7858887.1999999993</v>
      </c>
      <c r="H243" s="26"/>
    </row>
    <row r="244" spans="1:8" x14ac:dyDescent="0.3">
      <c r="A244" s="34"/>
      <c r="B244" s="53" t="s">
        <v>9</v>
      </c>
      <c r="C244" s="54"/>
      <c r="D244" s="38"/>
      <c r="E244" s="38"/>
      <c r="F244" s="38"/>
      <c r="H244" s="26"/>
    </row>
    <row r="245" spans="1:8" x14ac:dyDescent="0.3">
      <c r="A245" s="34"/>
      <c r="B245" s="53" t="s">
        <v>21</v>
      </c>
      <c r="C245" s="55"/>
      <c r="D245" s="38">
        <f>D140</f>
        <v>1644791.2999999998</v>
      </c>
      <c r="E245" s="38">
        <f t="shared" ref="E245:F245" si="52">E140</f>
        <v>2102955</v>
      </c>
      <c r="F245" s="38">
        <f t="shared" si="52"/>
        <v>1860675</v>
      </c>
      <c r="H245" s="26"/>
    </row>
    <row r="246" spans="1:8" x14ac:dyDescent="0.3">
      <c r="A246" s="34"/>
      <c r="B246" s="30" t="s">
        <v>12</v>
      </c>
      <c r="C246" s="31"/>
      <c r="D246" s="38">
        <f>D14+D81+D116+D220</f>
        <v>3434674.0999999996</v>
      </c>
      <c r="E246" s="38">
        <f t="shared" ref="E246:F246" si="53">E14+E81+E116+E220</f>
        <v>2189848.7000000002</v>
      </c>
      <c r="F246" s="38">
        <f t="shared" si="53"/>
        <v>940203.2</v>
      </c>
      <c r="H246" s="26"/>
    </row>
    <row r="247" spans="1:8" x14ac:dyDescent="0.3">
      <c r="A247" s="34"/>
      <c r="B247" s="30" t="s">
        <v>20</v>
      </c>
      <c r="C247" s="31"/>
      <c r="D247" s="38">
        <f>D15+D82</f>
        <v>450505.8</v>
      </c>
      <c r="E247" s="38">
        <f t="shared" ref="E247:F247" si="54">E15+E82</f>
        <v>435018.2</v>
      </c>
      <c r="F247" s="38">
        <f t="shared" si="54"/>
        <v>439776.60000000003</v>
      </c>
      <c r="H247" s="26"/>
    </row>
    <row r="248" spans="1:8" x14ac:dyDescent="0.3">
      <c r="A248" s="34"/>
      <c r="B248" s="40" t="s">
        <v>116</v>
      </c>
      <c r="C248" s="41"/>
      <c r="D248" s="38">
        <f>D83</f>
        <v>518443.7</v>
      </c>
      <c r="E248" s="38">
        <f t="shared" ref="E248:F248" si="55">E83</f>
        <v>533322.9</v>
      </c>
      <c r="F248" s="38">
        <f t="shared" si="55"/>
        <v>2107564.9</v>
      </c>
      <c r="H248" s="26"/>
    </row>
    <row r="249" spans="1:8" x14ac:dyDescent="0.3">
      <c r="A249" s="34"/>
      <c r="B249" s="40" t="s">
        <v>10</v>
      </c>
      <c r="C249" s="40"/>
      <c r="D249" s="38"/>
      <c r="E249" s="38"/>
      <c r="F249" s="38"/>
      <c r="H249" s="26"/>
    </row>
    <row r="250" spans="1:8" x14ac:dyDescent="0.3">
      <c r="A250" s="34"/>
      <c r="B250" s="42" t="s">
        <v>14</v>
      </c>
      <c r="C250" s="42"/>
      <c r="D250" s="38">
        <f>D242+D84+D85+D86+D87+D89+D90+D91+D92+D93+D94+D95+D96+D97+D98+D99+D100+D228+D230+D231+D232+D233+D234+D235+D236+D238+D239+D240+D16+D21+D26+D31+D36+D37+D39+D43+D48+D53+D54+D58+D62+D66+D67+D75+D76+D77</f>
        <v>2475715.6</v>
      </c>
      <c r="E250" s="38">
        <f t="shared" ref="E250:F250" si="56">E242+E84+E85+E86+E87+E89+E90+E91+E92+E93+E94+E95+E96+E97+E98+E99+E100+E228+E230+E231+E232+E233+E234+E235+E236+E238+E239+E240+E16+E21+E26+E31+E36+E37+E39+E43+E48+E53+E54+E58+E62+E66+E67+E75+E76+E77</f>
        <v>2081487.4000000001</v>
      </c>
      <c r="F250" s="38">
        <f t="shared" si="56"/>
        <v>1977979.4</v>
      </c>
      <c r="H250" s="26"/>
    </row>
    <row r="251" spans="1:8" x14ac:dyDescent="0.3">
      <c r="A251" s="34"/>
      <c r="B251" s="43" t="s">
        <v>3</v>
      </c>
      <c r="C251" s="41"/>
      <c r="D251" s="38">
        <f>D101+D106+D109</f>
        <v>1770073.9000000001</v>
      </c>
      <c r="E251" s="38">
        <f t="shared" ref="E251:F251" si="57">E101+E106+E109</f>
        <v>2154109.1999999997</v>
      </c>
      <c r="F251" s="38">
        <f t="shared" si="57"/>
        <v>2540924.4</v>
      </c>
      <c r="H251" s="26"/>
    </row>
    <row r="252" spans="1:8" x14ac:dyDescent="0.3">
      <c r="A252" s="34"/>
      <c r="B252" s="40" t="s">
        <v>320</v>
      </c>
      <c r="C252" s="41"/>
      <c r="D252" s="38">
        <f>D136+D117+D118+D122+D123+D124+D125+D126+D127+D128+D132+D141+D145+D149+D153+D157+D161+D165+D166+D170+D174+D178+D182+D186+D190+D194+D202+D203+D204+D205+D206+D210+D214+D221+D224</f>
        <v>4750814.1999999993</v>
      </c>
      <c r="E252" s="38">
        <f t="shared" ref="E252:F252" si="58">E136+E117+E118+E122+E123+E124+E125+E126+E127+E128+E132+E141+E145+E149+E153+E157+E161+E165+E166+E170+E174+E178+E182+E186+E190+E194+E202+E203+E204+E205+E206+E210+E214+E221+E224</f>
        <v>3956932.7</v>
      </c>
      <c r="F252" s="38">
        <f t="shared" si="58"/>
        <v>3299114.8</v>
      </c>
      <c r="H252" s="26"/>
    </row>
    <row r="253" spans="1:8" x14ac:dyDescent="0.3">
      <c r="A253" s="28"/>
      <c r="B253" s="40" t="s">
        <v>11</v>
      </c>
      <c r="C253" s="41"/>
      <c r="D253" s="38">
        <f>D38+D68+D69+D70+D71+D72+D73+D74</f>
        <v>37430.800000000003</v>
      </c>
      <c r="E253" s="38">
        <f t="shared" ref="E253:F253" si="59">E38+E68+E69+E70+E71+E72+E73+E74+E75+E76+E77</f>
        <v>16000</v>
      </c>
      <c r="F253" s="38">
        <f t="shared" si="59"/>
        <v>40868.6</v>
      </c>
    </row>
    <row r="254" spans="1:8" x14ac:dyDescent="0.3">
      <c r="A254" s="28"/>
      <c r="B254" s="40" t="s">
        <v>258</v>
      </c>
      <c r="C254" s="41"/>
      <c r="D254" s="38">
        <f>D198</f>
        <v>283733.40000000002</v>
      </c>
      <c r="E254" s="38">
        <f t="shared" ref="E254:F254" si="60">E198</f>
        <v>0</v>
      </c>
      <c r="F254" s="38">
        <f t="shared" si="60"/>
        <v>0</v>
      </c>
    </row>
    <row r="255" spans="1:8" x14ac:dyDescent="0.3">
      <c r="A255" s="28"/>
      <c r="B255" s="40" t="s">
        <v>321</v>
      </c>
      <c r="C255" s="41"/>
      <c r="D255" s="38">
        <f>D88</f>
        <v>9847.7000000000007</v>
      </c>
      <c r="E255" s="38">
        <f t="shared" ref="E255:F255" si="61">E88</f>
        <v>0</v>
      </c>
      <c r="F255" s="38">
        <f t="shared" si="61"/>
        <v>0</v>
      </c>
    </row>
    <row r="256" spans="1:8" x14ac:dyDescent="0.3">
      <c r="D256" s="36"/>
      <c r="E256" s="36"/>
      <c r="F256" s="36"/>
    </row>
  </sheetData>
  <autoFilter ref="A10:H256">
    <filterColumn colId="7">
      <filters blank="1"/>
    </filterColumn>
  </autoFilter>
  <mergeCells count="21">
    <mergeCell ref="F9:F10"/>
    <mergeCell ref="A5:F5"/>
    <mergeCell ref="A6:F7"/>
    <mergeCell ref="D9:D10"/>
    <mergeCell ref="B249:C249"/>
    <mergeCell ref="E9:E10"/>
    <mergeCell ref="B243:C243"/>
    <mergeCell ref="B244:C244"/>
    <mergeCell ref="B245:C245"/>
    <mergeCell ref="B38:B39"/>
    <mergeCell ref="A38:A39"/>
    <mergeCell ref="A9:A10"/>
    <mergeCell ref="B9:B10"/>
    <mergeCell ref="C9:C10"/>
    <mergeCell ref="B253:C253"/>
    <mergeCell ref="B248:C248"/>
    <mergeCell ref="B255:C255"/>
    <mergeCell ref="B254:C254"/>
    <mergeCell ref="B250:C250"/>
    <mergeCell ref="B252:C252"/>
    <mergeCell ref="B251:C251"/>
  </mergeCells>
  <pageMargins left="0.98425196850393704" right="0.39370078740157483" top="0.78740157480314965" bottom="0.78740157480314965" header="0.51181102362204722" footer="0.51181102362204722"/>
  <pageSetup paperSize="9" scale="55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2020-2022</vt:lpstr>
      <vt:lpstr>'2020-2022'!Заголовки_для_печати</vt:lpstr>
      <vt:lpstr>'2020-2022'!Область_печати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Долгих Марина Александровна</cp:lastModifiedBy>
  <cp:lastPrinted>2019-10-17T15:34:41Z</cp:lastPrinted>
  <dcterms:created xsi:type="dcterms:W3CDTF">2014-02-04T08:37:28Z</dcterms:created>
  <dcterms:modified xsi:type="dcterms:W3CDTF">2019-10-18T08:15:38Z</dcterms:modified>
</cp:coreProperties>
</file>