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0-2022" sheetId="1" r:id="rId1"/>
  </sheets>
  <definedNames>
    <definedName name="_xlnm._FilterDatabase" localSheetId="0" hidden="1">'2020-2022'!$A$13:$N$261</definedName>
    <definedName name="_xlnm.Print_Titles" localSheetId="0">'2020-2022'!$12:$13</definedName>
    <definedName name="_xlnm.Print_Area" localSheetId="0">'2020-2022'!$A$1:$L$261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0" i="1" l="1"/>
  <c r="H240" i="1"/>
  <c r="E240" i="1"/>
  <c r="L244" i="1"/>
  <c r="I244" i="1"/>
  <c r="F244" i="1"/>
  <c r="E36" i="1"/>
  <c r="E31" i="1"/>
  <c r="K261" i="1"/>
  <c r="L261" i="1" s="1"/>
  <c r="H261" i="1"/>
  <c r="I261" i="1" s="1"/>
  <c r="E261" i="1"/>
  <c r="F261" i="1" s="1"/>
  <c r="L247" i="1"/>
  <c r="K245" i="1"/>
  <c r="I247" i="1"/>
  <c r="H245" i="1"/>
  <c r="F247" i="1"/>
  <c r="E245" i="1"/>
  <c r="L21" i="1" l="1"/>
  <c r="L22" i="1"/>
  <c r="L23" i="1"/>
  <c r="L26" i="1"/>
  <c r="L27" i="1"/>
  <c r="L28" i="1"/>
  <c r="L31" i="1"/>
  <c r="L32" i="1"/>
  <c r="L33" i="1"/>
  <c r="L36" i="1"/>
  <c r="L37" i="1"/>
  <c r="L38" i="1"/>
  <c r="L39" i="1"/>
  <c r="L40" i="1"/>
  <c r="L41" i="1"/>
  <c r="L44" i="1"/>
  <c r="L45" i="1"/>
  <c r="L48" i="1"/>
  <c r="L49" i="1"/>
  <c r="L50" i="1"/>
  <c r="L53" i="1"/>
  <c r="L54" i="1"/>
  <c r="L55" i="1"/>
  <c r="L56" i="1"/>
  <c r="L59" i="1"/>
  <c r="L60" i="1"/>
  <c r="L63" i="1"/>
  <c r="L64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6" i="1"/>
  <c r="L107" i="1"/>
  <c r="L108" i="1"/>
  <c r="L111" i="1"/>
  <c r="L114" i="1"/>
  <c r="L115" i="1"/>
  <c r="L120" i="1"/>
  <c r="L123" i="1"/>
  <c r="L124" i="1"/>
  <c r="L125" i="1"/>
  <c r="L126" i="1"/>
  <c r="L127" i="1"/>
  <c r="L128" i="1"/>
  <c r="L129" i="1"/>
  <c r="L130" i="1"/>
  <c r="L133" i="1"/>
  <c r="L134" i="1"/>
  <c r="L137" i="1"/>
  <c r="L138" i="1"/>
  <c r="L139" i="1"/>
  <c r="L146" i="1"/>
  <c r="L147" i="1"/>
  <c r="L150" i="1"/>
  <c r="L151" i="1"/>
  <c r="L154" i="1"/>
  <c r="L155" i="1"/>
  <c r="L158" i="1"/>
  <c r="L159" i="1"/>
  <c r="L162" i="1"/>
  <c r="L163" i="1"/>
  <c r="L166" i="1"/>
  <c r="L167" i="1"/>
  <c r="L168" i="1"/>
  <c r="L171" i="1"/>
  <c r="L172" i="1"/>
  <c r="L175" i="1"/>
  <c r="L176" i="1"/>
  <c r="L179" i="1"/>
  <c r="L180" i="1"/>
  <c r="L183" i="1"/>
  <c r="L184" i="1"/>
  <c r="L187" i="1"/>
  <c r="L188" i="1"/>
  <c r="L191" i="1"/>
  <c r="L192" i="1"/>
  <c r="L195" i="1"/>
  <c r="L196" i="1"/>
  <c r="L199" i="1"/>
  <c r="L200" i="1"/>
  <c r="L203" i="1"/>
  <c r="L204" i="1"/>
  <c r="L205" i="1"/>
  <c r="L206" i="1"/>
  <c r="L207" i="1"/>
  <c r="L208" i="1"/>
  <c r="L211" i="1"/>
  <c r="L212" i="1"/>
  <c r="L215" i="1"/>
  <c r="L216" i="1"/>
  <c r="L219" i="1"/>
  <c r="L220" i="1"/>
  <c r="L226" i="1"/>
  <c r="L229" i="1"/>
  <c r="L231" i="1"/>
  <c r="L233" i="1"/>
  <c r="L234" i="1"/>
  <c r="L235" i="1"/>
  <c r="L236" i="1"/>
  <c r="L237" i="1"/>
  <c r="L238" i="1"/>
  <c r="L239" i="1"/>
  <c r="L241" i="1"/>
  <c r="L242" i="1"/>
  <c r="L243" i="1"/>
  <c r="L246" i="1"/>
  <c r="I21" i="1"/>
  <c r="I22" i="1"/>
  <c r="I23" i="1"/>
  <c r="I26" i="1"/>
  <c r="I27" i="1"/>
  <c r="I28" i="1"/>
  <c r="I31" i="1"/>
  <c r="I32" i="1"/>
  <c r="I33" i="1"/>
  <c r="I36" i="1"/>
  <c r="I37" i="1"/>
  <c r="I38" i="1"/>
  <c r="I39" i="1"/>
  <c r="I40" i="1"/>
  <c r="I41" i="1"/>
  <c r="I44" i="1"/>
  <c r="I45" i="1"/>
  <c r="I48" i="1"/>
  <c r="I49" i="1"/>
  <c r="I50" i="1"/>
  <c r="I53" i="1"/>
  <c r="I54" i="1"/>
  <c r="I55" i="1"/>
  <c r="I56" i="1"/>
  <c r="I59" i="1"/>
  <c r="I60" i="1"/>
  <c r="I63" i="1"/>
  <c r="I64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6" i="1"/>
  <c r="I107" i="1"/>
  <c r="I108" i="1"/>
  <c r="I111" i="1"/>
  <c r="I114" i="1"/>
  <c r="I115" i="1"/>
  <c r="I120" i="1"/>
  <c r="I123" i="1"/>
  <c r="I124" i="1"/>
  <c r="I125" i="1"/>
  <c r="I126" i="1"/>
  <c r="I127" i="1"/>
  <c r="I128" i="1"/>
  <c r="I129" i="1"/>
  <c r="I130" i="1"/>
  <c r="I133" i="1"/>
  <c r="I134" i="1"/>
  <c r="I137" i="1"/>
  <c r="I138" i="1"/>
  <c r="I139" i="1"/>
  <c r="I146" i="1"/>
  <c r="I147" i="1"/>
  <c r="I150" i="1"/>
  <c r="I151" i="1"/>
  <c r="I154" i="1"/>
  <c r="I155" i="1"/>
  <c r="I158" i="1"/>
  <c r="I159" i="1"/>
  <c r="I162" i="1"/>
  <c r="I163" i="1"/>
  <c r="I166" i="1"/>
  <c r="I167" i="1"/>
  <c r="I168" i="1"/>
  <c r="I171" i="1"/>
  <c r="I172" i="1"/>
  <c r="I175" i="1"/>
  <c r="I176" i="1"/>
  <c r="I179" i="1"/>
  <c r="I180" i="1"/>
  <c r="I183" i="1"/>
  <c r="I184" i="1"/>
  <c r="I187" i="1"/>
  <c r="I188" i="1"/>
  <c r="I191" i="1"/>
  <c r="I192" i="1"/>
  <c r="I195" i="1"/>
  <c r="I196" i="1"/>
  <c r="I199" i="1"/>
  <c r="I200" i="1"/>
  <c r="I203" i="1"/>
  <c r="I204" i="1"/>
  <c r="I205" i="1"/>
  <c r="I206" i="1"/>
  <c r="I207" i="1"/>
  <c r="I208" i="1"/>
  <c r="I211" i="1"/>
  <c r="I212" i="1"/>
  <c r="I215" i="1"/>
  <c r="I216" i="1"/>
  <c r="I219" i="1"/>
  <c r="I220" i="1"/>
  <c r="I226" i="1"/>
  <c r="I229" i="1"/>
  <c r="I231" i="1"/>
  <c r="I233" i="1"/>
  <c r="I234" i="1"/>
  <c r="I235" i="1"/>
  <c r="I236" i="1"/>
  <c r="I237" i="1"/>
  <c r="I238" i="1"/>
  <c r="I239" i="1"/>
  <c r="I241" i="1"/>
  <c r="I242" i="1"/>
  <c r="I243" i="1"/>
  <c r="I246" i="1"/>
  <c r="F21" i="1"/>
  <c r="F22" i="1"/>
  <c r="F23" i="1"/>
  <c r="F26" i="1"/>
  <c r="F27" i="1"/>
  <c r="F28" i="1"/>
  <c r="F31" i="1"/>
  <c r="F32" i="1"/>
  <c r="F33" i="1"/>
  <c r="F36" i="1"/>
  <c r="F37" i="1"/>
  <c r="F38" i="1"/>
  <c r="F39" i="1"/>
  <c r="F40" i="1"/>
  <c r="F41" i="1"/>
  <c r="F44" i="1"/>
  <c r="F45" i="1"/>
  <c r="F48" i="1"/>
  <c r="F49" i="1"/>
  <c r="F50" i="1"/>
  <c r="F53" i="1"/>
  <c r="F54" i="1"/>
  <c r="F55" i="1"/>
  <c r="F56" i="1"/>
  <c r="F59" i="1"/>
  <c r="F60" i="1"/>
  <c r="F63" i="1"/>
  <c r="F64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6" i="1"/>
  <c r="F107" i="1"/>
  <c r="F108" i="1"/>
  <c r="F111" i="1"/>
  <c r="F114" i="1"/>
  <c r="F115" i="1"/>
  <c r="F120" i="1"/>
  <c r="F123" i="1"/>
  <c r="F124" i="1"/>
  <c r="F125" i="1"/>
  <c r="F126" i="1"/>
  <c r="F127" i="1"/>
  <c r="F128" i="1"/>
  <c r="F129" i="1"/>
  <c r="F130" i="1"/>
  <c r="F133" i="1"/>
  <c r="F134" i="1"/>
  <c r="F137" i="1"/>
  <c r="F138" i="1"/>
  <c r="F139" i="1"/>
  <c r="F146" i="1"/>
  <c r="F147" i="1"/>
  <c r="F150" i="1"/>
  <c r="F151" i="1"/>
  <c r="F154" i="1"/>
  <c r="F155" i="1"/>
  <c r="F158" i="1"/>
  <c r="F159" i="1"/>
  <c r="F162" i="1"/>
  <c r="F163" i="1"/>
  <c r="F166" i="1"/>
  <c r="F167" i="1"/>
  <c r="F168" i="1"/>
  <c r="F171" i="1"/>
  <c r="F172" i="1"/>
  <c r="F175" i="1"/>
  <c r="F176" i="1"/>
  <c r="F179" i="1"/>
  <c r="F180" i="1"/>
  <c r="F183" i="1"/>
  <c r="F184" i="1"/>
  <c r="F187" i="1"/>
  <c r="F188" i="1"/>
  <c r="F191" i="1"/>
  <c r="F192" i="1"/>
  <c r="F195" i="1"/>
  <c r="F196" i="1"/>
  <c r="F199" i="1"/>
  <c r="F200" i="1"/>
  <c r="F203" i="1"/>
  <c r="F204" i="1"/>
  <c r="F205" i="1"/>
  <c r="F206" i="1"/>
  <c r="F207" i="1"/>
  <c r="F208" i="1"/>
  <c r="F211" i="1"/>
  <c r="F212" i="1"/>
  <c r="F215" i="1"/>
  <c r="F216" i="1"/>
  <c r="F219" i="1"/>
  <c r="F220" i="1"/>
  <c r="F226" i="1"/>
  <c r="F229" i="1"/>
  <c r="F231" i="1"/>
  <c r="F233" i="1"/>
  <c r="F234" i="1"/>
  <c r="F235" i="1"/>
  <c r="F236" i="1"/>
  <c r="F237" i="1"/>
  <c r="F238" i="1"/>
  <c r="F239" i="1"/>
  <c r="F241" i="1"/>
  <c r="F242" i="1"/>
  <c r="F243" i="1"/>
  <c r="F246" i="1"/>
  <c r="K118" i="1" l="1"/>
  <c r="K260" i="1"/>
  <c r="K258" i="1"/>
  <c r="K232" i="1"/>
  <c r="K230" i="1"/>
  <c r="K227" i="1"/>
  <c r="K224" i="1"/>
  <c r="K223" i="1"/>
  <c r="K221" i="1" s="1"/>
  <c r="K217" i="1"/>
  <c r="K213" i="1"/>
  <c r="K209" i="1"/>
  <c r="K201" i="1"/>
  <c r="K259" i="1" s="1"/>
  <c r="K197" i="1"/>
  <c r="K193" i="1"/>
  <c r="K189" i="1"/>
  <c r="K185" i="1"/>
  <c r="K181" i="1"/>
  <c r="K177" i="1"/>
  <c r="K173" i="1"/>
  <c r="K169" i="1"/>
  <c r="K164" i="1"/>
  <c r="K160" i="1"/>
  <c r="K156" i="1"/>
  <c r="K152" i="1"/>
  <c r="K148" i="1"/>
  <c r="K144" i="1"/>
  <c r="K143" i="1"/>
  <c r="K250" i="1" s="1"/>
  <c r="K142" i="1"/>
  <c r="K135" i="1"/>
  <c r="K131" i="1"/>
  <c r="K121" i="1"/>
  <c r="K119" i="1"/>
  <c r="K112" i="1"/>
  <c r="K109" i="1"/>
  <c r="K104" i="1"/>
  <c r="K86" i="1"/>
  <c r="K253" i="1" s="1"/>
  <c r="K85" i="1"/>
  <c r="K84" i="1"/>
  <c r="K83" i="1"/>
  <c r="K65" i="1"/>
  <c r="K61" i="1"/>
  <c r="K57" i="1"/>
  <c r="K51" i="1"/>
  <c r="K46" i="1"/>
  <c r="K42" i="1"/>
  <c r="K34" i="1"/>
  <c r="K29" i="1"/>
  <c r="K24" i="1"/>
  <c r="K19" i="1"/>
  <c r="K18" i="1"/>
  <c r="K17" i="1"/>
  <c r="K16" i="1"/>
  <c r="H260" i="1"/>
  <c r="H258" i="1"/>
  <c r="H232" i="1"/>
  <c r="H230" i="1"/>
  <c r="H227" i="1"/>
  <c r="H224" i="1"/>
  <c r="H223" i="1"/>
  <c r="H221" i="1" s="1"/>
  <c r="H217" i="1"/>
  <c r="H213" i="1"/>
  <c r="H209" i="1"/>
  <c r="H201" i="1"/>
  <c r="H259" i="1" s="1"/>
  <c r="H197" i="1"/>
  <c r="H193" i="1"/>
  <c r="H189" i="1"/>
  <c r="H185" i="1"/>
  <c r="H181" i="1"/>
  <c r="H177" i="1"/>
  <c r="H173" i="1"/>
  <c r="H169" i="1"/>
  <c r="H164" i="1"/>
  <c r="H160" i="1"/>
  <c r="H156" i="1"/>
  <c r="H152" i="1"/>
  <c r="H148" i="1"/>
  <c r="H144" i="1"/>
  <c r="H143" i="1"/>
  <c r="H250" i="1" s="1"/>
  <c r="H142" i="1"/>
  <c r="H135" i="1"/>
  <c r="H131" i="1"/>
  <c r="H121" i="1"/>
  <c r="H119" i="1"/>
  <c r="H118" i="1"/>
  <c r="H112" i="1"/>
  <c r="H109" i="1"/>
  <c r="H104" i="1"/>
  <c r="H86" i="1"/>
  <c r="H253" i="1" s="1"/>
  <c r="H85" i="1"/>
  <c r="H84" i="1"/>
  <c r="H83" i="1"/>
  <c r="H65" i="1"/>
  <c r="H61" i="1"/>
  <c r="H57" i="1"/>
  <c r="H51" i="1"/>
  <c r="H46" i="1"/>
  <c r="H42" i="1"/>
  <c r="H34" i="1"/>
  <c r="H29" i="1"/>
  <c r="H24" i="1"/>
  <c r="H19" i="1"/>
  <c r="H18" i="1"/>
  <c r="H17" i="1"/>
  <c r="H16" i="1"/>
  <c r="E260" i="1"/>
  <c r="E258" i="1"/>
  <c r="E232" i="1"/>
  <c r="E230" i="1"/>
  <c r="E227" i="1"/>
  <c r="E224" i="1"/>
  <c r="E223" i="1"/>
  <c r="E221" i="1" s="1"/>
  <c r="E217" i="1"/>
  <c r="E213" i="1"/>
  <c r="E209" i="1"/>
  <c r="E201" i="1"/>
  <c r="E259" i="1" s="1"/>
  <c r="E197" i="1"/>
  <c r="E193" i="1"/>
  <c r="E189" i="1"/>
  <c r="E185" i="1"/>
  <c r="E181" i="1"/>
  <c r="E177" i="1"/>
  <c r="E173" i="1"/>
  <c r="E169" i="1"/>
  <c r="E164" i="1"/>
  <c r="E160" i="1"/>
  <c r="E156" i="1"/>
  <c r="E152" i="1"/>
  <c r="E148" i="1"/>
  <c r="E144" i="1"/>
  <c r="E143" i="1"/>
  <c r="E250" i="1" s="1"/>
  <c r="E142" i="1"/>
  <c r="E135" i="1"/>
  <c r="E131" i="1"/>
  <c r="E121" i="1"/>
  <c r="E119" i="1"/>
  <c r="E118" i="1"/>
  <c r="E112" i="1"/>
  <c r="E109" i="1"/>
  <c r="E104" i="1"/>
  <c r="E86" i="1"/>
  <c r="E253" i="1" s="1"/>
  <c r="E85" i="1"/>
  <c r="E84" i="1"/>
  <c r="E83" i="1"/>
  <c r="E65" i="1"/>
  <c r="E61" i="1"/>
  <c r="E57" i="1"/>
  <c r="E51" i="1"/>
  <c r="E46" i="1"/>
  <c r="E42" i="1"/>
  <c r="E34" i="1"/>
  <c r="E29" i="1"/>
  <c r="E24" i="1"/>
  <c r="E19" i="1"/>
  <c r="E18" i="1"/>
  <c r="E17" i="1"/>
  <c r="E16" i="1"/>
  <c r="E255" i="1" l="1"/>
  <c r="H255" i="1"/>
  <c r="K255" i="1"/>
  <c r="H252" i="1"/>
  <c r="E251" i="1"/>
  <c r="K140" i="1"/>
  <c r="K116" i="1"/>
  <c r="K257" i="1"/>
  <c r="K252" i="1"/>
  <c r="K251" i="1"/>
  <c r="K256" i="1"/>
  <c r="K81" i="1"/>
  <c r="K14" i="1"/>
  <c r="H140" i="1"/>
  <c r="H257" i="1"/>
  <c r="H116" i="1"/>
  <c r="H256" i="1"/>
  <c r="H251" i="1"/>
  <c r="H81" i="1"/>
  <c r="H14" i="1"/>
  <c r="E140" i="1"/>
  <c r="E257" i="1"/>
  <c r="E252" i="1"/>
  <c r="E256" i="1"/>
  <c r="E81" i="1"/>
  <c r="E14" i="1"/>
  <c r="J16" i="1"/>
  <c r="L16" i="1" s="1"/>
  <c r="G260" i="1"/>
  <c r="I260" i="1" s="1"/>
  <c r="J260" i="1"/>
  <c r="L260" i="1" s="1"/>
  <c r="D260" i="1"/>
  <c r="F260" i="1" s="1"/>
  <c r="K248" i="1" l="1"/>
  <c r="H248" i="1"/>
  <c r="E248" i="1"/>
  <c r="D16" i="1"/>
  <c r="F16" i="1" s="1"/>
  <c r="D258" i="1" l="1"/>
  <c r="F258" i="1" s="1"/>
  <c r="G258" i="1" l="1"/>
  <c r="I258" i="1" s="1"/>
  <c r="J258" i="1"/>
  <c r="L258" i="1" s="1"/>
  <c r="G61" i="1" l="1"/>
  <c r="I61" i="1" s="1"/>
  <c r="J61" i="1"/>
  <c r="L61" i="1" s="1"/>
  <c r="D61" i="1"/>
  <c r="F61" i="1" s="1"/>
  <c r="G18" i="1"/>
  <c r="I18" i="1" s="1"/>
  <c r="J18" i="1"/>
  <c r="L18" i="1" s="1"/>
  <c r="D18" i="1"/>
  <c r="F18" i="1" s="1"/>
  <c r="G17" i="1"/>
  <c r="I17" i="1" s="1"/>
  <c r="J17" i="1"/>
  <c r="L17" i="1" s="1"/>
  <c r="D17" i="1"/>
  <c r="F17" i="1" s="1"/>
  <c r="G16" i="1"/>
  <c r="I16" i="1" s="1"/>
  <c r="G14" i="1" l="1"/>
  <c r="I14" i="1" s="1"/>
  <c r="J14" i="1"/>
  <c r="L14" i="1" s="1"/>
  <c r="D14" i="1"/>
  <c r="F14" i="1" s="1"/>
  <c r="G65" i="1" l="1"/>
  <c r="I65" i="1" s="1"/>
  <c r="J65" i="1"/>
  <c r="L65" i="1" s="1"/>
  <c r="D65" i="1"/>
  <c r="F65" i="1" s="1"/>
  <c r="G51" i="1"/>
  <c r="I51" i="1" s="1"/>
  <c r="J51" i="1"/>
  <c r="L51" i="1" s="1"/>
  <c r="D51" i="1"/>
  <c r="F51" i="1" s="1"/>
  <c r="G46" i="1"/>
  <c r="I46" i="1" s="1"/>
  <c r="J46" i="1"/>
  <c r="L46" i="1" s="1"/>
  <c r="D46" i="1"/>
  <c r="F46" i="1" s="1"/>
  <c r="G42" i="1" l="1"/>
  <c r="I42" i="1" s="1"/>
  <c r="J42" i="1"/>
  <c r="L42" i="1" s="1"/>
  <c r="D42" i="1"/>
  <c r="F42" i="1" s="1"/>
  <c r="G57" i="1" l="1"/>
  <c r="I57" i="1" s="1"/>
  <c r="J57" i="1"/>
  <c r="L57" i="1" s="1"/>
  <c r="D57" i="1"/>
  <c r="F57" i="1" s="1"/>
  <c r="G34" i="1"/>
  <c r="I34" i="1" s="1"/>
  <c r="J34" i="1"/>
  <c r="L34" i="1" s="1"/>
  <c r="D34" i="1"/>
  <c r="F34" i="1" s="1"/>
  <c r="G29" i="1"/>
  <c r="I29" i="1" s="1"/>
  <c r="J29" i="1"/>
  <c r="L29" i="1" s="1"/>
  <c r="D29" i="1"/>
  <c r="F29" i="1" s="1"/>
  <c r="G24" i="1"/>
  <c r="I24" i="1" s="1"/>
  <c r="J24" i="1"/>
  <c r="L24" i="1" s="1"/>
  <c r="D24" i="1"/>
  <c r="F24" i="1" s="1"/>
  <c r="G19" i="1"/>
  <c r="I19" i="1" s="1"/>
  <c r="J19" i="1"/>
  <c r="L19" i="1" s="1"/>
  <c r="D19" i="1"/>
  <c r="F19" i="1" s="1"/>
  <c r="D255" i="1" l="1"/>
  <c r="F255" i="1" s="1"/>
  <c r="J255" i="1"/>
  <c r="L255" i="1" s="1"/>
  <c r="G255" i="1"/>
  <c r="I255" i="1" s="1"/>
  <c r="G240" i="1"/>
  <c r="I240" i="1" s="1"/>
  <c r="J240" i="1"/>
  <c r="L240" i="1" s="1"/>
  <c r="D240" i="1"/>
  <c r="F240" i="1" s="1"/>
  <c r="G86" i="1" l="1"/>
  <c r="J86" i="1"/>
  <c r="D86" i="1"/>
  <c r="G85" i="1"/>
  <c r="J85" i="1"/>
  <c r="D85" i="1"/>
  <c r="G84" i="1"/>
  <c r="I84" i="1" s="1"/>
  <c r="J84" i="1"/>
  <c r="L84" i="1" s="1"/>
  <c r="D84" i="1"/>
  <c r="F84" i="1" s="1"/>
  <c r="G83" i="1"/>
  <c r="I83" i="1" s="1"/>
  <c r="J83" i="1"/>
  <c r="L83" i="1" s="1"/>
  <c r="D83" i="1"/>
  <c r="F83" i="1" s="1"/>
  <c r="G112" i="1"/>
  <c r="I112" i="1" s="1"/>
  <c r="J112" i="1"/>
  <c r="L112" i="1" s="1"/>
  <c r="D112" i="1"/>
  <c r="F112" i="1" s="1"/>
  <c r="G109" i="1"/>
  <c r="I109" i="1" s="1"/>
  <c r="J109" i="1"/>
  <c r="L109" i="1" s="1"/>
  <c r="D109" i="1"/>
  <c r="F109" i="1" s="1"/>
  <c r="G104" i="1"/>
  <c r="I104" i="1" s="1"/>
  <c r="J104" i="1"/>
  <c r="L104" i="1" s="1"/>
  <c r="D104" i="1"/>
  <c r="F104" i="1" s="1"/>
  <c r="D253" i="1" l="1"/>
  <c r="F253" i="1" s="1"/>
  <c r="F86" i="1"/>
  <c r="D252" i="1"/>
  <c r="F252" i="1" s="1"/>
  <c r="F85" i="1"/>
  <c r="J253" i="1"/>
  <c r="L253" i="1" s="1"/>
  <c r="L86" i="1"/>
  <c r="G252" i="1"/>
  <c r="I252" i="1" s="1"/>
  <c r="I85" i="1"/>
  <c r="J252" i="1"/>
  <c r="L252" i="1" s="1"/>
  <c r="L85" i="1"/>
  <c r="G253" i="1"/>
  <c r="I253" i="1" s="1"/>
  <c r="I86" i="1"/>
  <c r="J256" i="1"/>
  <c r="L256" i="1" s="1"/>
  <c r="G256" i="1"/>
  <c r="I256" i="1" s="1"/>
  <c r="D256" i="1"/>
  <c r="F256" i="1" s="1"/>
  <c r="J81" i="1"/>
  <c r="L81" i="1" s="1"/>
  <c r="D81" i="1"/>
  <c r="F81" i="1" s="1"/>
  <c r="G81" i="1"/>
  <c r="I81" i="1" s="1"/>
  <c r="G232" i="1"/>
  <c r="I232" i="1" s="1"/>
  <c r="J232" i="1"/>
  <c r="L232" i="1" s="1"/>
  <c r="D232" i="1"/>
  <c r="F232" i="1" s="1"/>
  <c r="G230" i="1"/>
  <c r="I230" i="1" s="1"/>
  <c r="J230" i="1"/>
  <c r="L230" i="1" s="1"/>
  <c r="D230" i="1"/>
  <c r="F230" i="1" s="1"/>
  <c r="G143" i="1"/>
  <c r="J143" i="1"/>
  <c r="D143" i="1"/>
  <c r="G142" i="1"/>
  <c r="I142" i="1" s="1"/>
  <c r="J142" i="1"/>
  <c r="L142" i="1" s="1"/>
  <c r="D142" i="1"/>
  <c r="F142" i="1" s="1"/>
  <c r="G223" i="1"/>
  <c r="J223" i="1"/>
  <c r="D223" i="1"/>
  <c r="G227" i="1"/>
  <c r="I227" i="1" s="1"/>
  <c r="J227" i="1"/>
  <c r="L227" i="1" s="1"/>
  <c r="D227" i="1"/>
  <c r="F227" i="1" s="1"/>
  <c r="G224" i="1"/>
  <c r="I224" i="1" s="1"/>
  <c r="J224" i="1"/>
  <c r="L224" i="1" s="1"/>
  <c r="D224" i="1"/>
  <c r="F224" i="1" s="1"/>
  <c r="G177" i="1"/>
  <c r="I177" i="1" s="1"/>
  <c r="J177" i="1"/>
  <c r="L177" i="1" s="1"/>
  <c r="D177" i="1"/>
  <c r="F177" i="1" s="1"/>
  <c r="D173" i="1"/>
  <c r="F173" i="1" s="1"/>
  <c r="G144" i="1"/>
  <c r="I144" i="1" s="1"/>
  <c r="J144" i="1"/>
  <c r="L144" i="1" s="1"/>
  <c r="D144" i="1"/>
  <c r="F144" i="1" s="1"/>
  <c r="G213" i="1"/>
  <c r="I213" i="1" s="1"/>
  <c r="J213" i="1"/>
  <c r="L213" i="1" s="1"/>
  <c r="D213" i="1"/>
  <c r="F213" i="1" s="1"/>
  <c r="G209" i="1"/>
  <c r="I209" i="1" s="1"/>
  <c r="J209" i="1"/>
  <c r="L209" i="1" s="1"/>
  <c r="D209" i="1"/>
  <c r="F209" i="1" s="1"/>
  <c r="G193" i="1"/>
  <c r="I193" i="1" s="1"/>
  <c r="J193" i="1"/>
  <c r="L193" i="1" s="1"/>
  <c r="D193" i="1"/>
  <c r="F193" i="1" s="1"/>
  <c r="G197" i="1"/>
  <c r="I197" i="1" s="1"/>
  <c r="J197" i="1"/>
  <c r="L197" i="1" s="1"/>
  <c r="D197" i="1"/>
  <c r="F197" i="1" s="1"/>
  <c r="G152" i="1"/>
  <c r="I152" i="1" s="1"/>
  <c r="J152" i="1"/>
  <c r="L152" i="1" s="1"/>
  <c r="D152" i="1"/>
  <c r="F152" i="1" s="1"/>
  <c r="G201" i="1"/>
  <c r="J201" i="1"/>
  <c r="D201" i="1"/>
  <c r="G189" i="1"/>
  <c r="I189" i="1" s="1"/>
  <c r="J189" i="1"/>
  <c r="L189" i="1" s="1"/>
  <c r="D189" i="1"/>
  <c r="F189" i="1" s="1"/>
  <c r="G217" i="1"/>
  <c r="I217" i="1" s="1"/>
  <c r="J217" i="1"/>
  <c r="L217" i="1" s="1"/>
  <c r="D217" i="1"/>
  <c r="F217" i="1" s="1"/>
  <c r="G173" i="1"/>
  <c r="I173" i="1" s="1"/>
  <c r="J173" i="1"/>
  <c r="L173" i="1" s="1"/>
  <c r="G185" i="1"/>
  <c r="I185" i="1" s="1"/>
  <c r="J185" i="1"/>
  <c r="L185" i="1" s="1"/>
  <c r="D185" i="1"/>
  <c r="F185" i="1" s="1"/>
  <c r="G169" i="1"/>
  <c r="I169" i="1" s="1"/>
  <c r="J169" i="1"/>
  <c r="L169" i="1" s="1"/>
  <c r="D169" i="1"/>
  <c r="F169" i="1" s="1"/>
  <c r="G181" i="1"/>
  <c r="I181" i="1" s="1"/>
  <c r="J181" i="1"/>
  <c r="L181" i="1" s="1"/>
  <c r="D181" i="1"/>
  <c r="F181" i="1" s="1"/>
  <c r="G164" i="1"/>
  <c r="I164" i="1" s="1"/>
  <c r="J164" i="1"/>
  <c r="L164" i="1" s="1"/>
  <c r="D164" i="1"/>
  <c r="F164" i="1" s="1"/>
  <c r="G160" i="1"/>
  <c r="I160" i="1" s="1"/>
  <c r="J160" i="1"/>
  <c r="L160" i="1" s="1"/>
  <c r="D160" i="1"/>
  <c r="F160" i="1" s="1"/>
  <c r="G156" i="1"/>
  <c r="I156" i="1" s="1"/>
  <c r="J156" i="1"/>
  <c r="L156" i="1" s="1"/>
  <c r="D156" i="1"/>
  <c r="F156" i="1" s="1"/>
  <c r="G148" i="1"/>
  <c r="I148" i="1" s="1"/>
  <c r="J148" i="1"/>
  <c r="L148" i="1" s="1"/>
  <c r="D148" i="1"/>
  <c r="F148" i="1" s="1"/>
  <c r="G118" i="1"/>
  <c r="I118" i="1" s="1"/>
  <c r="J118" i="1"/>
  <c r="L118" i="1" s="1"/>
  <c r="D118" i="1"/>
  <c r="F118" i="1" s="1"/>
  <c r="D259" i="1" l="1"/>
  <c r="F259" i="1" s="1"/>
  <c r="F201" i="1"/>
  <c r="J259" i="1"/>
  <c r="L259" i="1" s="1"/>
  <c r="L201" i="1"/>
  <c r="G221" i="1"/>
  <c r="I221" i="1" s="1"/>
  <c r="I223" i="1"/>
  <c r="D250" i="1"/>
  <c r="F250" i="1" s="1"/>
  <c r="F143" i="1"/>
  <c r="G259" i="1"/>
  <c r="I259" i="1" s="1"/>
  <c r="I201" i="1"/>
  <c r="J250" i="1"/>
  <c r="L250" i="1" s="1"/>
  <c r="L143" i="1"/>
  <c r="J221" i="1"/>
  <c r="L221" i="1" s="1"/>
  <c r="L223" i="1"/>
  <c r="D221" i="1"/>
  <c r="F221" i="1" s="1"/>
  <c r="F223" i="1"/>
  <c r="G250" i="1"/>
  <c r="I250" i="1" s="1"/>
  <c r="I143" i="1"/>
  <c r="J140" i="1"/>
  <c r="L140" i="1" s="1"/>
  <c r="G119" i="1"/>
  <c r="I119" i="1" s="1"/>
  <c r="J119" i="1"/>
  <c r="L119" i="1" s="1"/>
  <c r="D119" i="1"/>
  <c r="F119" i="1" s="1"/>
  <c r="G135" i="1"/>
  <c r="I135" i="1" s="1"/>
  <c r="J135" i="1"/>
  <c r="L135" i="1" s="1"/>
  <c r="D135" i="1"/>
  <c r="F135" i="1" s="1"/>
  <c r="G131" i="1"/>
  <c r="I131" i="1" s="1"/>
  <c r="J131" i="1"/>
  <c r="L131" i="1" s="1"/>
  <c r="D131" i="1"/>
  <c r="F131" i="1" s="1"/>
  <c r="D116" i="1" l="1"/>
  <c r="F116" i="1" s="1"/>
  <c r="D251" i="1"/>
  <c r="F251" i="1" s="1"/>
  <c r="G116" i="1"/>
  <c r="I116" i="1" s="1"/>
  <c r="G251" i="1"/>
  <c r="I251" i="1" s="1"/>
  <c r="J116" i="1"/>
  <c r="L116" i="1" s="1"/>
  <c r="J251" i="1"/>
  <c r="L251" i="1" s="1"/>
  <c r="G121" i="1"/>
  <c r="J121" i="1"/>
  <c r="D121" i="1"/>
  <c r="G257" i="1" l="1"/>
  <c r="I257" i="1" s="1"/>
  <c r="I121" i="1"/>
  <c r="J257" i="1"/>
  <c r="L257" i="1" s="1"/>
  <c r="L121" i="1"/>
  <c r="D257" i="1"/>
  <c r="F257" i="1" s="1"/>
  <c r="F121" i="1"/>
  <c r="G245" i="1"/>
  <c r="I245" i="1" s="1"/>
  <c r="J245" i="1"/>
  <c r="L245" i="1" s="1"/>
  <c r="D245" i="1"/>
  <c r="F245" i="1" s="1"/>
  <c r="J248" i="1" l="1"/>
  <c r="L248" i="1" s="1"/>
  <c r="G140" i="1"/>
  <c r="I140" i="1" s="1"/>
  <c r="D140" i="1"/>
  <c r="F140" i="1" s="1"/>
  <c r="G248" i="1" l="1"/>
  <c r="I248" i="1" s="1"/>
  <c r="D248" i="1"/>
  <c r="F248" i="1" s="1"/>
</calcChain>
</file>

<file path=xl/sharedStrings.xml><?xml version="1.0" encoding="utf-8"?>
<sst xmlns="http://schemas.openxmlformats.org/spreadsheetml/2006/main" count="588" uniqueCount="338">
  <si>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</si>
  <si>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</si>
  <si>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</si>
  <si>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</si>
  <si>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</si>
  <si>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</si>
  <si>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</si>
  <si>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</si>
  <si>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</si>
  <si>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</si>
  <si>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</si>
  <si>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</si>
  <si>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</si>
  <si>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</si>
  <si>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</si>
  <si>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</si>
  <si>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</si>
  <si>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</si>
  <si>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</si>
  <si>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</si>
  <si>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</si>
  <si>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</si>
  <si>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</si>
  <si>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</si>
  <si>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</si>
  <si>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</si>
  <si>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</si>
  <si>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</si>
  <si>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</si>
  <si>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</si>
  <si>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</si>
  <si>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</si>
  <si>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</si>
  <si>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</si>
  <si>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</si>
  <si>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</si>
  <si>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</si>
  <si>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</si>
  <si>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</si>
  <si>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</si>
  <si>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</si>
  <si>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</si>
  <si>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</si>
  <si>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</si>
  <si>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</si>
  <si>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</si>
  <si>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</si>
  <si>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</si>
  <si>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</si>
  <si>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</si>
  <si>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</si>
  <si>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</si>
  <si>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</si>
  <si>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</si>
  <si>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</si>
  <si>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</si>
  <si>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</si>
  <si>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</si>
  <si>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</si>
  <si>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</si>
  <si>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</si>
  <si>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</si>
  <si>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</si>
  <si>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</si>
  <si>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</si>
  <si>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</si>
  <si>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</si>
  <si>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</si>
  <si>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</si>
  <si>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</si>
  <si>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</si>
  <si>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</si>
  <si>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</si>
  <si>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</si>
  <si>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</si>
  <si>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</si>
  <si>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</si>
  <si>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</si>
  <si>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</si>
  <si>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</si>
  <si>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</si>
  <si>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</si>
  <si>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</si>
  <si>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</si>
  <si>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</si>
  <si>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</si>
  <si>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</si>
  <si>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</si>
  <si>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</si>
  <si>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</si>
  <si>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</si>
  <si>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</si>
  <si>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</si>
  <si>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</si>
  <si>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</si>
  <si>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</si>
  <si>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</si>
  <si>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</si>
  <si>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</si>
  <si>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</si>
  <si>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</si>
  <si>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</si>
  <si>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</si>
  <si>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</si>
  <si>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</si>
  <si>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</si>
  <si>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</si>
  <si>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</si>
  <si>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</si>
  <si>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</si>
  <si>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</si>
  <si>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</si>
  <si>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</si>
  <si>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</si>
  <si>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</si>
  <si>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</si>
  <si>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</si>
  <si>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0</t>
  </si>
  <si>
    <t>151F309502</t>
  </si>
  <si>
    <t>15101SЖ160, 151F309602</t>
  </si>
  <si>
    <t>15302R0820</t>
  </si>
  <si>
    <t>153022C080</t>
  </si>
  <si>
    <t>15101SЖ160, 1510121480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</si>
  <si>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</si>
  <si>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</si>
  <si>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</si>
  <si>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</si>
  <si>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</si>
  <si>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</si>
  <si>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</si>
  <si>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</si>
  <si>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</si>
  <si>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</si>
  <si>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</si>
  <si>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</si>
  <si>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</si>
  <si>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</si>
  <si>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</si>
  <si>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</si>
  <si>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</si>
  <si>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</si>
  <si>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</si>
  <si>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</si>
  <si>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</si>
  <si>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</si>
  <si>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</si>
  <si>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</si>
  <si>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</si>
  <si>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</si>
  <si>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</si>
  <si>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</si>
  <si>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</si>
  <si>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</si>
  <si>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</si>
  <si>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</si>
  <si>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</si>
  <si>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 xml:space="preserve">Строительство здания общеобразовательного учреждения по ул. Холмогорской, 2з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</si>
  <si>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</si>
  <si>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</si>
  <si>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</si>
  <si>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</si>
  <si>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</si>
  <si>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</si>
  <si>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</si>
  <si>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</si>
  <si>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</si>
  <si>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</si>
  <si>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</si>
  <si>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</si>
  <si>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</si>
  <si>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</si>
  <si>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</si>
  <si>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</si>
  <si>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</si>
  <si>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</si>
  <si>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</si>
  <si>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</si>
  <si>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</si>
  <si>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</si>
  <si>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</si>
  <si>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</si>
  <si>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</si>
  <si>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</si>
  <si>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</si>
  <si>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</si>
  <si>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</si>
  <si>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</si>
  <si>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</si>
  <si>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</si>
  <si>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</si>
  <si>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</si>
  <si>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</si>
  <si>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</si>
  <si>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</si>
  <si>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</si>
  <si>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</si>
  <si>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</si>
  <si>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</si>
  <si>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</si>
  <si>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</si>
  <si>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</si>
  <si>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</si>
  <si>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</si>
  <si>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</si>
  <si>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</si>
  <si>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</si>
  <si>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</si>
  <si>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</si>
  <si>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</si>
  <si>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</si>
  <si>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</si>
  <si>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</si>
  <si>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</si>
  <si>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</si>
  <si>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</si>
  <si>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</si>
  <si>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</si>
  <si>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</si>
  <si>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</si>
  <si>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</si>
  <si>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</si>
  <si>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</si>
  <si>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</si>
  <si>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</si>
  <si>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</si>
  <si>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</si>
  <si>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</si>
  <si>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</si>
  <si>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</si>
  <si>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</si>
  <si>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</si>
  <si>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</si>
  <si>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</si>
  <si>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</si>
  <si>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</si>
  <si>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</si>
  <si>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</si>
  <si>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</si>
  <si>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</si>
  <si>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</si>
  <si>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</si>
  <si>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</si>
  <si>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</si>
  <si>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</si>
  <si>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</si>
  <si>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</si>
  <si>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</si>
  <si>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</si>
  <si>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</si>
  <si>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</si>
  <si>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</si>
  <si>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</si>
  <si>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</si>
  <si>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</si>
  <si>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</si>
  <si>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</si>
  <si>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</si>
  <si>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</si>
  <si>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</si>
  <si>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</si>
  <si>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</si>
  <si>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</si>
  <si>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</si>
  <si>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</si>
  <si>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0810141640, 081P252320</t>
  </si>
  <si>
    <t>0810141680, 08101SН071</t>
  </si>
  <si>
    <t>08101SН070</t>
  </si>
  <si>
    <t>08201SН073</t>
  </si>
  <si>
    <t>08101SН070, 08201SP040</t>
  </si>
  <si>
    <t>0820141160</t>
  </si>
  <si>
    <t>08201SН072</t>
  </si>
  <si>
    <t>08101SН070, 08201SН072</t>
  </si>
  <si>
    <t>08201SН070</t>
  </si>
  <si>
    <t>0820141300</t>
  </si>
  <si>
    <t>0820142110, 08201SН074</t>
  </si>
  <si>
    <t>0820142510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</si>
  <si>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</si>
  <si>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</si>
  <si>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</si>
  <si>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</si>
  <si>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</si>
  <si>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</si>
  <si>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</si>
  <si>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</si>
  <si>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</si>
  <si>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</si>
  <si>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</si>
  <si>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</si>
  <si>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</si>
  <si>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</si>
  <si>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</si>
  <si>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</si>
  <si>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</si>
  <si>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</si>
  <si>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</si>
  <si>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</si>
  <si>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</si>
  <si>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</si>
  <si>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</si>
  <si>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</si>
  <si>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</si>
  <si>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</si>
  <si>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</si>
  <si>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</si>
  <si>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</si>
  <si>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10201ST04J</t>
  </si>
  <si>
    <t>10201ST04G</t>
  </si>
  <si>
    <t>10201ST04A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</si>
  <si>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</si>
  <si>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</si>
  <si>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</si>
  <si>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</si>
  <si>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</si>
  <si>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</si>
  <si>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</si>
  <si>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</si>
  <si>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</si>
  <si>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</si>
  <si>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</si>
  <si>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</si>
  <si>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</si>
  <si>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</si>
  <si>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</si>
  <si>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10201ST04№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</si>
  <si>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</si>
  <si>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</si>
  <si>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</si>
  <si>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</si>
  <si>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</si>
  <si>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</si>
  <si>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</si>
  <si>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</si>
  <si>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</si>
  <si>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</si>
  <si>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</si>
  <si>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94.</t>
  </si>
  <si>
    <t>от 17.12.2019 № 303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</si>
  <si>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2020 год и на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</si>
</sst>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61"/>
  <sheetViews>
    <sheetView tabSelected="1" zoomScale="70" zoomScaleNormal="70" workbookViewId="0">
      <selection activeCell="A10" sqref="A10"/>
    </sheetView>
  </sheetViews>
  <sheetFormatPr defaultColWidth="9.109375" defaultRowHeight="18" x14ac:dyDescent="0.35"/>
  <cols>
    <col min="1" max="1" width="5.5546875" style="3" customWidth="1"/>
    <col min="2" max="2" width="82.6640625" style="13" customWidth="1"/>
    <col min="3" max="3" width="27.33203125" style="13" customWidth="1"/>
    <col min="4" max="4" width="17.5546875" style="16" hidden="1" customWidth="1"/>
    <col min="5" max="5" width="17.5546875" style="27" hidden="1" customWidth="1"/>
    <col min="6" max="6" width="17.5546875" style="16" customWidth="1"/>
    <col min="7" max="7" width="17.5546875" style="16" hidden="1" customWidth="1"/>
    <col min="8" max="8" width="17.5546875" style="27" hidden="1" customWidth="1"/>
    <col min="9" max="9" width="17.5546875" style="16" customWidth="1"/>
    <col min="10" max="10" width="17.5546875" style="16" hidden="1" customWidth="1"/>
    <col min="11" max="11" width="17.5546875" style="27" hidden="1" customWidth="1"/>
    <col min="12" max="12" width="17.5546875" style="16" customWidth="1"/>
    <col min="13" max="13" width="15" style="12" hidden="1" customWidth="1"/>
    <col min="14" max="14" width="9.44140625" style="35" hidden="1" customWidth="1"/>
    <col min="15" max="16" width="9.109375" style="3" customWidth="1"/>
    <col min="17" max="16384" width="9.109375" style="3"/>
  </cols>
  <sheetData>
    <row r="1" spans="1:14" x14ac:dyDescent="0.35">
      <c r="L1" s="16" t="s">
        <v>328</v>
      </c>
    </row>
    <row r="2" spans="1:14" x14ac:dyDescent="0.35">
      <c r="L2" s="16" t="s">
        <v>17</v>
      </c>
    </row>
    <row r="3" spans="1:14" x14ac:dyDescent="0.35">
      <c r="L3" s="16" t="s">
        <v>18</v>
      </c>
    </row>
    <row r="4" spans="1:14" x14ac:dyDescent="0.35">
      <c r="I4" s="48" t="s">
        <v>336</v>
      </c>
      <c r="J4" s="49"/>
      <c r="K4" s="49"/>
      <c r="L4" s="48"/>
    </row>
    <row r="7" spans="1:14" ht="15.75" customHeight="1" x14ac:dyDescent="0.35">
      <c r="A7" s="63" t="s">
        <v>24</v>
      </c>
      <c r="B7" s="64"/>
      <c r="C7" s="64"/>
      <c r="D7" s="65"/>
      <c r="E7" s="65"/>
      <c r="F7" s="65"/>
      <c r="G7" s="65"/>
      <c r="H7" s="65"/>
      <c r="I7" s="65"/>
      <c r="J7" s="66"/>
      <c r="K7" s="67"/>
      <c r="L7" s="66"/>
    </row>
    <row r="8" spans="1:14" ht="19.5" customHeight="1" x14ac:dyDescent="0.35">
      <c r="A8" s="63" t="s">
        <v>337</v>
      </c>
      <c r="B8" s="64"/>
      <c r="C8" s="64"/>
      <c r="D8" s="65"/>
      <c r="E8" s="65"/>
      <c r="F8" s="65"/>
      <c r="G8" s="65"/>
      <c r="H8" s="65"/>
      <c r="I8" s="65"/>
      <c r="J8" s="66"/>
      <c r="K8" s="67"/>
      <c r="L8" s="66"/>
    </row>
    <row r="9" spans="1:14" x14ac:dyDescent="0.35">
      <c r="A9" s="68"/>
      <c r="B9" s="64"/>
      <c r="C9" s="64"/>
      <c r="D9" s="65"/>
      <c r="E9" s="65"/>
      <c r="F9" s="65"/>
      <c r="G9" s="65"/>
      <c r="H9" s="65"/>
      <c r="I9" s="65"/>
      <c r="J9" s="66"/>
      <c r="K9" s="67"/>
      <c r="L9" s="66"/>
    </row>
    <row r="10" spans="1:14" x14ac:dyDescent="0.35">
      <c r="A10" s="47"/>
      <c r="B10" s="43"/>
      <c r="C10" s="43"/>
      <c r="D10" s="44"/>
      <c r="E10" s="44"/>
      <c r="F10" s="44"/>
      <c r="G10" s="44"/>
      <c r="H10" s="44"/>
      <c r="I10" s="44"/>
      <c r="J10" s="45"/>
      <c r="K10" s="46"/>
      <c r="L10" s="45"/>
    </row>
    <row r="11" spans="1:14" x14ac:dyDescent="0.35">
      <c r="A11" s="5"/>
      <c r="B11" s="14"/>
      <c r="C11" s="14"/>
      <c r="L11" s="16" t="s">
        <v>16</v>
      </c>
    </row>
    <row r="12" spans="1:14" ht="37.200000000000003" customHeight="1" x14ac:dyDescent="0.35">
      <c r="A12" s="71" t="s">
        <v>0</v>
      </c>
      <c r="B12" s="71" t="s">
        <v>13</v>
      </c>
      <c r="C12" s="71" t="s">
        <v>1</v>
      </c>
      <c r="D12" s="69" t="s">
        <v>19</v>
      </c>
      <c r="E12" s="59" t="s">
        <v>329</v>
      </c>
      <c r="F12" s="69" t="s">
        <v>19</v>
      </c>
      <c r="G12" s="61" t="s">
        <v>25</v>
      </c>
      <c r="H12" s="59" t="s">
        <v>329</v>
      </c>
      <c r="I12" s="61" t="s">
        <v>25</v>
      </c>
      <c r="J12" s="61" t="s">
        <v>26</v>
      </c>
      <c r="K12" s="59" t="s">
        <v>329</v>
      </c>
      <c r="L12" s="61" t="s">
        <v>26</v>
      </c>
    </row>
    <row r="13" spans="1:14" hidden="1" x14ac:dyDescent="0.35">
      <c r="A13" s="72"/>
      <c r="B13" s="73"/>
      <c r="C13" s="72"/>
      <c r="D13" s="70"/>
      <c r="E13" s="60"/>
      <c r="F13" s="70"/>
      <c r="G13" s="62"/>
      <c r="H13" s="60"/>
      <c r="I13" s="62"/>
      <c r="J13" s="62"/>
      <c r="K13" s="60"/>
      <c r="L13" s="62"/>
    </row>
    <row r="14" spans="1:14" x14ac:dyDescent="0.35">
      <c r="A14" s="1"/>
      <c r="B14" s="8" t="s">
        <v>2</v>
      </c>
      <c r="C14" s="8"/>
      <c r="D14" s="31">
        <f>D16+D17+D18</f>
        <v>1459986.7</v>
      </c>
      <c r="E14" s="31">
        <f>E16+E17+E18</f>
        <v>-18106.989999999998</v>
      </c>
      <c r="F14" s="24">
        <f>D14+E14</f>
        <v>1441879.71</v>
      </c>
      <c r="G14" s="31">
        <f t="shared" ref="G14:J14" si="0">G16+G17+G18</f>
        <v>1286715.8999999999</v>
      </c>
      <c r="H14" s="31">
        <f t="shared" ref="H14" si="1">H16+H17+H18</f>
        <v>0</v>
      </c>
      <c r="I14" s="24">
        <f>G14+H14</f>
        <v>1286715.8999999999</v>
      </c>
      <c r="J14" s="31">
        <f t="shared" si="0"/>
        <v>1382971.3000000003</v>
      </c>
      <c r="K14" s="32">
        <f t="shared" ref="K14" si="2">K16+K17+K18</f>
        <v>0</v>
      </c>
      <c r="L14" s="25">
        <f>J14+K14</f>
        <v>1382971.3000000003</v>
      </c>
    </row>
    <row r="15" spans="1:14" x14ac:dyDescent="0.35">
      <c r="A15" s="1"/>
      <c r="B15" s="8" t="s">
        <v>5</v>
      </c>
      <c r="C15" s="8"/>
      <c r="D15" s="24"/>
      <c r="E15" s="28"/>
      <c r="F15" s="24"/>
      <c r="G15" s="24"/>
      <c r="H15" s="28"/>
      <c r="I15" s="24"/>
      <c r="J15" s="25"/>
      <c r="K15" s="30"/>
      <c r="L15" s="25"/>
    </row>
    <row r="16" spans="1:14" hidden="1" x14ac:dyDescent="0.35">
      <c r="A16" s="1"/>
      <c r="B16" s="6" t="s">
        <v>6</v>
      </c>
      <c r="C16" s="4"/>
      <c r="D16" s="33">
        <f>D21+D26+D31+D36+D39+D40+D41+D44+D48+D53+D56+D59+D63+D67+D69+D70+D71+D72+D73+D74+D75+D76+D77+D78+D79+D80</f>
        <v>667390.79999999993</v>
      </c>
      <c r="E16" s="34">
        <f>E21+E26+E31+E36+E39+E40+E41+E44+E48+E53+E56+E59+E63+E67+E69+E70+E71+E72+E73+E74+E75+E76+E77+E78+E79+E80</f>
        <v>-18106.989999999998</v>
      </c>
      <c r="F16" s="24">
        <f t="shared" ref="F16:F78" si="3">D16+E16</f>
        <v>649283.80999999994</v>
      </c>
      <c r="G16" s="33">
        <f>G21+G26+G31+G36+G39+G40+G41+G44+G48+G53+G56+G59+G63+G67+G69+G70+G71+G72+G73+G74+G75+G76+G77+G78+G79+G80</f>
        <v>612923.9</v>
      </c>
      <c r="H16" s="34">
        <f>H21+H26+H31+H36+H39+H40+H41+H44+H48+H53+H56+H59+H63+H67+H69+H70+H71+H72+H73+H74+H75+H76+H77+H78+H79+H80</f>
        <v>0</v>
      </c>
      <c r="I16" s="24">
        <f t="shared" ref="I16:I78" si="4">G16+H16</f>
        <v>612923.9</v>
      </c>
      <c r="J16" s="33">
        <f>J21+J26+J31+J36+J39+J40+J41+J44+J48+J53+J56+J59+J63+J67+J69+J70+J71+J72+J73+J74+J75+J76+J77+J78+J79+J80</f>
        <v>454165.00000000012</v>
      </c>
      <c r="K16" s="29">
        <f>K21+K26+K31+K36+K39+K40+K41+K44+K48+K53+K56+K59+K63+K67+K69+K70+K71+K72+K73+K74+K75+K76+K77+K78+K79+K80</f>
        <v>0</v>
      </c>
      <c r="L16" s="25">
        <f t="shared" ref="L16:L78" si="5">J16+K16</f>
        <v>454165.00000000012</v>
      </c>
      <c r="N16" s="36">
        <v>0</v>
      </c>
    </row>
    <row r="17" spans="1:14" x14ac:dyDescent="0.35">
      <c r="A17" s="1"/>
      <c r="B17" s="37" t="s">
        <v>12</v>
      </c>
      <c r="C17" s="8"/>
      <c r="D17" s="24">
        <f>D22+D27+D32+D37+D45+D49+D54+D60+D64+D68</f>
        <v>485291.89999999997</v>
      </c>
      <c r="E17" s="28">
        <f>E22+E27+E32+E37+E45+E49+E54+E60+E64+E68</f>
        <v>0</v>
      </c>
      <c r="F17" s="24">
        <f t="shared" si="3"/>
        <v>485291.89999999997</v>
      </c>
      <c r="G17" s="24">
        <f>G22+G27+G32+G37+G45+G49+G54+G60+G64+G68</f>
        <v>381975.60000000003</v>
      </c>
      <c r="H17" s="28">
        <f>H22+H27+H32+H37+H45+H49+H54+H60+H64+H68</f>
        <v>0</v>
      </c>
      <c r="I17" s="24">
        <f t="shared" si="4"/>
        <v>381975.60000000003</v>
      </c>
      <c r="J17" s="24">
        <f>J22+J27+J32+J37+J45+J49+J54+J60+J64+J68</f>
        <v>636989.9</v>
      </c>
      <c r="K17" s="30">
        <f>K22+K27+K32+K37+K45+K49+K54+K60+K64+K68</f>
        <v>0</v>
      </c>
      <c r="L17" s="25">
        <f t="shared" si="5"/>
        <v>636989.9</v>
      </c>
      <c r="N17" s="36"/>
    </row>
    <row r="18" spans="1:14" x14ac:dyDescent="0.35">
      <c r="A18" s="1"/>
      <c r="B18" s="40" t="s">
        <v>129</v>
      </c>
      <c r="C18" s="8"/>
      <c r="D18" s="24">
        <f>D23+D28+D33+D38+D50+D55</f>
        <v>307304</v>
      </c>
      <c r="E18" s="28">
        <f>E23+E28+E33+E38+E50+E55</f>
        <v>0</v>
      </c>
      <c r="F18" s="24">
        <f t="shared" si="3"/>
        <v>307304</v>
      </c>
      <c r="G18" s="24">
        <f t="shared" ref="G18:J18" si="6">G23+G28+G33+G38+G50+G55</f>
        <v>291816.40000000002</v>
      </c>
      <c r="H18" s="28">
        <f t="shared" ref="H18" si="7">H23+H28+H33+H38+H50+H55</f>
        <v>0</v>
      </c>
      <c r="I18" s="24">
        <f t="shared" si="4"/>
        <v>291816.40000000002</v>
      </c>
      <c r="J18" s="24">
        <f t="shared" si="6"/>
        <v>291816.40000000002</v>
      </c>
      <c r="K18" s="30">
        <f t="shared" ref="K18" si="8">K23+K28+K33+K38+K50+K55</f>
        <v>0</v>
      </c>
      <c r="L18" s="25">
        <f t="shared" si="5"/>
        <v>291816.40000000002</v>
      </c>
      <c r="N18" s="36"/>
    </row>
    <row r="19" spans="1:14" ht="64.5" customHeight="1" x14ac:dyDescent="0.35">
      <c r="A19" s="1" t="s">
        <v>162</v>
      </c>
      <c r="B19" s="9" t="s">
        <v>123</v>
      </c>
      <c r="C19" s="7" t="s">
        <v>59</v>
      </c>
      <c r="D19" s="24">
        <f>D21+D22+D23</f>
        <v>198051.8</v>
      </c>
      <c r="E19" s="28">
        <f>E21+E22+E23</f>
        <v>-3959.74</v>
      </c>
      <c r="F19" s="24">
        <f t="shared" si="3"/>
        <v>194092.06</v>
      </c>
      <c r="G19" s="24">
        <f t="shared" ref="G19:J19" si="9">G21+G22+G23</f>
        <v>0</v>
      </c>
      <c r="H19" s="28">
        <f t="shared" ref="H19" si="10">H21+H22+H23</f>
        <v>0</v>
      </c>
      <c r="I19" s="24">
        <f t="shared" si="4"/>
        <v>0</v>
      </c>
      <c r="J19" s="24">
        <f t="shared" si="9"/>
        <v>0</v>
      </c>
      <c r="K19" s="30">
        <f t="shared" ref="K19" si="11">K21+K22+K23</f>
        <v>0</v>
      </c>
      <c r="L19" s="25">
        <f t="shared" si="5"/>
        <v>0</v>
      </c>
      <c r="N19" s="36"/>
    </row>
    <row r="20" spans="1:14" x14ac:dyDescent="0.35">
      <c r="A20" s="1"/>
      <c r="B20" s="37" t="s">
        <v>124</v>
      </c>
      <c r="C20" s="37"/>
      <c r="D20" s="24"/>
      <c r="E20" s="28"/>
      <c r="F20" s="24"/>
      <c r="G20" s="24"/>
      <c r="H20" s="28"/>
      <c r="I20" s="24"/>
      <c r="J20" s="25"/>
      <c r="K20" s="30"/>
      <c r="L20" s="25"/>
      <c r="N20" s="36"/>
    </row>
    <row r="21" spans="1:14" hidden="1" x14ac:dyDescent="0.35">
      <c r="A21" s="1"/>
      <c r="B21" s="10" t="s">
        <v>6</v>
      </c>
      <c r="C21" s="17"/>
      <c r="D21" s="33">
        <v>28129</v>
      </c>
      <c r="E21" s="34">
        <v>-3959.74</v>
      </c>
      <c r="F21" s="24">
        <f t="shared" si="3"/>
        <v>24169.260000000002</v>
      </c>
      <c r="G21" s="33">
        <v>0</v>
      </c>
      <c r="H21" s="34">
        <v>0</v>
      </c>
      <c r="I21" s="24">
        <f t="shared" si="4"/>
        <v>0</v>
      </c>
      <c r="J21" s="26">
        <v>0</v>
      </c>
      <c r="K21" s="29">
        <v>0</v>
      </c>
      <c r="L21" s="25">
        <f t="shared" si="5"/>
        <v>0</v>
      </c>
      <c r="M21" s="12" t="s">
        <v>261</v>
      </c>
      <c r="N21" s="36">
        <v>0</v>
      </c>
    </row>
    <row r="22" spans="1:14" x14ac:dyDescent="0.35">
      <c r="A22" s="1"/>
      <c r="B22" s="40" t="s">
        <v>128</v>
      </c>
      <c r="C22" s="37"/>
      <c r="D22" s="24">
        <v>8496.2000000000007</v>
      </c>
      <c r="E22" s="28"/>
      <c r="F22" s="24">
        <f t="shared" si="3"/>
        <v>8496.2000000000007</v>
      </c>
      <c r="G22" s="24">
        <v>0</v>
      </c>
      <c r="H22" s="28">
        <v>0</v>
      </c>
      <c r="I22" s="24">
        <f t="shared" si="4"/>
        <v>0</v>
      </c>
      <c r="J22" s="25">
        <v>0</v>
      </c>
      <c r="K22" s="30">
        <v>0</v>
      </c>
      <c r="L22" s="25">
        <f t="shared" si="5"/>
        <v>0</v>
      </c>
      <c r="M22" s="12" t="s">
        <v>262</v>
      </c>
      <c r="N22" s="36"/>
    </row>
    <row r="23" spans="1:14" x14ac:dyDescent="0.35">
      <c r="A23" s="1"/>
      <c r="B23" s="40" t="s">
        <v>129</v>
      </c>
      <c r="C23" s="7"/>
      <c r="D23" s="24">
        <v>161426.6</v>
      </c>
      <c r="E23" s="28"/>
      <c r="F23" s="24">
        <f t="shared" si="3"/>
        <v>161426.6</v>
      </c>
      <c r="G23" s="24">
        <v>0</v>
      </c>
      <c r="H23" s="28">
        <v>0</v>
      </c>
      <c r="I23" s="24">
        <f t="shared" si="4"/>
        <v>0</v>
      </c>
      <c r="J23" s="25">
        <v>0</v>
      </c>
      <c r="K23" s="30">
        <v>0</v>
      </c>
      <c r="L23" s="25">
        <f t="shared" si="5"/>
        <v>0</v>
      </c>
      <c r="M23" s="12" t="s">
        <v>262</v>
      </c>
      <c r="N23" s="36"/>
    </row>
    <row r="24" spans="1:14" ht="54" x14ac:dyDescent="0.35">
      <c r="A24" s="1" t="s">
        <v>166</v>
      </c>
      <c r="B24" s="37" t="s">
        <v>125</v>
      </c>
      <c r="C24" s="7" t="s">
        <v>59</v>
      </c>
      <c r="D24" s="24">
        <f>D26+D27+D28</f>
        <v>193327.5</v>
      </c>
      <c r="E24" s="28">
        <f>E26+E27+E28</f>
        <v>-68.677000000000007</v>
      </c>
      <c r="F24" s="24">
        <f t="shared" si="3"/>
        <v>193258.823</v>
      </c>
      <c r="G24" s="24">
        <f t="shared" ref="G24:J24" si="12">G26+G27+G28</f>
        <v>0</v>
      </c>
      <c r="H24" s="28">
        <f t="shared" ref="H24" si="13">H26+H27+H28</f>
        <v>0</v>
      </c>
      <c r="I24" s="24">
        <f t="shared" si="4"/>
        <v>0</v>
      </c>
      <c r="J24" s="24">
        <f t="shared" si="12"/>
        <v>0</v>
      </c>
      <c r="K24" s="30">
        <f t="shared" ref="K24" si="14">K26+K27+K28</f>
        <v>0</v>
      </c>
      <c r="L24" s="25">
        <f t="shared" si="5"/>
        <v>0</v>
      </c>
      <c r="N24" s="36"/>
    </row>
    <row r="25" spans="1:14" x14ac:dyDescent="0.35">
      <c r="A25" s="1"/>
      <c r="B25" s="40" t="s">
        <v>124</v>
      </c>
      <c r="C25" s="37"/>
      <c r="D25" s="26"/>
      <c r="E25" s="29"/>
      <c r="F25" s="24"/>
      <c r="G25" s="26"/>
      <c r="H25" s="29"/>
      <c r="I25" s="24"/>
      <c r="J25" s="26"/>
      <c r="K25" s="29"/>
      <c r="L25" s="25"/>
      <c r="N25" s="36"/>
    </row>
    <row r="26" spans="1:14" hidden="1" x14ac:dyDescent="0.35">
      <c r="A26" s="1"/>
      <c r="B26" s="10" t="s">
        <v>6</v>
      </c>
      <c r="C26" s="17"/>
      <c r="D26" s="24">
        <v>44001.600000000006</v>
      </c>
      <c r="E26" s="28">
        <v>-68.677000000000007</v>
      </c>
      <c r="F26" s="24">
        <f t="shared" si="3"/>
        <v>43932.923000000003</v>
      </c>
      <c r="G26" s="24">
        <v>0</v>
      </c>
      <c r="H26" s="28">
        <v>0</v>
      </c>
      <c r="I26" s="24">
        <f t="shared" si="4"/>
        <v>0</v>
      </c>
      <c r="J26" s="25">
        <v>0</v>
      </c>
      <c r="K26" s="30">
        <v>0</v>
      </c>
      <c r="L26" s="25">
        <f t="shared" si="5"/>
        <v>0</v>
      </c>
      <c r="M26" s="12" t="s">
        <v>288</v>
      </c>
      <c r="N26" s="36">
        <v>0</v>
      </c>
    </row>
    <row r="27" spans="1:14" x14ac:dyDescent="0.35">
      <c r="A27" s="1"/>
      <c r="B27" s="40" t="s">
        <v>128</v>
      </c>
      <c r="C27" s="37"/>
      <c r="D27" s="24">
        <v>55076.2</v>
      </c>
      <c r="E27" s="28"/>
      <c r="F27" s="24">
        <f t="shared" si="3"/>
        <v>55076.2</v>
      </c>
      <c r="G27" s="24">
        <v>0</v>
      </c>
      <c r="H27" s="28">
        <v>0</v>
      </c>
      <c r="I27" s="24">
        <f t="shared" si="4"/>
        <v>0</v>
      </c>
      <c r="J27" s="24">
        <v>0</v>
      </c>
      <c r="K27" s="30">
        <v>0</v>
      </c>
      <c r="L27" s="25">
        <f t="shared" si="5"/>
        <v>0</v>
      </c>
      <c r="M27" s="12" t="s">
        <v>263</v>
      </c>
      <c r="N27" s="36"/>
    </row>
    <row r="28" spans="1:14" x14ac:dyDescent="0.35">
      <c r="A28" s="1"/>
      <c r="B28" s="40" t="s">
        <v>129</v>
      </c>
      <c r="C28" s="37"/>
      <c r="D28" s="24">
        <v>94249.7</v>
      </c>
      <c r="E28" s="28"/>
      <c r="F28" s="24">
        <f t="shared" si="3"/>
        <v>94249.7</v>
      </c>
      <c r="G28" s="24">
        <v>0</v>
      </c>
      <c r="H28" s="28">
        <v>0</v>
      </c>
      <c r="I28" s="24">
        <f t="shared" si="4"/>
        <v>0</v>
      </c>
      <c r="J28" s="24">
        <v>0</v>
      </c>
      <c r="K28" s="30">
        <v>0</v>
      </c>
      <c r="L28" s="25">
        <f t="shared" si="5"/>
        <v>0</v>
      </c>
      <c r="M28" s="12" t="s">
        <v>262</v>
      </c>
      <c r="N28" s="36"/>
    </row>
    <row r="29" spans="1:14" ht="54" x14ac:dyDescent="0.35">
      <c r="A29" s="1" t="s">
        <v>167</v>
      </c>
      <c r="B29" s="40" t="s">
        <v>126</v>
      </c>
      <c r="C29" s="7" t="s">
        <v>59</v>
      </c>
      <c r="D29" s="24">
        <f>D31+D32+D33</f>
        <v>56987.5</v>
      </c>
      <c r="E29" s="28">
        <f>E31+E32+E33</f>
        <v>-2588.1999999999998</v>
      </c>
      <c r="F29" s="24">
        <f t="shared" si="3"/>
        <v>54399.3</v>
      </c>
      <c r="G29" s="24">
        <f t="shared" ref="G29:J29" si="15">G31+G32+G33</f>
        <v>0</v>
      </c>
      <c r="H29" s="28">
        <f t="shared" ref="H29" si="16">H31+H32+H33</f>
        <v>0</v>
      </c>
      <c r="I29" s="24">
        <f t="shared" si="4"/>
        <v>0</v>
      </c>
      <c r="J29" s="24">
        <f t="shared" si="15"/>
        <v>0</v>
      </c>
      <c r="K29" s="30">
        <f t="shared" ref="K29" si="17">K31+K32+K33</f>
        <v>0</v>
      </c>
      <c r="L29" s="25">
        <f t="shared" si="5"/>
        <v>0</v>
      </c>
      <c r="N29" s="36"/>
    </row>
    <row r="30" spans="1:14" x14ac:dyDescent="0.35">
      <c r="A30" s="1"/>
      <c r="B30" s="40" t="s">
        <v>124</v>
      </c>
      <c r="C30" s="37"/>
      <c r="D30" s="24"/>
      <c r="E30" s="28"/>
      <c r="F30" s="24"/>
      <c r="G30" s="24"/>
      <c r="H30" s="28"/>
      <c r="I30" s="24"/>
      <c r="J30" s="24"/>
      <c r="K30" s="30"/>
      <c r="L30" s="25"/>
      <c r="N30" s="36"/>
    </row>
    <row r="31" spans="1:14" hidden="1" x14ac:dyDescent="0.35">
      <c r="A31" s="1"/>
      <c r="B31" s="10" t="s">
        <v>6</v>
      </c>
      <c r="C31" s="21"/>
      <c r="D31" s="24">
        <v>2642.5999999999995</v>
      </c>
      <c r="E31" s="28">
        <f>-961.887-1626.313</f>
        <v>-2588.1999999999998</v>
      </c>
      <c r="F31" s="24">
        <f t="shared" si="3"/>
        <v>54.399999999999636</v>
      </c>
      <c r="G31" s="24">
        <v>0</v>
      </c>
      <c r="H31" s="28">
        <v>0</v>
      </c>
      <c r="I31" s="24">
        <f t="shared" si="4"/>
        <v>0</v>
      </c>
      <c r="J31" s="24">
        <v>0</v>
      </c>
      <c r="K31" s="30">
        <v>0</v>
      </c>
      <c r="L31" s="25">
        <f t="shared" si="5"/>
        <v>0</v>
      </c>
      <c r="M31" s="12" t="s">
        <v>264</v>
      </c>
      <c r="N31" s="36">
        <v>0</v>
      </c>
    </row>
    <row r="32" spans="1:14" x14ac:dyDescent="0.35">
      <c r="A32" s="1"/>
      <c r="B32" s="40" t="s">
        <v>128</v>
      </c>
      <c r="C32" s="37"/>
      <c r="D32" s="24">
        <v>2717.2</v>
      </c>
      <c r="E32" s="28"/>
      <c r="F32" s="24">
        <f t="shared" si="3"/>
        <v>2717.2</v>
      </c>
      <c r="G32" s="24">
        <v>0</v>
      </c>
      <c r="H32" s="28">
        <v>0</v>
      </c>
      <c r="I32" s="24">
        <f t="shared" si="4"/>
        <v>0</v>
      </c>
      <c r="J32" s="24">
        <v>0</v>
      </c>
      <c r="K32" s="30">
        <v>0</v>
      </c>
      <c r="L32" s="25">
        <f t="shared" si="5"/>
        <v>0</v>
      </c>
      <c r="M32" s="12" t="s">
        <v>262</v>
      </c>
      <c r="N32" s="36"/>
    </row>
    <row r="33" spans="1:14" x14ac:dyDescent="0.35">
      <c r="A33" s="1"/>
      <c r="B33" s="40" t="s">
        <v>129</v>
      </c>
      <c r="C33" s="37"/>
      <c r="D33" s="24">
        <v>51627.7</v>
      </c>
      <c r="E33" s="28"/>
      <c r="F33" s="24">
        <f t="shared" si="3"/>
        <v>51627.7</v>
      </c>
      <c r="G33" s="24">
        <v>0</v>
      </c>
      <c r="H33" s="28">
        <v>0</v>
      </c>
      <c r="I33" s="24">
        <f t="shared" si="4"/>
        <v>0</v>
      </c>
      <c r="J33" s="24">
        <v>0</v>
      </c>
      <c r="K33" s="30">
        <v>0</v>
      </c>
      <c r="L33" s="25">
        <f t="shared" si="5"/>
        <v>0</v>
      </c>
      <c r="M33" s="12" t="s">
        <v>262</v>
      </c>
      <c r="N33" s="36"/>
    </row>
    <row r="34" spans="1:14" ht="54" x14ac:dyDescent="0.35">
      <c r="A34" s="1" t="s">
        <v>170</v>
      </c>
      <c r="B34" s="40" t="s">
        <v>127</v>
      </c>
      <c r="C34" s="7" t="s">
        <v>59</v>
      </c>
      <c r="D34" s="24">
        <f>D36+D37+D38</f>
        <v>162811.29999999999</v>
      </c>
      <c r="E34" s="28">
        <f>E36+E37+E38</f>
        <v>-11490.373</v>
      </c>
      <c r="F34" s="24">
        <f t="shared" si="3"/>
        <v>151320.927</v>
      </c>
      <c r="G34" s="24">
        <f t="shared" ref="G34:J34" si="18">G36+G37+G38</f>
        <v>0</v>
      </c>
      <c r="H34" s="28">
        <f t="shared" ref="H34" si="19">H36+H37+H38</f>
        <v>0</v>
      </c>
      <c r="I34" s="24">
        <f t="shared" si="4"/>
        <v>0</v>
      </c>
      <c r="J34" s="24">
        <f t="shared" si="18"/>
        <v>0</v>
      </c>
      <c r="K34" s="30">
        <f t="shared" ref="K34" si="20">K36+K37+K38</f>
        <v>0</v>
      </c>
      <c r="L34" s="25">
        <f t="shared" si="5"/>
        <v>0</v>
      </c>
      <c r="N34" s="36"/>
    </row>
    <row r="35" spans="1:14" x14ac:dyDescent="0.35">
      <c r="A35" s="1"/>
      <c r="B35" s="40" t="s">
        <v>124</v>
      </c>
      <c r="C35" s="37"/>
      <c r="D35" s="24"/>
      <c r="E35" s="28"/>
      <c r="F35" s="24"/>
      <c r="G35" s="24"/>
      <c r="H35" s="28"/>
      <c r="I35" s="24"/>
      <c r="J35" s="24"/>
      <c r="K35" s="30"/>
      <c r="L35" s="25"/>
      <c r="N35" s="36"/>
    </row>
    <row r="36" spans="1:14" hidden="1" x14ac:dyDescent="0.35">
      <c r="A36" s="1"/>
      <c r="B36" s="10" t="s">
        <v>6</v>
      </c>
      <c r="C36" s="21"/>
      <c r="D36" s="24">
        <v>72811.3</v>
      </c>
      <c r="E36" s="28">
        <f>-8199.313-3291.06</f>
        <v>-11490.373</v>
      </c>
      <c r="F36" s="24">
        <f t="shared" si="3"/>
        <v>61320.927000000003</v>
      </c>
      <c r="G36" s="24">
        <v>0</v>
      </c>
      <c r="H36" s="28">
        <v>0</v>
      </c>
      <c r="I36" s="24">
        <f t="shared" si="4"/>
        <v>0</v>
      </c>
      <c r="J36" s="24">
        <v>0</v>
      </c>
      <c r="K36" s="30">
        <v>0</v>
      </c>
      <c r="L36" s="25">
        <f t="shared" si="5"/>
        <v>0</v>
      </c>
      <c r="M36" s="12" t="s">
        <v>265</v>
      </c>
      <c r="N36" s="36">
        <v>0</v>
      </c>
    </row>
    <row r="37" spans="1:14" x14ac:dyDescent="0.35">
      <c r="A37" s="1"/>
      <c r="B37" s="40" t="s">
        <v>128</v>
      </c>
      <c r="C37" s="37"/>
      <c r="D37" s="24">
        <v>90000</v>
      </c>
      <c r="E37" s="28"/>
      <c r="F37" s="24">
        <f t="shared" si="3"/>
        <v>90000</v>
      </c>
      <c r="G37" s="24">
        <v>0</v>
      </c>
      <c r="H37" s="28">
        <v>0</v>
      </c>
      <c r="I37" s="24">
        <f t="shared" si="4"/>
        <v>0</v>
      </c>
      <c r="J37" s="24">
        <v>0</v>
      </c>
      <c r="K37" s="30">
        <v>0</v>
      </c>
      <c r="L37" s="25">
        <f t="shared" si="5"/>
        <v>0</v>
      </c>
      <c r="M37" s="12" t="s">
        <v>266</v>
      </c>
      <c r="N37" s="36"/>
    </row>
    <row r="38" spans="1:14" hidden="1" x14ac:dyDescent="0.35">
      <c r="A38" s="1"/>
      <c r="B38" s="10" t="s">
        <v>129</v>
      </c>
      <c r="C38" s="21"/>
      <c r="D38" s="24">
        <v>0</v>
      </c>
      <c r="E38" s="28">
        <v>0</v>
      </c>
      <c r="F38" s="24">
        <f t="shared" si="3"/>
        <v>0</v>
      </c>
      <c r="G38" s="24">
        <v>0</v>
      </c>
      <c r="H38" s="28">
        <v>0</v>
      </c>
      <c r="I38" s="24">
        <f t="shared" si="4"/>
        <v>0</v>
      </c>
      <c r="J38" s="24">
        <v>0</v>
      </c>
      <c r="K38" s="30">
        <v>0</v>
      </c>
      <c r="L38" s="25">
        <f t="shared" si="5"/>
        <v>0</v>
      </c>
      <c r="N38" s="36">
        <v>0</v>
      </c>
    </row>
    <row r="39" spans="1:14" ht="54" customHeight="1" x14ac:dyDescent="0.35">
      <c r="A39" s="1" t="s">
        <v>164</v>
      </c>
      <c r="B39" s="40" t="s">
        <v>324</v>
      </c>
      <c r="C39" s="7" t="s">
        <v>59</v>
      </c>
      <c r="D39" s="24">
        <v>0</v>
      </c>
      <c r="E39" s="28">
        <v>0</v>
      </c>
      <c r="F39" s="24">
        <f t="shared" si="3"/>
        <v>0</v>
      </c>
      <c r="G39" s="24">
        <v>0</v>
      </c>
      <c r="H39" s="28">
        <v>0</v>
      </c>
      <c r="I39" s="24">
        <f t="shared" si="4"/>
        <v>0</v>
      </c>
      <c r="J39" s="24">
        <v>150000</v>
      </c>
      <c r="K39" s="30"/>
      <c r="L39" s="25">
        <f t="shared" si="5"/>
        <v>150000</v>
      </c>
      <c r="M39" s="12" t="s">
        <v>291</v>
      </c>
      <c r="N39" s="36"/>
    </row>
    <row r="40" spans="1:14" ht="54" x14ac:dyDescent="0.35">
      <c r="A40" s="1" t="s">
        <v>171</v>
      </c>
      <c r="B40" s="40" t="s">
        <v>131</v>
      </c>
      <c r="C40" s="7" t="s">
        <v>59</v>
      </c>
      <c r="D40" s="24">
        <v>160630.9</v>
      </c>
      <c r="E40" s="28"/>
      <c r="F40" s="24">
        <f t="shared" si="3"/>
        <v>160630.9</v>
      </c>
      <c r="G40" s="24">
        <v>50000</v>
      </c>
      <c r="H40" s="28"/>
      <c r="I40" s="24">
        <f t="shared" si="4"/>
        <v>50000</v>
      </c>
      <c r="J40" s="24">
        <v>0</v>
      </c>
      <c r="K40" s="30">
        <v>0</v>
      </c>
      <c r="L40" s="25">
        <f t="shared" si="5"/>
        <v>0</v>
      </c>
      <c r="M40" s="12" t="s">
        <v>269</v>
      </c>
      <c r="N40" s="36"/>
    </row>
    <row r="41" spans="1:14" ht="40.5" customHeight="1" x14ac:dyDescent="0.35">
      <c r="A41" s="57" t="s">
        <v>172</v>
      </c>
      <c r="B41" s="55" t="s">
        <v>153</v>
      </c>
      <c r="C41" s="37" t="s">
        <v>11</v>
      </c>
      <c r="D41" s="24">
        <v>20807.900000000001</v>
      </c>
      <c r="E41" s="28"/>
      <c r="F41" s="24">
        <f t="shared" si="3"/>
        <v>20807.900000000001</v>
      </c>
      <c r="G41" s="24">
        <v>0</v>
      </c>
      <c r="H41" s="28">
        <v>0</v>
      </c>
      <c r="I41" s="24">
        <f t="shared" si="4"/>
        <v>0</v>
      </c>
      <c r="J41" s="24">
        <v>0</v>
      </c>
      <c r="K41" s="30">
        <v>0</v>
      </c>
      <c r="L41" s="25">
        <f t="shared" si="5"/>
        <v>0</v>
      </c>
      <c r="M41" s="12" t="s">
        <v>287</v>
      </c>
      <c r="N41" s="36"/>
    </row>
    <row r="42" spans="1:14" ht="65.25" customHeight="1" x14ac:dyDescent="0.35">
      <c r="A42" s="58"/>
      <c r="B42" s="56"/>
      <c r="C42" s="7" t="s">
        <v>59</v>
      </c>
      <c r="D42" s="24">
        <f>D44+D45</f>
        <v>180013.59999999998</v>
      </c>
      <c r="E42" s="28">
        <f>E44+E45</f>
        <v>0</v>
      </c>
      <c r="F42" s="24">
        <f t="shared" si="3"/>
        <v>180013.59999999998</v>
      </c>
      <c r="G42" s="24">
        <f t="shared" ref="G42:J42" si="21">G44+G45</f>
        <v>0</v>
      </c>
      <c r="H42" s="28">
        <f t="shared" ref="H42" si="22">H44+H45</f>
        <v>0</v>
      </c>
      <c r="I42" s="24">
        <f t="shared" si="4"/>
        <v>0</v>
      </c>
      <c r="J42" s="24">
        <f t="shared" si="21"/>
        <v>0</v>
      </c>
      <c r="K42" s="30">
        <f t="shared" ref="K42" si="23">K44+K45</f>
        <v>0</v>
      </c>
      <c r="L42" s="25">
        <f t="shared" si="5"/>
        <v>0</v>
      </c>
      <c r="N42" s="36"/>
    </row>
    <row r="43" spans="1:14" x14ac:dyDescent="0.35">
      <c r="A43" s="1"/>
      <c r="B43" s="40" t="s">
        <v>124</v>
      </c>
      <c r="C43" s="37"/>
      <c r="D43" s="24"/>
      <c r="E43" s="28"/>
      <c r="F43" s="24"/>
      <c r="G43" s="24"/>
      <c r="H43" s="28"/>
      <c r="I43" s="24"/>
      <c r="J43" s="24"/>
      <c r="K43" s="30"/>
      <c r="L43" s="25"/>
      <c r="N43" s="36"/>
    </row>
    <row r="44" spans="1:14" hidden="1" x14ac:dyDescent="0.35">
      <c r="A44" s="1"/>
      <c r="B44" s="10" t="s">
        <v>6</v>
      </c>
      <c r="C44" s="21"/>
      <c r="D44" s="24">
        <v>43110.2</v>
      </c>
      <c r="E44" s="28"/>
      <c r="F44" s="24">
        <f t="shared" si="3"/>
        <v>43110.2</v>
      </c>
      <c r="G44" s="24">
        <v>0</v>
      </c>
      <c r="H44" s="28">
        <v>0</v>
      </c>
      <c r="I44" s="24">
        <f t="shared" si="4"/>
        <v>0</v>
      </c>
      <c r="J44" s="24">
        <v>0</v>
      </c>
      <c r="K44" s="30">
        <v>0</v>
      </c>
      <c r="L44" s="25">
        <f t="shared" si="5"/>
        <v>0</v>
      </c>
      <c r="N44" s="36">
        <v>0</v>
      </c>
    </row>
    <row r="45" spans="1:14" x14ac:dyDescent="0.35">
      <c r="A45" s="1"/>
      <c r="B45" s="40" t="s">
        <v>128</v>
      </c>
      <c r="C45" s="37"/>
      <c r="D45" s="24">
        <v>136903.4</v>
      </c>
      <c r="E45" s="28"/>
      <c r="F45" s="24">
        <f t="shared" si="3"/>
        <v>136903.4</v>
      </c>
      <c r="G45" s="24">
        <v>0</v>
      </c>
      <c r="H45" s="28">
        <v>0</v>
      </c>
      <c r="I45" s="24">
        <f t="shared" si="4"/>
        <v>0</v>
      </c>
      <c r="J45" s="24">
        <v>0</v>
      </c>
      <c r="K45" s="30">
        <v>0</v>
      </c>
      <c r="L45" s="25">
        <f t="shared" si="5"/>
        <v>0</v>
      </c>
      <c r="M45" s="12" t="s">
        <v>272</v>
      </c>
      <c r="N45" s="36"/>
    </row>
    <row r="46" spans="1:14" ht="54" x14ac:dyDescent="0.35">
      <c r="A46" s="1" t="s">
        <v>163</v>
      </c>
      <c r="B46" s="40" t="s">
        <v>130</v>
      </c>
      <c r="C46" s="7" t="s">
        <v>59</v>
      </c>
      <c r="D46" s="24">
        <f>D48+D49+D50</f>
        <v>174232.5</v>
      </c>
      <c r="E46" s="28">
        <f>E48+E49+E50</f>
        <v>0</v>
      </c>
      <c r="F46" s="24">
        <f t="shared" si="3"/>
        <v>174232.5</v>
      </c>
      <c r="G46" s="24">
        <f t="shared" ref="G46:J46" si="24">G48+G49+G50</f>
        <v>348666.5</v>
      </c>
      <c r="H46" s="28">
        <f t="shared" ref="H46" si="25">H48+H49+H50</f>
        <v>0</v>
      </c>
      <c r="I46" s="24">
        <f t="shared" si="4"/>
        <v>348666.5</v>
      </c>
      <c r="J46" s="24">
        <f t="shared" si="24"/>
        <v>0</v>
      </c>
      <c r="K46" s="30">
        <f t="shared" ref="K46" si="26">K48+K49+K50</f>
        <v>0</v>
      </c>
      <c r="L46" s="25">
        <f t="shared" si="5"/>
        <v>0</v>
      </c>
      <c r="N46" s="36"/>
    </row>
    <row r="47" spans="1:14" x14ac:dyDescent="0.35">
      <c r="A47" s="1"/>
      <c r="B47" s="40" t="s">
        <v>124</v>
      </c>
      <c r="C47" s="37"/>
      <c r="D47" s="24"/>
      <c r="E47" s="28"/>
      <c r="F47" s="24"/>
      <c r="G47" s="24"/>
      <c r="H47" s="28"/>
      <c r="I47" s="24"/>
      <c r="J47" s="24"/>
      <c r="K47" s="30"/>
      <c r="L47" s="25"/>
      <c r="N47" s="36"/>
    </row>
    <row r="48" spans="1:14" hidden="1" x14ac:dyDescent="0.35">
      <c r="A48" s="1"/>
      <c r="B48" s="10" t="s">
        <v>6</v>
      </c>
      <c r="C48" s="22"/>
      <c r="D48" s="24">
        <v>17057.399999999998</v>
      </c>
      <c r="E48" s="28"/>
      <c r="F48" s="24">
        <f t="shared" si="3"/>
        <v>17057.399999999998</v>
      </c>
      <c r="G48" s="24">
        <v>150010.20000000001</v>
      </c>
      <c r="H48" s="28"/>
      <c r="I48" s="24">
        <f t="shared" si="4"/>
        <v>150010.20000000001</v>
      </c>
      <c r="J48" s="24">
        <v>0</v>
      </c>
      <c r="K48" s="30">
        <v>0</v>
      </c>
      <c r="L48" s="25">
        <f t="shared" si="5"/>
        <v>0</v>
      </c>
      <c r="M48" s="12" t="s">
        <v>267</v>
      </c>
      <c r="N48" s="36">
        <v>0</v>
      </c>
    </row>
    <row r="49" spans="1:14" x14ac:dyDescent="0.35">
      <c r="A49" s="1"/>
      <c r="B49" s="40" t="s">
        <v>128</v>
      </c>
      <c r="C49" s="37"/>
      <c r="D49" s="24">
        <v>157175.1</v>
      </c>
      <c r="E49" s="28"/>
      <c r="F49" s="24">
        <f t="shared" si="3"/>
        <v>157175.1</v>
      </c>
      <c r="G49" s="24">
        <v>84685.5</v>
      </c>
      <c r="H49" s="28"/>
      <c r="I49" s="24">
        <f t="shared" si="4"/>
        <v>84685.5</v>
      </c>
      <c r="J49" s="24">
        <v>0</v>
      </c>
      <c r="K49" s="30">
        <v>0</v>
      </c>
      <c r="L49" s="25">
        <f t="shared" si="5"/>
        <v>0</v>
      </c>
      <c r="M49" s="12" t="s">
        <v>268</v>
      </c>
      <c r="N49" s="36"/>
    </row>
    <row r="50" spans="1:14" x14ac:dyDescent="0.35">
      <c r="A50" s="1"/>
      <c r="B50" s="40" t="s">
        <v>129</v>
      </c>
      <c r="C50" s="37"/>
      <c r="D50" s="24">
        <v>0</v>
      </c>
      <c r="E50" s="28"/>
      <c r="F50" s="24">
        <f t="shared" si="3"/>
        <v>0</v>
      </c>
      <c r="G50" s="24">
        <v>113970.8</v>
      </c>
      <c r="H50" s="28"/>
      <c r="I50" s="24">
        <f t="shared" si="4"/>
        <v>113970.8</v>
      </c>
      <c r="J50" s="24">
        <v>0</v>
      </c>
      <c r="K50" s="30">
        <v>0</v>
      </c>
      <c r="L50" s="25">
        <f t="shared" si="5"/>
        <v>0</v>
      </c>
      <c r="N50" s="36"/>
    </row>
    <row r="51" spans="1:14" ht="54" x14ac:dyDescent="0.35">
      <c r="A51" s="1" t="s">
        <v>165</v>
      </c>
      <c r="B51" s="40" t="s">
        <v>132</v>
      </c>
      <c r="C51" s="7" t="s">
        <v>59</v>
      </c>
      <c r="D51" s="24">
        <f>D53+D54+D55</f>
        <v>103095.3</v>
      </c>
      <c r="E51" s="28">
        <f>E53+E54+E55</f>
        <v>0</v>
      </c>
      <c r="F51" s="24">
        <f t="shared" si="3"/>
        <v>103095.3</v>
      </c>
      <c r="G51" s="24">
        <f t="shared" ref="G51:J51" si="27">G53+G54+G55</f>
        <v>318972.30000000005</v>
      </c>
      <c r="H51" s="28">
        <f t="shared" ref="H51" si="28">H53+H54+H55</f>
        <v>0</v>
      </c>
      <c r="I51" s="24">
        <f t="shared" si="4"/>
        <v>318972.30000000005</v>
      </c>
      <c r="J51" s="24">
        <f t="shared" si="27"/>
        <v>307175.10000000003</v>
      </c>
      <c r="K51" s="30">
        <f t="shared" ref="K51" si="29">K53+K54+K55</f>
        <v>0</v>
      </c>
      <c r="L51" s="25">
        <f t="shared" si="5"/>
        <v>307175.10000000003</v>
      </c>
      <c r="N51" s="36"/>
    </row>
    <row r="52" spans="1:14" x14ac:dyDescent="0.35">
      <c r="A52" s="1"/>
      <c r="B52" s="40" t="s">
        <v>124</v>
      </c>
      <c r="C52" s="37"/>
      <c r="D52" s="24"/>
      <c r="E52" s="28"/>
      <c r="F52" s="24"/>
      <c r="G52" s="24"/>
      <c r="H52" s="28"/>
      <c r="I52" s="24"/>
      <c r="J52" s="24"/>
      <c r="K52" s="30"/>
      <c r="L52" s="25"/>
      <c r="N52" s="36"/>
    </row>
    <row r="53" spans="1:14" hidden="1" x14ac:dyDescent="0.35">
      <c r="A53" s="1"/>
      <c r="B53" s="10" t="s">
        <v>6</v>
      </c>
      <c r="C53" s="22"/>
      <c r="D53" s="24">
        <v>103095.3</v>
      </c>
      <c r="E53" s="28"/>
      <c r="F53" s="24">
        <f t="shared" si="3"/>
        <v>103095.3</v>
      </c>
      <c r="G53" s="24">
        <v>112002.7</v>
      </c>
      <c r="H53" s="28"/>
      <c r="I53" s="24">
        <f t="shared" si="4"/>
        <v>112002.7</v>
      </c>
      <c r="J53" s="24">
        <v>0</v>
      </c>
      <c r="K53" s="30">
        <v>0</v>
      </c>
      <c r="L53" s="25">
        <f t="shared" si="5"/>
        <v>0</v>
      </c>
      <c r="M53" s="12" t="s">
        <v>270</v>
      </c>
      <c r="N53" s="36">
        <v>0</v>
      </c>
    </row>
    <row r="54" spans="1:14" x14ac:dyDescent="0.35">
      <c r="A54" s="1"/>
      <c r="B54" s="40" t="s">
        <v>128</v>
      </c>
      <c r="C54" s="37"/>
      <c r="D54" s="24">
        <v>0</v>
      </c>
      <c r="E54" s="28"/>
      <c r="F54" s="24">
        <f t="shared" si="3"/>
        <v>0</v>
      </c>
      <c r="G54" s="24">
        <v>29124</v>
      </c>
      <c r="H54" s="28"/>
      <c r="I54" s="24">
        <f t="shared" si="4"/>
        <v>29124</v>
      </c>
      <c r="J54" s="24">
        <v>15358.7</v>
      </c>
      <c r="K54" s="30"/>
      <c r="L54" s="25">
        <f t="shared" si="5"/>
        <v>15358.7</v>
      </c>
      <c r="M54" s="12" t="s">
        <v>271</v>
      </c>
      <c r="N54" s="36"/>
    </row>
    <row r="55" spans="1:14" x14ac:dyDescent="0.35">
      <c r="A55" s="1"/>
      <c r="B55" s="40" t="s">
        <v>129</v>
      </c>
      <c r="C55" s="37"/>
      <c r="D55" s="24">
        <v>0</v>
      </c>
      <c r="E55" s="28"/>
      <c r="F55" s="24">
        <f t="shared" si="3"/>
        <v>0</v>
      </c>
      <c r="G55" s="24">
        <v>177845.6</v>
      </c>
      <c r="H55" s="28"/>
      <c r="I55" s="24">
        <f t="shared" si="4"/>
        <v>177845.6</v>
      </c>
      <c r="J55" s="24">
        <v>291816.40000000002</v>
      </c>
      <c r="K55" s="30"/>
      <c r="L55" s="25">
        <f t="shared" si="5"/>
        <v>291816.40000000002</v>
      </c>
      <c r="N55" s="36"/>
    </row>
    <row r="56" spans="1:14" ht="54" x14ac:dyDescent="0.35">
      <c r="A56" s="1" t="s">
        <v>173</v>
      </c>
      <c r="B56" s="40" t="s">
        <v>154</v>
      </c>
      <c r="C56" s="7" t="s">
        <v>59</v>
      </c>
      <c r="D56" s="24">
        <v>0</v>
      </c>
      <c r="E56" s="28"/>
      <c r="F56" s="24">
        <f t="shared" si="3"/>
        <v>0</v>
      </c>
      <c r="G56" s="24">
        <v>39792.400000000001</v>
      </c>
      <c r="H56" s="28"/>
      <c r="I56" s="24">
        <f t="shared" si="4"/>
        <v>39792.400000000001</v>
      </c>
      <c r="J56" s="24">
        <v>58995.4</v>
      </c>
      <c r="K56" s="30"/>
      <c r="L56" s="25">
        <f t="shared" si="5"/>
        <v>58995.4</v>
      </c>
      <c r="M56" s="12" t="s">
        <v>273</v>
      </c>
      <c r="N56" s="36"/>
    </row>
    <row r="57" spans="1:14" ht="54" x14ac:dyDescent="0.35">
      <c r="A57" s="1" t="s">
        <v>174</v>
      </c>
      <c r="B57" s="40" t="s">
        <v>133</v>
      </c>
      <c r="C57" s="7" t="s">
        <v>59</v>
      </c>
      <c r="D57" s="24">
        <f>D59+D60</f>
        <v>157514.5</v>
      </c>
      <c r="E57" s="28">
        <f>E59+E60</f>
        <v>0</v>
      </c>
      <c r="F57" s="24">
        <f t="shared" si="3"/>
        <v>157514.5</v>
      </c>
      <c r="G57" s="24">
        <f t="shared" ref="G57:J57" si="30">G59+G60</f>
        <v>393678.30000000005</v>
      </c>
      <c r="H57" s="28">
        <f t="shared" ref="H57" si="31">H59+H60</f>
        <v>0</v>
      </c>
      <c r="I57" s="24">
        <f t="shared" si="4"/>
        <v>393678.30000000005</v>
      </c>
      <c r="J57" s="24">
        <f t="shared" si="30"/>
        <v>0</v>
      </c>
      <c r="K57" s="30">
        <f t="shared" ref="K57" si="32">K59+K60</f>
        <v>0</v>
      </c>
      <c r="L57" s="25">
        <f t="shared" si="5"/>
        <v>0</v>
      </c>
      <c r="N57" s="36"/>
    </row>
    <row r="58" spans="1:14" x14ac:dyDescent="0.35">
      <c r="A58" s="1"/>
      <c r="B58" s="40" t="s">
        <v>124</v>
      </c>
      <c r="C58" s="37"/>
      <c r="D58" s="24"/>
      <c r="E58" s="28"/>
      <c r="F58" s="24"/>
      <c r="G58" s="24"/>
      <c r="H58" s="28"/>
      <c r="I58" s="24"/>
      <c r="J58" s="24"/>
      <c r="K58" s="30"/>
      <c r="L58" s="25"/>
      <c r="N58" s="36"/>
    </row>
    <row r="59" spans="1:14" hidden="1" x14ac:dyDescent="0.35">
      <c r="A59" s="1"/>
      <c r="B59" s="10" t="s">
        <v>6</v>
      </c>
      <c r="C59" s="21"/>
      <c r="D59" s="24">
        <v>122590.7</v>
      </c>
      <c r="E59" s="28"/>
      <c r="F59" s="24">
        <f t="shared" si="3"/>
        <v>122590.7</v>
      </c>
      <c r="G59" s="24">
        <v>125512.2</v>
      </c>
      <c r="H59" s="28"/>
      <c r="I59" s="24">
        <f t="shared" si="4"/>
        <v>125512.2</v>
      </c>
      <c r="J59" s="24">
        <v>0</v>
      </c>
      <c r="K59" s="30">
        <v>0</v>
      </c>
      <c r="L59" s="25">
        <f t="shared" si="5"/>
        <v>0</v>
      </c>
      <c r="M59" s="12" t="s">
        <v>274</v>
      </c>
      <c r="N59" s="36">
        <v>0</v>
      </c>
    </row>
    <row r="60" spans="1:14" x14ac:dyDescent="0.35">
      <c r="A60" s="1"/>
      <c r="B60" s="40" t="s">
        <v>128</v>
      </c>
      <c r="C60" s="37"/>
      <c r="D60" s="24">
        <v>34923.800000000003</v>
      </c>
      <c r="E60" s="28"/>
      <c r="F60" s="24">
        <f t="shared" si="3"/>
        <v>34923.800000000003</v>
      </c>
      <c r="G60" s="24">
        <v>268166.10000000003</v>
      </c>
      <c r="H60" s="28"/>
      <c r="I60" s="24">
        <f t="shared" si="4"/>
        <v>268166.10000000003</v>
      </c>
      <c r="J60" s="24">
        <v>0</v>
      </c>
      <c r="K60" s="30">
        <v>0</v>
      </c>
      <c r="L60" s="25">
        <f t="shared" si="5"/>
        <v>0</v>
      </c>
      <c r="N60" s="36"/>
    </row>
    <row r="61" spans="1:14" ht="54" x14ac:dyDescent="0.35">
      <c r="A61" s="1" t="s">
        <v>175</v>
      </c>
      <c r="B61" s="40" t="s">
        <v>155</v>
      </c>
      <c r="C61" s="7" t="s">
        <v>59</v>
      </c>
      <c r="D61" s="24">
        <f>D63+D64</f>
        <v>0</v>
      </c>
      <c r="E61" s="28">
        <f>E63+E64</f>
        <v>0</v>
      </c>
      <c r="F61" s="24">
        <f t="shared" si="3"/>
        <v>0</v>
      </c>
      <c r="G61" s="24">
        <f t="shared" ref="G61:J61" si="33">G63+G64</f>
        <v>7485</v>
      </c>
      <c r="H61" s="28">
        <f t="shared" ref="H61" si="34">H63+H64</f>
        <v>0</v>
      </c>
      <c r="I61" s="24">
        <f t="shared" si="4"/>
        <v>7485</v>
      </c>
      <c r="J61" s="24">
        <f t="shared" si="33"/>
        <v>140546.70000000001</v>
      </c>
      <c r="K61" s="30">
        <f t="shared" ref="K61" si="35">K63+K64</f>
        <v>0</v>
      </c>
      <c r="L61" s="25">
        <f t="shared" si="5"/>
        <v>140546.70000000001</v>
      </c>
      <c r="N61" s="36"/>
    </row>
    <row r="62" spans="1:14" x14ac:dyDescent="0.35">
      <c r="A62" s="1"/>
      <c r="B62" s="40" t="s">
        <v>124</v>
      </c>
      <c r="C62" s="37"/>
      <c r="D62" s="24"/>
      <c r="E62" s="28"/>
      <c r="F62" s="24"/>
      <c r="G62" s="24"/>
      <c r="H62" s="28"/>
      <c r="I62" s="24"/>
      <c r="J62" s="24"/>
      <c r="K62" s="30"/>
      <c r="L62" s="25"/>
      <c r="N62" s="36"/>
    </row>
    <row r="63" spans="1:14" hidden="1" x14ac:dyDescent="0.35">
      <c r="A63" s="1"/>
      <c r="B63" s="10" t="s">
        <v>6</v>
      </c>
      <c r="C63" s="21"/>
      <c r="D63" s="24">
        <v>0</v>
      </c>
      <c r="E63" s="28">
        <v>0</v>
      </c>
      <c r="F63" s="24">
        <f t="shared" si="3"/>
        <v>0</v>
      </c>
      <c r="G63" s="24">
        <v>7485</v>
      </c>
      <c r="H63" s="28"/>
      <c r="I63" s="24">
        <f t="shared" si="4"/>
        <v>7485</v>
      </c>
      <c r="J63" s="24">
        <v>33061</v>
      </c>
      <c r="K63" s="30"/>
      <c r="L63" s="25">
        <f t="shared" si="5"/>
        <v>33061</v>
      </c>
      <c r="M63" s="12" t="s">
        <v>289</v>
      </c>
      <c r="N63" s="36">
        <v>0</v>
      </c>
    </row>
    <row r="64" spans="1:14" x14ac:dyDescent="0.35">
      <c r="A64" s="1"/>
      <c r="B64" s="40" t="s">
        <v>128</v>
      </c>
      <c r="C64" s="37"/>
      <c r="D64" s="24">
        <v>0</v>
      </c>
      <c r="E64" s="28">
        <v>0</v>
      </c>
      <c r="F64" s="24">
        <f t="shared" si="3"/>
        <v>0</v>
      </c>
      <c r="G64" s="24">
        <v>0</v>
      </c>
      <c r="H64" s="28">
        <v>0</v>
      </c>
      <c r="I64" s="24">
        <f t="shared" si="4"/>
        <v>0</v>
      </c>
      <c r="J64" s="24">
        <v>107485.7</v>
      </c>
      <c r="K64" s="30"/>
      <c r="L64" s="25">
        <f t="shared" si="5"/>
        <v>107485.7</v>
      </c>
      <c r="N64" s="36"/>
    </row>
    <row r="65" spans="1:14" ht="54" x14ac:dyDescent="0.35">
      <c r="A65" s="1" t="s">
        <v>176</v>
      </c>
      <c r="B65" s="40" t="s">
        <v>156</v>
      </c>
      <c r="C65" s="7" t="s">
        <v>59</v>
      </c>
      <c r="D65" s="24">
        <f>D67+D68</f>
        <v>0</v>
      </c>
      <c r="E65" s="28">
        <f>E67+E68</f>
        <v>0</v>
      </c>
      <c r="F65" s="24">
        <f t="shared" si="3"/>
        <v>0</v>
      </c>
      <c r="G65" s="24">
        <f t="shared" ref="G65:J65" si="36">G67+G68</f>
        <v>22858.799999999999</v>
      </c>
      <c r="H65" s="28">
        <f t="shared" ref="H65" si="37">H67+H68</f>
        <v>0</v>
      </c>
      <c r="I65" s="24">
        <f t="shared" si="4"/>
        <v>22858.799999999999</v>
      </c>
      <c r="J65" s="24">
        <f t="shared" si="36"/>
        <v>560717.5</v>
      </c>
      <c r="K65" s="30">
        <f t="shared" ref="K65" si="38">K67+K68</f>
        <v>0</v>
      </c>
      <c r="L65" s="25">
        <f t="shared" si="5"/>
        <v>560717.5</v>
      </c>
      <c r="N65" s="36"/>
    </row>
    <row r="66" spans="1:14" x14ac:dyDescent="0.35">
      <c r="A66" s="1"/>
      <c r="B66" s="40" t="s">
        <v>124</v>
      </c>
      <c r="C66" s="37"/>
      <c r="D66" s="24"/>
      <c r="E66" s="28"/>
      <c r="F66" s="24"/>
      <c r="G66" s="24"/>
      <c r="H66" s="28"/>
      <c r="I66" s="24"/>
      <c r="J66" s="24"/>
      <c r="K66" s="30"/>
      <c r="L66" s="25"/>
      <c r="N66" s="36"/>
    </row>
    <row r="67" spans="1:14" hidden="1" x14ac:dyDescent="0.35">
      <c r="A67" s="1"/>
      <c r="B67" s="10" t="s">
        <v>6</v>
      </c>
      <c r="C67" s="21"/>
      <c r="D67" s="24">
        <v>0</v>
      </c>
      <c r="E67" s="28">
        <v>0</v>
      </c>
      <c r="F67" s="24">
        <f t="shared" si="3"/>
        <v>0</v>
      </c>
      <c r="G67" s="24">
        <v>22858.799999999999</v>
      </c>
      <c r="H67" s="28"/>
      <c r="I67" s="24">
        <f t="shared" si="4"/>
        <v>22858.799999999999</v>
      </c>
      <c r="J67" s="24">
        <v>46572</v>
      </c>
      <c r="K67" s="30"/>
      <c r="L67" s="25">
        <f t="shared" si="5"/>
        <v>46572</v>
      </c>
      <c r="M67" s="12" t="s">
        <v>290</v>
      </c>
      <c r="N67" s="36">
        <v>0</v>
      </c>
    </row>
    <row r="68" spans="1:14" x14ac:dyDescent="0.35">
      <c r="A68" s="1"/>
      <c r="B68" s="40" t="s">
        <v>128</v>
      </c>
      <c r="C68" s="37"/>
      <c r="D68" s="24">
        <v>0</v>
      </c>
      <c r="E68" s="28">
        <v>0</v>
      </c>
      <c r="F68" s="24">
        <f t="shared" si="3"/>
        <v>0</v>
      </c>
      <c r="G68" s="24">
        <v>0</v>
      </c>
      <c r="H68" s="28">
        <v>0</v>
      </c>
      <c r="I68" s="24">
        <f t="shared" si="4"/>
        <v>0</v>
      </c>
      <c r="J68" s="24">
        <v>514145.5</v>
      </c>
      <c r="K68" s="30"/>
      <c r="L68" s="25">
        <f t="shared" si="5"/>
        <v>514145.5</v>
      </c>
      <c r="N68" s="36"/>
    </row>
    <row r="69" spans="1:14" ht="54" x14ac:dyDescent="0.35">
      <c r="A69" s="1" t="s">
        <v>177</v>
      </c>
      <c r="B69" s="40" t="s">
        <v>134</v>
      </c>
      <c r="C69" s="7" t="s">
        <v>59</v>
      </c>
      <c r="D69" s="24">
        <v>0</v>
      </c>
      <c r="E69" s="28">
        <v>0</v>
      </c>
      <c r="F69" s="24">
        <f t="shared" si="3"/>
        <v>0</v>
      </c>
      <c r="G69" s="24">
        <v>29410.6</v>
      </c>
      <c r="H69" s="28"/>
      <c r="I69" s="24">
        <f t="shared" si="4"/>
        <v>29410.6</v>
      </c>
      <c r="J69" s="24">
        <v>124668</v>
      </c>
      <c r="K69" s="30"/>
      <c r="L69" s="25">
        <f t="shared" si="5"/>
        <v>124668</v>
      </c>
      <c r="M69" s="12" t="s">
        <v>275</v>
      </c>
      <c r="N69" s="36"/>
    </row>
    <row r="70" spans="1:14" ht="54" x14ac:dyDescent="0.35">
      <c r="A70" s="1" t="s">
        <v>169</v>
      </c>
      <c r="B70" s="40" t="s">
        <v>333</v>
      </c>
      <c r="C70" s="7" t="s">
        <v>59</v>
      </c>
      <c r="D70" s="24">
        <v>27628.400000000001</v>
      </c>
      <c r="E70" s="28"/>
      <c r="F70" s="24">
        <f t="shared" si="3"/>
        <v>27628.400000000001</v>
      </c>
      <c r="G70" s="24">
        <v>59852</v>
      </c>
      <c r="H70" s="28"/>
      <c r="I70" s="24">
        <f t="shared" si="4"/>
        <v>59852</v>
      </c>
      <c r="J70" s="24">
        <v>0</v>
      </c>
      <c r="K70" s="30">
        <v>0</v>
      </c>
      <c r="L70" s="25">
        <f t="shared" si="5"/>
        <v>0</v>
      </c>
      <c r="M70" s="12" t="s">
        <v>276</v>
      </c>
      <c r="N70" s="36"/>
    </row>
    <row r="71" spans="1:14" ht="36" x14ac:dyDescent="0.35">
      <c r="A71" s="1" t="s">
        <v>178</v>
      </c>
      <c r="B71" s="40" t="s">
        <v>157</v>
      </c>
      <c r="C71" s="37" t="s">
        <v>11</v>
      </c>
      <c r="D71" s="24">
        <v>16000</v>
      </c>
      <c r="E71" s="28"/>
      <c r="F71" s="24">
        <f t="shared" si="3"/>
        <v>16000</v>
      </c>
      <c r="G71" s="24">
        <v>0</v>
      </c>
      <c r="H71" s="28"/>
      <c r="I71" s="24">
        <f t="shared" si="4"/>
        <v>0</v>
      </c>
      <c r="J71" s="24">
        <v>0</v>
      </c>
      <c r="K71" s="30">
        <v>0</v>
      </c>
      <c r="L71" s="25">
        <f t="shared" si="5"/>
        <v>0</v>
      </c>
      <c r="M71" s="12" t="s">
        <v>280</v>
      </c>
      <c r="N71" s="36"/>
    </row>
    <row r="72" spans="1:14" ht="36" x14ac:dyDescent="0.35">
      <c r="A72" s="1" t="s">
        <v>179</v>
      </c>
      <c r="B72" s="40" t="s">
        <v>135</v>
      </c>
      <c r="C72" s="37" t="s">
        <v>11</v>
      </c>
      <c r="D72" s="24">
        <v>0</v>
      </c>
      <c r="E72" s="28"/>
      <c r="F72" s="24">
        <f t="shared" si="3"/>
        <v>0</v>
      </c>
      <c r="G72" s="24">
        <v>16000</v>
      </c>
      <c r="H72" s="28"/>
      <c r="I72" s="24">
        <f t="shared" si="4"/>
        <v>16000</v>
      </c>
      <c r="J72" s="24">
        <v>0</v>
      </c>
      <c r="K72" s="30">
        <v>0</v>
      </c>
      <c r="L72" s="25">
        <f t="shared" si="5"/>
        <v>0</v>
      </c>
      <c r="M72" s="12" t="s">
        <v>281</v>
      </c>
      <c r="N72" s="36"/>
    </row>
    <row r="73" spans="1:14" ht="36" x14ac:dyDescent="0.35">
      <c r="A73" s="1" t="s">
        <v>180</v>
      </c>
      <c r="B73" s="40" t="s">
        <v>158</v>
      </c>
      <c r="C73" s="37" t="s">
        <v>11</v>
      </c>
      <c r="D73" s="24">
        <v>0</v>
      </c>
      <c r="E73" s="28"/>
      <c r="F73" s="24">
        <f t="shared" si="3"/>
        <v>0</v>
      </c>
      <c r="G73" s="24">
        <v>0</v>
      </c>
      <c r="H73" s="28">
        <v>0</v>
      </c>
      <c r="I73" s="24">
        <f t="shared" si="4"/>
        <v>0</v>
      </c>
      <c r="J73" s="24">
        <v>6999.9</v>
      </c>
      <c r="K73" s="30"/>
      <c r="L73" s="25">
        <f t="shared" si="5"/>
        <v>6999.9</v>
      </c>
      <c r="M73" s="12" t="s">
        <v>282</v>
      </c>
      <c r="N73" s="36"/>
    </row>
    <row r="74" spans="1:14" ht="36" x14ac:dyDescent="0.35">
      <c r="A74" s="1" t="s">
        <v>181</v>
      </c>
      <c r="B74" s="40" t="s">
        <v>159</v>
      </c>
      <c r="C74" s="37" t="s">
        <v>11</v>
      </c>
      <c r="D74" s="24">
        <v>0</v>
      </c>
      <c r="E74" s="28"/>
      <c r="F74" s="24">
        <f t="shared" si="3"/>
        <v>0</v>
      </c>
      <c r="G74" s="24">
        <v>0</v>
      </c>
      <c r="H74" s="28">
        <v>0</v>
      </c>
      <c r="I74" s="24">
        <f t="shared" si="4"/>
        <v>0</v>
      </c>
      <c r="J74" s="24">
        <v>622.9</v>
      </c>
      <c r="K74" s="30"/>
      <c r="L74" s="25">
        <f t="shared" si="5"/>
        <v>622.9</v>
      </c>
      <c r="M74" s="12" t="s">
        <v>283</v>
      </c>
      <c r="N74" s="36"/>
    </row>
    <row r="75" spans="1:14" ht="36" x14ac:dyDescent="0.35">
      <c r="A75" s="1" t="s">
        <v>182</v>
      </c>
      <c r="B75" s="40" t="s">
        <v>160</v>
      </c>
      <c r="C75" s="37" t="s">
        <v>11</v>
      </c>
      <c r="D75" s="24">
        <v>0</v>
      </c>
      <c r="E75" s="28"/>
      <c r="F75" s="24">
        <f t="shared" si="3"/>
        <v>0</v>
      </c>
      <c r="G75" s="24">
        <v>0</v>
      </c>
      <c r="H75" s="28">
        <v>0</v>
      </c>
      <c r="I75" s="24">
        <f t="shared" si="4"/>
        <v>0</v>
      </c>
      <c r="J75" s="24">
        <v>622.9</v>
      </c>
      <c r="K75" s="30"/>
      <c r="L75" s="25">
        <f t="shared" si="5"/>
        <v>622.9</v>
      </c>
      <c r="M75" s="12" t="s">
        <v>285</v>
      </c>
      <c r="N75" s="36"/>
    </row>
    <row r="76" spans="1:14" ht="36" x14ac:dyDescent="0.35">
      <c r="A76" s="1" t="s">
        <v>183</v>
      </c>
      <c r="B76" s="40" t="s">
        <v>161</v>
      </c>
      <c r="C76" s="37" t="s">
        <v>11</v>
      </c>
      <c r="D76" s="24">
        <v>0</v>
      </c>
      <c r="E76" s="28"/>
      <c r="F76" s="24">
        <f t="shared" si="3"/>
        <v>0</v>
      </c>
      <c r="G76" s="24">
        <v>0</v>
      </c>
      <c r="H76" s="28">
        <v>0</v>
      </c>
      <c r="I76" s="24">
        <f t="shared" si="4"/>
        <v>0</v>
      </c>
      <c r="J76" s="24">
        <v>16622.900000000001</v>
      </c>
      <c r="K76" s="30"/>
      <c r="L76" s="25">
        <f t="shared" si="5"/>
        <v>16622.900000000001</v>
      </c>
      <c r="M76" s="12" t="s">
        <v>284</v>
      </c>
      <c r="N76" s="36"/>
    </row>
    <row r="77" spans="1:14" ht="36" x14ac:dyDescent="0.35">
      <c r="A77" s="1" t="s">
        <v>184</v>
      </c>
      <c r="B77" s="40" t="s">
        <v>136</v>
      </c>
      <c r="C77" s="37" t="s">
        <v>11</v>
      </c>
      <c r="D77" s="24">
        <v>622.9</v>
      </c>
      <c r="E77" s="28"/>
      <c r="F77" s="24">
        <f t="shared" si="3"/>
        <v>622.9</v>
      </c>
      <c r="G77" s="24">
        <v>0</v>
      </c>
      <c r="H77" s="28">
        <v>0</v>
      </c>
      <c r="I77" s="24">
        <f t="shared" si="4"/>
        <v>0</v>
      </c>
      <c r="J77" s="24">
        <v>16000</v>
      </c>
      <c r="K77" s="30"/>
      <c r="L77" s="25">
        <f t="shared" si="5"/>
        <v>16000</v>
      </c>
      <c r="M77" s="12" t="s">
        <v>286</v>
      </c>
      <c r="N77" s="36"/>
    </row>
    <row r="78" spans="1:14" ht="54" x14ac:dyDescent="0.35">
      <c r="A78" s="1" t="s">
        <v>185</v>
      </c>
      <c r="B78" s="40" t="s">
        <v>137</v>
      </c>
      <c r="C78" s="7" t="s">
        <v>59</v>
      </c>
      <c r="D78" s="24">
        <v>2754.2</v>
      </c>
      <c r="E78" s="28"/>
      <c r="F78" s="24">
        <f t="shared" si="3"/>
        <v>2754.2</v>
      </c>
      <c r="G78" s="24">
        <v>0</v>
      </c>
      <c r="H78" s="28">
        <v>0</v>
      </c>
      <c r="I78" s="24">
        <f t="shared" si="4"/>
        <v>0</v>
      </c>
      <c r="J78" s="24">
        <v>0</v>
      </c>
      <c r="K78" s="30">
        <v>0</v>
      </c>
      <c r="L78" s="25">
        <f t="shared" si="5"/>
        <v>0</v>
      </c>
      <c r="M78" s="12" t="s">
        <v>278</v>
      </c>
      <c r="N78" s="36"/>
    </row>
    <row r="79" spans="1:14" ht="54" x14ac:dyDescent="0.35">
      <c r="A79" s="1" t="s">
        <v>186</v>
      </c>
      <c r="B79" s="40" t="s">
        <v>138</v>
      </c>
      <c r="C79" s="7" t="s">
        <v>59</v>
      </c>
      <c r="D79" s="24">
        <v>2754.2</v>
      </c>
      <c r="E79" s="28"/>
      <c r="F79" s="24">
        <f t="shared" ref="F79:F142" si="39">D79+E79</f>
        <v>2754.2</v>
      </c>
      <c r="G79" s="24">
        <v>0</v>
      </c>
      <c r="H79" s="28">
        <v>0</v>
      </c>
      <c r="I79" s="24">
        <f t="shared" ref="I79:I142" si="40">G79+H79</f>
        <v>0</v>
      </c>
      <c r="J79" s="24">
        <v>0</v>
      </c>
      <c r="K79" s="30">
        <v>0</v>
      </c>
      <c r="L79" s="25">
        <f t="shared" ref="L79:L142" si="41">J79+K79</f>
        <v>0</v>
      </c>
      <c r="M79" s="12" t="s">
        <v>277</v>
      </c>
      <c r="N79" s="36"/>
    </row>
    <row r="80" spans="1:14" ht="54" x14ac:dyDescent="0.35">
      <c r="A80" s="1" t="s">
        <v>187</v>
      </c>
      <c r="B80" s="40" t="s">
        <v>322</v>
      </c>
      <c r="C80" s="7" t="s">
        <v>59</v>
      </c>
      <c r="D80" s="24">
        <v>2754.2</v>
      </c>
      <c r="E80" s="28"/>
      <c r="F80" s="24">
        <f t="shared" si="39"/>
        <v>2754.2</v>
      </c>
      <c r="G80" s="24">
        <v>0</v>
      </c>
      <c r="H80" s="28">
        <v>0</v>
      </c>
      <c r="I80" s="24">
        <f t="shared" si="40"/>
        <v>0</v>
      </c>
      <c r="J80" s="24">
        <v>0</v>
      </c>
      <c r="K80" s="30">
        <v>0</v>
      </c>
      <c r="L80" s="25">
        <f t="shared" si="41"/>
        <v>0</v>
      </c>
      <c r="M80" s="12" t="s">
        <v>279</v>
      </c>
      <c r="N80" s="36"/>
    </row>
    <row r="81" spans="1:14" x14ac:dyDescent="0.35">
      <c r="A81" s="1"/>
      <c r="B81" s="40" t="s">
        <v>75</v>
      </c>
      <c r="C81" s="7"/>
      <c r="D81" s="31">
        <f>D83+D84+D85+D86</f>
        <v>2138480</v>
      </c>
      <c r="E81" s="31">
        <f>E83+E84+E85+E86</f>
        <v>-37871.701999999997</v>
      </c>
      <c r="F81" s="24">
        <f t="shared" si="39"/>
        <v>2100608.298</v>
      </c>
      <c r="G81" s="31">
        <f t="shared" ref="G81:J81" si="42">G83+G84+G85+G86</f>
        <v>2447251.4</v>
      </c>
      <c r="H81" s="31">
        <f t="shared" ref="H81" si="43">H83+H84+H85+H86</f>
        <v>0</v>
      </c>
      <c r="I81" s="24">
        <f t="shared" si="40"/>
        <v>2447251.4</v>
      </c>
      <c r="J81" s="31">
        <f t="shared" si="42"/>
        <v>2741485</v>
      </c>
      <c r="K81" s="32">
        <f t="shared" ref="K81" si="44">K83+K84+K85+K86</f>
        <v>37871.701999999997</v>
      </c>
      <c r="L81" s="25">
        <f t="shared" si="41"/>
        <v>2779356.702</v>
      </c>
      <c r="N81" s="36"/>
    </row>
    <row r="82" spans="1:14" x14ac:dyDescent="0.35">
      <c r="A82" s="1"/>
      <c r="B82" s="8" t="s">
        <v>5</v>
      </c>
      <c r="C82" s="7"/>
      <c r="D82" s="24"/>
      <c r="E82" s="28"/>
      <c r="F82" s="24"/>
      <c r="G82" s="24"/>
      <c r="H82" s="28"/>
      <c r="I82" s="24"/>
      <c r="J82" s="25"/>
      <c r="K82" s="30"/>
      <c r="L82" s="25"/>
      <c r="N82" s="36"/>
    </row>
    <row r="83" spans="1:14" hidden="1" x14ac:dyDescent="0.35">
      <c r="A83" s="1"/>
      <c r="B83" s="6" t="s">
        <v>6</v>
      </c>
      <c r="C83" s="7"/>
      <c r="D83" s="24">
        <f>D87+D88+D89+D90+D91+D92+D93+D94+D95+D96+D97+D98+D99+D100+D101++D102+D103+D106</f>
        <v>849077.8</v>
      </c>
      <c r="E83" s="28">
        <f>E87+E88+E89+E90+E91+E92+E93+E94+E95+E96+E97+E98+E99+E100+E101++E102+E103+E106</f>
        <v>-37871.701999999997</v>
      </c>
      <c r="F83" s="24">
        <f t="shared" si="39"/>
        <v>811206.098</v>
      </c>
      <c r="G83" s="24">
        <f t="shared" ref="G83:J83" si="45">G87+G88+G89+G90+G91+G92+G93+G94+G95+G96+G97+G98+G99+G100+G101++G102+G103+G106</f>
        <v>961447.89999999991</v>
      </c>
      <c r="H83" s="28">
        <f t="shared" ref="H83" si="46">H87+H88+H89+H90+H91+H92+H93+H94+H95+H96+H97+H98+H99+H100+H101++H102+H103+H106</f>
        <v>0</v>
      </c>
      <c r="I83" s="24">
        <f t="shared" si="40"/>
        <v>961447.89999999991</v>
      </c>
      <c r="J83" s="24">
        <f t="shared" si="45"/>
        <v>266407.8</v>
      </c>
      <c r="K83" s="30">
        <f t="shared" ref="K83" si="47">K87+K88+K89+K90+K91+K92+K93+K94+K95+K96+K97+K98+K99+K100+K101++K102+K103+K106</f>
        <v>37871.701999999997</v>
      </c>
      <c r="L83" s="25">
        <f t="shared" si="41"/>
        <v>304279.50199999998</v>
      </c>
      <c r="N83" s="36">
        <v>0</v>
      </c>
    </row>
    <row r="84" spans="1:14" x14ac:dyDescent="0.35">
      <c r="A84" s="1"/>
      <c r="B84" s="37" t="s">
        <v>12</v>
      </c>
      <c r="C84" s="7"/>
      <c r="D84" s="24">
        <f>D107+D111+D114</f>
        <v>627756.69999999995</v>
      </c>
      <c r="E84" s="28">
        <f>E107+E111+E114</f>
        <v>0</v>
      </c>
      <c r="F84" s="24">
        <f t="shared" si="39"/>
        <v>627756.69999999995</v>
      </c>
      <c r="G84" s="24">
        <f t="shared" ref="G84:J84" si="48">G107+G111+G114</f>
        <v>809278.8</v>
      </c>
      <c r="H84" s="28">
        <f t="shared" ref="H84" si="49">H107+H111+H114</f>
        <v>0</v>
      </c>
      <c r="I84" s="24">
        <f t="shared" si="40"/>
        <v>809278.8</v>
      </c>
      <c r="J84" s="24">
        <f t="shared" si="48"/>
        <v>219552.1</v>
      </c>
      <c r="K84" s="30">
        <f t="shared" ref="K84" si="50">K107+K111+K114</f>
        <v>0</v>
      </c>
      <c r="L84" s="25">
        <f t="shared" si="41"/>
        <v>219552.1</v>
      </c>
      <c r="N84" s="36"/>
    </row>
    <row r="85" spans="1:14" x14ac:dyDescent="0.35">
      <c r="A85" s="1"/>
      <c r="B85" s="37" t="s">
        <v>20</v>
      </c>
      <c r="C85" s="7"/>
      <c r="D85" s="24">
        <f>D115</f>
        <v>143201.79999999999</v>
      </c>
      <c r="E85" s="28">
        <f>E115</f>
        <v>0</v>
      </c>
      <c r="F85" s="24">
        <f t="shared" si="39"/>
        <v>143201.79999999999</v>
      </c>
      <c r="G85" s="24">
        <f t="shared" ref="G85:J85" si="51">G115</f>
        <v>143201.79999999999</v>
      </c>
      <c r="H85" s="28">
        <f t="shared" ref="H85" si="52">H115</f>
        <v>0</v>
      </c>
      <c r="I85" s="24">
        <f t="shared" si="40"/>
        <v>143201.79999999999</v>
      </c>
      <c r="J85" s="24">
        <f t="shared" si="51"/>
        <v>147960.20000000001</v>
      </c>
      <c r="K85" s="30">
        <f t="shared" ref="K85" si="53">K115</f>
        <v>0</v>
      </c>
      <c r="L85" s="25">
        <f t="shared" si="41"/>
        <v>147960.20000000001</v>
      </c>
      <c r="N85" s="36"/>
    </row>
    <row r="86" spans="1:14" ht="36" x14ac:dyDescent="0.35">
      <c r="A86" s="1"/>
      <c r="B86" s="37" t="s">
        <v>116</v>
      </c>
      <c r="C86" s="7"/>
      <c r="D86" s="24">
        <f>D108</f>
        <v>518443.7</v>
      </c>
      <c r="E86" s="28">
        <f>E108</f>
        <v>0</v>
      </c>
      <c r="F86" s="24">
        <f t="shared" si="39"/>
        <v>518443.7</v>
      </c>
      <c r="G86" s="24">
        <f t="shared" ref="G86:J86" si="54">G108</f>
        <v>533322.9</v>
      </c>
      <c r="H86" s="28">
        <f t="shared" ref="H86" si="55">H108</f>
        <v>0</v>
      </c>
      <c r="I86" s="24">
        <f t="shared" si="40"/>
        <v>533322.9</v>
      </c>
      <c r="J86" s="24">
        <f t="shared" si="54"/>
        <v>2107564.9</v>
      </c>
      <c r="K86" s="30">
        <f t="shared" ref="K86" si="56">K108</f>
        <v>0</v>
      </c>
      <c r="L86" s="25">
        <f t="shared" si="41"/>
        <v>2107564.9</v>
      </c>
      <c r="N86" s="36"/>
    </row>
    <row r="87" spans="1:14" ht="54" x14ac:dyDescent="0.35">
      <c r="A87" s="1" t="s">
        <v>188</v>
      </c>
      <c r="B87" s="37" t="s">
        <v>60</v>
      </c>
      <c r="C87" s="7" t="s">
        <v>59</v>
      </c>
      <c r="D87" s="24">
        <v>34448</v>
      </c>
      <c r="E87" s="28"/>
      <c r="F87" s="24">
        <f t="shared" si="39"/>
        <v>34448</v>
      </c>
      <c r="G87" s="24">
        <v>0</v>
      </c>
      <c r="H87" s="28">
        <v>0</v>
      </c>
      <c r="I87" s="24">
        <f t="shared" si="40"/>
        <v>0</v>
      </c>
      <c r="J87" s="25">
        <v>0</v>
      </c>
      <c r="K87" s="30">
        <v>0</v>
      </c>
      <c r="L87" s="25">
        <f t="shared" si="41"/>
        <v>0</v>
      </c>
      <c r="M87" s="12" t="s">
        <v>87</v>
      </c>
      <c r="N87" s="36"/>
    </row>
    <row r="88" spans="1:14" ht="54" x14ac:dyDescent="0.35">
      <c r="A88" s="1" t="s">
        <v>189</v>
      </c>
      <c r="B88" s="37" t="s">
        <v>61</v>
      </c>
      <c r="C88" s="7" t="s">
        <v>59</v>
      </c>
      <c r="D88" s="24">
        <v>99853.1</v>
      </c>
      <c r="E88" s="28">
        <v>-37871.701999999997</v>
      </c>
      <c r="F88" s="24">
        <f t="shared" si="39"/>
        <v>61981.398000000008</v>
      </c>
      <c r="G88" s="24">
        <v>99000</v>
      </c>
      <c r="H88" s="28"/>
      <c r="I88" s="24">
        <f t="shared" si="40"/>
        <v>99000</v>
      </c>
      <c r="J88" s="25">
        <v>185560.6</v>
      </c>
      <c r="K88" s="30">
        <v>37871.701999999997</v>
      </c>
      <c r="L88" s="25">
        <f t="shared" si="41"/>
        <v>223432.302</v>
      </c>
      <c r="M88" s="12" t="s">
        <v>80</v>
      </c>
      <c r="N88" s="36"/>
    </row>
    <row r="89" spans="1:14" ht="54" x14ac:dyDescent="0.35">
      <c r="A89" s="1" t="s">
        <v>190</v>
      </c>
      <c r="B89" s="37" t="s">
        <v>62</v>
      </c>
      <c r="C89" s="7" t="s">
        <v>59</v>
      </c>
      <c r="D89" s="24">
        <v>12463.8</v>
      </c>
      <c r="E89" s="28"/>
      <c r="F89" s="24">
        <f t="shared" si="39"/>
        <v>12463.8</v>
      </c>
      <c r="G89" s="24">
        <v>17955.900000000001</v>
      </c>
      <c r="H89" s="28"/>
      <c r="I89" s="24">
        <f t="shared" si="40"/>
        <v>17955.900000000001</v>
      </c>
      <c r="J89" s="25">
        <v>0</v>
      </c>
      <c r="K89" s="30">
        <v>0</v>
      </c>
      <c r="L89" s="25">
        <f t="shared" si="41"/>
        <v>0</v>
      </c>
      <c r="M89" s="12" t="s">
        <v>82</v>
      </c>
      <c r="N89" s="36"/>
    </row>
    <row r="90" spans="1:14" ht="54" x14ac:dyDescent="0.35">
      <c r="A90" s="1" t="s">
        <v>191</v>
      </c>
      <c r="B90" s="37" t="s">
        <v>63</v>
      </c>
      <c r="C90" s="7" t="s">
        <v>59</v>
      </c>
      <c r="D90" s="24">
        <v>13479.7</v>
      </c>
      <c r="E90" s="28"/>
      <c r="F90" s="24">
        <f t="shared" si="39"/>
        <v>13479.7</v>
      </c>
      <c r="G90" s="24">
        <v>0</v>
      </c>
      <c r="H90" s="28">
        <v>0</v>
      </c>
      <c r="I90" s="24">
        <f t="shared" si="40"/>
        <v>0</v>
      </c>
      <c r="J90" s="25">
        <v>0</v>
      </c>
      <c r="K90" s="30">
        <v>0</v>
      </c>
      <c r="L90" s="25">
        <f t="shared" si="41"/>
        <v>0</v>
      </c>
      <c r="M90" s="12" t="s">
        <v>88</v>
      </c>
      <c r="N90" s="36"/>
    </row>
    <row r="91" spans="1:14" ht="54" x14ac:dyDescent="0.35">
      <c r="A91" s="1" t="s">
        <v>192</v>
      </c>
      <c r="B91" s="37" t="s">
        <v>64</v>
      </c>
      <c r="C91" s="7" t="s">
        <v>319</v>
      </c>
      <c r="D91" s="24">
        <v>9847.7000000000007</v>
      </c>
      <c r="E91" s="28"/>
      <c r="F91" s="24">
        <f t="shared" si="39"/>
        <v>9847.7000000000007</v>
      </c>
      <c r="G91" s="24">
        <v>0</v>
      </c>
      <c r="H91" s="28">
        <v>0</v>
      </c>
      <c r="I91" s="24">
        <f t="shared" si="40"/>
        <v>0</v>
      </c>
      <c r="J91" s="25">
        <v>0</v>
      </c>
      <c r="K91" s="30">
        <v>0</v>
      </c>
      <c r="L91" s="25">
        <f t="shared" si="41"/>
        <v>0</v>
      </c>
      <c r="M91" s="12" t="s">
        <v>94</v>
      </c>
      <c r="N91" s="36"/>
    </row>
    <row r="92" spans="1:14" ht="54" x14ac:dyDescent="0.35">
      <c r="A92" s="1" t="s">
        <v>193</v>
      </c>
      <c r="B92" s="37" t="s">
        <v>65</v>
      </c>
      <c r="C92" s="7" t="s">
        <v>59</v>
      </c>
      <c r="D92" s="24">
        <v>41819</v>
      </c>
      <c r="E92" s="28"/>
      <c r="F92" s="24">
        <f t="shared" si="39"/>
        <v>41819</v>
      </c>
      <c r="G92" s="24">
        <v>0</v>
      </c>
      <c r="H92" s="28">
        <v>0</v>
      </c>
      <c r="I92" s="24">
        <f t="shared" si="40"/>
        <v>0</v>
      </c>
      <c r="J92" s="25">
        <v>0</v>
      </c>
      <c r="K92" s="30">
        <v>0</v>
      </c>
      <c r="L92" s="25">
        <f t="shared" si="41"/>
        <v>0</v>
      </c>
      <c r="M92" s="12" t="s">
        <v>95</v>
      </c>
      <c r="N92" s="36"/>
    </row>
    <row r="93" spans="1:14" ht="54" x14ac:dyDescent="0.35">
      <c r="A93" s="1" t="s">
        <v>194</v>
      </c>
      <c r="B93" s="37" t="s">
        <v>66</v>
      </c>
      <c r="C93" s="7" t="s">
        <v>59</v>
      </c>
      <c r="D93" s="24">
        <v>20000</v>
      </c>
      <c r="E93" s="28"/>
      <c r="F93" s="24">
        <f t="shared" si="39"/>
        <v>20000</v>
      </c>
      <c r="G93" s="24">
        <v>90000</v>
      </c>
      <c r="H93" s="28"/>
      <c r="I93" s="24">
        <f t="shared" si="40"/>
        <v>90000</v>
      </c>
      <c r="J93" s="25">
        <v>0</v>
      </c>
      <c r="K93" s="30">
        <v>0</v>
      </c>
      <c r="L93" s="25">
        <f t="shared" si="41"/>
        <v>0</v>
      </c>
      <c r="M93" s="12" t="s">
        <v>83</v>
      </c>
      <c r="N93" s="36"/>
    </row>
    <row r="94" spans="1:14" ht="54" x14ac:dyDescent="0.35">
      <c r="A94" s="1" t="s">
        <v>195</v>
      </c>
      <c r="B94" s="37" t="s">
        <v>67</v>
      </c>
      <c r="C94" s="7" t="s">
        <v>59</v>
      </c>
      <c r="D94" s="24">
        <v>28405.1</v>
      </c>
      <c r="E94" s="28"/>
      <c r="F94" s="24">
        <f t="shared" si="39"/>
        <v>28405.1</v>
      </c>
      <c r="G94" s="24">
        <v>0</v>
      </c>
      <c r="H94" s="28">
        <v>0</v>
      </c>
      <c r="I94" s="24">
        <f t="shared" si="40"/>
        <v>0</v>
      </c>
      <c r="J94" s="25">
        <v>0</v>
      </c>
      <c r="K94" s="30">
        <v>0</v>
      </c>
      <c r="L94" s="25">
        <f t="shared" si="41"/>
        <v>0</v>
      </c>
      <c r="M94" s="12" t="s">
        <v>89</v>
      </c>
      <c r="N94" s="36"/>
    </row>
    <row r="95" spans="1:14" ht="54" x14ac:dyDescent="0.35">
      <c r="A95" s="1" t="s">
        <v>196</v>
      </c>
      <c r="B95" s="37" t="s">
        <v>68</v>
      </c>
      <c r="C95" s="7" t="s">
        <v>59</v>
      </c>
      <c r="D95" s="24">
        <v>522</v>
      </c>
      <c r="E95" s="28"/>
      <c r="F95" s="24">
        <f t="shared" si="39"/>
        <v>522</v>
      </c>
      <c r="G95" s="24">
        <v>0</v>
      </c>
      <c r="H95" s="28">
        <v>0</v>
      </c>
      <c r="I95" s="24">
        <f t="shared" si="40"/>
        <v>0</v>
      </c>
      <c r="J95" s="25">
        <v>0</v>
      </c>
      <c r="K95" s="30">
        <v>0</v>
      </c>
      <c r="L95" s="25">
        <f t="shared" si="41"/>
        <v>0</v>
      </c>
      <c r="M95" s="12" t="s">
        <v>90</v>
      </c>
      <c r="N95" s="36"/>
    </row>
    <row r="96" spans="1:14" ht="54" x14ac:dyDescent="0.35">
      <c r="A96" s="1" t="s">
        <v>197</v>
      </c>
      <c r="B96" s="37" t="s">
        <v>69</v>
      </c>
      <c r="C96" s="7" t="s">
        <v>59</v>
      </c>
      <c r="D96" s="24">
        <v>3897</v>
      </c>
      <c r="E96" s="28"/>
      <c r="F96" s="24">
        <f t="shared" si="39"/>
        <v>3897</v>
      </c>
      <c r="G96" s="24">
        <v>0</v>
      </c>
      <c r="H96" s="28">
        <v>0</v>
      </c>
      <c r="I96" s="24">
        <f t="shared" si="40"/>
        <v>0</v>
      </c>
      <c r="J96" s="25">
        <v>0</v>
      </c>
      <c r="K96" s="30">
        <v>0</v>
      </c>
      <c r="L96" s="25">
        <f t="shared" si="41"/>
        <v>0</v>
      </c>
      <c r="M96" s="12" t="s">
        <v>91</v>
      </c>
      <c r="N96" s="36"/>
    </row>
    <row r="97" spans="1:14" ht="54" x14ac:dyDescent="0.35">
      <c r="A97" s="1" t="s">
        <v>198</v>
      </c>
      <c r="B97" s="37" t="s">
        <v>70</v>
      </c>
      <c r="C97" s="7" t="s">
        <v>59</v>
      </c>
      <c r="D97" s="24">
        <v>25000</v>
      </c>
      <c r="E97" s="28"/>
      <c r="F97" s="24">
        <f t="shared" si="39"/>
        <v>25000</v>
      </c>
      <c r="G97" s="24">
        <v>0</v>
      </c>
      <c r="H97" s="28">
        <v>0</v>
      </c>
      <c r="I97" s="24">
        <f t="shared" si="40"/>
        <v>0</v>
      </c>
      <c r="J97" s="25">
        <v>0</v>
      </c>
      <c r="K97" s="30">
        <v>0</v>
      </c>
      <c r="L97" s="25">
        <f t="shared" si="41"/>
        <v>0</v>
      </c>
      <c r="M97" s="12" t="s">
        <v>92</v>
      </c>
      <c r="N97" s="36"/>
    </row>
    <row r="98" spans="1:14" ht="54" x14ac:dyDescent="0.35">
      <c r="A98" s="1" t="s">
        <v>199</v>
      </c>
      <c r="B98" s="37" t="s">
        <v>71</v>
      </c>
      <c r="C98" s="7" t="s">
        <v>59</v>
      </c>
      <c r="D98" s="24">
        <v>14760.4</v>
      </c>
      <c r="E98" s="28"/>
      <c r="F98" s="24">
        <f t="shared" si="39"/>
        <v>14760.4</v>
      </c>
      <c r="G98" s="24">
        <v>53269.599999999999</v>
      </c>
      <c r="H98" s="28"/>
      <c r="I98" s="24">
        <f t="shared" si="40"/>
        <v>53269.599999999999</v>
      </c>
      <c r="J98" s="25">
        <v>0</v>
      </c>
      <c r="K98" s="30">
        <v>0</v>
      </c>
      <c r="L98" s="25">
        <f t="shared" si="41"/>
        <v>0</v>
      </c>
      <c r="M98" s="12" t="s">
        <v>81</v>
      </c>
      <c r="N98" s="36"/>
    </row>
    <row r="99" spans="1:14" ht="54" x14ac:dyDescent="0.35">
      <c r="A99" s="1" t="s">
        <v>200</v>
      </c>
      <c r="B99" s="37" t="s">
        <v>72</v>
      </c>
      <c r="C99" s="7" t="s">
        <v>59</v>
      </c>
      <c r="D99" s="24">
        <v>37223.9</v>
      </c>
      <c r="E99" s="28"/>
      <c r="F99" s="24">
        <f t="shared" si="39"/>
        <v>37223.9</v>
      </c>
      <c r="G99" s="24">
        <v>8016.7</v>
      </c>
      <c r="H99" s="28"/>
      <c r="I99" s="24">
        <f t="shared" si="40"/>
        <v>8016.7</v>
      </c>
      <c r="J99" s="25">
        <v>0</v>
      </c>
      <c r="K99" s="30">
        <v>0</v>
      </c>
      <c r="L99" s="25">
        <f t="shared" si="41"/>
        <v>0</v>
      </c>
      <c r="M99" s="12" t="s">
        <v>84</v>
      </c>
      <c r="N99" s="36"/>
    </row>
    <row r="100" spans="1:14" ht="54" x14ac:dyDescent="0.35">
      <c r="A100" s="1" t="s">
        <v>201</v>
      </c>
      <c r="B100" s="37" t="s">
        <v>73</v>
      </c>
      <c r="C100" s="7" t="s">
        <v>59</v>
      </c>
      <c r="D100" s="24">
        <v>7780.1</v>
      </c>
      <c r="E100" s="28"/>
      <c r="F100" s="24">
        <f t="shared" si="39"/>
        <v>7780.1</v>
      </c>
      <c r="G100" s="24">
        <v>0</v>
      </c>
      <c r="H100" s="28"/>
      <c r="I100" s="24">
        <f t="shared" si="40"/>
        <v>0</v>
      </c>
      <c r="J100" s="25">
        <v>0</v>
      </c>
      <c r="K100" s="30">
        <v>0</v>
      </c>
      <c r="L100" s="25">
        <f t="shared" si="41"/>
        <v>0</v>
      </c>
      <c r="M100" s="12" t="s">
        <v>96</v>
      </c>
      <c r="N100" s="36"/>
    </row>
    <row r="101" spans="1:14" ht="54" x14ac:dyDescent="0.35">
      <c r="A101" s="1" t="s">
        <v>202</v>
      </c>
      <c r="B101" s="37" t="s">
        <v>74</v>
      </c>
      <c r="C101" s="7" t="s">
        <v>59</v>
      </c>
      <c r="D101" s="24">
        <v>2882.8</v>
      </c>
      <c r="E101" s="28"/>
      <c r="F101" s="24">
        <f t="shared" si="39"/>
        <v>2882.8</v>
      </c>
      <c r="G101" s="24">
        <v>0</v>
      </c>
      <c r="H101" s="28"/>
      <c r="I101" s="24">
        <f t="shared" si="40"/>
        <v>0</v>
      </c>
      <c r="J101" s="25">
        <v>0</v>
      </c>
      <c r="K101" s="30">
        <v>0</v>
      </c>
      <c r="L101" s="25">
        <f t="shared" si="41"/>
        <v>0</v>
      </c>
      <c r="M101" s="12" t="s">
        <v>93</v>
      </c>
      <c r="N101" s="36"/>
    </row>
    <row r="102" spans="1:14" ht="54" x14ac:dyDescent="0.35">
      <c r="A102" s="1" t="s">
        <v>203</v>
      </c>
      <c r="B102" s="37" t="s">
        <v>77</v>
      </c>
      <c r="C102" s="7" t="s">
        <v>59</v>
      </c>
      <c r="D102" s="25">
        <v>4023.5</v>
      </c>
      <c r="E102" s="30"/>
      <c r="F102" s="24">
        <f t="shared" si="39"/>
        <v>4023.5</v>
      </c>
      <c r="G102" s="25">
        <v>9900</v>
      </c>
      <c r="H102" s="30"/>
      <c r="I102" s="24">
        <f t="shared" si="40"/>
        <v>9900</v>
      </c>
      <c r="J102" s="25">
        <v>0</v>
      </c>
      <c r="K102" s="30">
        <v>0</v>
      </c>
      <c r="L102" s="25">
        <f t="shared" si="41"/>
        <v>0</v>
      </c>
      <c r="M102" s="12" t="s">
        <v>85</v>
      </c>
      <c r="N102" s="36"/>
    </row>
    <row r="103" spans="1:14" ht="54" x14ac:dyDescent="0.35">
      <c r="A103" s="1" t="s">
        <v>204</v>
      </c>
      <c r="B103" s="37" t="s">
        <v>78</v>
      </c>
      <c r="C103" s="7" t="s">
        <v>59</v>
      </c>
      <c r="D103" s="25">
        <v>12000</v>
      </c>
      <c r="E103" s="30"/>
      <c r="F103" s="24">
        <f t="shared" si="39"/>
        <v>12000</v>
      </c>
      <c r="G103" s="25">
        <v>15000</v>
      </c>
      <c r="H103" s="30"/>
      <c r="I103" s="24">
        <f t="shared" si="40"/>
        <v>15000</v>
      </c>
      <c r="J103" s="25">
        <v>15000</v>
      </c>
      <c r="K103" s="30"/>
      <c r="L103" s="25">
        <f t="shared" si="41"/>
        <v>15000</v>
      </c>
      <c r="M103" s="12" t="s">
        <v>79</v>
      </c>
      <c r="N103" s="36"/>
    </row>
    <row r="104" spans="1:14" ht="59.25" customHeight="1" x14ac:dyDescent="0.35">
      <c r="A104" s="1" t="s">
        <v>205</v>
      </c>
      <c r="B104" s="6" t="s">
        <v>113</v>
      </c>
      <c r="C104" s="7" t="s">
        <v>3</v>
      </c>
      <c r="D104" s="26">
        <f>D106+D107+D108</f>
        <v>1506358.6</v>
      </c>
      <c r="E104" s="29">
        <f>E106+E107+E108</f>
        <v>0</v>
      </c>
      <c r="F104" s="24">
        <f t="shared" si="39"/>
        <v>1506358.6</v>
      </c>
      <c r="G104" s="26">
        <f t="shared" ref="G104:J104" si="57">G106+G107+G108</f>
        <v>1890393.9</v>
      </c>
      <c r="H104" s="29">
        <f t="shared" ref="H104" si="58">H106+H107+H108</f>
        <v>0</v>
      </c>
      <c r="I104" s="24">
        <f t="shared" si="40"/>
        <v>1890393.9</v>
      </c>
      <c r="J104" s="26">
        <f t="shared" si="57"/>
        <v>2284336.6</v>
      </c>
      <c r="K104" s="29">
        <f t="shared" ref="K104" si="59">K106+K107+K108</f>
        <v>0</v>
      </c>
      <c r="L104" s="25">
        <f t="shared" si="41"/>
        <v>2284336.6</v>
      </c>
      <c r="N104" s="36"/>
    </row>
    <row r="105" spans="1:14" x14ac:dyDescent="0.35">
      <c r="A105" s="1"/>
      <c r="B105" s="37" t="s">
        <v>5</v>
      </c>
      <c r="C105" s="37"/>
      <c r="D105" s="25"/>
      <c r="E105" s="30"/>
      <c r="F105" s="24"/>
      <c r="G105" s="25"/>
      <c r="H105" s="30"/>
      <c r="I105" s="24"/>
      <c r="J105" s="25"/>
      <c r="K105" s="30"/>
      <c r="L105" s="25"/>
      <c r="N105" s="36"/>
    </row>
    <row r="106" spans="1:14" hidden="1" x14ac:dyDescent="0.35">
      <c r="A106" s="1"/>
      <c r="B106" s="6" t="s">
        <v>6</v>
      </c>
      <c r="C106" s="7"/>
      <c r="D106" s="25">
        <v>480671.7</v>
      </c>
      <c r="E106" s="30"/>
      <c r="F106" s="24">
        <f t="shared" si="39"/>
        <v>480671.7</v>
      </c>
      <c r="G106" s="25">
        <v>668305.69999999995</v>
      </c>
      <c r="H106" s="30"/>
      <c r="I106" s="24">
        <f t="shared" si="40"/>
        <v>668305.69999999995</v>
      </c>
      <c r="J106" s="25">
        <v>65847.199999999997</v>
      </c>
      <c r="K106" s="30"/>
      <c r="L106" s="25">
        <f t="shared" si="41"/>
        <v>65847.199999999997</v>
      </c>
      <c r="M106" s="12" t="s">
        <v>122</v>
      </c>
      <c r="N106" s="36">
        <v>0</v>
      </c>
    </row>
    <row r="107" spans="1:14" x14ac:dyDescent="0.35">
      <c r="A107" s="1"/>
      <c r="B107" s="37" t="s">
        <v>12</v>
      </c>
      <c r="C107" s="7"/>
      <c r="D107" s="25">
        <v>507243.2</v>
      </c>
      <c r="E107" s="30"/>
      <c r="F107" s="24">
        <f t="shared" si="39"/>
        <v>507243.2</v>
      </c>
      <c r="G107" s="25">
        <v>688765.3</v>
      </c>
      <c r="H107" s="30"/>
      <c r="I107" s="24">
        <f t="shared" si="40"/>
        <v>688765.3</v>
      </c>
      <c r="J107" s="25">
        <v>110924.5</v>
      </c>
      <c r="K107" s="30"/>
      <c r="L107" s="25">
        <f t="shared" si="41"/>
        <v>110924.5</v>
      </c>
      <c r="M107" s="12" t="s">
        <v>119</v>
      </c>
      <c r="N107" s="36"/>
    </row>
    <row r="108" spans="1:14" ht="36" x14ac:dyDescent="0.35">
      <c r="A108" s="1"/>
      <c r="B108" s="37" t="s">
        <v>116</v>
      </c>
      <c r="C108" s="7"/>
      <c r="D108" s="25">
        <v>518443.7</v>
      </c>
      <c r="E108" s="30"/>
      <c r="F108" s="24">
        <f t="shared" si="39"/>
        <v>518443.7</v>
      </c>
      <c r="G108" s="25">
        <v>533322.9</v>
      </c>
      <c r="H108" s="30"/>
      <c r="I108" s="24">
        <f t="shared" si="40"/>
        <v>533322.9</v>
      </c>
      <c r="J108" s="25">
        <v>2107564.9</v>
      </c>
      <c r="K108" s="30"/>
      <c r="L108" s="25">
        <f t="shared" si="41"/>
        <v>2107564.9</v>
      </c>
      <c r="M108" s="12" t="s">
        <v>118</v>
      </c>
      <c r="N108" s="36"/>
    </row>
    <row r="109" spans="1:14" ht="117.75" customHeight="1" x14ac:dyDescent="0.35">
      <c r="A109" s="1" t="s">
        <v>206</v>
      </c>
      <c r="B109" s="37" t="s">
        <v>114</v>
      </c>
      <c r="C109" s="7" t="s">
        <v>3</v>
      </c>
      <c r="D109" s="25">
        <f>D111</f>
        <v>67548.5</v>
      </c>
      <c r="E109" s="30">
        <f>E111</f>
        <v>0</v>
      </c>
      <c r="F109" s="24">
        <f t="shared" si="39"/>
        <v>67548.5</v>
      </c>
      <c r="G109" s="25">
        <f t="shared" ref="G109:J109" si="60">G111</f>
        <v>67548.5</v>
      </c>
      <c r="H109" s="30">
        <f t="shared" ref="H109" si="61">H111</f>
        <v>0</v>
      </c>
      <c r="I109" s="24">
        <f t="shared" si="40"/>
        <v>67548.5</v>
      </c>
      <c r="J109" s="25">
        <f t="shared" si="60"/>
        <v>59307.5</v>
      </c>
      <c r="K109" s="30">
        <f t="shared" ref="K109" si="62">K111</f>
        <v>0</v>
      </c>
      <c r="L109" s="25">
        <f t="shared" si="41"/>
        <v>59307.5</v>
      </c>
      <c r="N109" s="36"/>
    </row>
    <row r="110" spans="1:14" x14ac:dyDescent="0.35">
      <c r="A110" s="1"/>
      <c r="B110" s="37" t="s">
        <v>5</v>
      </c>
      <c r="C110" s="7"/>
      <c r="D110" s="24"/>
      <c r="E110" s="28"/>
      <c r="F110" s="24"/>
      <c r="G110" s="24"/>
      <c r="H110" s="28"/>
      <c r="I110" s="24"/>
      <c r="J110" s="25"/>
      <c r="K110" s="30"/>
      <c r="L110" s="25"/>
      <c r="N110" s="36"/>
    </row>
    <row r="111" spans="1:14" x14ac:dyDescent="0.35">
      <c r="A111" s="1"/>
      <c r="B111" s="37" t="s">
        <v>12</v>
      </c>
      <c r="C111" s="7"/>
      <c r="D111" s="24">
        <v>67548.5</v>
      </c>
      <c r="E111" s="28"/>
      <c r="F111" s="24">
        <f t="shared" si="39"/>
        <v>67548.5</v>
      </c>
      <c r="G111" s="24">
        <v>67548.5</v>
      </c>
      <c r="H111" s="28"/>
      <c r="I111" s="24">
        <f t="shared" si="40"/>
        <v>67548.5</v>
      </c>
      <c r="J111" s="25">
        <v>59307.5</v>
      </c>
      <c r="K111" s="30"/>
      <c r="L111" s="25">
        <f t="shared" si="41"/>
        <v>59307.5</v>
      </c>
      <c r="M111" s="12" t="s">
        <v>121</v>
      </c>
      <c r="N111" s="36"/>
    </row>
    <row r="112" spans="1:14" ht="63" customHeight="1" x14ac:dyDescent="0.35">
      <c r="A112" s="1" t="s">
        <v>207</v>
      </c>
      <c r="B112" s="37" t="s">
        <v>115</v>
      </c>
      <c r="C112" s="7" t="s">
        <v>3</v>
      </c>
      <c r="D112" s="24">
        <f>D114+D115</f>
        <v>196166.8</v>
      </c>
      <c r="E112" s="28">
        <f>E114+E115</f>
        <v>0</v>
      </c>
      <c r="F112" s="24">
        <f t="shared" si="39"/>
        <v>196166.8</v>
      </c>
      <c r="G112" s="24">
        <f t="shared" ref="G112:J112" si="63">G114+G115</f>
        <v>196166.8</v>
      </c>
      <c r="H112" s="28">
        <f t="shared" ref="H112" si="64">H114+H115</f>
        <v>0</v>
      </c>
      <c r="I112" s="24">
        <f t="shared" si="40"/>
        <v>196166.8</v>
      </c>
      <c r="J112" s="24">
        <f t="shared" si="63"/>
        <v>197280.30000000002</v>
      </c>
      <c r="K112" s="30">
        <f t="shared" ref="K112" si="65">K114+K115</f>
        <v>0</v>
      </c>
      <c r="L112" s="25">
        <f t="shared" si="41"/>
        <v>197280.30000000002</v>
      </c>
      <c r="N112" s="36"/>
    </row>
    <row r="113" spans="1:14" x14ac:dyDescent="0.35">
      <c r="A113" s="1"/>
      <c r="B113" s="37" t="s">
        <v>5</v>
      </c>
      <c r="C113" s="7"/>
      <c r="D113" s="24"/>
      <c r="E113" s="28"/>
      <c r="F113" s="24"/>
      <c r="G113" s="24"/>
      <c r="H113" s="28"/>
      <c r="I113" s="24"/>
      <c r="J113" s="25"/>
      <c r="K113" s="30"/>
      <c r="L113" s="25"/>
      <c r="N113" s="36"/>
    </row>
    <row r="114" spans="1:14" x14ac:dyDescent="0.35">
      <c r="A114" s="1"/>
      <c r="B114" s="37" t="s">
        <v>12</v>
      </c>
      <c r="C114" s="7"/>
      <c r="D114" s="24">
        <v>52965</v>
      </c>
      <c r="E114" s="28"/>
      <c r="F114" s="24">
        <f t="shared" si="39"/>
        <v>52965</v>
      </c>
      <c r="G114" s="24">
        <v>52965</v>
      </c>
      <c r="H114" s="28"/>
      <c r="I114" s="24">
        <f t="shared" si="40"/>
        <v>52965</v>
      </c>
      <c r="J114" s="25">
        <v>49320.1</v>
      </c>
      <c r="K114" s="30"/>
      <c r="L114" s="25">
        <f t="shared" si="41"/>
        <v>49320.1</v>
      </c>
      <c r="M114" s="12" t="s">
        <v>120</v>
      </c>
      <c r="N114" s="36"/>
    </row>
    <row r="115" spans="1:14" x14ac:dyDescent="0.35">
      <c r="A115" s="1"/>
      <c r="B115" s="37" t="s">
        <v>20</v>
      </c>
      <c r="C115" s="7"/>
      <c r="D115" s="24">
        <v>143201.79999999999</v>
      </c>
      <c r="E115" s="28"/>
      <c r="F115" s="24">
        <f t="shared" si="39"/>
        <v>143201.79999999999</v>
      </c>
      <c r="G115" s="24">
        <v>143201.79999999999</v>
      </c>
      <c r="H115" s="28"/>
      <c r="I115" s="24">
        <f t="shared" si="40"/>
        <v>143201.79999999999</v>
      </c>
      <c r="J115" s="25">
        <v>147960.20000000001</v>
      </c>
      <c r="K115" s="30"/>
      <c r="L115" s="25">
        <f t="shared" si="41"/>
        <v>147960.20000000001</v>
      </c>
      <c r="M115" s="12" t="s">
        <v>120</v>
      </c>
      <c r="N115" s="36"/>
    </row>
    <row r="116" spans="1:14" x14ac:dyDescent="0.35">
      <c r="A116" s="1"/>
      <c r="B116" s="37" t="s">
        <v>27</v>
      </c>
      <c r="C116" s="37"/>
      <c r="D116" s="32">
        <f>D118+D119</f>
        <v>545691.1</v>
      </c>
      <c r="E116" s="32"/>
      <c r="F116" s="24">
        <f t="shared" si="39"/>
        <v>545691.1</v>
      </c>
      <c r="G116" s="32">
        <f t="shared" ref="G116:J116" si="66">G118+G119</f>
        <v>186329.3</v>
      </c>
      <c r="H116" s="32">
        <f t="shared" ref="H116" si="67">H118+H119</f>
        <v>0</v>
      </c>
      <c r="I116" s="24">
        <f t="shared" si="40"/>
        <v>186329.3</v>
      </c>
      <c r="J116" s="32">
        <f t="shared" si="66"/>
        <v>328747.2</v>
      </c>
      <c r="K116" s="32">
        <f t="shared" ref="K116" si="68">K118+K119</f>
        <v>0</v>
      </c>
      <c r="L116" s="25">
        <f t="shared" si="41"/>
        <v>328747.2</v>
      </c>
      <c r="N116" s="36"/>
    </row>
    <row r="117" spans="1:14" x14ac:dyDescent="0.35">
      <c r="A117" s="1"/>
      <c r="B117" s="8" t="s">
        <v>5</v>
      </c>
      <c r="C117" s="37"/>
      <c r="D117" s="24"/>
      <c r="E117" s="28"/>
      <c r="F117" s="24"/>
      <c r="G117" s="24"/>
      <c r="H117" s="28"/>
      <c r="I117" s="24"/>
      <c r="J117" s="25"/>
      <c r="K117" s="30"/>
      <c r="L117" s="25"/>
      <c r="N117" s="36"/>
    </row>
    <row r="118" spans="1:14" hidden="1" x14ac:dyDescent="0.35">
      <c r="A118" s="1"/>
      <c r="B118" s="6" t="s">
        <v>6</v>
      </c>
      <c r="C118" s="21"/>
      <c r="D118" s="24">
        <f>D120+D123+D125+D126+D127+D128+D129+D130+D133+D137+D139</f>
        <v>483329.4</v>
      </c>
      <c r="E118" s="28">
        <f>E120+E123+E125+E126+E127+E128+E129+E130+E133+E137+E139</f>
        <v>0</v>
      </c>
      <c r="F118" s="24">
        <f t="shared" si="39"/>
        <v>483329.4</v>
      </c>
      <c r="G118" s="24">
        <f t="shared" ref="G118:J118" si="69">G120+G123+G125+G126+G127+G128+G129+G130+G133+G137+G139</f>
        <v>123967.6</v>
      </c>
      <c r="H118" s="28">
        <f t="shared" ref="H118" si="70">H120+H123+H125+H126+H127+H128+H129+H130+H133+H137+H139</f>
        <v>0</v>
      </c>
      <c r="I118" s="24">
        <f t="shared" si="40"/>
        <v>123967.6</v>
      </c>
      <c r="J118" s="24">
        <f t="shared" si="69"/>
        <v>245086</v>
      </c>
      <c r="K118" s="30">
        <f t="shared" ref="K118" si="71">K120+K123+K125+K126+K127+K128+K129+K130+K133+K137+K139</f>
        <v>0</v>
      </c>
      <c r="L118" s="25">
        <f t="shared" si="41"/>
        <v>245086</v>
      </c>
      <c r="N118" s="36">
        <v>0</v>
      </c>
    </row>
    <row r="119" spans="1:14" x14ac:dyDescent="0.35">
      <c r="A119" s="1"/>
      <c r="B119" s="8" t="s">
        <v>12</v>
      </c>
      <c r="C119" s="37"/>
      <c r="D119" s="24">
        <f>D124</f>
        <v>62361.7</v>
      </c>
      <c r="E119" s="28">
        <f>E124</f>
        <v>0</v>
      </c>
      <c r="F119" s="24">
        <f t="shared" si="39"/>
        <v>62361.7</v>
      </c>
      <c r="G119" s="24">
        <f t="shared" ref="G119:J119" si="72">G124</f>
        <v>62361.7</v>
      </c>
      <c r="H119" s="28">
        <f t="shared" ref="H119" si="73">H124</f>
        <v>0</v>
      </c>
      <c r="I119" s="24">
        <f t="shared" si="40"/>
        <v>62361.7</v>
      </c>
      <c r="J119" s="24">
        <f t="shared" si="72"/>
        <v>83661.2</v>
      </c>
      <c r="K119" s="30">
        <f t="shared" ref="K119" si="74">K124</f>
        <v>0</v>
      </c>
      <c r="L119" s="25">
        <f t="shared" si="41"/>
        <v>83661.2</v>
      </c>
      <c r="N119" s="36"/>
    </row>
    <row r="120" spans="1:14" ht="36" x14ac:dyDescent="0.35">
      <c r="A120" s="1" t="s">
        <v>208</v>
      </c>
      <c r="B120" s="8" t="s">
        <v>45</v>
      </c>
      <c r="C120" s="7" t="s">
        <v>97</v>
      </c>
      <c r="D120" s="24">
        <v>17026.900000000001</v>
      </c>
      <c r="E120" s="28"/>
      <c r="F120" s="24">
        <f t="shared" si="39"/>
        <v>17026.900000000001</v>
      </c>
      <c r="G120" s="24">
        <v>0</v>
      </c>
      <c r="H120" s="28">
        <v>0</v>
      </c>
      <c r="I120" s="24">
        <f t="shared" si="40"/>
        <v>0</v>
      </c>
      <c r="J120" s="25">
        <v>0</v>
      </c>
      <c r="K120" s="30">
        <v>0</v>
      </c>
      <c r="L120" s="25">
        <f t="shared" si="41"/>
        <v>0</v>
      </c>
      <c r="M120" s="12" t="s">
        <v>143</v>
      </c>
      <c r="N120" s="36"/>
    </row>
    <row r="121" spans="1:14" ht="36" x14ac:dyDescent="0.35">
      <c r="A121" s="1" t="s">
        <v>209</v>
      </c>
      <c r="B121" s="8" t="s">
        <v>46</v>
      </c>
      <c r="C121" s="7" t="s">
        <v>97</v>
      </c>
      <c r="D121" s="24">
        <f>D123+D124</f>
        <v>152367.29999999999</v>
      </c>
      <c r="E121" s="28">
        <f>E123+E124</f>
        <v>0</v>
      </c>
      <c r="F121" s="24">
        <f t="shared" si="39"/>
        <v>152367.29999999999</v>
      </c>
      <c r="G121" s="24">
        <f t="shared" ref="G121:J121" si="75">G123+G124</f>
        <v>122861.7</v>
      </c>
      <c r="H121" s="28">
        <f t="shared" ref="H121" si="76">H123+H124</f>
        <v>0</v>
      </c>
      <c r="I121" s="24">
        <f t="shared" si="40"/>
        <v>122861.7</v>
      </c>
      <c r="J121" s="24">
        <f t="shared" si="75"/>
        <v>144161.20000000001</v>
      </c>
      <c r="K121" s="30">
        <f t="shared" ref="K121" si="77">K123+K124</f>
        <v>0</v>
      </c>
      <c r="L121" s="25">
        <f t="shared" si="41"/>
        <v>144161.20000000001</v>
      </c>
      <c r="N121" s="36"/>
    </row>
    <row r="122" spans="1:14" x14ac:dyDescent="0.35">
      <c r="A122" s="1"/>
      <c r="B122" s="8" t="s">
        <v>5</v>
      </c>
      <c r="C122" s="37"/>
      <c r="D122" s="24"/>
      <c r="E122" s="28"/>
      <c r="F122" s="24"/>
      <c r="G122" s="24"/>
      <c r="H122" s="28"/>
      <c r="I122" s="24"/>
      <c r="J122" s="25"/>
      <c r="K122" s="30"/>
      <c r="L122" s="25"/>
      <c r="N122" s="36"/>
    </row>
    <row r="123" spans="1:14" hidden="1" x14ac:dyDescent="0.35">
      <c r="A123" s="1"/>
      <c r="B123" s="6" t="s">
        <v>6</v>
      </c>
      <c r="C123" s="21"/>
      <c r="D123" s="24">
        <v>90005.6</v>
      </c>
      <c r="E123" s="28"/>
      <c r="F123" s="24">
        <f t="shared" si="39"/>
        <v>90005.6</v>
      </c>
      <c r="G123" s="24">
        <v>60500</v>
      </c>
      <c r="H123" s="28"/>
      <c r="I123" s="24">
        <f t="shared" si="40"/>
        <v>60500</v>
      </c>
      <c r="J123" s="25">
        <v>60500</v>
      </c>
      <c r="K123" s="30"/>
      <c r="L123" s="25">
        <f t="shared" si="41"/>
        <v>60500</v>
      </c>
      <c r="M123" s="12" t="s">
        <v>295</v>
      </c>
      <c r="N123" s="36">
        <v>0</v>
      </c>
    </row>
    <row r="124" spans="1:14" x14ac:dyDescent="0.35">
      <c r="A124" s="1"/>
      <c r="B124" s="8" t="s">
        <v>12</v>
      </c>
      <c r="C124" s="37"/>
      <c r="D124" s="24">
        <v>62361.7</v>
      </c>
      <c r="E124" s="28"/>
      <c r="F124" s="24">
        <f t="shared" si="39"/>
        <v>62361.7</v>
      </c>
      <c r="G124" s="24">
        <v>62361.7</v>
      </c>
      <c r="H124" s="28"/>
      <c r="I124" s="24">
        <f t="shared" si="40"/>
        <v>62361.7</v>
      </c>
      <c r="J124" s="25">
        <v>83661.2</v>
      </c>
      <c r="K124" s="30"/>
      <c r="L124" s="25">
        <f t="shared" si="41"/>
        <v>83661.2</v>
      </c>
      <c r="M124" s="12" t="s">
        <v>294</v>
      </c>
      <c r="N124" s="36"/>
    </row>
    <row r="125" spans="1:14" ht="36" x14ac:dyDescent="0.35">
      <c r="A125" s="1" t="s">
        <v>210</v>
      </c>
      <c r="B125" s="8" t="s">
        <v>47</v>
      </c>
      <c r="C125" s="7" t="s">
        <v>97</v>
      </c>
      <c r="D125" s="24">
        <v>31451.7</v>
      </c>
      <c r="E125" s="28"/>
      <c r="F125" s="24">
        <f t="shared" si="39"/>
        <v>31451.7</v>
      </c>
      <c r="G125" s="24">
        <v>0</v>
      </c>
      <c r="H125" s="28">
        <v>0</v>
      </c>
      <c r="I125" s="24">
        <f t="shared" si="40"/>
        <v>0</v>
      </c>
      <c r="J125" s="25">
        <v>0</v>
      </c>
      <c r="K125" s="30">
        <v>0</v>
      </c>
      <c r="L125" s="25">
        <f t="shared" si="41"/>
        <v>0</v>
      </c>
      <c r="M125" s="12" t="s">
        <v>144</v>
      </c>
      <c r="N125" s="36"/>
    </row>
    <row r="126" spans="1:14" ht="36" x14ac:dyDescent="0.35">
      <c r="A126" s="1" t="s">
        <v>211</v>
      </c>
      <c r="B126" s="8" t="s">
        <v>48</v>
      </c>
      <c r="C126" s="7" t="s">
        <v>97</v>
      </c>
      <c r="D126" s="24">
        <v>0</v>
      </c>
      <c r="E126" s="28"/>
      <c r="F126" s="24">
        <f t="shared" si="39"/>
        <v>0</v>
      </c>
      <c r="G126" s="24">
        <v>726.6</v>
      </c>
      <c r="H126" s="28"/>
      <c r="I126" s="24">
        <f t="shared" si="40"/>
        <v>726.6</v>
      </c>
      <c r="J126" s="25">
        <v>0</v>
      </c>
      <c r="K126" s="30">
        <v>0</v>
      </c>
      <c r="L126" s="25">
        <f t="shared" si="41"/>
        <v>0</v>
      </c>
      <c r="M126" s="11" t="s">
        <v>145</v>
      </c>
      <c r="N126" s="36"/>
    </row>
    <row r="127" spans="1:14" ht="36" x14ac:dyDescent="0.35">
      <c r="A127" s="1" t="s">
        <v>212</v>
      </c>
      <c r="B127" s="8" t="s">
        <v>49</v>
      </c>
      <c r="C127" s="7" t="s">
        <v>97</v>
      </c>
      <c r="D127" s="24">
        <v>0</v>
      </c>
      <c r="E127" s="28"/>
      <c r="F127" s="24">
        <f t="shared" si="39"/>
        <v>0</v>
      </c>
      <c r="G127" s="24">
        <v>0</v>
      </c>
      <c r="H127" s="28">
        <v>0</v>
      </c>
      <c r="I127" s="24">
        <f t="shared" si="40"/>
        <v>0</v>
      </c>
      <c r="J127" s="25">
        <v>52000</v>
      </c>
      <c r="K127" s="30"/>
      <c r="L127" s="25">
        <f t="shared" si="41"/>
        <v>52000</v>
      </c>
      <c r="M127" s="11" t="s">
        <v>146</v>
      </c>
      <c r="N127" s="36"/>
    </row>
    <row r="128" spans="1:14" ht="36" x14ac:dyDescent="0.35">
      <c r="A128" s="1" t="s">
        <v>213</v>
      </c>
      <c r="B128" s="8" t="s">
        <v>317</v>
      </c>
      <c r="C128" s="7" t="s">
        <v>97</v>
      </c>
      <c r="D128" s="24">
        <v>0</v>
      </c>
      <c r="E128" s="28"/>
      <c r="F128" s="24">
        <f t="shared" si="39"/>
        <v>0</v>
      </c>
      <c r="G128" s="24">
        <v>0</v>
      </c>
      <c r="H128" s="28">
        <v>0</v>
      </c>
      <c r="I128" s="24">
        <f t="shared" si="40"/>
        <v>0</v>
      </c>
      <c r="J128" s="25">
        <v>7956</v>
      </c>
      <c r="K128" s="30"/>
      <c r="L128" s="25">
        <f t="shared" si="41"/>
        <v>7956</v>
      </c>
      <c r="M128" s="11" t="s">
        <v>147</v>
      </c>
      <c r="N128" s="36"/>
    </row>
    <row r="129" spans="1:14" ht="36" x14ac:dyDescent="0.35">
      <c r="A129" s="1" t="s">
        <v>214</v>
      </c>
      <c r="B129" s="8" t="s">
        <v>257</v>
      </c>
      <c r="C129" s="7" t="s">
        <v>97</v>
      </c>
      <c r="D129" s="24">
        <v>1963.9</v>
      </c>
      <c r="E129" s="28"/>
      <c r="F129" s="24">
        <f t="shared" si="39"/>
        <v>1963.9</v>
      </c>
      <c r="G129" s="24">
        <v>0</v>
      </c>
      <c r="H129" s="28">
        <v>0</v>
      </c>
      <c r="I129" s="24">
        <f t="shared" si="40"/>
        <v>0</v>
      </c>
      <c r="J129" s="25">
        <v>0</v>
      </c>
      <c r="K129" s="30">
        <v>0</v>
      </c>
      <c r="L129" s="25">
        <f t="shared" si="41"/>
        <v>0</v>
      </c>
      <c r="M129" s="11" t="s">
        <v>148</v>
      </c>
      <c r="N129" s="36"/>
    </row>
    <row r="130" spans="1:14" ht="36" x14ac:dyDescent="0.35">
      <c r="A130" s="1" t="s">
        <v>215</v>
      </c>
      <c r="B130" s="8" t="s">
        <v>258</v>
      </c>
      <c r="C130" s="7" t="s">
        <v>97</v>
      </c>
      <c r="D130" s="24">
        <v>0</v>
      </c>
      <c r="E130" s="28"/>
      <c r="F130" s="24">
        <f t="shared" si="39"/>
        <v>0</v>
      </c>
      <c r="G130" s="24">
        <v>51950</v>
      </c>
      <c r="H130" s="28"/>
      <c r="I130" s="24">
        <f t="shared" si="40"/>
        <v>51950</v>
      </c>
      <c r="J130" s="25">
        <v>124630</v>
      </c>
      <c r="K130" s="30"/>
      <c r="L130" s="25">
        <f t="shared" si="41"/>
        <v>124630</v>
      </c>
      <c r="M130" s="11" t="s">
        <v>149</v>
      </c>
      <c r="N130" s="36"/>
    </row>
    <row r="131" spans="1:14" ht="36" x14ac:dyDescent="0.35">
      <c r="A131" s="1" t="s">
        <v>216</v>
      </c>
      <c r="B131" s="8" t="s">
        <v>50</v>
      </c>
      <c r="C131" s="7" t="s">
        <v>97</v>
      </c>
      <c r="D131" s="24">
        <f>D133+D134</f>
        <v>194984.1</v>
      </c>
      <c r="E131" s="28">
        <f>E133+E134</f>
        <v>0</v>
      </c>
      <c r="F131" s="24">
        <f t="shared" si="39"/>
        <v>194984.1</v>
      </c>
      <c r="G131" s="24">
        <f t="shared" ref="G131:J131" si="78">G133+G134</f>
        <v>0</v>
      </c>
      <c r="H131" s="28">
        <f t="shared" ref="H131" si="79">H133+H134</f>
        <v>0</v>
      </c>
      <c r="I131" s="24">
        <f t="shared" si="40"/>
        <v>0</v>
      </c>
      <c r="J131" s="24">
        <f t="shared" si="78"/>
        <v>0</v>
      </c>
      <c r="K131" s="30">
        <f t="shared" ref="K131" si="80">K133+K134</f>
        <v>0</v>
      </c>
      <c r="L131" s="25">
        <f t="shared" si="41"/>
        <v>0</v>
      </c>
      <c r="M131" s="11"/>
      <c r="N131" s="36"/>
    </row>
    <row r="132" spans="1:14" hidden="1" x14ac:dyDescent="0.35">
      <c r="A132" s="1"/>
      <c r="B132" s="8" t="s">
        <v>5</v>
      </c>
      <c r="C132" s="20"/>
      <c r="D132" s="24"/>
      <c r="E132" s="28"/>
      <c r="F132" s="24"/>
      <c r="G132" s="24"/>
      <c r="H132" s="28"/>
      <c r="I132" s="24"/>
      <c r="J132" s="25"/>
      <c r="K132" s="30"/>
      <c r="L132" s="25"/>
      <c r="M132" s="11"/>
      <c r="N132" s="36" t="s">
        <v>117</v>
      </c>
    </row>
    <row r="133" spans="1:14" hidden="1" x14ac:dyDescent="0.35">
      <c r="A133" s="1"/>
      <c r="B133" s="8" t="s">
        <v>6</v>
      </c>
      <c r="C133" s="20"/>
      <c r="D133" s="24">
        <v>194984.1</v>
      </c>
      <c r="E133" s="28"/>
      <c r="F133" s="24">
        <f t="shared" si="39"/>
        <v>194984.1</v>
      </c>
      <c r="G133" s="24">
        <v>0</v>
      </c>
      <c r="H133" s="28">
        <v>0</v>
      </c>
      <c r="I133" s="24">
        <f t="shared" si="40"/>
        <v>0</v>
      </c>
      <c r="J133" s="25">
        <v>0</v>
      </c>
      <c r="K133" s="30">
        <v>0</v>
      </c>
      <c r="L133" s="25">
        <f t="shared" si="41"/>
        <v>0</v>
      </c>
      <c r="M133" s="11" t="s">
        <v>150</v>
      </c>
      <c r="N133" s="36" t="s">
        <v>117</v>
      </c>
    </row>
    <row r="134" spans="1:14" hidden="1" x14ac:dyDescent="0.35">
      <c r="A134" s="1"/>
      <c r="B134" s="8" t="s">
        <v>12</v>
      </c>
      <c r="C134" s="20"/>
      <c r="D134" s="24"/>
      <c r="E134" s="28"/>
      <c r="F134" s="24">
        <f t="shared" si="39"/>
        <v>0</v>
      </c>
      <c r="G134" s="24"/>
      <c r="H134" s="28"/>
      <c r="I134" s="24">
        <f t="shared" si="40"/>
        <v>0</v>
      </c>
      <c r="J134" s="25"/>
      <c r="K134" s="30"/>
      <c r="L134" s="25">
        <f t="shared" si="41"/>
        <v>0</v>
      </c>
      <c r="M134" s="11"/>
      <c r="N134" s="36" t="s">
        <v>117</v>
      </c>
    </row>
    <row r="135" spans="1:14" ht="36" x14ac:dyDescent="0.35">
      <c r="A135" s="1" t="s">
        <v>217</v>
      </c>
      <c r="B135" s="8" t="s">
        <v>51</v>
      </c>
      <c r="C135" s="7" t="s">
        <v>97</v>
      </c>
      <c r="D135" s="24">
        <f>D137</f>
        <v>142196.6</v>
      </c>
      <c r="E135" s="28">
        <f>E137</f>
        <v>0</v>
      </c>
      <c r="F135" s="24">
        <f t="shared" si="39"/>
        <v>142196.6</v>
      </c>
      <c r="G135" s="24">
        <f t="shared" ref="G135:J135" si="81">G137</f>
        <v>0</v>
      </c>
      <c r="H135" s="28">
        <f t="shared" ref="H135" si="82">H137</f>
        <v>0</v>
      </c>
      <c r="I135" s="24">
        <f t="shared" si="40"/>
        <v>0</v>
      </c>
      <c r="J135" s="24">
        <f t="shared" si="81"/>
        <v>0</v>
      </c>
      <c r="K135" s="30">
        <f t="shared" ref="K135" si="83">K137</f>
        <v>0</v>
      </c>
      <c r="L135" s="25">
        <f t="shared" si="41"/>
        <v>0</v>
      </c>
      <c r="M135" s="11"/>
      <c r="N135" s="36"/>
    </row>
    <row r="136" spans="1:14" hidden="1" x14ac:dyDescent="0.35">
      <c r="A136" s="1"/>
      <c r="B136" s="8" t="s">
        <v>5</v>
      </c>
      <c r="C136" s="20"/>
      <c r="D136" s="24"/>
      <c r="E136" s="28"/>
      <c r="F136" s="24"/>
      <c r="G136" s="24"/>
      <c r="H136" s="28"/>
      <c r="I136" s="24"/>
      <c r="J136" s="25"/>
      <c r="K136" s="30"/>
      <c r="L136" s="25"/>
      <c r="M136" s="11"/>
      <c r="N136" s="36" t="s">
        <v>117</v>
      </c>
    </row>
    <row r="137" spans="1:14" hidden="1" x14ac:dyDescent="0.35">
      <c r="A137" s="1"/>
      <c r="B137" s="8" t="s">
        <v>6</v>
      </c>
      <c r="C137" s="20"/>
      <c r="D137" s="24">
        <v>142196.6</v>
      </c>
      <c r="E137" s="28"/>
      <c r="F137" s="24">
        <f t="shared" si="39"/>
        <v>142196.6</v>
      </c>
      <c r="G137" s="24">
        <v>0</v>
      </c>
      <c r="H137" s="28">
        <v>0</v>
      </c>
      <c r="I137" s="24">
        <f t="shared" si="40"/>
        <v>0</v>
      </c>
      <c r="J137" s="25">
        <v>0</v>
      </c>
      <c r="K137" s="30">
        <v>0</v>
      </c>
      <c r="L137" s="25">
        <f t="shared" si="41"/>
        <v>0</v>
      </c>
      <c r="M137" s="11" t="s">
        <v>151</v>
      </c>
      <c r="N137" s="36" t="s">
        <v>117</v>
      </c>
    </row>
    <row r="138" spans="1:14" hidden="1" x14ac:dyDescent="0.35">
      <c r="A138" s="1"/>
      <c r="B138" s="8" t="s">
        <v>12</v>
      </c>
      <c r="C138" s="20"/>
      <c r="D138" s="24"/>
      <c r="E138" s="28"/>
      <c r="F138" s="24">
        <f t="shared" si="39"/>
        <v>0</v>
      </c>
      <c r="G138" s="24"/>
      <c r="H138" s="28"/>
      <c r="I138" s="24">
        <f t="shared" si="40"/>
        <v>0</v>
      </c>
      <c r="J138" s="25"/>
      <c r="K138" s="30"/>
      <c r="L138" s="25">
        <f t="shared" si="41"/>
        <v>0</v>
      </c>
      <c r="M138" s="11"/>
      <c r="N138" s="36" t="s">
        <v>117</v>
      </c>
    </row>
    <row r="139" spans="1:14" ht="36" x14ac:dyDescent="0.35">
      <c r="A139" s="1" t="s">
        <v>218</v>
      </c>
      <c r="B139" s="37" t="s">
        <v>76</v>
      </c>
      <c r="C139" s="7" t="s">
        <v>97</v>
      </c>
      <c r="D139" s="24">
        <v>5700.6</v>
      </c>
      <c r="E139" s="28"/>
      <c r="F139" s="24">
        <f t="shared" si="39"/>
        <v>5700.6</v>
      </c>
      <c r="G139" s="24">
        <v>10791</v>
      </c>
      <c r="H139" s="28"/>
      <c r="I139" s="24">
        <f t="shared" si="40"/>
        <v>10791</v>
      </c>
      <c r="J139" s="25">
        <v>0</v>
      </c>
      <c r="K139" s="30">
        <v>0</v>
      </c>
      <c r="L139" s="25">
        <f t="shared" si="41"/>
        <v>0</v>
      </c>
      <c r="M139" s="12" t="s">
        <v>86</v>
      </c>
      <c r="N139" s="36"/>
    </row>
    <row r="140" spans="1:14" x14ac:dyDescent="0.35">
      <c r="A140" s="1"/>
      <c r="B140" s="37" t="s">
        <v>4</v>
      </c>
      <c r="C140" s="37"/>
      <c r="D140" s="32">
        <f>D142+D143</f>
        <v>2229592.6999999997</v>
      </c>
      <c r="E140" s="32">
        <f>E142+E143</f>
        <v>0</v>
      </c>
      <c r="F140" s="24">
        <f t="shared" si="39"/>
        <v>2229592.6999999997</v>
      </c>
      <c r="G140" s="32">
        <f>G142+G143</f>
        <v>2834370.8</v>
      </c>
      <c r="H140" s="32">
        <f>H142+H143</f>
        <v>0</v>
      </c>
      <c r="I140" s="24">
        <f t="shared" si="40"/>
        <v>2834370.8</v>
      </c>
      <c r="J140" s="32">
        <f>J142+J143</f>
        <v>2970367.6</v>
      </c>
      <c r="K140" s="32">
        <f>K142+K143</f>
        <v>0</v>
      </c>
      <c r="L140" s="25">
        <f t="shared" si="41"/>
        <v>2970367.6</v>
      </c>
      <c r="N140" s="36"/>
    </row>
    <row r="141" spans="1:14" x14ac:dyDescent="0.35">
      <c r="A141" s="1"/>
      <c r="B141" s="8" t="s">
        <v>5</v>
      </c>
      <c r="C141" s="39"/>
      <c r="D141" s="24"/>
      <c r="E141" s="28"/>
      <c r="F141" s="24"/>
      <c r="G141" s="24"/>
      <c r="H141" s="28"/>
      <c r="I141" s="24"/>
      <c r="J141" s="24"/>
      <c r="K141" s="30"/>
      <c r="L141" s="25"/>
      <c r="N141" s="36"/>
    </row>
    <row r="142" spans="1:14" hidden="1" x14ac:dyDescent="0.35">
      <c r="A142" s="1"/>
      <c r="B142" s="6" t="s">
        <v>6</v>
      </c>
      <c r="C142" s="2"/>
      <c r="D142" s="33">
        <f>D146+D150+D154+D158+D162+D166+D168+D171+D175+D179+D183+D187+D191+D195+D199+D203+D205+D206+D207+D208+D211+D215+D219</f>
        <v>584801.4</v>
      </c>
      <c r="E142" s="34">
        <f>E146+E150+E154+E158+E162+E166+E168+E171+E175+E179+E183+E187+E191+E195+E199+E203+E205+E206+E207+E208+E211+E215+E219</f>
        <v>0</v>
      </c>
      <c r="F142" s="24">
        <f t="shared" si="39"/>
        <v>584801.4</v>
      </c>
      <c r="G142" s="33">
        <f>G146+G150+G154+G158+G162+G166+G168+G171+G175+G179+G183+G187+G191+G195+G199+G203+G205+G206+G207+G208+G211+G215+G219</f>
        <v>731415.79999999993</v>
      </c>
      <c r="H142" s="34">
        <f>H146+H150+H154+H158+H162+H166+H168+H171+H175+H179+H183+H187+H191+H195+H199+H203+H205+H206+H207+H208+H211+H215+H219</f>
        <v>0</v>
      </c>
      <c r="I142" s="24">
        <f t="shared" si="40"/>
        <v>731415.79999999993</v>
      </c>
      <c r="J142" s="33">
        <f>J146+J150+J154+J158+J162+J166+J168+J171+J175+J179+J183+J187+J191+J195+J199+J203+J205+J206+J207+J208+J211+J215+J219</f>
        <v>1109692.6000000001</v>
      </c>
      <c r="K142" s="29">
        <f>K146+K150+K154+K158+K162+K166+K168+K171+K175+K179+K183+K187+K191+K195+K199+K203+K205+K206+K207+K208+K211+K215+K219</f>
        <v>0</v>
      </c>
      <c r="L142" s="25">
        <f t="shared" si="41"/>
        <v>1109692.6000000001</v>
      </c>
      <c r="N142" s="36">
        <v>0</v>
      </c>
    </row>
    <row r="143" spans="1:14" x14ac:dyDescent="0.35">
      <c r="A143" s="1"/>
      <c r="B143" s="37" t="s">
        <v>21</v>
      </c>
      <c r="C143" s="39"/>
      <c r="D143" s="24">
        <f>D147+D151+D155+D159+D163+D167+D172+D176+D180+D184+D188+D192+D196+D200+D204+D212+D216+D220</f>
        <v>1644791.2999999998</v>
      </c>
      <c r="E143" s="28">
        <f>E147+E151+E155+E159+E163+E167+E172+E176+E180+E184+E188+E192+E196+E200+E204+E212+E216+E220</f>
        <v>0</v>
      </c>
      <c r="F143" s="24">
        <f t="shared" ref="F143:F206" si="84">D143+E143</f>
        <v>1644791.2999999998</v>
      </c>
      <c r="G143" s="24">
        <f>G147+G151+G155+G159+G163+G167+G172+G176+G180+G184+G188+G192+G196+G200+G204+G212+G216+G220</f>
        <v>2102955</v>
      </c>
      <c r="H143" s="28">
        <f>H147+H151+H155+H159+H163+H167+H172+H176+H180+H184+H188+H192+H196+H200+H204+H212+H216+H220</f>
        <v>0</v>
      </c>
      <c r="I143" s="24">
        <f t="shared" ref="I143:I206" si="85">G143+H143</f>
        <v>2102955</v>
      </c>
      <c r="J143" s="24">
        <f>J147+J151+J155+J159+J163+J167+J172+J176+J180+J184+J188+J192+J196+J200+J204+J212+J216+J220</f>
        <v>1860675</v>
      </c>
      <c r="K143" s="30">
        <f>K147+K151+K155+K159+K163+K167+K172+K176+K180+K184+K188+K192+K196+K200+K204+K212+K216+K220</f>
        <v>0</v>
      </c>
      <c r="L143" s="25">
        <f t="shared" ref="L143:L206" si="86">J143+K143</f>
        <v>1860675</v>
      </c>
      <c r="N143" s="36"/>
    </row>
    <row r="144" spans="1:14" ht="36" x14ac:dyDescent="0.35">
      <c r="A144" s="1" t="s">
        <v>219</v>
      </c>
      <c r="B144" s="37" t="s">
        <v>28</v>
      </c>
      <c r="C144" s="7" t="s">
        <v>97</v>
      </c>
      <c r="D144" s="24">
        <f>D146</f>
        <v>14934.8</v>
      </c>
      <c r="E144" s="28">
        <f>E146</f>
        <v>0</v>
      </c>
      <c r="F144" s="24">
        <f t="shared" si="84"/>
        <v>14934.8</v>
      </c>
      <c r="G144" s="24">
        <f t="shared" ref="G144:J144" si="87">G146</f>
        <v>0</v>
      </c>
      <c r="H144" s="28">
        <f t="shared" ref="H144" si="88">H146</f>
        <v>0</v>
      </c>
      <c r="I144" s="24">
        <f t="shared" si="85"/>
        <v>0</v>
      </c>
      <c r="J144" s="24">
        <f t="shared" si="87"/>
        <v>0</v>
      </c>
      <c r="K144" s="30">
        <f t="shared" ref="K144" si="89">K146</f>
        <v>0</v>
      </c>
      <c r="L144" s="25">
        <f t="shared" si="86"/>
        <v>0</v>
      </c>
      <c r="N144" s="36"/>
    </row>
    <row r="145" spans="1:14" hidden="1" x14ac:dyDescent="0.35">
      <c r="A145" s="1"/>
      <c r="B145" s="19" t="s">
        <v>5</v>
      </c>
      <c r="C145" s="15"/>
      <c r="D145" s="24"/>
      <c r="E145" s="28"/>
      <c r="F145" s="24"/>
      <c r="G145" s="24"/>
      <c r="H145" s="28"/>
      <c r="I145" s="24"/>
      <c r="J145" s="25"/>
      <c r="K145" s="30"/>
      <c r="L145" s="25"/>
      <c r="N145" s="36">
        <v>0</v>
      </c>
    </row>
    <row r="146" spans="1:14" hidden="1" x14ac:dyDescent="0.35">
      <c r="A146" s="1"/>
      <c r="B146" s="19" t="s">
        <v>6</v>
      </c>
      <c r="C146" s="2"/>
      <c r="D146" s="33">
        <v>14934.8</v>
      </c>
      <c r="E146" s="34"/>
      <c r="F146" s="24">
        <f t="shared" si="84"/>
        <v>14934.8</v>
      </c>
      <c r="G146" s="33">
        <v>0</v>
      </c>
      <c r="H146" s="34">
        <v>0</v>
      </c>
      <c r="I146" s="24">
        <f t="shared" si="85"/>
        <v>0</v>
      </c>
      <c r="J146" s="26">
        <v>0</v>
      </c>
      <c r="K146" s="29">
        <v>0</v>
      </c>
      <c r="L146" s="25">
        <f t="shared" si="86"/>
        <v>0</v>
      </c>
      <c r="M146" s="12" t="s">
        <v>292</v>
      </c>
      <c r="N146" s="36">
        <v>0</v>
      </c>
    </row>
    <row r="147" spans="1:14" hidden="1" x14ac:dyDescent="0.35">
      <c r="A147" s="1"/>
      <c r="B147" s="19" t="s">
        <v>29</v>
      </c>
      <c r="C147" s="15"/>
      <c r="D147" s="24">
        <v>0</v>
      </c>
      <c r="E147" s="28">
        <v>0</v>
      </c>
      <c r="F147" s="24">
        <f t="shared" si="84"/>
        <v>0</v>
      </c>
      <c r="G147" s="24">
        <v>0</v>
      </c>
      <c r="H147" s="28">
        <v>0</v>
      </c>
      <c r="I147" s="24">
        <f t="shared" si="85"/>
        <v>0</v>
      </c>
      <c r="J147" s="25">
        <v>0</v>
      </c>
      <c r="K147" s="30">
        <v>0</v>
      </c>
      <c r="L147" s="25">
        <f t="shared" si="86"/>
        <v>0</v>
      </c>
      <c r="M147" s="12" t="s">
        <v>314</v>
      </c>
      <c r="N147" s="36">
        <v>0</v>
      </c>
    </row>
    <row r="148" spans="1:14" ht="36" x14ac:dyDescent="0.35">
      <c r="A148" s="1" t="s">
        <v>220</v>
      </c>
      <c r="B148" s="37" t="s">
        <v>30</v>
      </c>
      <c r="C148" s="7" t="s">
        <v>97</v>
      </c>
      <c r="D148" s="24">
        <f>D150+D151</f>
        <v>618518</v>
      </c>
      <c r="E148" s="28">
        <f>E150+E151</f>
        <v>0</v>
      </c>
      <c r="F148" s="24">
        <f t="shared" si="84"/>
        <v>618518</v>
      </c>
      <c r="G148" s="24">
        <f t="shared" ref="G148:J148" si="90">G150+G151</f>
        <v>237950.89999999997</v>
      </c>
      <c r="H148" s="28">
        <f t="shared" ref="H148" si="91">H150+H151</f>
        <v>0</v>
      </c>
      <c r="I148" s="24">
        <f t="shared" si="85"/>
        <v>237950.89999999997</v>
      </c>
      <c r="J148" s="24">
        <f t="shared" si="90"/>
        <v>0</v>
      </c>
      <c r="K148" s="30">
        <f t="shared" ref="K148" si="92">K150+K151</f>
        <v>0</v>
      </c>
      <c r="L148" s="25">
        <f t="shared" si="86"/>
        <v>0</v>
      </c>
      <c r="N148" s="36"/>
    </row>
    <row r="149" spans="1:14" x14ac:dyDescent="0.35">
      <c r="A149" s="1"/>
      <c r="B149" s="37" t="s">
        <v>5</v>
      </c>
      <c r="C149" s="38"/>
      <c r="D149" s="24"/>
      <c r="E149" s="28"/>
      <c r="F149" s="24"/>
      <c r="G149" s="24"/>
      <c r="H149" s="28"/>
      <c r="I149" s="24"/>
      <c r="J149" s="25"/>
      <c r="K149" s="30"/>
      <c r="L149" s="25"/>
      <c r="N149" s="36"/>
    </row>
    <row r="150" spans="1:14" hidden="1" x14ac:dyDescent="0.35">
      <c r="A150" s="1"/>
      <c r="B150" s="19" t="s">
        <v>6</v>
      </c>
      <c r="C150" s="18"/>
      <c r="D150" s="24">
        <v>130070.6</v>
      </c>
      <c r="E150" s="28"/>
      <c r="F150" s="24">
        <f t="shared" si="84"/>
        <v>130070.6</v>
      </c>
      <c r="G150" s="24">
        <v>66493.3</v>
      </c>
      <c r="H150" s="28"/>
      <c r="I150" s="24">
        <f t="shared" si="85"/>
        <v>66493.3</v>
      </c>
      <c r="J150" s="25">
        <v>0</v>
      </c>
      <c r="K150" s="30">
        <v>0</v>
      </c>
      <c r="L150" s="25">
        <f t="shared" si="86"/>
        <v>0</v>
      </c>
      <c r="M150" s="12" t="s">
        <v>307</v>
      </c>
      <c r="N150" s="36">
        <v>0</v>
      </c>
    </row>
    <row r="151" spans="1:14" x14ac:dyDescent="0.35">
      <c r="A151" s="1"/>
      <c r="B151" s="37" t="s">
        <v>21</v>
      </c>
      <c r="C151" s="38"/>
      <c r="D151" s="24">
        <v>488447.4</v>
      </c>
      <c r="E151" s="28"/>
      <c r="F151" s="24">
        <f t="shared" si="84"/>
        <v>488447.4</v>
      </c>
      <c r="G151" s="24">
        <v>171457.59999999998</v>
      </c>
      <c r="H151" s="28"/>
      <c r="I151" s="24">
        <f t="shared" si="85"/>
        <v>171457.59999999998</v>
      </c>
      <c r="J151" s="25">
        <v>0</v>
      </c>
      <c r="K151" s="30">
        <v>0</v>
      </c>
      <c r="L151" s="25">
        <f t="shared" si="86"/>
        <v>0</v>
      </c>
      <c r="M151" s="12" t="s">
        <v>314</v>
      </c>
      <c r="N151" s="36"/>
    </row>
    <row r="152" spans="1:14" ht="54" x14ac:dyDescent="0.35">
      <c r="A152" s="1" t="s">
        <v>221</v>
      </c>
      <c r="B152" s="37" t="s">
        <v>31</v>
      </c>
      <c r="C152" s="7" t="s">
        <v>97</v>
      </c>
      <c r="D152" s="24">
        <f>D154+D155</f>
        <v>91429.299999999988</v>
      </c>
      <c r="E152" s="28">
        <f>E154+E155</f>
        <v>0</v>
      </c>
      <c r="F152" s="24">
        <f t="shared" si="84"/>
        <v>91429.299999999988</v>
      </c>
      <c r="G152" s="24">
        <f t="shared" ref="G152:J152" si="93">G154+G155</f>
        <v>0</v>
      </c>
      <c r="H152" s="28">
        <f t="shared" ref="H152" si="94">H154+H155</f>
        <v>0</v>
      </c>
      <c r="I152" s="24">
        <f t="shared" si="85"/>
        <v>0</v>
      </c>
      <c r="J152" s="24">
        <f t="shared" si="93"/>
        <v>0</v>
      </c>
      <c r="K152" s="30">
        <f t="shared" ref="K152" si="95">K154+K155</f>
        <v>0</v>
      </c>
      <c r="L152" s="25">
        <f t="shared" si="86"/>
        <v>0</v>
      </c>
      <c r="N152" s="36"/>
    </row>
    <row r="153" spans="1:14" x14ac:dyDescent="0.35">
      <c r="A153" s="1"/>
      <c r="B153" s="37" t="s">
        <v>5</v>
      </c>
      <c r="C153" s="38"/>
      <c r="D153" s="24"/>
      <c r="E153" s="28"/>
      <c r="F153" s="24"/>
      <c r="G153" s="24"/>
      <c r="H153" s="28"/>
      <c r="I153" s="24"/>
      <c r="J153" s="25"/>
      <c r="K153" s="30"/>
      <c r="L153" s="25"/>
      <c r="N153" s="36"/>
    </row>
    <row r="154" spans="1:14" hidden="1" x14ac:dyDescent="0.35">
      <c r="A154" s="1"/>
      <c r="B154" s="19" t="s">
        <v>6</v>
      </c>
      <c r="C154" s="18"/>
      <c r="D154" s="24">
        <v>27655.1</v>
      </c>
      <c r="E154" s="28"/>
      <c r="F154" s="24">
        <f t="shared" si="84"/>
        <v>27655.1</v>
      </c>
      <c r="G154" s="24">
        <v>0</v>
      </c>
      <c r="H154" s="28">
        <v>0</v>
      </c>
      <c r="I154" s="24">
        <f t="shared" si="85"/>
        <v>0</v>
      </c>
      <c r="J154" s="25">
        <v>0</v>
      </c>
      <c r="K154" s="30">
        <v>0</v>
      </c>
      <c r="L154" s="25">
        <f t="shared" si="86"/>
        <v>0</v>
      </c>
      <c r="M154" s="12" t="s">
        <v>316</v>
      </c>
      <c r="N154" s="36">
        <v>0</v>
      </c>
    </row>
    <row r="155" spans="1:14" x14ac:dyDescent="0.35">
      <c r="A155" s="1"/>
      <c r="B155" s="37" t="s">
        <v>21</v>
      </c>
      <c r="C155" s="38"/>
      <c r="D155" s="24">
        <v>63774.2</v>
      </c>
      <c r="E155" s="28"/>
      <c r="F155" s="24">
        <f t="shared" si="84"/>
        <v>63774.2</v>
      </c>
      <c r="G155" s="24">
        <v>0</v>
      </c>
      <c r="H155" s="28">
        <v>0</v>
      </c>
      <c r="I155" s="24">
        <f t="shared" si="85"/>
        <v>0</v>
      </c>
      <c r="J155" s="25">
        <v>0</v>
      </c>
      <c r="K155" s="30">
        <v>0</v>
      </c>
      <c r="L155" s="25">
        <f t="shared" si="86"/>
        <v>0</v>
      </c>
      <c r="M155" s="12" t="s">
        <v>314</v>
      </c>
      <c r="N155" s="36"/>
    </row>
    <row r="156" spans="1:14" ht="36" x14ac:dyDescent="0.35">
      <c r="A156" s="1" t="s">
        <v>222</v>
      </c>
      <c r="B156" s="37" t="s">
        <v>32</v>
      </c>
      <c r="C156" s="7" t="s">
        <v>97</v>
      </c>
      <c r="D156" s="24">
        <f>D158+D159</f>
        <v>182641.4</v>
      </c>
      <c r="E156" s="28">
        <f>E158+E159</f>
        <v>0</v>
      </c>
      <c r="F156" s="24">
        <f t="shared" si="84"/>
        <v>182641.4</v>
      </c>
      <c r="G156" s="24">
        <f t="shared" ref="G156:J156" si="96">G158+G159</f>
        <v>0</v>
      </c>
      <c r="H156" s="28">
        <f t="shared" ref="H156" si="97">H158+H159</f>
        <v>0</v>
      </c>
      <c r="I156" s="24">
        <f t="shared" si="85"/>
        <v>0</v>
      </c>
      <c r="J156" s="24">
        <f t="shared" si="96"/>
        <v>0</v>
      </c>
      <c r="K156" s="30">
        <f t="shared" ref="K156" si="98">K158+K159</f>
        <v>0</v>
      </c>
      <c r="L156" s="25">
        <f t="shared" si="86"/>
        <v>0</v>
      </c>
      <c r="N156" s="36"/>
    </row>
    <row r="157" spans="1:14" x14ac:dyDescent="0.35">
      <c r="A157" s="1"/>
      <c r="B157" s="37" t="s">
        <v>5</v>
      </c>
      <c r="C157" s="38"/>
      <c r="D157" s="24"/>
      <c r="E157" s="28"/>
      <c r="F157" s="24"/>
      <c r="G157" s="24"/>
      <c r="H157" s="28"/>
      <c r="I157" s="24"/>
      <c r="J157" s="25"/>
      <c r="K157" s="30"/>
      <c r="L157" s="25"/>
      <c r="N157" s="36"/>
    </row>
    <row r="158" spans="1:14" hidden="1" x14ac:dyDescent="0.35">
      <c r="A158" s="1"/>
      <c r="B158" s="19" t="s">
        <v>6</v>
      </c>
      <c r="C158" s="18"/>
      <c r="D158" s="24">
        <v>35136.400000000001</v>
      </c>
      <c r="E158" s="28"/>
      <c r="F158" s="24">
        <f t="shared" si="84"/>
        <v>35136.400000000001</v>
      </c>
      <c r="G158" s="24">
        <v>0</v>
      </c>
      <c r="H158" s="28">
        <v>0</v>
      </c>
      <c r="I158" s="24">
        <f t="shared" si="85"/>
        <v>0</v>
      </c>
      <c r="J158" s="25">
        <v>0</v>
      </c>
      <c r="K158" s="30">
        <v>0</v>
      </c>
      <c r="L158" s="25">
        <f t="shared" si="86"/>
        <v>0</v>
      </c>
      <c r="M158" s="12" t="s">
        <v>301</v>
      </c>
      <c r="N158" s="36">
        <v>0</v>
      </c>
    </row>
    <row r="159" spans="1:14" x14ac:dyDescent="0.35">
      <c r="A159" s="1"/>
      <c r="B159" s="37" t="s">
        <v>21</v>
      </c>
      <c r="C159" s="38"/>
      <c r="D159" s="24">
        <v>147505</v>
      </c>
      <c r="E159" s="28"/>
      <c r="F159" s="24">
        <f t="shared" si="84"/>
        <v>147505</v>
      </c>
      <c r="G159" s="24">
        <v>0</v>
      </c>
      <c r="H159" s="28">
        <v>0</v>
      </c>
      <c r="I159" s="24">
        <f t="shared" si="85"/>
        <v>0</v>
      </c>
      <c r="J159" s="25">
        <v>0</v>
      </c>
      <c r="K159" s="30">
        <v>0</v>
      </c>
      <c r="L159" s="25">
        <f t="shared" si="86"/>
        <v>0</v>
      </c>
      <c r="M159" s="12" t="s">
        <v>314</v>
      </c>
      <c r="N159" s="36"/>
    </row>
    <row r="160" spans="1:14" ht="36" x14ac:dyDescent="0.35">
      <c r="A160" s="1" t="s">
        <v>223</v>
      </c>
      <c r="B160" s="37" t="s">
        <v>33</v>
      </c>
      <c r="C160" s="7" t="s">
        <v>97</v>
      </c>
      <c r="D160" s="24">
        <f>D162+D163</f>
        <v>223255.3</v>
      </c>
      <c r="E160" s="28">
        <f>E162+E163</f>
        <v>0</v>
      </c>
      <c r="F160" s="24">
        <f t="shared" si="84"/>
        <v>223255.3</v>
      </c>
      <c r="G160" s="24">
        <f t="shared" ref="G160:J160" si="99">G162+G163</f>
        <v>255000</v>
      </c>
      <c r="H160" s="28">
        <f t="shared" ref="H160" si="100">H162+H163</f>
        <v>0</v>
      </c>
      <c r="I160" s="24">
        <f t="shared" si="85"/>
        <v>255000</v>
      </c>
      <c r="J160" s="24">
        <f t="shared" si="99"/>
        <v>0</v>
      </c>
      <c r="K160" s="30">
        <f t="shared" ref="K160" si="101">K162+K163</f>
        <v>0</v>
      </c>
      <c r="L160" s="25">
        <f t="shared" si="86"/>
        <v>0</v>
      </c>
      <c r="N160" s="36"/>
    </row>
    <row r="161" spans="1:14" x14ac:dyDescent="0.35">
      <c r="A161" s="1"/>
      <c r="B161" s="37" t="s">
        <v>5</v>
      </c>
      <c r="C161" s="39"/>
      <c r="D161" s="24"/>
      <c r="E161" s="28"/>
      <c r="F161" s="24"/>
      <c r="G161" s="24"/>
      <c r="H161" s="28"/>
      <c r="I161" s="24"/>
      <c r="J161" s="25"/>
      <c r="K161" s="30"/>
      <c r="L161" s="25"/>
      <c r="N161" s="36"/>
    </row>
    <row r="162" spans="1:14" hidden="1" x14ac:dyDescent="0.35">
      <c r="A162" s="1"/>
      <c r="B162" s="19" t="s">
        <v>6</v>
      </c>
      <c r="C162" s="2"/>
      <c r="D162" s="33">
        <v>55813.9</v>
      </c>
      <c r="E162" s="34"/>
      <c r="F162" s="24">
        <f t="shared" si="84"/>
        <v>55813.9</v>
      </c>
      <c r="G162" s="33">
        <v>63750</v>
      </c>
      <c r="H162" s="34"/>
      <c r="I162" s="24">
        <f t="shared" si="85"/>
        <v>63750</v>
      </c>
      <c r="J162" s="26">
        <v>0</v>
      </c>
      <c r="K162" s="29">
        <v>0</v>
      </c>
      <c r="L162" s="25">
        <f t="shared" si="86"/>
        <v>0</v>
      </c>
      <c r="M162" s="11" t="s">
        <v>306</v>
      </c>
      <c r="N162" s="36">
        <v>0</v>
      </c>
    </row>
    <row r="163" spans="1:14" x14ac:dyDescent="0.35">
      <c r="A163" s="1"/>
      <c r="B163" s="37" t="s">
        <v>21</v>
      </c>
      <c r="C163" s="39"/>
      <c r="D163" s="24">
        <v>167441.4</v>
      </c>
      <c r="E163" s="28"/>
      <c r="F163" s="24">
        <f t="shared" si="84"/>
        <v>167441.4</v>
      </c>
      <c r="G163" s="24">
        <v>191250</v>
      </c>
      <c r="H163" s="28"/>
      <c r="I163" s="24">
        <f t="shared" si="85"/>
        <v>191250</v>
      </c>
      <c r="J163" s="25">
        <v>0</v>
      </c>
      <c r="K163" s="30">
        <v>0</v>
      </c>
      <c r="L163" s="25">
        <f t="shared" si="86"/>
        <v>0</v>
      </c>
      <c r="M163" s="12" t="s">
        <v>314</v>
      </c>
      <c r="N163" s="36"/>
    </row>
    <row r="164" spans="1:14" ht="36" x14ac:dyDescent="0.35">
      <c r="A164" s="1" t="s">
        <v>224</v>
      </c>
      <c r="B164" s="37" t="s">
        <v>34</v>
      </c>
      <c r="C164" s="7" t="s">
        <v>97</v>
      </c>
      <c r="D164" s="24">
        <f>D166+D167</f>
        <v>72334</v>
      </c>
      <c r="E164" s="28">
        <f>E166+E167</f>
        <v>0</v>
      </c>
      <c r="F164" s="24">
        <f t="shared" si="84"/>
        <v>72334</v>
      </c>
      <c r="G164" s="24">
        <f t="shared" ref="G164:J164" si="102">G166+G167</f>
        <v>161425.1</v>
      </c>
      <c r="H164" s="28">
        <f t="shared" ref="H164" si="103">H166+H167</f>
        <v>0</v>
      </c>
      <c r="I164" s="24">
        <f t="shared" si="85"/>
        <v>161425.1</v>
      </c>
      <c r="J164" s="24">
        <f t="shared" si="102"/>
        <v>0</v>
      </c>
      <c r="K164" s="30">
        <f t="shared" ref="K164" si="104">K166+K167</f>
        <v>0</v>
      </c>
      <c r="L164" s="25">
        <f t="shared" si="86"/>
        <v>0</v>
      </c>
      <c r="N164" s="36"/>
    </row>
    <row r="165" spans="1:14" x14ac:dyDescent="0.35">
      <c r="A165" s="1"/>
      <c r="B165" s="37" t="s">
        <v>5</v>
      </c>
      <c r="C165" s="39"/>
      <c r="D165" s="24"/>
      <c r="E165" s="28"/>
      <c r="F165" s="24"/>
      <c r="G165" s="24"/>
      <c r="H165" s="28"/>
      <c r="I165" s="24"/>
      <c r="J165" s="25"/>
      <c r="K165" s="30"/>
      <c r="L165" s="25"/>
      <c r="N165" s="36"/>
    </row>
    <row r="166" spans="1:14" hidden="1" x14ac:dyDescent="0.35">
      <c r="A166" s="1"/>
      <c r="B166" s="19" t="s">
        <v>6</v>
      </c>
      <c r="C166" s="2"/>
      <c r="D166" s="33">
        <v>18083.5</v>
      </c>
      <c r="E166" s="34"/>
      <c r="F166" s="24">
        <f t="shared" si="84"/>
        <v>18083.5</v>
      </c>
      <c r="G166" s="33">
        <v>77856.3</v>
      </c>
      <c r="H166" s="34"/>
      <c r="I166" s="24">
        <f t="shared" si="85"/>
        <v>77856.3</v>
      </c>
      <c r="J166" s="26">
        <v>0</v>
      </c>
      <c r="K166" s="29">
        <v>0</v>
      </c>
      <c r="L166" s="25">
        <f t="shared" si="86"/>
        <v>0</v>
      </c>
      <c r="M166" s="11" t="s">
        <v>305</v>
      </c>
      <c r="N166" s="36">
        <v>0</v>
      </c>
    </row>
    <row r="167" spans="1:14" x14ac:dyDescent="0.35">
      <c r="A167" s="1"/>
      <c r="B167" s="37" t="s">
        <v>21</v>
      </c>
      <c r="C167" s="39"/>
      <c r="D167" s="24">
        <v>54250.5</v>
      </c>
      <c r="E167" s="28"/>
      <c r="F167" s="24">
        <f t="shared" si="84"/>
        <v>54250.5</v>
      </c>
      <c r="G167" s="24">
        <v>83568.800000000003</v>
      </c>
      <c r="H167" s="28"/>
      <c r="I167" s="24">
        <f t="shared" si="85"/>
        <v>83568.800000000003</v>
      </c>
      <c r="J167" s="25">
        <v>0</v>
      </c>
      <c r="K167" s="30">
        <v>0</v>
      </c>
      <c r="L167" s="25">
        <f t="shared" si="86"/>
        <v>0</v>
      </c>
      <c r="M167" s="12" t="s">
        <v>314</v>
      </c>
      <c r="N167" s="36"/>
    </row>
    <row r="168" spans="1:14" ht="36" x14ac:dyDescent="0.35">
      <c r="A168" s="1" t="s">
        <v>225</v>
      </c>
      <c r="B168" s="37" t="s">
        <v>35</v>
      </c>
      <c r="C168" s="7" t="s">
        <v>97</v>
      </c>
      <c r="D168" s="24">
        <v>1213.5999999999999</v>
      </c>
      <c r="E168" s="28"/>
      <c r="F168" s="24">
        <f t="shared" si="84"/>
        <v>1213.5999999999999</v>
      </c>
      <c r="G168" s="24">
        <v>0</v>
      </c>
      <c r="H168" s="28">
        <v>0</v>
      </c>
      <c r="I168" s="24">
        <f t="shared" si="85"/>
        <v>0</v>
      </c>
      <c r="J168" s="25">
        <v>0</v>
      </c>
      <c r="K168" s="30">
        <v>0</v>
      </c>
      <c r="L168" s="25">
        <f t="shared" si="86"/>
        <v>0</v>
      </c>
      <c r="M168" s="12" t="s">
        <v>296</v>
      </c>
      <c r="N168" s="36"/>
    </row>
    <row r="169" spans="1:14" ht="36" x14ac:dyDescent="0.35">
      <c r="A169" s="1" t="s">
        <v>226</v>
      </c>
      <c r="B169" s="37" t="s">
        <v>36</v>
      </c>
      <c r="C169" s="7" t="s">
        <v>97</v>
      </c>
      <c r="D169" s="24">
        <f>D171+D172</f>
        <v>21220</v>
      </c>
      <c r="E169" s="28">
        <f>E171+E172</f>
        <v>0</v>
      </c>
      <c r="F169" s="24">
        <f t="shared" si="84"/>
        <v>21220</v>
      </c>
      <c r="G169" s="24">
        <f t="shared" ref="G169:J169" si="105">G171+G172</f>
        <v>563256.69999999995</v>
      </c>
      <c r="H169" s="28">
        <f t="shared" ref="H169" si="106">H171+H172</f>
        <v>0</v>
      </c>
      <c r="I169" s="24">
        <f t="shared" si="85"/>
        <v>563256.69999999995</v>
      </c>
      <c r="J169" s="24">
        <f t="shared" si="105"/>
        <v>279089.3</v>
      </c>
      <c r="K169" s="30">
        <f t="shared" ref="K169" si="107">K171+K172</f>
        <v>0</v>
      </c>
      <c r="L169" s="25">
        <f t="shared" si="86"/>
        <v>279089.3</v>
      </c>
      <c r="N169" s="36"/>
    </row>
    <row r="170" spans="1:14" x14ac:dyDescent="0.35">
      <c r="A170" s="1"/>
      <c r="B170" s="37" t="s">
        <v>5</v>
      </c>
      <c r="C170" s="37"/>
      <c r="D170" s="24"/>
      <c r="E170" s="28"/>
      <c r="F170" s="24"/>
      <c r="G170" s="24"/>
      <c r="H170" s="28"/>
      <c r="I170" s="24"/>
      <c r="J170" s="25"/>
      <c r="K170" s="30"/>
      <c r="L170" s="25"/>
      <c r="N170" s="36"/>
    </row>
    <row r="171" spans="1:14" hidden="1" x14ac:dyDescent="0.35">
      <c r="A171" s="1"/>
      <c r="B171" s="19" t="s">
        <v>6</v>
      </c>
      <c r="C171" s="17"/>
      <c r="D171" s="24">
        <v>5305</v>
      </c>
      <c r="E171" s="28"/>
      <c r="F171" s="24">
        <f t="shared" si="84"/>
        <v>5305</v>
      </c>
      <c r="G171" s="24">
        <v>136893.6</v>
      </c>
      <c r="H171" s="28"/>
      <c r="I171" s="24">
        <f t="shared" si="85"/>
        <v>136893.6</v>
      </c>
      <c r="J171" s="25">
        <v>279089.3</v>
      </c>
      <c r="K171" s="30"/>
      <c r="L171" s="25">
        <f t="shared" si="86"/>
        <v>279089.3</v>
      </c>
      <c r="M171" s="12" t="s">
        <v>323</v>
      </c>
      <c r="N171" s="36">
        <v>0</v>
      </c>
    </row>
    <row r="172" spans="1:14" x14ac:dyDescent="0.35">
      <c r="A172" s="1"/>
      <c r="B172" s="37" t="s">
        <v>21</v>
      </c>
      <c r="C172" s="37"/>
      <c r="D172" s="24">
        <v>15915</v>
      </c>
      <c r="E172" s="28"/>
      <c r="F172" s="24">
        <f t="shared" si="84"/>
        <v>15915</v>
      </c>
      <c r="G172" s="24">
        <v>426363.1</v>
      </c>
      <c r="H172" s="28"/>
      <c r="I172" s="24">
        <f t="shared" si="85"/>
        <v>426363.1</v>
      </c>
      <c r="J172" s="25">
        <v>0</v>
      </c>
      <c r="K172" s="30">
        <v>0</v>
      </c>
      <c r="L172" s="25">
        <f t="shared" si="86"/>
        <v>0</v>
      </c>
      <c r="M172" s="12" t="s">
        <v>314</v>
      </c>
      <c r="N172" s="36"/>
    </row>
    <row r="173" spans="1:14" ht="36" x14ac:dyDescent="0.35">
      <c r="A173" s="1" t="s">
        <v>227</v>
      </c>
      <c r="B173" s="37" t="s">
        <v>37</v>
      </c>
      <c r="C173" s="7" t="s">
        <v>97</v>
      </c>
      <c r="D173" s="24">
        <f>D175+D176</f>
        <v>0</v>
      </c>
      <c r="E173" s="28">
        <f>E175+E176</f>
        <v>0</v>
      </c>
      <c r="F173" s="24">
        <f t="shared" si="84"/>
        <v>0</v>
      </c>
      <c r="G173" s="24">
        <f t="shared" ref="G173:J173" si="108">G175+G176</f>
        <v>41507.199999999997</v>
      </c>
      <c r="H173" s="28">
        <f t="shared" ref="H173" si="109">H175+H176</f>
        <v>0</v>
      </c>
      <c r="I173" s="24">
        <f t="shared" si="85"/>
        <v>41507.199999999997</v>
      </c>
      <c r="J173" s="24">
        <f t="shared" si="108"/>
        <v>0</v>
      </c>
      <c r="K173" s="30">
        <f t="shared" ref="K173" si="110">K175+K176</f>
        <v>0</v>
      </c>
      <c r="L173" s="25">
        <f t="shared" si="86"/>
        <v>0</v>
      </c>
      <c r="N173" s="36"/>
    </row>
    <row r="174" spans="1:14" x14ac:dyDescent="0.35">
      <c r="A174" s="1"/>
      <c r="B174" s="37" t="s">
        <v>5</v>
      </c>
      <c r="C174" s="37"/>
      <c r="D174" s="24"/>
      <c r="E174" s="28"/>
      <c r="F174" s="24"/>
      <c r="G174" s="24"/>
      <c r="H174" s="28"/>
      <c r="I174" s="24"/>
      <c r="J174" s="25"/>
      <c r="K174" s="30"/>
      <c r="L174" s="25"/>
      <c r="N174" s="36"/>
    </row>
    <row r="175" spans="1:14" hidden="1" x14ac:dyDescent="0.35">
      <c r="A175" s="1"/>
      <c r="B175" s="19" t="s">
        <v>6</v>
      </c>
      <c r="C175" s="17"/>
      <c r="D175" s="24">
        <v>0</v>
      </c>
      <c r="E175" s="28">
        <v>0</v>
      </c>
      <c r="F175" s="24">
        <f t="shared" si="84"/>
        <v>0</v>
      </c>
      <c r="G175" s="24">
        <v>10376.900000000001</v>
      </c>
      <c r="H175" s="28"/>
      <c r="I175" s="24">
        <f t="shared" si="85"/>
        <v>10376.900000000001</v>
      </c>
      <c r="J175" s="25">
        <v>0</v>
      </c>
      <c r="K175" s="30">
        <v>0</v>
      </c>
      <c r="L175" s="25">
        <f t="shared" si="86"/>
        <v>0</v>
      </c>
      <c r="M175" s="12" t="s">
        <v>309</v>
      </c>
      <c r="N175" s="36">
        <v>0</v>
      </c>
    </row>
    <row r="176" spans="1:14" x14ac:dyDescent="0.35">
      <c r="A176" s="1"/>
      <c r="B176" s="37" t="s">
        <v>21</v>
      </c>
      <c r="C176" s="37"/>
      <c r="D176" s="24">
        <v>0</v>
      </c>
      <c r="E176" s="28">
        <v>0</v>
      </c>
      <c r="F176" s="24">
        <f t="shared" si="84"/>
        <v>0</v>
      </c>
      <c r="G176" s="24">
        <v>31130.299999999996</v>
      </c>
      <c r="H176" s="28"/>
      <c r="I176" s="24">
        <f t="shared" si="85"/>
        <v>31130.299999999996</v>
      </c>
      <c r="J176" s="25">
        <v>0</v>
      </c>
      <c r="K176" s="30">
        <v>0</v>
      </c>
      <c r="L176" s="25">
        <f t="shared" si="86"/>
        <v>0</v>
      </c>
      <c r="M176" s="12" t="s">
        <v>314</v>
      </c>
      <c r="N176" s="36"/>
    </row>
    <row r="177" spans="1:14" ht="72" x14ac:dyDescent="0.35">
      <c r="A177" s="1" t="s">
        <v>228</v>
      </c>
      <c r="B177" s="37" t="s">
        <v>38</v>
      </c>
      <c r="C177" s="7" t="s">
        <v>97</v>
      </c>
      <c r="D177" s="24">
        <f>D179+D180</f>
        <v>0</v>
      </c>
      <c r="E177" s="28">
        <f>E179+E180</f>
        <v>0</v>
      </c>
      <c r="F177" s="24">
        <f t="shared" si="84"/>
        <v>0</v>
      </c>
      <c r="G177" s="24">
        <f t="shared" ref="G177:J177" si="111">G179+G180</f>
        <v>0</v>
      </c>
      <c r="H177" s="28">
        <f t="shared" ref="H177" si="112">H179+H180</f>
        <v>0</v>
      </c>
      <c r="I177" s="24">
        <f t="shared" si="85"/>
        <v>0</v>
      </c>
      <c r="J177" s="24">
        <f t="shared" si="111"/>
        <v>46155</v>
      </c>
      <c r="K177" s="30">
        <f t="shared" ref="K177" si="113">K179+K180</f>
        <v>0</v>
      </c>
      <c r="L177" s="25">
        <f t="shared" si="86"/>
        <v>46155</v>
      </c>
      <c r="N177" s="36"/>
    </row>
    <row r="178" spans="1:14" x14ac:dyDescent="0.35">
      <c r="A178" s="1"/>
      <c r="B178" s="37" t="s">
        <v>5</v>
      </c>
      <c r="C178" s="37"/>
      <c r="D178" s="24"/>
      <c r="E178" s="28"/>
      <c r="F178" s="24"/>
      <c r="G178" s="24"/>
      <c r="H178" s="28"/>
      <c r="I178" s="24"/>
      <c r="J178" s="25"/>
      <c r="K178" s="30"/>
      <c r="L178" s="25"/>
      <c r="N178" s="36"/>
    </row>
    <row r="179" spans="1:14" hidden="1" x14ac:dyDescent="0.35">
      <c r="A179" s="1"/>
      <c r="B179" s="19" t="s">
        <v>6</v>
      </c>
      <c r="C179" s="17"/>
      <c r="D179" s="24">
        <v>0</v>
      </c>
      <c r="E179" s="28">
        <v>0</v>
      </c>
      <c r="F179" s="24">
        <f t="shared" si="84"/>
        <v>0</v>
      </c>
      <c r="G179" s="24">
        <v>0</v>
      </c>
      <c r="H179" s="28">
        <v>0</v>
      </c>
      <c r="I179" s="24">
        <f t="shared" si="85"/>
        <v>0</v>
      </c>
      <c r="J179" s="25">
        <v>11538.9</v>
      </c>
      <c r="K179" s="30"/>
      <c r="L179" s="25">
        <f t="shared" si="86"/>
        <v>11538.9</v>
      </c>
      <c r="M179" s="12" t="s">
        <v>310</v>
      </c>
      <c r="N179" s="36">
        <v>0</v>
      </c>
    </row>
    <row r="180" spans="1:14" x14ac:dyDescent="0.35">
      <c r="A180" s="1"/>
      <c r="B180" s="37" t="s">
        <v>21</v>
      </c>
      <c r="C180" s="37"/>
      <c r="D180" s="24">
        <v>0</v>
      </c>
      <c r="E180" s="28">
        <v>0</v>
      </c>
      <c r="F180" s="24">
        <f t="shared" si="84"/>
        <v>0</v>
      </c>
      <c r="G180" s="24">
        <v>0</v>
      </c>
      <c r="H180" s="28">
        <v>0</v>
      </c>
      <c r="I180" s="24">
        <f t="shared" si="85"/>
        <v>0</v>
      </c>
      <c r="J180" s="25">
        <v>34616.1</v>
      </c>
      <c r="K180" s="30"/>
      <c r="L180" s="25">
        <f t="shared" si="86"/>
        <v>34616.1</v>
      </c>
      <c r="M180" s="12" t="s">
        <v>314</v>
      </c>
      <c r="N180" s="36"/>
    </row>
    <row r="181" spans="1:14" ht="36" x14ac:dyDescent="0.35">
      <c r="A181" s="1" t="s">
        <v>229</v>
      </c>
      <c r="B181" s="37" t="s">
        <v>39</v>
      </c>
      <c r="C181" s="7" t="s">
        <v>97</v>
      </c>
      <c r="D181" s="24">
        <f>D183+D184</f>
        <v>164599.4</v>
      </c>
      <c r="E181" s="28">
        <f>E183+E184</f>
        <v>0</v>
      </c>
      <c r="F181" s="24">
        <f t="shared" si="84"/>
        <v>164599.4</v>
      </c>
      <c r="G181" s="24">
        <f t="shared" ref="G181:J181" si="114">G183+G184</f>
        <v>920064.8</v>
      </c>
      <c r="H181" s="28">
        <f t="shared" ref="H181" si="115">H183+H184</f>
        <v>0</v>
      </c>
      <c r="I181" s="24">
        <f t="shared" si="85"/>
        <v>920064.8</v>
      </c>
      <c r="J181" s="24">
        <f t="shared" si="114"/>
        <v>1645765</v>
      </c>
      <c r="K181" s="30">
        <f t="shared" ref="K181" si="116">K183+K184</f>
        <v>0</v>
      </c>
      <c r="L181" s="25">
        <f t="shared" si="86"/>
        <v>1645765</v>
      </c>
      <c r="N181" s="36"/>
    </row>
    <row r="182" spans="1:14" x14ac:dyDescent="0.35">
      <c r="A182" s="1"/>
      <c r="B182" s="37" t="s">
        <v>5</v>
      </c>
      <c r="C182" s="37"/>
      <c r="D182" s="24"/>
      <c r="E182" s="28"/>
      <c r="F182" s="24"/>
      <c r="G182" s="24"/>
      <c r="H182" s="28"/>
      <c r="I182" s="24"/>
      <c r="J182" s="25"/>
      <c r="K182" s="30"/>
      <c r="L182" s="25"/>
      <c r="N182" s="36"/>
    </row>
    <row r="183" spans="1:14" hidden="1" x14ac:dyDescent="0.35">
      <c r="A183" s="1"/>
      <c r="B183" s="19" t="s">
        <v>6</v>
      </c>
      <c r="C183" s="19"/>
      <c r="D183" s="24">
        <v>48155.5</v>
      </c>
      <c r="E183" s="28"/>
      <c r="F183" s="24">
        <f t="shared" si="84"/>
        <v>48155.5</v>
      </c>
      <c r="G183" s="24">
        <v>182348.9</v>
      </c>
      <c r="H183" s="28"/>
      <c r="I183" s="24">
        <f t="shared" si="85"/>
        <v>182348.9</v>
      </c>
      <c r="J183" s="25">
        <v>534567.5</v>
      </c>
      <c r="K183" s="30"/>
      <c r="L183" s="25">
        <f t="shared" si="86"/>
        <v>534567.5</v>
      </c>
      <c r="M183" s="12" t="s">
        <v>304</v>
      </c>
      <c r="N183" s="36">
        <v>0</v>
      </c>
    </row>
    <row r="184" spans="1:14" x14ac:dyDescent="0.35">
      <c r="A184" s="1"/>
      <c r="B184" s="37" t="s">
        <v>21</v>
      </c>
      <c r="C184" s="37"/>
      <c r="D184" s="24">
        <v>116443.9</v>
      </c>
      <c r="E184" s="28"/>
      <c r="F184" s="24">
        <f t="shared" si="84"/>
        <v>116443.9</v>
      </c>
      <c r="G184" s="24">
        <v>737715.9</v>
      </c>
      <c r="H184" s="28"/>
      <c r="I184" s="24">
        <f t="shared" si="85"/>
        <v>737715.9</v>
      </c>
      <c r="J184" s="25">
        <v>1111197.5</v>
      </c>
      <c r="K184" s="30"/>
      <c r="L184" s="25">
        <f t="shared" si="86"/>
        <v>1111197.5</v>
      </c>
      <c r="M184" s="12" t="s">
        <v>314</v>
      </c>
      <c r="N184" s="36"/>
    </row>
    <row r="185" spans="1:14" ht="36" x14ac:dyDescent="0.35">
      <c r="A185" s="1" t="s">
        <v>230</v>
      </c>
      <c r="B185" s="37" t="s">
        <v>40</v>
      </c>
      <c r="C185" s="7" t="s">
        <v>97</v>
      </c>
      <c r="D185" s="24">
        <f>D187+D188</f>
        <v>383520</v>
      </c>
      <c r="E185" s="28">
        <f>E187+E188</f>
        <v>0</v>
      </c>
      <c r="F185" s="24">
        <f t="shared" si="84"/>
        <v>383520</v>
      </c>
      <c r="G185" s="24">
        <f t="shared" ref="G185:J185" si="117">G187+G188</f>
        <v>68737</v>
      </c>
      <c r="H185" s="28">
        <f t="shared" ref="H185" si="118">H187+H188</f>
        <v>0</v>
      </c>
      <c r="I185" s="24">
        <f t="shared" si="85"/>
        <v>68737</v>
      </c>
      <c r="J185" s="24">
        <f t="shared" si="117"/>
        <v>0</v>
      </c>
      <c r="K185" s="30">
        <f t="shared" ref="K185" si="119">K187+K188</f>
        <v>0</v>
      </c>
      <c r="L185" s="25">
        <f t="shared" si="86"/>
        <v>0</v>
      </c>
      <c r="N185" s="36"/>
    </row>
    <row r="186" spans="1:14" x14ac:dyDescent="0.35">
      <c r="A186" s="1"/>
      <c r="B186" s="37" t="s">
        <v>5</v>
      </c>
      <c r="C186" s="37"/>
      <c r="D186" s="24"/>
      <c r="E186" s="28"/>
      <c r="F186" s="24"/>
      <c r="G186" s="24"/>
      <c r="H186" s="28"/>
      <c r="I186" s="24"/>
      <c r="J186" s="25"/>
      <c r="K186" s="30"/>
      <c r="L186" s="25"/>
      <c r="N186" s="36"/>
    </row>
    <row r="187" spans="1:14" hidden="1" x14ac:dyDescent="0.35">
      <c r="A187" s="1"/>
      <c r="B187" s="19" t="s">
        <v>6</v>
      </c>
      <c r="C187" s="19"/>
      <c r="D187" s="24">
        <v>95880.1</v>
      </c>
      <c r="E187" s="28"/>
      <c r="F187" s="24">
        <f t="shared" si="84"/>
        <v>95880.1</v>
      </c>
      <c r="G187" s="24">
        <v>17184.2</v>
      </c>
      <c r="H187" s="28"/>
      <c r="I187" s="24">
        <f t="shared" si="85"/>
        <v>17184.2</v>
      </c>
      <c r="J187" s="25">
        <v>0</v>
      </c>
      <c r="K187" s="30">
        <v>0</v>
      </c>
      <c r="L187" s="25">
        <f t="shared" si="86"/>
        <v>0</v>
      </c>
      <c r="M187" s="12" t="s">
        <v>308</v>
      </c>
      <c r="N187" s="36">
        <v>0</v>
      </c>
    </row>
    <row r="188" spans="1:14" x14ac:dyDescent="0.35">
      <c r="A188" s="1"/>
      <c r="B188" s="37" t="s">
        <v>21</v>
      </c>
      <c r="C188" s="37"/>
      <c r="D188" s="24">
        <v>287639.90000000002</v>
      </c>
      <c r="E188" s="28"/>
      <c r="F188" s="24">
        <f t="shared" si="84"/>
        <v>287639.90000000002</v>
      </c>
      <c r="G188" s="24">
        <v>51552.800000000003</v>
      </c>
      <c r="H188" s="28"/>
      <c r="I188" s="24">
        <f t="shared" si="85"/>
        <v>51552.800000000003</v>
      </c>
      <c r="J188" s="25">
        <v>0</v>
      </c>
      <c r="K188" s="30">
        <v>0</v>
      </c>
      <c r="L188" s="25">
        <f t="shared" si="86"/>
        <v>0</v>
      </c>
      <c r="M188" s="12" t="s">
        <v>314</v>
      </c>
      <c r="N188" s="36"/>
    </row>
    <row r="189" spans="1:14" ht="36" x14ac:dyDescent="0.35">
      <c r="A189" s="1" t="s">
        <v>231</v>
      </c>
      <c r="B189" s="37" t="s">
        <v>41</v>
      </c>
      <c r="C189" s="7" t="s">
        <v>97</v>
      </c>
      <c r="D189" s="24">
        <f>D191+D192</f>
        <v>46879.5</v>
      </c>
      <c r="E189" s="28">
        <f>E191+E192</f>
        <v>0</v>
      </c>
      <c r="F189" s="24">
        <f t="shared" si="84"/>
        <v>46879.5</v>
      </c>
      <c r="G189" s="24">
        <f t="shared" ref="G189:J189" si="120">G191+G192</f>
        <v>0</v>
      </c>
      <c r="H189" s="28">
        <f t="shared" ref="H189" si="121">H191+H192</f>
        <v>0</v>
      </c>
      <c r="I189" s="24">
        <f t="shared" si="85"/>
        <v>0</v>
      </c>
      <c r="J189" s="24">
        <f t="shared" si="120"/>
        <v>0</v>
      </c>
      <c r="K189" s="30">
        <f t="shared" ref="K189" si="122">K191+K192</f>
        <v>0</v>
      </c>
      <c r="L189" s="25">
        <f t="shared" si="86"/>
        <v>0</v>
      </c>
      <c r="N189" s="36"/>
    </row>
    <row r="190" spans="1:14" x14ac:dyDescent="0.35">
      <c r="A190" s="1"/>
      <c r="B190" s="37" t="s">
        <v>5</v>
      </c>
      <c r="C190" s="37"/>
      <c r="D190" s="24"/>
      <c r="E190" s="28"/>
      <c r="F190" s="24"/>
      <c r="G190" s="24"/>
      <c r="H190" s="28"/>
      <c r="I190" s="24"/>
      <c r="J190" s="25"/>
      <c r="K190" s="30"/>
      <c r="L190" s="25"/>
      <c r="N190" s="36"/>
    </row>
    <row r="191" spans="1:14" hidden="1" x14ac:dyDescent="0.35">
      <c r="A191" s="1"/>
      <c r="B191" s="19" t="s">
        <v>6</v>
      </c>
      <c r="C191" s="19"/>
      <c r="D191" s="24">
        <v>11720</v>
      </c>
      <c r="E191" s="28"/>
      <c r="F191" s="24">
        <f t="shared" si="84"/>
        <v>11720</v>
      </c>
      <c r="G191" s="24">
        <v>0</v>
      </c>
      <c r="H191" s="28">
        <v>0</v>
      </c>
      <c r="I191" s="24">
        <f t="shared" si="85"/>
        <v>0</v>
      </c>
      <c r="J191" s="25">
        <v>0</v>
      </c>
      <c r="K191" s="30">
        <v>0</v>
      </c>
      <c r="L191" s="25">
        <f t="shared" si="86"/>
        <v>0</v>
      </c>
      <c r="M191" s="12" t="s">
        <v>313</v>
      </c>
      <c r="N191" s="36">
        <v>0</v>
      </c>
    </row>
    <row r="192" spans="1:14" x14ac:dyDescent="0.35">
      <c r="A192" s="1"/>
      <c r="B192" s="37" t="s">
        <v>21</v>
      </c>
      <c r="C192" s="37"/>
      <c r="D192" s="24">
        <v>35159.5</v>
      </c>
      <c r="E192" s="28"/>
      <c r="F192" s="24">
        <f t="shared" si="84"/>
        <v>35159.5</v>
      </c>
      <c r="G192" s="24">
        <v>0</v>
      </c>
      <c r="H192" s="28">
        <v>0</v>
      </c>
      <c r="I192" s="24">
        <f t="shared" si="85"/>
        <v>0</v>
      </c>
      <c r="J192" s="25">
        <v>0</v>
      </c>
      <c r="K192" s="30">
        <v>0</v>
      </c>
      <c r="L192" s="25">
        <f t="shared" si="86"/>
        <v>0</v>
      </c>
      <c r="M192" s="12" t="s">
        <v>314</v>
      </c>
      <c r="N192" s="36"/>
    </row>
    <row r="193" spans="1:14" ht="36" x14ac:dyDescent="0.35">
      <c r="A193" s="1" t="s">
        <v>232</v>
      </c>
      <c r="B193" s="37" t="s">
        <v>42</v>
      </c>
      <c r="C193" s="7" t="s">
        <v>97</v>
      </c>
      <c r="D193" s="24">
        <f>D195+D196</f>
        <v>18636</v>
      </c>
      <c r="E193" s="28">
        <f>E195+E196</f>
        <v>0</v>
      </c>
      <c r="F193" s="24">
        <f t="shared" si="84"/>
        <v>18636</v>
      </c>
      <c r="G193" s="24">
        <f t="shared" ref="G193:J193" si="123">G195+G196</f>
        <v>0</v>
      </c>
      <c r="H193" s="28">
        <f t="shared" ref="H193" si="124">H195+H196</f>
        <v>0</v>
      </c>
      <c r="I193" s="24">
        <f t="shared" si="85"/>
        <v>0</v>
      </c>
      <c r="J193" s="24">
        <f t="shared" si="123"/>
        <v>0</v>
      </c>
      <c r="K193" s="30">
        <f t="shared" ref="K193" si="125">K195+K196</f>
        <v>0</v>
      </c>
      <c r="L193" s="25">
        <f t="shared" si="86"/>
        <v>0</v>
      </c>
      <c r="N193" s="36"/>
    </row>
    <row r="194" spans="1:14" x14ac:dyDescent="0.35">
      <c r="A194" s="1"/>
      <c r="B194" s="37" t="s">
        <v>5</v>
      </c>
      <c r="C194" s="37"/>
      <c r="D194" s="24"/>
      <c r="E194" s="28"/>
      <c r="F194" s="24"/>
      <c r="G194" s="24"/>
      <c r="H194" s="28"/>
      <c r="I194" s="24"/>
      <c r="J194" s="25"/>
      <c r="K194" s="30"/>
      <c r="L194" s="25"/>
      <c r="N194" s="36"/>
    </row>
    <row r="195" spans="1:14" hidden="1" x14ac:dyDescent="0.35">
      <c r="A195" s="1"/>
      <c r="B195" s="19" t="s">
        <v>6</v>
      </c>
      <c r="C195" s="19"/>
      <c r="D195" s="24">
        <v>4659</v>
      </c>
      <c r="E195" s="28"/>
      <c r="F195" s="24">
        <f t="shared" si="84"/>
        <v>4659</v>
      </c>
      <c r="G195" s="24">
        <v>0</v>
      </c>
      <c r="H195" s="28">
        <v>0</v>
      </c>
      <c r="I195" s="24">
        <f t="shared" si="85"/>
        <v>0</v>
      </c>
      <c r="J195" s="25">
        <v>0</v>
      </c>
      <c r="K195" s="30">
        <v>0</v>
      </c>
      <c r="L195" s="25">
        <f t="shared" si="86"/>
        <v>0</v>
      </c>
      <c r="M195" s="12" t="s">
        <v>315</v>
      </c>
      <c r="N195" s="36">
        <v>0</v>
      </c>
    </row>
    <row r="196" spans="1:14" x14ac:dyDescent="0.35">
      <c r="A196" s="1"/>
      <c r="B196" s="37" t="s">
        <v>21</v>
      </c>
      <c r="C196" s="37"/>
      <c r="D196" s="24">
        <v>13977</v>
      </c>
      <c r="E196" s="28"/>
      <c r="F196" s="24">
        <f t="shared" si="84"/>
        <v>13977</v>
      </c>
      <c r="G196" s="24">
        <v>0</v>
      </c>
      <c r="H196" s="28">
        <v>0</v>
      </c>
      <c r="I196" s="24">
        <f t="shared" si="85"/>
        <v>0</v>
      </c>
      <c r="J196" s="25">
        <v>0</v>
      </c>
      <c r="K196" s="30">
        <v>0</v>
      </c>
      <c r="L196" s="25">
        <f t="shared" si="86"/>
        <v>0</v>
      </c>
      <c r="M196" s="12" t="s">
        <v>314</v>
      </c>
      <c r="N196" s="36"/>
    </row>
    <row r="197" spans="1:14" ht="36" x14ac:dyDescent="0.35">
      <c r="A197" s="1" t="s">
        <v>233</v>
      </c>
      <c r="B197" s="37" t="s">
        <v>43</v>
      </c>
      <c r="C197" s="7" t="s">
        <v>97</v>
      </c>
      <c r="D197" s="24">
        <f>D199+D200</f>
        <v>55250.1</v>
      </c>
      <c r="E197" s="28">
        <f>E199+E200</f>
        <v>0</v>
      </c>
      <c r="F197" s="24">
        <f t="shared" si="84"/>
        <v>55250.1</v>
      </c>
      <c r="G197" s="24">
        <f t="shared" ref="G197:J197" si="126">G199+G200</f>
        <v>394108.19999999995</v>
      </c>
      <c r="H197" s="28">
        <f t="shared" ref="H197" si="127">H199+H200</f>
        <v>0</v>
      </c>
      <c r="I197" s="24">
        <f t="shared" si="85"/>
        <v>394108.19999999995</v>
      </c>
      <c r="J197" s="24">
        <f t="shared" si="126"/>
        <v>0</v>
      </c>
      <c r="K197" s="30">
        <f t="shared" ref="K197" si="128">K199+K200</f>
        <v>0</v>
      </c>
      <c r="L197" s="25">
        <f t="shared" si="86"/>
        <v>0</v>
      </c>
      <c r="N197" s="36"/>
    </row>
    <row r="198" spans="1:14" x14ac:dyDescent="0.35">
      <c r="A198" s="1"/>
      <c r="B198" s="37" t="s">
        <v>5</v>
      </c>
      <c r="C198" s="37"/>
      <c r="D198" s="24"/>
      <c r="E198" s="28"/>
      <c r="F198" s="24"/>
      <c r="G198" s="24"/>
      <c r="H198" s="28"/>
      <c r="I198" s="24"/>
      <c r="J198" s="25"/>
      <c r="K198" s="30"/>
      <c r="L198" s="25"/>
      <c r="N198" s="36"/>
    </row>
    <row r="199" spans="1:14" hidden="1" x14ac:dyDescent="0.35">
      <c r="A199" s="1"/>
      <c r="B199" s="19" t="s">
        <v>6</v>
      </c>
      <c r="C199" s="19"/>
      <c r="D199" s="24">
        <v>13812.6</v>
      </c>
      <c r="E199" s="28"/>
      <c r="F199" s="24">
        <f t="shared" si="84"/>
        <v>13812.6</v>
      </c>
      <c r="G199" s="24">
        <v>98527.1</v>
      </c>
      <c r="H199" s="28"/>
      <c r="I199" s="24">
        <f t="shared" si="85"/>
        <v>98527.1</v>
      </c>
      <c r="J199" s="25">
        <v>0</v>
      </c>
      <c r="K199" s="30">
        <v>0</v>
      </c>
      <c r="L199" s="25">
        <f t="shared" si="86"/>
        <v>0</v>
      </c>
      <c r="M199" s="12" t="s">
        <v>303</v>
      </c>
      <c r="N199" s="36">
        <v>0</v>
      </c>
    </row>
    <row r="200" spans="1:14" x14ac:dyDescent="0.35">
      <c r="A200" s="1"/>
      <c r="B200" s="37" t="s">
        <v>21</v>
      </c>
      <c r="C200" s="37"/>
      <c r="D200" s="24">
        <v>41437.5</v>
      </c>
      <c r="E200" s="28"/>
      <c r="F200" s="24">
        <f t="shared" si="84"/>
        <v>41437.5</v>
      </c>
      <c r="G200" s="24">
        <v>295581.09999999998</v>
      </c>
      <c r="H200" s="28"/>
      <c r="I200" s="24">
        <f t="shared" si="85"/>
        <v>295581.09999999998</v>
      </c>
      <c r="J200" s="25">
        <v>0</v>
      </c>
      <c r="K200" s="30">
        <v>0</v>
      </c>
      <c r="L200" s="25">
        <f t="shared" si="86"/>
        <v>0</v>
      </c>
      <c r="M200" s="12" t="s">
        <v>314</v>
      </c>
      <c r="N200" s="36"/>
    </row>
    <row r="201" spans="1:14" ht="36" x14ac:dyDescent="0.35">
      <c r="A201" s="1" t="s">
        <v>234</v>
      </c>
      <c r="B201" s="37" t="s">
        <v>44</v>
      </c>
      <c r="C201" s="7" t="s">
        <v>255</v>
      </c>
      <c r="D201" s="24">
        <f>D203+D204</f>
        <v>283733.40000000002</v>
      </c>
      <c r="E201" s="28">
        <f>E203+E204</f>
        <v>0</v>
      </c>
      <c r="F201" s="24">
        <f t="shared" si="84"/>
        <v>283733.40000000002</v>
      </c>
      <c r="G201" s="24">
        <f t="shared" ref="G201:J201" si="129">G203+G204</f>
        <v>0</v>
      </c>
      <c r="H201" s="28">
        <f t="shared" ref="H201" si="130">H203+H204</f>
        <v>0</v>
      </c>
      <c r="I201" s="24">
        <f t="shared" si="85"/>
        <v>0</v>
      </c>
      <c r="J201" s="24">
        <f t="shared" si="129"/>
        <v>0</v>
      </c>
      <c r="K201" s="30">
        <f t="shared" ref="K201" si="131">K203+K204</f>
        <v>0</v>
      </c>
      <c r="L201" s="25">
        <f t="shared" si="86"/>
        <v>0</v>
      </c>
      <c r="N201" s="36"/>
    </row>
    <row r="202" spans="1:14" x14ac:dyDescent="0.35">
      <c r="A202" s="1"/>
      <c r="B202" s="37" t="s">
        <v>5</v>
      </c>
      <c r="C202" s="37"/>
      <c r="D202" s="24"/>
      <c r="E202" s="28"/>
      <c r="F202" s="24"/>
      <c r="G202" s="24"/>
      <c r="H202" s="28"/>
      <c r="I202" s="24"/>
      <c r="J202" s="25"/>
      <c r="K202" s="30"/>
      <c r="L202" s="25"/>
      <c r="N202" s="36"/>
    </row>
    <row r="203" spans="1:14" hidden="1" x14ac:dyDescent="0.35">
      <c r="A203" s="1"/>
      <c r="B203" s="19" t="s">
        <v>6</v>
      </c>
      <c r="C203" s="19"/>
      <c r="D203" s="24">
        <v>70933.399999999994</v>
      </c>
      <c r="E203" s="28"/>
      <c r="F203" s="24">
        <f t="shared" si="84"/>
        <v>70933.399999999994</v>
      </c>
      <c r="G203" s="24">
        <v>0</v>
      </c>
      <c r="H203" s="28">
        <v>0</v>
      </c>
      <c r="I203" s="24">
        <f t="shared" si="85"/>
        <v>0</v>
      </c>
      <c r="J203" s="25">
        <v>0</v>
      </c>
      <c r="K203" s="30">
        <v>0</v>
      </c>
      <c r="L203" s="25">
        <f t="shared" si="86"/>
        <v>0</v>
      </c>
      <c r="M203" s="12" t="s">
        <v>293</v>
      </c>
      <c r="N203" s="36">
        <v>0</v>
      </c>
    </row>
    <row r="204" spans="1:14" x14ac:dyDescent="0.35">
      <c r="A204" s="1"/>
      <c r="B204" s="37" t="s">
        <v>21</v>
      </c>
      <c r="C204" s="37"/>
      <c r="D204" s="24">
        <v>212800</v>
      </c>
      <c r="E204" s="28"/>
      <c r="F204" s="24">
        <f t="shared" si="84"/>
        <v>212800</v>
      </c>
      <c r="G204" s="24">
        <v>0</v>
      </c>
      <c r="H204" s="28">
        <v>0</v>
      </c>
      <c r="I204" s="24">
        <f t="shared" si="85"/>
        <v>0</v>
      </c>
      <c r="J204" s="25">
        <v>0</v>
      </c>
      <c r="K204" s="30">
        <v>0</v>
      </c>
      <c r="L204" s="25">
        <f t="shared" si="86"/>
        <v>0</v>
      </c>
      <c r="M204" s="12" t="s">
        <v>293</v>
      </c>
      <c r="N204" s="36"/>
    </row>
    <row r="205" spans="1:14" ht="36" x14ac:dyDescent="0.35">
      <c r="A205" s="1" t="s">
        <v>235</v>
      </c>
      <c r="B205" s="37" t="s">
        <v>259</v>
      </c>
      <c r="C205" s="7" t="s">
        <v>97</v>
      </c>
      <c r="D205" s="24">
        <v>8000</v>
      </c>
      <c r="E205" s="28"/>
      <c r="F205" s="24">
        <f t="shared" si="84"/>
        <v>8000</v>
      </c>
      <c r="G205" s="24">
        <v>39873.699999999997</v>
      </c>
      <c r="H205" s="28"/>
      <c r="I205" s="24">
        <f t="shared" si="85"/>
        <v>39873.699999999997</v>
      </c>
      <c r="J205" s="25">
        <v>0</v>
      </c>
      <c r="K205" s="30">
        <v>0</v>
      </c>
      <c r="L205" s="25">
        <f t="shared" si="86"/>
        <v>0</v>
      </c>
      <c r="M205" s="12" t="s">
        <v>297</v>
      </c>
      <c r="N205" s="36"/>
    </row>
    <row r="206" spans="1:14" ht="36" x14ac:dyDescent="0.35">
      <c r="A206" s="1" t="s">
        <v>236</v>
      </c>
      <c r="B206" s="37" t="s">
        <v>52</v>
      </c>
      <c r="C206" s="7" t="s">
        <v>97</v>
      </c>
      <c r="D206" s="24">
        <v>21398.400000000001</v>
      </c>
      <c r="E206" s="28"/>
      <c r="F206" s="24">
        <f t="shared" si="84"/>
        <v>21398.400000000001</v>
      </c>
      <c r="G206" s="24">
        <v>0</v>
      </c>
      <c r="H206" s="28">
        <v>0</v>
      </c>
      <c r="I206" s="24">
        <f t="shared" si="85"/>
        <v>0</v>
      </c>
      <c r="J206" s="25">
        <v>0</v>
      </c>
      <c r="K206" s="30">
        <v>0</v>
      </c>
      <c r="L206" s="25">
        <f t="shared" si="86"/>
        <v>0</v>
      </c>
      <c r="M206" s="12" t="s">
        <v>298</v>
      </c>
      <c r="N206" s="36"/>
    </row>
    <row r="207" spans="1:14" ht="36" x14ac:dyDescent="0.35">
      <c r="A207" s="1" t="s">
        <v>237</v>
      </c>
      <c r="B207" s="37" t="s">
        <v>53</v>
      </c>
      <c r="C207" s="7" t="s">
        <v>97</v>
      </c>
      <c r="D207" s="24">
        <v>12363.3</v>
      </c>
      <c r="E207" s="28"/>
      <c r="F207" s="24">
        <f t="shared" ref="F207:F261" si="132">D207+E207</f>
        <v>12363.3</v>
      </c>
      <c r="G207" s="24">
        <v>0</v>
      </c>
      <c r="H207" s="28">
        <v>0</v>
      </c>
      <c r="I207" s="24">
        <f t="shared" ref="I207:I261" si="133">G207+H207</f>
        <v>0</v>
      </c>
      <c r="J207" s="25">
        <v>0</v>
      </c>
      <c r="K207" s="30">
        <v>0</v>
      </c>
      <c r="L207" s="25">
        <f t="shared" ref="L207:L261" si="134">J207+K207</f>
        <v>0</v>
      </c>
      <c r="M207" s="12" t="s">
        <v>299</v>
      </c>
      <c r="N207" s="36"/>
    </row>
    <row r="208" spans="1:14" ht="54" x14ac:dyDescent="0.35">
      <c r="A208" s="1" t="s">
        <v>238</v>
      </c>
      <c r="B208" s="37" t="s">
        <v>54</v>
      </c>
      <c r="C208" s="7" t="s">
        <v>97</v>
      </c>
      <c r="D208" s="24">
        <v>9666.2000000000007</v>
      </c>
      <c r="E208" s="28"/>
      <c r="F208" s="24">
        <f t="shared" si="132"/>
        <v>9666.2000000000007</v>
      </c>
      <c r="G208" s="24">
        <v>0</v>
      </c>
      <c r="H208" s="28">
        <v>0</v>
      </c>
      <c r="I208" s="24">
        <f t="shared" si="133"/>
        <v>0</v>
      </c>
      <c r="J208" s="25">
        <v>0</v>
      </c>
      <c r="K208" s="30">
        <v>0</v>
      </c>
      <c r="L208" s="25">
        <f t="shared" si="134"/>
        <v>0</v>
      </c>
      <c r="M208" s="12" t="s">
        <v>300</v>
      </c>
      <c r="N208" s="36"/>
    </row>
    <row r="209" spans="1:14" ht="36" x14ac:dyDescent="0.35">
      <c r="A209" s="1" t="s">
        <v>239</v>
      </c>
      <c r="B209" s="37" t="s">
        <v>55</v>
      </c>
      <c r="C209" s="7" t="s">
        <v>97</v>
      </c>
      <c r="D209" s="24">
        <f>D211+D212</f>
        <v>0</v>
      </c>
      <c r="E209" s="28">
        <f>E211+E212</f>
        <v>0</v>
      </c>
      <c r="F209" s="24">
        <f t="shared" si="132"/>
        <v>0</v>
      </c>
      <c r="G209" s="24">
        <f t="shared" ref="G209:J209" si="135">G211+G212</f>
        <v>33031.4</v>
      </c>
      <c r="H209" s="28">
        <f t="shared" ref="H209" si="136">H211+H212</f>
        <v>0</v>
      </c>
      <c r="I209" s="24">
        <f t="shared" si="133"/>
        <v>33031.4</v>
      </c>
      <c r="J209" s="24">
        <f t="shared" si="135"/>
        <v>0</v>
      </c>
      <c r="K209" s="30">
        <f t="shared" ref="K209" si="137">K211+K212</f>
        <v>0</v>
      </c>
      <c r="L209" s="25">
        <f t="shared" si="134"/>
        <v>0</v>
      </c>
      <c r="N209" s="36"/>
    </row>
    <row r="210" spans="1:14" x14ac:dyDescent="0.35">
      <c r="A210" s="1"/>
      <c r="B210" s="37" t="s">
        <v>5</v>
      </c>
      <c r="C210" s="37"/>
      <c r="D210" s="24"/>
      <c r="E210" s="28"/>
      <c r="F210" s="24"/>
      <c r="G210" s="24"/>
      <c r="H210" s="28"/>
      <c r="I210" s="24"/>
      <c r="J210" s="25"/>
      <c r="K210" s="30"/>
      <c r="L210" s="25"/>
      <c r="N210" s="36"/>
    </row>
    <row r="211" spans="1:14" hidden="1" x14ac:dyDescent="0.35">
      <c r="A211" s="1"/>
      <c r="B211" s="19" t="s">
        <v>6</v>
      </c>
      <c r="C211" s="19"/>
      <c r="D211" s="24">
        <v>0</v>
      </c>
      <c r="E211" s="28">
        <v>0</v>
      </c>
      <c r="F211" s="24">
        <f t="shared" si="132"/>
        <v>0</v>
      </c>
      <c r="G211" s="24">
        <v>8257.9</v>
      </c>
      <c r="H211" s="28"/>
      <c r="I211" s="24">
        <f t="shared" si="133"/>
        <v>8257.9</v>
      </c>
      <c r="J211" s="25">
        <v>0</v>
      </c>
      <c r="K211" s="30">
        <v>0</v>
      </c>
      <c r="L211" s="25">
        <f t="shared" si="134"/>
        <v>0</v>
      </c>
      <c r="M211" s="12" t="s">
        <v>302</v>
      </c>
      <c r="N211" s="36">
        <v>0</v>
      </c>
    </row>
    <row r="212" spans="1:14" x14ac:dyDescent="0.35">
      <c r="A212" s="1"/>
      <c r="B212" s="37" t="s">
        <v>21</v>
      </c>
      <c r="C212" s="37"/>
      <c r="D212" s="24">
        <v>0</v>
      </c>
      <c r="E212" s="28">
        <v>0</v>
      </c>
      <c r="F212" s="24">
        <f t="shared" si="132"/>
        <v>0</v>
      </c>
      <c r="G212" s="24">
        <v>24773.5</v>
      </c>
      <c r="H212" s="28"/>
      <c r="I212" s="24">
        <f t="shared" si="133"/>
        <v>24773.5</v>
      </c>
      <c r="J212" s="25">
        <v>0</v>
      </c>
      <c r="K212" s="30">
        <v>0</v>
      </c>
      <c r="L212" s="25">
        <f t="shared" si="134"/>
        <v>0</v>
      </c>
      <c r="M212" s="12" t="s">
        <v>314</v>
      </c>
      <c r="N212" s="36"/>
    </row>
    <row r="213" spans="1:14" ht="36" x14ac:dyDescent="0.35">
      <c r="A213" s="1" t="s">
        <v>240</v>
      </c>
      <c r="B213" s="37" t="s">
        <v>56</v>
      </c>
      <c r="C213" s="7" t="s">
        <v>97</v>
      </c>
      <c r="D213" s="24">
        <f>D215+D216</f>
        <v>0</v>
      </c>
      <c r="E213" s="28">
        <f>E215+E216</f>
        <v>0</v>
      </c>
      <c r="F213" s="24">
        <f t="shared" si="132"/>
        <v>0</v>
      </c>
      <c r="G213" s="24">
        <f t="shared" ref="G213:J213" si="138">G215+G216</f>
        <v>19415.8</v>
      </c>
      <c r="H213" s="28">
        <f t="shared" ref="H213" si="139">H215+H216</f>
        <v>0</v>
      </c>
      <c r="I213" s="24">
        <f t="shared" si="133"/>
        <v>19415.8</v>
      </c>
      <c r="J213" s="24">
        <f t="shared" si="138"/>
        <v>0</v>
      </c>
      <c r="K213" s="30">
        <f t="shared" ref="K213" si="140">K215+K216</f>
        <v>0</v>
      </c>
      <c r="L213" s="25">
        <f t="shared" si="134"/>
        <v>0</v>
      </c>
      <c r="N213" s="36"/>
    </row>
    <row r="214" spans="1:14" x14ac:dyDescent="0.35">
      <c r="A214" s="1"/>
      <c r="B214" s="37" t="s">
        <v>5</v>
      </c>
      <c r="C214" s="37"/>
      <c r="D214" s="24"/>
      <c r="E214" s="28"/>
      <c r="F214" s="24"/>
      <c r="G214" s="24"/>
      <c r="H214" s="28"/>
      <c r="I214" s="24"/>
      <c r="J214" s="25"/>
      <c r="K214" s="30"/>
      <c r="L214" s="25"/>
      <c r="N214" s="36"/>
    </row>
    <row r="215" spans="1:14" hidden="1" x14ac:dyDescent="0.35">
      <c r="A215" s="1"/>
      <c r="B215" s="19" t="s">
        <v>6</v>
      </c>
      <c r="C215" s="19"/>
      <c r="D215" s="24">
        <v>0</v>
      </c>
      <c r="E215" s="28">
        <v>0</v>
      </c>
      <c r="F215" s="24">
        <f t="shared" si="132"/>
        <v>0</v>
      </c>
      <c r="G215" s="24">
        <v>4853.8999999999996</v>
      </c>
      <c r="H215" s="28"/>
      <c r="I215" s="24">
        <f t="shared" si="133"/>
        <v>4853.8999999999996</v>
      </c>
      <c r="J215" s="25">
        <v>0</v>
      </c>
      <c r="K215" s="30">
        <v>0</v>
      </c>
      <c r="L215" s="25">
        <f t="shared" si="134"/>
        <v>0</v>
      </c>
      <c r="M215" s="12" t="s">
        <v>311</v>
      </c>
      <c r="N215" s="36">
        <v>0</v>
      </c>
    </row>
    <row r="216" spans="1:14" x14ac:dyDescent="0.35">
      <c r="A216" s="1"/>
      <c r="B216" s="37" t="s">
        <v>21</v>
      </c>
      <c r="C216" s="37"/>
      <c r="D216" s="24">
        <v>0</v>
      </c>
      <c r="E216" s="28">
        <v>0</v>
      </c>
      <c r="F216" s="24">
        <f t="shared" si="132"/>
        <v>0</v>
      </c>
      <c r="G216" s="24">
        <v>14561.9</v>
      </c>
      <c r="H216" s="28"/>
      <c r="I216" s="24">
        <f t="shared" si="133"/>
        <v>14561.9</v>
      </c>
      <c r="J216" s="25">
        <v>0</v>
      </c>
      <c r="K216" s="30">
        <v>0</v>
      </c>
      <c r="L216" s="25">
        <f t="shared" si="134"/>
        <v>0</v>
      </c>
      <c r="M216" s="12" t="s">
        <v>314</v>
      </c>
      <c r="N216" s="36"/>
    </row>
    <row r="217" spans="1:14" ht="36" x14ac:dyDescent="0.35">
      <c r="A217" s="1" t="s">
        <v>241</v>
      </c>
      <c r="B217" s="37" t="s">
        <v>98</v>
      </c>
      <c r="C217" s="7" t="s">
        <v>97</v>
      </c>
      <c r="D217" s="24">
        <f>D219+D220</f>
        <v>0</v>
      </c>
      <c r="E217" s="28">
        <f>E219+E220</f>
        <v>0</v>
      </c>
      <c r="F217" s="24">
        <f t="shared" si="132"/>
        <v>0</v>
      </c>
      <c r="G217" s="24">
        <f t="shared" ref="G217:J217" si="141">G219+G220</f>
        <v>100000</v>
      </c>
      <c r="H217" s="28">
        <f t="shared" ref="H217" si="142">H219+H220</f>
        <v>0</v>
      </c>
      <c r="I217" s="24">
        <f t="shared" si="133"/>
        <v>100000</v>
      </c>
      <c r="J217" s="24">
        <f t="shared" si="141"/>
        <v>999358.3</v>
      </c>
      <c r="K217" s="30">
        <f t="shared" ref="K217" si="143">K219+K220</f>
        <v>0</v>
      </c>
      <c r="L217" s="25">
        <f t="shared" si="134"/>
        <v>999358.3</v>
      </c>
      <c r="N217" s="36"/>
    </row>
    <row r="218" spans="1:14" x14ac:dyDescent="0.35">
      <c r="A218" s="1"/>
      <c r="B218" s="37" t="s">
        <v>5</v>
      </c>
      <c r="C218" s="37"/>
      <c r="D218" s="24"/>
      <c r="E218" s="28"/>
      <c r="F218" s="24"/>
      <c r="G218" s="24"/>
      <c r="H218" s="28"/>
      <c r="I218" s="24"/>
      <c r="J218" s="25"/>
      <c r="K218" s="30"/>
      <c r="L218" s="25"/>
      <c r="N218" s="36"/>
    </row>
    <row r="219" spans="1:14" hidden="1" x14ac:dyDescent="0.35">
      <c r="A219" s="1"/>
      <c r="B219" s="19" t="s">
        <v>6</v>
      </c>
      <c r="C219" s="19"/>
      <c r="D219" s="24">
        <v>0</v>
      </c>
      <c r="E219" s="28">
        <v>0</v>
      </c>
      <c r="F219" s="24">
        <f t="shared" si="132"/>
        <v>0</v>
      </c>
      <c r="G219" s="24">
        <v>25000</v>
      </c>
      <c r="H219" s="28"/>
      <c r="I219" s="24">
        <f t="shared" si="133"/>
        <v>25000</v>
      </c>
      <c r="J219" s="25">
        <v>284496.90000000002</v>
      </c>
      <c r="K219" s="30"/>
      <c r="L219" s="25">
        <f t="shared" si="134"/>
        <v>284496.90000000002</v>
      </c>
      <c r="M219" s="12" t="s">
        <v>312</v>
      </c>
      <c r="N219" s="36">
        <v>0</v>
      </c>
    </row>
    <row r="220" spans="1:14" x14ac:dyDescent="0.35">
      <c r="A220" s="1"/>
      <c r="B220" s="37" t="s">
        <v>21</v>
      </c>
      <c r="C220" s="37"/>
      <c r="D220" s="24">
        <v>0</v>
      </c>
      <c r="E220" s="28">
        <v>0</v>
      </c>
      <c r="F220" s="24">
        <f t="shared" si="132"/>
        <v>0</v>
      </c>
      <c r="G220" s="24">
        <v>75000</v>
      </c>
      <c r="H220" s="28"/>
      <c r="I220" s="24">
        <f t="shared" si="133"/>
        <v>75000</v>
      </c>
      <c r="J220" s="25">
        <v>714861.4</v>
      </c>
      <c r="K220" s="30"/>
      <c r="L220" s="25">
        <f t="shared" si="134"/>
        <v>714861.4</v>
      </c>
      <c r="M220" s="12" t="s">
        <v>314</v>
      </c>
      <c r="N220" s="36"/>
    </row>
    <row r="221" spans="1:14" x14ac:dyDescent="0.35">
      <c r="A221" s="1"/>
      <c r="B221" s="37" t="s">
        <v>99</v>
      </c>
      <c r="C221" s="37"/>
      <c r="D221" s="31">
        <f>D223</f>
        <v>2259263.7999999998</v>
      </c>
      <c r="E221" s="31">
        <f>E223</f>
        <v>0</v>
      </c>
      <c r="F221" s="24">
        <f t="shared" si="132"/>
        <v>2259263.7999999998</v>
      </c>
      <c r="G221" s="31">
        <f t="shared" ref="G221:J221" si="144">G223</f>
        <v>936232.6</v>
      </c>
      <c r="H221" s="31">
        <f t="shared" ref="H221" si="145">H223</f>
        <v>0</v>
      </c>
      <c r="I221" s="24">
        <f t="shared" si="133"/>
        <v>936232.6</v>
      </c>
      <c r="J221" s="31">
        <f t="shared" si="144"/>
        <v>0</v>
      </c>
      <c r="K221" s="32">
        <f t="shared" ref="K221" si="146">K223</f>
        <v>0</v>
      </c>
      <c r="L221" s="25">
        <f t="shared" si="134"/>
        <v>0</v>
      </c>
      <c r="N221" s="36"/>
    </row>
    <row r="222" spans="1:14" x14ac:dyDescent="0.35">
      <c r="A222" s="1"/>
      <c r="B222" s="8" t="s">
        <v>5</v>
      </c>
      <c r="C222" s="37"/>
      <c r="D222" s="24"/>
      <c r="E222" s="28"/>
      <c r="F222" s="24"/>
      <c r="G222" s="24"/>
      <c r="H222" s="28"/>
      <c r="I222" s="24"/>
      <c r="J222" s="25"/>
      <c r="K222" s="30"/>
      <c r="L222" s="25"/>
      <c r="N222" s="36"/>
    </row>
    <row r="223" spans="1:14" x14ac:dyDescent="0.35">
      <c r="A223" s="1"/>
      <c r="B223" s="8" t="s">
        <v>12</v>
      </c>
      <c r="C223" s="37"/>
      <c r="D223" s="24">
        <f>D226+D229</f>
        <v>2259263.7999999998</v>
      </c>
      <c r="E223" s="28">
        <f>E226+E229</f>
        <v>0</v>
      </c>
      <c r="F223" s="24">
        <f t="shared" si="132"/>
        <v>2259263.7999999998</v>
      </c>
      <c r="G223" s="24">
        <f t="shared" ref="G223:J223" si="147">G226+G229</f>
        <v>936232.6</v>
      </c>
      <c r="H223" s="28">
        <f t="shared" ref="H223" si="148">H226+H229</f>
        <v>0</v>
      </c>
      <c r="I223" s="24">
        <f t="shared" si="133"/>
        <v>936232.6</v>
      </c>
      <c r="J223" s="24">
        <f t="shared" si="147"/>
        <v>0</v>
      </c>
      <c r="K223" s="30">
        <f t="shared" ref="K223" si="149">K226+K229</f>
        <v>0</v>
      </c>
      <c r="L223" s="25">
        <f t="shared" si="134"/>
        <v>0</v>
      </c>
      <c r="N223" s="36"/>
    </row>
    <row r="224" spans="1:14" ht="36" x14ac:dyDescent="0.35">
      <c r="A224" s="1" t="s">
        <v>242</v>
      </c>
      <c r="B224" s="37" t="s">
        <v>100</v>
      </c>
      <c r="C224" s="7" t="s">
        <v>97</v>
      </c>
      <c r="D224" s="24">
        <f>D226</f>
        <v>2259263.7999999998</v>
      </c>
      <c r="E224" s="28">
        <f>E226</f>
        <v>0</v>
      </c>
      <c r="F224" s="24">
        <f t="shared" si="132"/>
        <v>2259263.7999999998</v>
      </c>
      <c r="G224" s="24">
        <f t="shared" ref="G224:J224" si="150">G226</f>
        <v>669232.6</v>
      </c>
      <c r="H224" s="28">
        <f t="shared" ref="H224" si="151">H226</f>
        <v>0</v>
      </c>
      <c r="I224" s="24">
        <f t="shared" si="133"/>
        <v>669232.6</v>
      </c>
      <c r="J224" s="24">
        <f t="shared" si="150"/>
        <v>0</v>
      </c>
      <c r="K224" s="30">
        <f t="shared" ref="K224" si="152">K226</f>
        <v>0</v>
      </c>
      <c r="L224" s="25">
        <f t="shared" si="134"/>
        <v>0</v>
      </c>
      <c r="N224" s="36"/>
    </row>
    <row r="225" spans="1:14" x14ac:dyDescent="0.35">
      <c r="A225" s="1"/>
      <c r="B225" s="37" t="s">
        <v>5</v>
      </c>
      <c r="C225" s="37"/>
      <c r="D225" s="24"/>
      <c r="E225" s="28"/>
      <c r="F225" s="24"/>
      <c r="G225" s="24"/>
      <c r="H225" s="28"/>
      <c r="I225" s="24"/>
      <c r="J225" s="25"/>
      <c r="K225" s="30"/>
      <c r="L225" s="25"/>
      <c r="N225" s="36"/>
    </row>
    <row r="226" spans="1:14" x14ac:dyDescent="0.35">
      <c r="A226" s="1"/>
      <c r="B226" s="8" t="s">
        <v>12</v>
      </c>
      <c r="C226" s="37"/>
      <c r="D226" s="24">
        <v>2259263.7999999998</v>
      </c>
      <c r="E226" s="28"/>
      <c r="F226" s="24">
        <f t="shared" si="132"/>
        <v>2259263.7999999998</v>
      </c>
      <c r="G226" s="24">
        <v>669232.6</v>
      </c>
      <c r="H226" s="28"/>
      <c r="I226" s="24">
        <f t="shared" si="133"/>
        <v>669232.6</v>
      </c>
      <c r="J226" s="25">
        <v>0</v>
      </c>
      <c r="K226" s="30">
        <v>0</v>
      </c>
      <c r="L226" s="25">
        <f t="shared" si="134"/>
        <v>0</v>
      </c>
      <c r="M226" s="12" t="s">
        <v>152</v>
      </c>
      <c r="N226" s="36"/>
    </row>
    <row r="227" spans="1:14" ht="36" x14ac:dyDescent="0.35">
      <c r="A227" s="1" t="s">
        <v>243</v>
      </c>
      <c r="B227" s="37" t="s">
        <v>101</v>
      </c>
      <c r="C227" s="7" t="s">
        <v>97</v>
      </c>
      <c r="D227" s="24">
        <f>D229</f>
        <v>0</v>
      </c>
      <c r="E227" s="28">
        <f>E229</f>
        <v>0</v>
      </c>
      <c r="F227" s="24">
        <f t="shared" si="132"/>
        <v>0</v>
      </c>
      <c r="G227" s="24">
        <f t="shared" ref="G227:J227" si="153">G229</f>
        <v>267000</v>
      </c>
      <c r="H227" s="28">
        <f t="shared" ref="H227" si="154">H229</f>
        <v>0</v>
      </c>
      <c r="I227" s="24">
        <f t="shared" si="133"/>
        <v>267000</v>
      </c>
      <c r="J227" s="24">
        <f t="shared" si="153"/>
        <v>0</v>
      </c>
      <c r="K227" s="30">
        <f t="shared" ref="K227" si="155">K229</f>
        <v>0</v>
      </c>
      <c r="L227" s="25">
        <f t="shared" si="134"/>
        <v>0</v>
      </c>
      <c r="N227" s="36"/>
    </row>
    <row r="228" spans="1:14" x14ac:dyDescent="0.35">
      <c r="A228" s="1"/>
      <c r="B228" s="37" t="s">
        <v>5</v>
      </c>
      <c r="C228" s="37"/>
      <c r="D228" s="24"/>
      <c r="E228" s="28"/>
      <c r="F228" s="24"/>
      <c r="G228" s="24"/>
      <c r="H228" s="28"/>
      <c r="I228" s="24"/>
      <c r="J228" s="25"/>
      <c r="K228" s="30"/>
      <c r="L228" s="25"/>
      <c r="N228" s="36"/>
    </row>
    <row r="229" spans="1:14" x14ac:dyDescent="0.35">
      <c r="A229" s="1"/>
      <c r="B229" s="8" t="s">
        <v>12</v>
      </c>
      <c r="C229" s="37"/>
      <c r="D229" s="24">
        <v>0</v>
      </c>
      <c r="E229" s="28">
        <v>0</v>
      </c>
      <c r="F229" s="24">
        <f t="shared" si="132"/>
        <v>0</v>
      </c>
      <c r="G229" s="24">
        <v>267000</v>
      </c>
      <c r="H229" s="28"/>
      <c r="I229" s="24">
        <f t="shared" si="133"/>
        <v>267000</v>
      </c>
      <c r="J229" s="25">
        <v>0</v>
      </c>
      <c r="K229" s="30">
        <v>0</v>
      </c>
      <c r="L229" s="25">
        <f t="shared" si="134"/>
        <v>0</v>
      </c>
      <c r="M229" s="12" t="s">
        <v>152</v>
      </c>
      <c r="N229" s="36"/>
    </row>
    <row r="230" spans="1:14" x14ac:dyDescent="0.35">
      <c r="A230" s="1"/>
      <c r="B230" s="37" t="s">
        <v>23</v>
      </c>
      <c r="C230" s="39"/>
      <c r="D230" s="32">
        <f>D231</f>
        <v>152441.9</v>
      </c>
      <c r="E230" s="32">
        <f>E231</f>
        <v>-56569.932999999997</v>
      </c>
      <c r="F230" s="24">
        <f t="shared" si="132"/>
        <v>95871.967000000004</v>
      </c>
      <c r="G230" s="32">
        <f t="shared" ref="G230:K230" si="156">G231</f>
        <v>168660</v>
      </c>
      <c r="H230" s="32">
        <f t="shared" si="156"/>
        <v>0</v>
      </c>
      <c r="I230" s="24">
        <f t="shared" si="133"/>
        <v>168660</v>
      </c>
      <c r="J230" s="32">
        <f t="shared" si="156"/>
        <v>260000</v>
      </c>
      <c r="K230" s="32">
        <f t="shared" si="156"/>
        <v>0</v>
      </c>
      <c r="L230" s="25">
        <f t="shared" si="134"/>
        <v>260000</v>
      </c>
      <c r="N230" s="36"/>
    </row>
    <row r="231" spans="1:14" ht="54" x14ac:dyDescent="0.35">
      <c r="A231" s="1" t="s">
        <v>244</v>
      </c>
      <c r="B231" s="37" t="s">
        <v>260</v>
      </c>
      <c r="C231" s="7" t="s">
        <v>59</v>
      </c>
      <c r="D231" s="25">
        <v>152441.9</v>
      </c>
      <c r="E231" s="30">
        <v>-56569.932999999997</v>
      </c>
      <c r="F231" s="24">
        <f t="shared" si="132"/>
        <v>95871.967000000004</v>
      </c>
      <c r="G231" s="25">
        <v>168660</v>
      </c>
      <c r="H231" s="30"/>
      <c r="I231" s="24">
        <f t="shared" si="133"/>
        <v>168660</v>
      </c>
      <c r="J231" s="25">
        <v>260000</v>
      </c>
      <c r="K231" s="30"/>
      <c r="L231" s="25">
        <f t="shared" si="134"/>
        <v>260000</v>
      </c>
      <c r="M231" s="11" t="s">
        <v>102</v>
      </c>
      <c r="N231" s="36"/>
    </row>
    <row r="232" spans="1:14" x14ac:dyDescent="0.35">
      <c r="A232" s="1"/>
      <c r="B232" s="42" t="s">
        <v>7</v>
      </c>
      <c r="C232" s="42"/>
      <c r="D232" s="32">
        <f>D236+D233+D234+D235+D237+D238+D239</f>
        <v>442565.6</v>
      </c>
      <c r="E232" s="32">
        <f>E236+E233+E234+E235+E237+E238+E239</f>
        <v>-565.25599999999997</v>
      </c>
      <c r="F232" s="24">
        <f t="shared" si="132"/>
        <v>442000.34399999998</v>
      </c>
      <c r="G232" s="32">
        <f t="shared" ref="G232:J232" si="157">G236+G233+G234+G235+G237+G238+G239</f>
        <v>303460.59999999998</v>
      </c>
      <c r="H232" s="32">
        <f t="shared" ref="H232" si="158">H236+H233+H234+H235+H237+H238+H239</f>
        <v>0</v>
      </c>
      <c r="I232" s="24">
        <f t="shared" si="133"/>
        <v>303460.59999999998</v>
      </c>
      <c r="J232" s="32">
        <f t="shared" si="157"/>
        <v>163030.6</v>
      </c>
      <c r="K232" s="32">
        <f t="shared" ref="K232" si="159">K236+K233+K234+K235+K237+K238+K239</f>
        <v>0</v>
      </c>
      <c r="L232" s="25">
        <f t="shared" si="134"/>
        <v>163030.6</v>
      </c>
      <c r="N232" s="36"/>
    </row>
    <row r="233" spans="1:14" ht="54" x14ac:dyDescent="0.35">
      <c r="A233" s="1" t="s">
        <v>245</v>
      </c>
      <c r="B233" s="37" t="s">
        <v>103</v>
      </c>
      <c r="C233" s="7" t="s">
        <v>59</v>
      </c>
      <c r="D233" s="25">
        <v>43115.199999999997</v>
      </c>
      <c r="E233" s="30"/>
      <c r="F233" s="24">
        <f t="shared" si="132"/>
        <v>43115.199999999997</v>
      </c>
      <c r="G233" s="25">
        <v>0</v>
      </c>
      <c r="H233" s="30">
        <v>0</v>
      </c>
      <c r="I233" s="24">
        <f t="shared" si="133"/>
        <v>0</v>
      </c>
      <c r="J233" s="25">
        <v>0</v>
      </c>
      <c r="K233" s="30">
        <v>0</v>
      </c>
      <c r="L233" s="25">
        <f t="shared" si="134"/>
        <v>0</v>
      </c>
      <c r="M233" s="11" t="s">
        <v>106</v>
      </c>
      <c r="N233" s="36"/>
    </row>
    <row r="234" spans="1:14" ht="54" x14ac:dyDescent="0.35">
      <c r="A234" s="1" t="s">
        <v>246</v>
      </c>
      <c r="B234" s="37" t="s">
        <v>320</v>
      </c>
      <c r="C234" s="7" t="s">
        <v>59</v>
      </c>
      <c r="D234" s="25">
        <v>95000</v>
      </c>
      <c r="E234" s="30"/>
      <c r="F234" s="24">
        <f t="shared" si="132"/>
        <v>95000</v>
      </c>
      <c r="G234" s="25">
        <v>97642.5</v>
      </c>
      <c r="H234" s="30"/>
      <c r="I234" s="24">
        <f t="shared" si="133"/>
        <v>97642.5</v>
      </c>
      <c r="J234" s="25">
        <v>0</v>
      </c>
      <c r="K234" s="30">
        <v>0</v>
      </c>
      <c r="L234" s="25">
        <f t="shared" si="134"/>
        <v>0</v>
      </c>
      <c r="M234" s="11" t="s">
        <v>107</v>
      </c>
      <c r="N234" s="36"/>
    </row>
    <row r="235" spans="1:14" ht="54" x14ac:dyDescent="0.35">
      <c r="A235" s="1" t="s">
        <v>247</v>
      </c>
      <c r="B235" s="37" t="s">
        <v>104</v>
      </c>
      <c r="C235" s="7" t="s">
        <v>59</v>
      </c>
      <c r="D235" s="25">
        <v>123313</v>
      </c>
      <c r="E235" s="30"/>
      <c r="F235" s="24">
        <f t="shared" si="132"/>
        <v>123313</v>
      </c>
      <c r="G235" s="25">
        <v>0</v>
      </c>
      <c r="H235" s="30">
        <v>0</v>
      </c>
      <c r="I235" s="24">
        <f t="shared" si="133"/>
        <v>0</v>
      </c>
      <c r="J235" s="25">
        <v>0</v>
      </c>
      <c r="K235" s="30">
        <v>0</v>
      </c>
      <c r="L235" s="25">
        <f t="shared" si="134"/>
        <v>0</v>
      </c>
      <c r="M235" s="11" t="s">
        <v>108</v>
      </c>
      <c r="N235" s="36"/>
    </row>
    <row r="236" spans="1:14" ht="54" x14ac:dyDescent="0.35">
      <c r="A236" s="1" t="s">
        <v>248</v>
      </c>
      <c r="B236" s="37" t="s">
        <v>325</v>
      </c>
      <c r="C236" s="7" t="s">
        <v>59</v>
      </c>
      <c r="D236" s="25">
        <v>0</v>
      </c>
      <c r="E236" s="30">
        <v>0</v>
      </c>
      <c r="F236" s="24">
        <f t="shared" si="132"/>
        <v>0</v>
      </c>
      <c r="G236" s="25">
        <v>0</v>
      </c>
      <c r="H236" s="30">
        <v>0</v>
      </c>
      <c r="I236" s="24">
        <f t="shared" si="133"/>
        <v>0</v>
      </c>
      <c r="J236" s="25">
        <v>68921.600000000006</v>
      </c>
      <c r="K236" s="30"/>
      <c r="L236" s="25">
        <f t="shared" si="134"/>
        <v>68921.600000000006</v>
      </c>
      <c r="M236" s="12" t="s">
        <v>111</v>
      </c>
      <c r="N236" s="36"/>
    </row>
    <row r="237" spans="1:14" ht="54" x14ac:dyDescent="0.35">
      <c r="A237" s="1" t="s">
        <v>249</v>
      </c>
      <c r="B237" s="37" t="s">
        <v>105</v>
      </c>
      <c r="C237" s="7" t="s">
        <v>59</v>
      </c>
      <c r="D237" s="25">
        <v>167337.4</v>
      </c>
      <c r="E237" s="30"/>
      <c r="F237" s="24">
        <f t="shared" si="132"/>
        <v>167337.4</v>
      </c>
      <c r="G237" s="25">
        <v>102061.5</v>
      </c>
      <c r="H237" s="30"/>
      <c r="I237" s="24">
        <f t="shared" si="133"/>
        <v>102061.5</v>
      </c>
      <c r="J237" s="25">
        <v>0</v>
      </c>
      <c r="K237" s="30">
        <v>0</v>
      </c>
      <c r="L237" s="25">
        <f t="shared" si="134"/>
        <v>0</v>
      </c>
      <c r="M237" s="12" t="s">
        <v>109</v>
      </c>
      <c r="N237" s="36"/>
    </row>
    <row r="238" spans="1:14" ht="54" x14ac:dyDescent="0.35">
      <c r="A238" s="1" t="s">
        <v>250</v>
      </c>
      <c r="B238" s="37" t="s">
        <v>327</v>
      </c>
      <c r="C238" s="7" t="s">
        <v>59</v>
      </c>
      <c r="D238" s="25">
        <v>13800</v>
      </c>
      <c r="E238" s="30">
        <v>-565.25599999999997</v>
      </c>
      <c r="F238" s="24">
        <f t="shared" si="132"/>
        <v>13234.744000000001</v>
      </c>
      <c r="G238" s="25">
        <v>103756.6</v>
      </c>
      <c r="H238" s="30"/>
      <c r="I238" s="24">
        <f t="shared" si="133"/>
        <v>103756.6</v>
      </c>
      <c r="J238" s="25">
        <v>90000</v>
      </c>
      <c r="K238" s="30"/>
      <c r="L238" s="25">
        <f t="shared" si="134"/>
        <v>90000</v>
      </c>
      <c r="M238" s="12" t="s">
        <v>110</v>
      </c>
      <c r="N238" s="36"/>
    </row>
    <row r="239" spans="1:14" ht="54" x14ac:dyDescent="0.35">
      <c r="A239" s="1" t="s">
        <v>168</v>
      </c>
      <c r="B239" s="37" t="s">
        <v>326</v>
      </c>
      <c r="C239" s="7" t="s">
        <v>59</v>
      </c>
      <c r="D239" s="25">
        <v>0</v>
      </c>
      <c r="E239" s="30">
        <v>0</v>
      </c>
      <c r="F239" s="24">
        <f t="shared" si="132"/>
        <v>0</v>
      </c>
      <c r="G239" s="25">
        <v>0</v>
      </c>
      <c r="H239" s="30">
        <v>0</v>
      </c>
      <c r="I239" s="24">
        <f t="shared" si="133"/>
        <v>0</v>
      </c>
      <c r="J239" s="25">
        <v>4109</v>
      </c>
      <c r="K239" s="30"/>
      <c r="L239" s="25">
        <f t="shared" si="134"/>
        <v>4109</v>
      </c>
      <c r="M239" s="12" t="s">
        <v>112</v>
      </c>
      <c r="N239" s="36"/>
    </row>
    <row r="240" spans="1:14" x14ac:dyDescent="0.35">
      <c r="A240" s="1"/>
      <c r="B240" s="37" t="s">
        <v>15</v>
      </c>
      <c r="C240" s="39"/>
      <c r="D240" s="32">
        <f>D241+D242+D243</f>
        <v>88629.499999999985</v>
      </c>
      <c r="E240" s="32">
        <f>E241+E242+E243+E244</f>
        <v>3426.3</v>
      </c>
      <c r="F240" s="24">
        <f t="shared" si="132"/>
        <v>92055.799999999988</v>
      </c>
      <c r="G240" s="32">
        <f t="shared" ref="G240:J240" si="160">G241+G242+G243</f>
        <v>45508.7</v>
      </c>
      <c r="H240" s="32">
        <f>H241+H242+H243+H244</f>
        <v>0</v>
      </c>
      <c r="I240" s="24">
        <f t="shared" si="133"/>
        <v>45508.7</v>
      </c>
      <c r="J240" s="32">
        <f t="shared" si="160"/>
        <v>12285.5</v>
      </c>
      <c r="K240" s="32">
        <f>K241+K242+K243+K244</f>
        <v>0</v>
      </c>
      <c r="L240" s="25">
        <f t="shared" si="134"/>
        <v>12285.5</v>
      </c>
      <c r="N240" s="36"/>
    </row>
    <row r="241" spans="1:14" ht="54" x14ac:dyDescent="0.35">
      <c r="A241" s="1" t="s">
        <v>251</v>
      </c>
      <c r="B241" s="37" t="s">
        <v>321</v>
      </c>
      <c r="C241" s="7" t="s">
        <v>59</v>
      </c>
      <c r="D241" s="25">
        <v>43992.2</v>
      </c>
      <c r="E241" s="30"/>
      <c r="F241" s="24">
        <f t="shared" si="132"/>
        <v>43992.2</v>
      </c>
      <c r="G241" s="25">
        <v>0</v>
      </c>
      <c r="H241" s="30">
        <v>0</v>
      </c>
      <c r="I241" s="24">
        <f t="shared" si="133"/>
        <v>0</v>
      </c>
      <c r="J241" s="25">
        <v>0</v>
      </c>
      <c r="K241" s="30">
        <v>0</v>
      </c>
      <c r="L241" s="25">
        <f t="shared" si="134"/>
        <v>0</v>
      </c>
      <c r="M241" s="12" t="s">
        <v>142</v>
      </c>
      <c r="N241" s="36"/>
    </row>
    <row r="242" spans="1:14" ht="54" x14ac:dyDescent="0.35">
      <c r="A242" s="1" t="s">
        <v>252</v>
      </c>
      <c r="B242" s="37" t="s">
        <v>334</v>
      </c>
      <c r="C242" s="7" t="s">
        <v>59</v>
      </c>
      <c r="D242" s="25">
        <v>32456.6</v>
      </c>
      <c r="E242" s="30"/>
      <c r="F242" s="24">
        <f t="shared" si="132"/>
        <v>32456.6</v>
      </c>
      <c r="G242" s="25">
        <v>29500</v>
      </c>
      <c r="H242" s="30"/>
      <c r="I242" s="24">
        <f t="shared" si="133"/>
        <v>29500</v>
      </c>
      <c r="J242" s="25">
        <v>0</v>
      </c>
      <c r="K242" s="30">
        <v>0</v>
      </c>
      <c r="L242" s="25">
        <f t="shared" si="134"/>
        <v>0</v>
      </c>
      <c r="M242" s="12" t="s">
        <v>141</v>
      </c>
      <c r="N242" s="36"/>
    </row>
    <row r="243" spans="1:14" ht="54" x14ac:dyDescent="0.35">
      <c r="A243" s="1" t="s">
        <v>253</v>
      </c>
      <c r="B243" s="37" t="s">
        <v>139</v>
      </c>
      <c r="C243" s="7" t="s">
        <v>59</v>
      </c>
      <c r="D243" s="25">
        <v>12180.7</v>
      </c>
      <c r="E243" s="30"/>
      <c r="F243" s="24">
        <f t="shared" si="132"/>
        <v>12180.7</v>
      </c>
      <c r="G243" s="25">
        <v>16008.7</v>
      </c>
      <c r="H243" s="30"/>
      <c r="I243" s="24">
        <f t="shared" si="133"/>
        <v>16008.7</v>
      </c>
      <c r="J243" s="25">
        <v>12285.5</v>
      </c>
      <c r="K243" s="30"/>
      <c r="L243" s="25">
        <f t="shared" si="134"/>
        <v>12285.5</v>
      </c>
      <c r="M243" s="12" t="s">
        <v>140</v>
      </c>
      <c r="N243" s="36"/>
    </row>
    <row r="244" spans="1:14" ht="54" x14ac:dyDescent="0.35">
      <c r="A244" s="1" t="s">
        <v>254</v>
      </c>
      <c r="B244" s="37" t="s">
        <v>331</v>
      </c>
      <c r="C244" s="7" t="s">
        <v>59</v>
      </c>
      <c r="D244" s="25"/>
      <c r="E244" s="30">
        <v>3426.3</v>
      </c>
      <c r="F244" s="24">
        <f t="shared" si="132"/>
        <v>3426.3</v>
      </c>
      <c r="G244" s="25"/>
      <c r="H244" s="30"/>
      <c r="I244" s="24">
        <f t="shared" si="133"/>
        <v>0</v>
      </c>
      <c r="J244" s="25"/>
      <c r="K244" s="30"/>
      <c r="L244" s="25">
        <f t="shared" si="134"/>
        <v>0</v>
      </c>
      <c r="M244" s="12" t="s">
        <v>332</v>
      </c>
      <c r="N244" s="36"/>
    </row>
    <row r="245" spans="1:14" x14ac:dyDescent="0.35">
      <c r="A245" s="1"/>
      <c r="B245" s="37" t="s">
        <v>22</v>
      </c>
      <c r="C245" s="39"/>
      <c r="D245" s="32">
        <f>D246</f>
        <v>10964.3</v>
      </c>
      <c r="E245" s="32">
        <f>E246+E247</f>
        <v>0</v>
      </c>
      <c r="F245" s="24">
        <f t="shared" si="132"/>
        <v>10964.3</v>
      </c>
      <c r="G245" s="32">
        <f t="shared" ref="G245:J245" si="161">G246</f>
        <v>0</v>
      </c>
      <c r="H245" s="32">
        <f>H246+H247</f>
        <v>0</v>
      </c>
      <c r="I245" s="24">
        <f t="shared" si="133"/>
        <v>0</v>
      </c>
      <c r="J245" s="32">
        <f t="shared" si="161"/>
        <v>0</v>
      </c>
      <c r="K245" s="32">
        <f>K246+K247</f>
        <v>0</v>
      </c>
      <c r="L245" s="25">
        <f t="shared" si="134"/>
        <v>0</v>
      </c>
      <c r="N245" s="36"/>
    </row>
    <row r="246" spans="1:14" ht="54" x14ac:dyDescent="0.35">
      <c r="A246" s="57" t="s">
        <v>335</v>
      </c>
      <c r="B246" s="55" t="s">
        <v>58</v>
      </c>
      <c r="C246" s="7" t="s">
        <v>59</v>
      </c>
      <c r="D246" s="25">
        <v>10964.3</v>
      </c>
      <c r="E246" s="30">
        <v>-637.66300000000001</v>
      </c>
      <c r="F246" s="24">
        <f t="shared" si="132"/>
        <v>10326.636999999999</v>
      </c>
      <c r="G246" s="25">
        <v>0</v>
      </c>
      <c r="H246" s="30">
        <v>0</v>
      </c>
      <c r="I246" s="24">
        <f t="shared" si="133"/>
        <v>0</v>
      </c>
      <c r="J246" s="25">
        <v>0</v>
      </c>
      <c r="K246" s="30">
        <v>0</v>
      </c>
      <c r="L246" s="25">
        <f t="shared" si="134"/>
        <v>0</v>
      </c>
      <c r="M246" s="11" t="s">
        <v>57</v>
      </c>
      <c r="N246" s="36"/>
    </row>
    <row r="247" spans="1:14" ht="54" x14ac:dyDescent="0.35">
      <c r="A247" s="58"/>
      <c r="B247" s="56"/>
      <c r="C247" s="7" t="s">
        <v>330</v>
      </c>
      <c r="D247" s="25"/>
      <c r="E247" s="30">
        <v>637.66300000000001</v>
      </c>
      <c r="F247" s="24">
        <f t="shared" si="132"/>
        <v>637.66300000000001</v>
      </c>
      <c r="G247" s="25"/>
      <c r="H247" s="30"/>
      <c r="I247" s="24">
        <f t="shared" si="133"/>
        <v>0</v>
      </c>
      <c r="J247" s="25"/>
      <c r="K247" s="30"/>
      <c r="L247" s="25">
        <f t="shared" si="134"/>
        <v>0</v>
      </c>
      <c r="M247" s="11" t="s">
        <v>57</v>
      </c>
      <c r="N247" s="36"/>
    </row>
    <row r="248" spans="1:14" x14ac:dyDescent="0.35">
      <c r="A248" s="41"/>
      <c r="B248" s="50" t="s">
        <v>8</v>
      </c>
      <c r="C248" s="50"/>
      <c r="D248" s="25">
        <f>D14+D81+D116+D140+D221+D230+D232+D240+D245</f>
        <v>9327615.6000000015</v>
      </c>
      <c r="E248" s="30">
        <f>E14+E81+E116+E140+E221+E230+E232+E240+E245</f>
        <v>-109687.58099999999</v>
      </c>
      <c r="F248" s="25">
        <f t="shared" si="132"/>
        <v>9217928.0190000013</v>
      </c>
      <c r="G248" s="25">
        <f>G14+G81+G116+G140+G221+G230+G232+G240+G245</f>
        <v>8208529.2999999989</v>
      </c>
      <c r="H248" s="30">
        <f>H14+H81+H116+H140+H221+H230+H232+H240+H245</f>
        <v>0</v>
      </c>
      <c r="I248" s="25">
        <f t="shared" si="133"/>
        <v>8208529.2999999989</v>
      </c>
      <c r="J248" s="25">
        <f>J14+J81+J116+J140+J221+J230+J232+J240+J245</f>
        <v>7858887.1999999993</v>
      </c>
      <c r="K248" s="30">
        <f>K14+K81+K116+K140+K221+K230+K232+K240+K245</f>
        <v>37871.701999999997</v>
      </c>
      <c r="L248" s="25">
        <f t="shared" si="134"/>
        <v>7896758.9019999988</v>
      </c>
      <c r="N248" s="36"/>
    </row>
    <row r="249" spans="1:14" x14ac:dyDescent="0.35">
      <c r="A249" s="41"/>
      <c r="B249" s="50" t="s">
        <v>9</v>
      </c>
      <c r="C249" s="54"/>
      <c r="D249" s="25"/>
      <c r="E249" s="30"/>
      <c r="F249" s="25"/>
      <c r="G249" s="25"/>
      <c r="H249" s="30"/>
      <c r="I249" s="25"/>
      <c r="J249" s="25"/>
      <c r="K249" s="30"/>
      <c r="L249" s="25"/>
      <c r="N249" s="36"/>
    </row>
    <row r="250" spans="1:14" x14ac:dyDescent="0.35">
      <c r="A250" s="41"/>
      <c r="B250" s="50" t="s">
        <v>21</v>
      </c>
      <c r="C250" s="50"/>
      <c r="D250" s="25">
        <f>D143</f>
        <v>1644791.2999999998</v>
      </c>
      <c r="E250" s="30">
        <f>E143</f>
        <v>0</v>
      </c>
      <c r="F250" s="25">
        <f t="shared" si="132"/>
        <v>1644791.2999999998</v>
      </c>
      <c r="G250" s="25">
        <f t="shared" ref="G250:J250" si="162">G143</f>
        <v>2102955</v>
      </c>
      <c r="H250" s="30">
        <f t="shared" ref="H250" si="163">H143</f>
        <v>0</v>
      </c>
      <c r="I250" s="25">
        <f t="shared" si="133"/>
        <v>2102955</v>
      </c>
      <c r="J250" s="25">
        <f t="shared" si="162"/>
        <v>1860675</v>
      </c>
      <c r="K250" s="30">
        <f t="shared" ref="K250" si="164">K143</f>
        <v>0</v>
      </c>
      <c r="L250" s="25">
        <f t="shared" si="134"/>
        <v>1860675</v>
      </c>
      <c r="N250" s="36"/>
    </row>
    <row r="251" spans="1:14" x14ac:dyDescent="0.35">
      <c r="A251" s="41"/>
      <c r="B251" s="50" t="s">
        <v>12</v>
      </c>
      <c r="C251" s="50"/>
      <c r="D251" s="25">
        <f>D17+D84+D119+D223</f>
        <v>3434674.0999999996</v>
      </c>
      <c r="E251" s="30">
        <f>E17+E84+E119+E223</f>
        <v>0</v>
      </c>
      <c r="F251" s="25">
        <f t="shared" si="132"/>
        <v>3434674.0999999996</v>
      </c>
      <c r="G251" s="25">
        <f t="shared" ref="G251:J251" si="165">G17+G84+G119+G223</f>
        <v>2189848.7000000002</v>
      </c>
      <c r="H251" s="30">
        <f t="shared" ref="H251" si="166">H17+H84+H119+H223</f>
        <v>0</v>
      </c>
      <c r="I251" s="25">
        <f t="shared" si="133"/>
        <v>2189848.7000000002</v>
      </c>
      <c r="J251" s="25">
        <f t="shared" si="165"/>
        <v>940203.2</v>
      </c>
      <c r="K251" s="30">
        <f t="shared" ref="K251" si="167">K17+K84+K119+K223</f>
        <v>0</v>
      </c>
      <c r="L251" s="25">
        <f t="shared" si="134"/>
        <v>940203.2</v>
      </c>
      <c r="N251" s="36"/>
    </row>
    <row r="252" spans="1:14" x14ac:dyDescent="0.35">
      <c r="A252" s="41"/>
      <c r="B252" s="50" t="s">
        <v>20</v>
      </c>
      <c r="C252" s="50"/>
      <c r="D252" s="25">
        <f>D18+D85</f>
        <v>450505.8</v>
      </c>
      <c r="E252" s="30">
        <f>E18+E85</f>
        <v>0</v>
      </c>
      <c r="F252" s="25">
        <f t="shared" si="132"/>
        <v>450505.8</v>
      </c>
      <c r="G252" s="25">
        <f t="shared" ref="G252:J252" si="168">G18+G85</f>
        <v>435018.2</v>
      </c>
      <c r="H252" s="30">
        <f t="shared" ref="H252" si="169">H18+H85</f>
        <v>0</v>
      </c>
      <c r="I252" s="25">
        <f t="shared" si="133"/>
        <v>435018.2</v>
      </c>
      <c r="J252" s="25">
        <f t="shared" si="168"/>
        <v>439776.60000000003</v>
      </c>
      <c r="K252" s="30">
        <f t="shared" ref="K252" si="170">K18+K85</f>
        <v>0</v>
      </c>
      <c r="L252" s="25">
        <f t="shared" si="134"/>
        <v>439776.60000000003</v>
      </c>
      <c r="N252" s="36"/>
    </row>
    <row r="253" spans="1:14" x14ac:dyDescent="0.35">
      <c r="A253" s="41"/>
      <c r="B253" s="50" t="s">
        <v>116</v>
      </c>
      <c r="C253" s="51"/>
      <c r="D253" s="25">
        <f>D86</f>
        <v>518443.7</v>
      </c>
      <c r="E253" s="30">
        <f>E86</f>
        <v>0</v>
      </c>
      <c r="F253" s="25">
        <f t="shared" si="132"/>
        <v>518443.7</v>
      </c>
      <c r="G253" s="25">
        <f t="shared" ref="G253:J253" si="171">G86</f>
        <v>533322.9</v>
      </c>
      <c r="H253" s="30">
        <f t="shared" ref="H253" si="172">H86</f>
        <v>0</v>
      </c>
      <c r="I253" s="25">
        <f t="shared" si="133"/>
        <v>533322.9</v>
      </c>
      <c r="J253" s="25">
        <f t="shared" si="171"/>
        <v>2107564.9</v>
      </c>
      <c r="K253" s="30">
        <f t="shared" ref="K253" si="173">K86</f>
        <v>0</v>
      </c>
      <c r="L253" s="25">
        <f t="shared" si="134"/>
        <v>2107564.9</v>
      </c>
      <c r="N253" s="36"/>
    </row>
    <row r="254" spans="1:14" x14ac:dyDescent="0.35">
      <c r="A254" s="41"/>
      <c r="B254" s="50" t="s">
        <v>10</v>
      </c>
      <c r="C254" s="50"/>
      <c r="D254" s="25"/>
      <c r="E254" s="30"/>
      <c r="F254" s="25"/>
      <c r="G254" s="25"/>
      <c r="H254" s="30"/>
      <c r="I254" s="25"/>
      <c r="J254" s="25"/>
      <c r="K254" s="30"/>
      <c r="L254" s="25"/>
      <c r="N254" s="36"/>
    </row>
    <row r="255" spans="1:14" x14ac:dyDescent="0.35">
      <c r="A255" s="41"/>
      <c r="B255" s="52" t="s">
        <v>14</v>
      </c>
      <c r="C255" s="52"/>
      <c r="D255" s="25">
        <f>D246+D87+D88+D89+D90+D92+D93+D94+D95+D96+D97+D98+D99+D100+D101+D102+D103+D231+D233+D234+D235+D236+D237+D238+D239+D241+D242+D243+D19+D24+D29+D34+D39+D40+D42+D46+D51+D56+D57+D61+D65+D69+D70+D78+D79+D80</f>
        <v>2475715.6</v>
      </c>
      <c r="E255" s="30">
        <f>E246+E87+E88+E89+E90+E92+E93+E94+E95+E96+E97+E98+E99+E100+E101+E102+E103+E231+E233+E234+E235+E236+E237+E238+E239+E241+E242+E243+E19+E24+E29+E34+E39+E40+E42+E46+E51+E56+E57+E61+E65+E69+E70+E78+E79+E80+E244</f>
        <v>-110325.24399999999</v>
      </c>
      <c r="F255" s="25">
        <f t="shared" si="132"/>
        <v>2365390.3560000001</v>
      </c>
      <c r="G255" s="25">
        <f t="shared" ref="G255:J255" si="174">G246+G87+G88+G89+G90+G92+G93+G94+G95+G96+G97+G98+G99+G100+G101+G102+G103+G231+G233+G234+G235+G236+G237+G238+G239+G241+G242+G243+G19+G24+G29+G34+G39+G40+G42+G46+G51+G56+G57+G61+G65+G69+G70+G78+G79+G80</f>
        <v>2081487.4000000001</v>
      </c>
      <c r="H255" s="30">
        <f>H246+H87+H88+H89+H90+H92+H93+H94+H95+H96+H97+H98+H99+H100+H101+H102+H103+H231+H233+H234+H235+H236+H237+H238+H239+H241+H242+H243+H19+H24+H29+H34+H39+H40+H42+H46+H51+H56+H57+H61+H65+H69+H70+H78+H79+H80+H244</f>
        <v>0</v>
      </c>
      <c r="I255" s="25">
        <f t="shared" si="133"/>
        <v>2081487.4000000001</v>
      </c>
      <c r="J255" s="25">
        <f t="shared" si="174"/>
        <v>1977979.4</v>
      </c>
      <c r="K255" s="30">
        <f>K246+K87+K88+K89+K90+K92+K93+K94+K95+K96+K97+K98+K99+K100+K101+K102+K103+K231+K233+K234+K235+K236+K237+K238+K239+K241+K242+K243+K19+K24+K29+K34+K39+K40+K42+K46+K51+K56+K57+K61+K65+K69+K70+K78+K79+K80+K244</f>
        <v>37871.701999999997</v>
      </c>
      <c r="L255" s="25">
        <f t="shared" si="134"/>
        <v>2015851.102</v>
      </c>
      <c r="N255" s="36"/>
    </row>
    <row r="256" spans="1:14" x14ac:dyDescent="0.35">
      <c r="A256" s="41"/>
      <c r="B256" s="53" t="s">
        <v>3</v>
      </c>
      <c r="C256" s="51"/>
      <c r="D256" s="25">
        <f>D104+D109+D112</f>
        <v>1770073.9000000001</v>
      </c>
      <c r="E256" s="30">
        <f>E104+E109+E112</f>
        <v>0</v>
      </c>
      <c r="F256" s="25">
        <f t="shared" si="132"/>
        <v>1770073.9000000001</v>
      </c>
      <c r="G256" s="25">
        <f t="shared" ref="G256:J256" si="175">G104+G109+G112</f>
        <v>2154109.1999999997</v>
      </c>
      <c r="H256" s="30">
        <f t="shared" ref="H256" si="176">H104+H109+H112</f>
        <v>0</v>
      </c>
      <c r="I256" s="25">
        <f t="shared" si="133"/>
        <v>2154109.1999999997</v>
      </c>
      <c r="J256" s="25">
        <f t="shared" si="175"/>
        <v>2540924.4</v>
      </c>
      <c r="K256" s="30">
        <f t="shared" ref="K256" si="177">K104+K109+K112</f>
        <v>0</v>
      </c>
      <c r="L256" s="25">
        <f t="shared" si="134"/>
        <v>2540924.4</v>
      </c>
      <c r="N256" s="36"/>
    </row>
    <row r="257" spans="1:14" x14ac:dyDescent="0.35">
      <c r="A257" s="41"/>
      <c r="B257" s="50" t="s">
        <v>318</v>
      </c>
      <c r="C257" s="51"/>
      <c r="D257" s="25">
        <f>D139+D120+D121+D125+D126+D127+D128+D129+D130+D131+D135+D144+D148+D152+D156+D160+D164+D168+D169+D173+D177+D181+D185+D189+D193+D197+D205+D206+D207+D208+D209+D213+D217+D224+D227</f>
        <v>4750814.1999999993</v>
      </c>
      <c r="E257" s="30">
        <f>E139+E120+E121+E125+E126+E127+E128+E129+E130+E131+E135+E144+E148+E152+E156+E160+E164+E168+E169+E173+E177+E181+E185+E189+E193+E197+E205+E206+E207+E208+E209+E213+E217+E224+E227</f>
        <v>0</v>
      </c>
      <c r="F257" s="25">
        <f t="shared" si="132"/>
        <v>4750814.1999999993</v>
      </c>
      <c r="G257" s="25">
        <f t="shared" ref="G257:J257" si="178">G139+G120+G121+G125+G126+G127+G128+G129+G130+G131+G135+G144+G148+G152+G156+G160+G164+G168+G169+G173+G177+G181+G185+G189+G193+G197+G205+G206+G207+G208+G209+G213+G217+G224+G227</f>
        <v>3956932.7</v>
      </c>
      <c r="H257" s="30">
        <f t="shared" ref="H257" si="179">H139+H120+H121+H125+H126+H127+H128+H129+H130+H131+H135+H144+H148+H152+H156+H160+H164+H168+H169+H173+H177+H181+H185+H189+H193+H197+H205+H206+H207+H208+H209+H213+H217+H224+H227</f>
        <v>0</v>
      </c>
      <c r="I257" s="25">
        <f t="shared" si="133"/>
        <v>3956932.7</v>
      </c>
      <c r="J257" s="25">
        <f t="shared" si="178"/>
        <v>3299114.8</v>
      </c>
      <c r="K257" s="30">
        <f t="shared" ref="K257" si="180">K139+K120+K121+K125+K126+K127+K128+K129+K130+K131+K135+K144+K148+K152+K156+K160+K164+K168+K169+K173+K177+K181+K185+K189+K193+K197+K205+K206+K207+K208+K209+K213+K217+K224+K227</f>
        <v>0</v>
      </c>
      <c r="L257" s="25">
        <f t="shared" si="134"/>
        <v>3299114.8</v>
      </c>
      <c r="N257" s="36"/>
    </row>
    <row r="258" spans="1:14" x14ac:dyDescent="0.35">
      <c r="A258" s="23"/>
      <c r="B258" s="50" t="s">
        <v>11</v>
      </c>
      <c r="C258" s="51"/>
      <c r="D258" s="25">
        <f>D41+D71+D72+D73+D74+D75+D76+D77</f>
        <v>37430.800000000003</v>
      </c>
      <c r="E258" s="30">
        <f>E41+E71+E72+E73+E74+E75+E76+E77</f>
        <v>0</v>
      </c>
      <c r="F258" s="25">
        <f t="shared" si="132"/>
        <v>37430.800000000003</v>
      </c>
      <c r="G258" s="25">
        <f t="shared" ref="G258:J258" si="181">G41+G71+G72+G73+G74+G75+G76+G77+G78+G79+G80</f>
        <v>16000</v>
      </c>
      <c r="H258" s="30">
        <f t="shared" ref="H258" si="182">H41+H71+H72+H73+H74+H75+H76+H77+H78+H79+H80</f>
        <v>0</v>
      </c>
      <c r="I258" s="25">
        <f t="shared" si="133"/>
        <v>16000</v>
      </c>
      <c r="J258" s="25">
        <f t="shared" si="181"/>
        <v>40868.6</v>
      </c>
      <c r="K258" s="30">
        <f t="shared" ref="K258" si="183">K41+K71+K72+K73+K74+K75+K76+K77+K78+K79+K80</f>
        <v>0</v>
      </c>
      <c r="L258" s="25">
        <f t="shared" si="134"/>
        <v>40868.6</v>
      </c>
    </row>
    <row r="259" spans="1:14" x14ac:dyDescent="0.35">
      <c r="A259" s="23"/>
      <c r="B259" s="50" t="s">
        <v>256</v>
      </c>
      <c r="C259" s="51"/>
      <c r="D259" s="25">
        <f>D201</f>
        <v>283733.40000000002</v>
      </c>
      <c r="E259" s="30">
        <f>E201</f>
        <v>0</v>
      </c>
      <c r="F259" s="25">
        <f t="shared" si="132"/>
        <v>283733.40000000002</v>
      </c>
      <c r="G259" s="25">
        <f t="shared" ref="G259:J259" si="184">G201</f>
        <v>0</v>
      </c>
      <c r="H259" s="30">
        <f t="shared" ref="H259" si="185">H201</f>
        <v>0</v>
      </c>
      <c r="I259" s="25">
        <f t="shared" si="133"/>
        <v>0</v>
      </c>
      <c r="J259" s="25">
        <f t="shared" si="184"/>
        <v>0</v>
      </c>
      <c r="K259" s="30">
        <f t="shared" ref="K259" si="186">K201</f>
        <v>0</v>
      </c>
      <c r="L259" s="25">
        <f t="shared" si="134"/>
        <v>0</v>
      </c>
    </row>
    <row r="260" spans="1:14" x14ac:dyDescent="0.35">
      <c r="A260" s="23"/>
      <c r="B260" s="50" t="s">
        <v>319</v>
      </c>
      <c r="C260" s="51"/>
      <c r="D260" s="25">
        <f>D91</f>
        <v>9847.7000000000007</v>
      </c>
      <c r="E260" s="30">
        <f>E91</f>
        <v>0</v>
      </c>
      <c r="F260" s="25">
        <f t="shared" si="132"/>
        <v>9847.7000000000007</v>
      </c>
      <c r="G260" s="25">
        <f t="shared" ref="G260:J260" si="187">G91</f>
        <v>0</v>
      </c>
      <c r="H260" s="30">
        <f t="shared" ref="H260" si="188">H91</f>
        <v>0</v>
      </c>
      <c r="I260" s="25">
        <f t="shared" si="133"/>
        <v>0</v>
      </c>
      <c r="J260" s="25">
        <f t="shared" si="187"/>
        <v>0</v>
      </c>
      <c r="K260" s="30">
        <f t="shared" ref="K260" si="189">K91</f>
        <v>0</v>
      </c>
      <c r="L260" s="25">
        <f t="shared" si="134"/>
        <v>0</v>
      </c>
    </row>
    <row r="261" spans="1:14" x14ac:dyDescent="0.35">
      <c r="A261" s="23"/>
      <c r="B261" s="50" t="s">
        <v>330</v>
      </c>
      <c r="C261" s="51"/>
      <c r="D261" s="25"/>
      <c r="E261" s="30">
        <f>E247</f>
        <v>637.66300000000001</v>
      </c>
      <c r="F261" s="25">
        <f t="shared" si="132"/>
        <v>637.66300000000001</v>
      </c>
      <c r="G261" s="25"/>
      <c r="H261" s="30">
        <f>H247</f>
        <v>0</v>
      </c>
      <c r="I261" s="25">
        <f t="shared" si="133"/>
        <v>0</v>
      </c>
      <c r="J261" s="25"/>
      <c r="K261" s="30">
        <f>K247</f>
        <v>0</v>
      </c>
      <c r="L261" s="25">
        <f t="shared" si="134"/>
        <v>0</v>
      </c>
    </row>
  </sheetData>
  <sheetProtection password="CF5C" sheet="1" objects="1" scenarios="1"/>
  <autoFilter ref="A13:N261">
    <filterColumn colId="13">
      <filters blank="1"/>
    </filterColumn>
  </autoFilter>
  <mergeCells count="33">
    <mergeCell ref="A7:L7"/>
    <mergeCell ref="A8:L9"/>
    <mergeCell ref="F12:F13"/>
    <mergeCell ref="I12:I13"/>
    <mergeCell ref="J12:J13"/>
    <mergeCell ref="D12:D13"/>
    <mergeCell ref="H12:H13"/>
    <mergeCell ref="G12:G13"/>
    <mergeCell ref="A12:A13"/>
    <mergeCell ref="B12:B13"/>
    <mergeCell ref="C12:C13"/>
    <mergeCell ref="E12:E13"/>
    <mergeCell ref="A41:A42"/>
    <mergeCell ref="B246:B247"/>
    <mergeCell ref="A246:A247"/>
    <mergeCell ref="B251:C251"/>
    <mergeCell ref="B252:C252"/>
    <mergeCell ref="I4:L4"/>
    <mergeCell ref="B261:C261"/>
    <mergeCell ref="B258:C258"/>
    <mergeCell ref="B253:C253"/>
    <mergeCell ref="B260:C260"/>
    <mergeCell ref="B259:C259"/>
    <mergeCell ref="B255:C255"/>
    <mergeCell ref="B257:C257"/>
    <mergeCell ref="B256:C256"/>
    <mergeCell ref="B254:C254"/>
    <mergeCell ref="B248:C248"/>
    <mergeCell ref="B249:C249"/>
    <mergeCell ref="B250:C250"/>
    <mergeCell ref="B41:B42"/>
    <mergeCell ref="K12:K13"/>
    <mergeCell ref="L12:L13"/>
  </mergeCells>
  <pageMargins left="0.98425196850393704" right="0.39370078740157483" top="0.55000000000000004" bottom="0.78740157480314965" header="0.51181102362204722" footer="0.51181102362204722"/>
  <pageSetup paperSize="9" scale="53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2019-12-18T12:32:01Z</cp:lastPrinted>
  <dcterms:created xsi:type="dcterms:W3CDTF">2014-02-04T08:37:28Z</dcterms:created>
  <dcterms:modified xsi:type="dcterms:W3CDTF">2019-12-18T12:32:09Z</dcterms:modified>
</cp:coreProperties>
</file>