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БИ на 2021-2023\"/>
    </mc:Choice>
  </mc:AlternateContent>
  <bookViews>
    <workbookView xWindow="0" yWindow="0" windowWidth="28800" windowHeight="11835"/>
  </bookViews>
  <sheets>
    <sheet name="2021-2023" sheetId="1" r:id="rId1"/>
  </sheets>
  <definedNames>
    <definedName name="_xlnm._FilterDatabase" localSheetId="0" hidden="1">'2021-2023'!$A$10:$H$228</definedName>
    <definedName name="_xlnm.Print_Titles" localSheetId="0">'2021-2023'!$9:$10</definedName>
    <definedName name="_xlnm.Print_Area" localSheetId="0">'2021-2023'!$A$1:$F$228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8" i="1" l="1"/>
  <c r="F228" i="1"/>
  <c r="D228" i="1"/>
  <c r="E175" i="1" l="1"/>
  <c r="F175" i="1"/>
  <c r="D175" i="1"/>
  <c r="E99" i="1" l="1"/>
  <c r="F99" i="1"/>
  <c r="E100" i="1"/>
  <c r="F100" i="1"/>
  <c r="D100" i="1"/>
  <c r="D99" i="1"/>
  <c r="E106" i="1"/>
  <c r="F106" i="1"/>
  <c r="D106" i="1"/>
  <c r="E113" i="1"/>
  <c r="F113" i="1"/>
  <c r="D113" i="1"/>
  <c r="E13" i="1" l="1"/>
  <c r="E15" i="1"/>
  <c r="F15" i="1"/>
  <c r="D15" i="1"/>
  <c r="F13" i="1"/>
  <c r="D13" i="1"/>
  <c r="E26" i="1"/>
  <c r="F26" i="1"/>
  <c r="D26" i="1"/>
  <c r="E191" i="1" l="1"/>
  <c r="F191" i="1"/>
  <c r="D191" i="1"/>
  <c r="E181" i="1" l="1"/>
  <c r="F181" i="1"/>
  <c r="E182" i="1"/>
  <c r="F182" i="1"/>
  <c r="D182" i="1"/>
  <c r="D181" i="1"/>
  <c r="E192" i="1"/>
  <c r="E189" i="1" s="1"/>
  <c r="F192" i="1"/>
  <c r="F189" i="1" s="1"/>
  <c r="D192" i="1"/>
  <c r="D189" i="1" s="1"/>
  <c r="E227" i="1"/>
  <c r="F227" i="1"/>
  <c r="D227" i="1"/>
  <c r="D179" i="1" l="1"/>
  <c r="E179" i="1"/>
  <c r="F179" i="1"/>
  <c r="E121" i="1"/>
  <c r="F121" i="1"/>
  <c r="D121" i="1"/>
  <c r="E209" i="1"/>
  <c r="F209" i="1"/>
  <c r="E210" i="1"/>
  <c r="F210" i="1"/>
  <c r="D210" i="1"/>
  <c r="D209" i="1"/>
  <c r="E211" i="1"/>
  <c r="E226" i="1" s="1"/>
  <c r="F211" i="1"/>
  <c r="F226" i="1" s="1"/>
  <c r="D211" i="1"/>
  <c r="D226" i="1" s="1"/>
  <c r="D207" i="1" l="1"/>
  <c r="F207" i="1"/>
  <c r="E207" i="1"/>
  <c r="E72" i="1" l="1"/>
  <c r="F72" i="1"/>
  <c r="E73" i="1"/>
  <c r="F73" i="1"/>
  <c r="E74" i="1"/>
  <c r="E219" i="1" s="1"/>
  <c r="F74" i="1"/>
  <c r="E75" i="1"/>
  <c r="E220" i="1" s="1"/>
  <c r="F75" i="1"/>
  <c r="F220" i="1" s="1"/>
  <c r="D75" i="1"/>
  <c r="D220" i="1" s="1"/>
  <c r="D74" i="1"/>
  <c r="D219" i="1" s="1"/>
  <c r="D73" i="1"/>
  <c r="D72" i="1"/>
  <c r="E93" i="1"/>
  <c r="F93" i="1"/>
  <c r="D93" i="1"/>
  <c r="E90" i="1"/>
  <c r="F90" i="1"/>
  <c r="D90" i="1"/>
  <c r="E85" i="1"/>
  <c r="F85" i="1"/>
  <c r="D85" i="1"/>
  <c r="F219" i="1"/>
  <c r="F223" i="1" l="1"/>
  <c r="D223" i="1"/>
  <c r="E223" i="1"/>
  <c r="E58" i="1"/>
  <c r="F58" i="1"/>
  <c r="D58" i="1"/>
  <c r="E54" i="1"/>
  <c r="F54" i="1"/>
  <c r="D54" i="1"/>
  <c r="E49" i="1"/>
  <c r="D49" i="1"/>
  <c r="F52" i="1"/>
  <c r="F14" i="1" s="1"/>
  <c r="F44" i="1"/>
  <c r="D44" i="1"/>
  <c r="E47" i="1"/>
  <c r="E39" i="1"/>
  <c r="F39" i="1"/>
  <c r="D39" i="1"/>
  <c r="E34" i="1"/>
  <c r="F34" i="1"/>
  <c r="D34" i="1"/>
  <c r="E21" i="1"/>
  <c r="F21" i="1"/>
  <c r="D24" i="1"/>
  <c r="D14" i="1" s="1"/>
  <c r="E173" i="1"/>
  <c r="F173" i="1"/>
  <c r="D173" i="1"/>
  <c r="E122" i="1"/>
  <c r="F122" i="1"/>
  <c r="D122" i="1"/>
  <c r="D127" i="1"/>
  <c r="F123" i="1"/>
  <c r="E123" i="1"/>
  <c r="D123" i="1"/>
  <c r="F49" i="1" l="1"/>
  <c r="E44" i="1"/>
  <c r="E14" i="1"/>
  <c r="E218" i="1" s="1"/>
  <c r="E225" i="1"/>
  <c r="D225" i="1"/>
  <c r="F225" i="1"/>
  <c r="F217" i="1"/>
  <c r="F119" i="1"/>
  <c r="E217" i="1"/>
  <c r="E119" i="1"/>
  <c r="D217" i="1"/>
  <c r="D119" i="1"/>
  <c r="D218" i="1"/>
  <c r="F218" i="1"/>
  <c r="D21" i="1"/>
  <c r="D203" i="1"/>
  <c r="E185" i="1"/>
  <c r="F185" i="1"/>
  <c r="D185" i="1"/>
  <c r="E198" i="1"/>
  <c r="F198" i="1"/>
  <c r="D198" i="1"/>
  <c r="E176" i="1"/>
  <c r="F176" i="1"/>
  <c r="D176" i="1"/>
  <c r="E101" i="1"/>
  <c r="F101" i="1"/>
  <c r="D101" i="1"/>
  <c r="E169" i="1"/>
  <c r="F169" i="1"/>
  <c r="D169" i="1"/>
  <c r="E165" i="1"/>
  <c r="F165" i="1"/>
  <c r="D165" i="1"/>
  <c r="E161" i="1"/>
  <c r="F161" i="1"/>
  <c r="D161" i="1"/>
  <c r="E155" i="1"/>
  <c r="F155" i="1"/>
  <c r="D155" i="1"/>
  <c r="E151" i="1"/>
  <c r="F151" i="1"/>
  <c r="D151" i="1"/>
  <c r="E147" i="1"/>
  <c r="F147" i="1"/>
  <c r="D147" i="1"/>
  <c r="E143" i="1"/>
  <c r="F143" i="1"/>
  <c r="D143" i="1"/>
  <c r="E139" i="1"/>
  <c r="F139" i="1"/>
  <c r="D139" i="1"/>
  <c r="E135" i="1"/>
  <c r="F135" i="1"/>
  <c r="D135" i="1"/>
  <c r="E131" i="1"/>
  <c r="F131" i="1"/>
  <c r="D131" i="1"/>
  <c r="E127" i="1"/>
  <c r="F127" i="1"/>
  <c r="F222" i="1" l="1"/>
  <c r="D222" i="1"/>
  <c r="E222" i="1"/>
  <c r="F224" i="1"/>
  <c r="E224" i="1"/>
  <c r="D224" i="1"/>
  <c r="D11" i="1"/>
  <c r="E11" i="1" l="1"/>
  <c r="F11" i="1"/>
  <c r="E203" i="1" l="1"/>
  <c r="F203" i="1"/>
  <c r="F70" i="1" l="1"/>
  <c r="D70" i="1"/>
  <c r="E70" i="1"/>
  <c r="D97" i="1" l="1"/>
  <c r="D215" i="1" s="1"/>
  <c r="E97" i="1"/>
  <c r="E215" i="1" s="1"/>
  <c r="F97" i="1"/>
  <c r="F215" i="1" s="1"/>
</calcChain>
</file>

<file path=xl/sharedStrings.xml><?xml version="1.0" encoding="utf-8"?>
<sst xmlns="http://schemas.openxmlformats.org/spreadsheetml/2006/main" count="479" uniqueCount="260">
  <si>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</si>
  <si>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</si>
  <si>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</si>
  <si>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</si>
  <si>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</si>
  <si>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</si>
  <si>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</si>
  <si>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</si>
  <si>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</si>
  <si>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</si>
  <si>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</si>
  <si>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</si>
  <si>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</si>
  <si>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</si>
  <si>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</si>
  <si>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</si>
  <si>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</si>
  <si>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</si>
  <si>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</si>
  <si>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</si>
  <si>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</si>
  <si>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</si>
  <si>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</si>
  <si>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</si>
  <si>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</si>
  <si>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</si>
  <si>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</si>
  <si>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</si>
  <si>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</si>
  <si>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</si>
  <si>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</si>
  <si>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</si>
  <si>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</si>
  <si>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</si>
  <si>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</si>
  <si>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</si>
  <si>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</si>
  <si>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</si>
  <si>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</si>
  <si>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</si>
  <si>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</si>
  <si>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</si>
  <si>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</si>
  <si>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</si>
  <si>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</si>
  <si>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</si>
  <si>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</si>
  <si>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</si>
  <si>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</si>
  <si>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</si>
  <si>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</si>
  <si>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</si>
  <si>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</si>
  <si>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</si>
  <si>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</si>
  <si>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</si>
  <si>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</si>
  <si>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</si>
  <si>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 xml:space="preserve">Строительство здания общеобразовательного учреждения по ул. Карпинского, 77а 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</si>
  <si>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</si>
  <si>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</si>
  <si>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спортивной площадки  МАУ ДО ДЮЦ "Фаворит"</t>
  </si>
  <si>
    <t>Строительство спортивной площадки МАОУ "СОШ № 63"  г. Перми</t>
  </si>
  <si>
    <t>Реконструкция физкультурно-оздоровительного комплекса по адресу: ул. Рабочая, 9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</si>
  <si>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</si>
  <si>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</si>
  <si>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</si>
  <si>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</si>
  <si>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</si>
  <si>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</si>
  <si>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</si>
  <si>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блокировочной сети водопровода по ул. Макаренко Мотовилихинского района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</si>
  <si>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</si>
  <si>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</si>
  <si>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</si>
  <si>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</si>
  <si>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</si>
  <si>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</si>
  <si>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</si>
  <si>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</si>
  <si>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</si>
  <si>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</si>
  <si>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</si>
  <si>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</si>
  <si>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 xml:space="preserve">Строительство кладбища "Восточное" с крематорием 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</si>
  <si>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</si>
  <si>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</si>
  <si>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</si>
  <si>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</si>
  <si>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</si>
  <si>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</si>
  <si>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</si>
  <si>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</si>
  <si>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</si>
  <si>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</si>
  <si>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</si>
  <si>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</si>
  <si>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</si>
  <si>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</si>
  <si>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</si>
  <si>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</si>
  <si>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</si>
  <si>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</si>
  <si>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</si>
  <si>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</si>
  <si>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</si>
  <si>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</si>
  <si>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1710142180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</si>
  <si>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</si>
  <si>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</si>
  <si>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</si>
  <si>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</si>
  <si>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</si>
  <si>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</si>
  <si>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</si>
  <si>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</si>
  <si>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</si>
  <si>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</si>
  <si>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</si>
  <si>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</si>
  <si>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</si>
  <si>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</si>
  <si>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</si>
  <si>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</si>
  <si>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</si>
  <si>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</si>
  <si>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</si>
  <si>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</si>
  <si>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</si>
  <si>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</si>
  <si>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</si>
  <si>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</si>
  <si>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</si>
  <si>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</si>
  <si>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</si>
  <si>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</si>
  <si>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</si>
  <si>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</si>
  <si>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</si>
  <si>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</si>
  <si>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Департамент  дорог и благоустройства</t>
  </si>
  <si>
    <t>Строительство спортивной площадки МАОУ "СОШ № 25" г. Перми по ул. Голева, 8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</si>
  <si>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</si>
  <si>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</si>
  <si>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</si>
  <si>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</si>
  <si>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</si>
  <si>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</si>
  <si>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</si>
  <si>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</si>
  <si>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</si>
  <si>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</si>
  <si>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</si>
  <si>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</si>
  <si>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</si>
  <si>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</si>
  <si>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</si>
  <si>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</si>
  <si>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</si>
  <si>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</si>
  <si>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</si>
  <si>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</si>
  <si>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</si>
  <si>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</si>
  <si>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</si>
  <si>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</si>
  <si>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</si>
  <si>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</si>
  <si>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</si>
  <si>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</si>
  <si>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</si>
  <si>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</si>
  <si>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</si>
  <si>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</si>
  <si>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</si>
  <si>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</si>
  <si>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</si>
  <si>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</si>
  <si>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</si>
  <si>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</si>
  <si>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</si>
  <si>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</si>
  <si>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</si>
  <si>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</si>
  <si>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</si>
  <si>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</si>
  <si>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</si>
  <si>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</si>
  <si>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</si>
  <si>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</si>
  <si>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</si>
  <si>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</si>
  <si>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</si>
  <si>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</si>
  <si>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</si>
  <si>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</si>
  <si>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</si>
  <si>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</si>
  <si>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</si>
  <si>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</si>
  <si>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</si>
  <si>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</si>
  <si>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</si>
  <si>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</si>
  <si>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</si>
  <si>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</si>
  <si>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</si>
  <si>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</si>
  <si>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</si>
  <si>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</si>
  <si>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</si>
  <si>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</si>
  <si>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</si>
  <si>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</si>
  <si>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</si>
  <si>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</si>
  <si>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>Строительство спортивной площадки МАОУ "СОШ № 83"  г. Перми</t>
  </si>
  <si>
    <t>Строительство спортивной площадки МАОУ "СОШ № 76" 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</si>
  <si>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</si>
  <si>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</si>
  <si>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Строительство спортивной площадки МАОУ "СОШ № 25" г. Перми по ул. Мильчакова, 22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</si>
  <si>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</si>
  <si>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</si>
  <si>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</si>
  <si>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</si>
  <si>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</si>
  <si>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</si>
  <si>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</si>
  <si>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</si>
  <si>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</si>
  <si>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</si>
  <si>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</si>
  <si>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</si>
  <si>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08201SН075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</si>
  <si>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</si>
  <si>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</si>
  <si>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</si>
  <si>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</si>
  <si>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</si>
  <si>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</si>
  <si>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</si>
  <si>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</si>
  <si>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</si>
  <si>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</si>
  <si>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</si>
  <si>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</si>
  <si>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</si>
  <si>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</si>
  <si>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</si>
  <si>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</si>
  <si>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</si>
  <si>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15101SЖ160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</si>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</sst>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/>
    </xf>
    <xf numFmtId="0" fontId="0" fillId="2" borderId="9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28"/>
  <sheetViews>
    <sheetView tabSelected="1" zoomScale="70" zoomScaleNormal="70" workbookViewId="0">
      <selection activeCell="T225" sqref="T225"/>
    </sheetView>
  </sheetViews>
  <sheetFormatPr defaultColWidth="9.140625" defaultRowHeight="18.75" x14ac:dyDescent="0.3"/>
  <cols>
    <col min="1" max="1" width="5.5703125" style="3" customWidth="1"/>
    <col min="2" max="2" width="82.7109375" style="10" customWidth="1"/>
    <col min="3" max="3" width="21.28515625" style="10" customWidth="1"/>
    <col min="4" max="6" width="17.5703125" style="13" customWidth="1"/>
    <col min="7" max="7" width="15" style="9" hidden="1" customWidth="1"/>
    <col min="8" max="8" width="9.42578125" style="3" hidden="1" customWidth="1"/>
    <col min="9" max="10" width="9.140625" style="3" customWidth="1"/>
    <col min="11" max="16384" width="9.140625" style="3"/>
  </cols>
  <sheetData>
    <row r="1" spans="1:8" x14ac:dyDescent="0.3">
      <c r="F1" s="13" t="s">
        <v>33</v>
      </c>
    </row>
    <row r="2" spans="1:8" x14ac:dyDescent="0.3">
      <c r="F2" s="13" t="s">
        <v>17</v>
      </c>
    </row>
    <row r="3" spans="1:8" x14ac:dyDescent="0.3">
      <c r="F3" s="13" t="s">
        <v>18</v>
      </c>
    </row>
    <row r="5" spans="1:8" ht="15.75" customHeight="1" x14ac:dyDescent="0.3">
      <c r="A5" s="33" t="s">
        <v>22</v>
      </c>
      <c r="B5" s="34"/>
      <c r="C5" s="34"/>
      <c r="D5" s="35"/>
      <c r="E5" s="35"/>
      <c r="F5" s="36"/>
    </row>
    <row r="6" spans="1:8" ht="19.5" customHeight="1" x14ac:dyDescent="0.3">
      <c r="A6" s="33" t="s">
        <v>34</v>
      </c>
      <c r="B6" s="34"/>
      <c r="C6" s="34"/>
      <c r="D6" s="35"/>
      <c r="E6" s="35"/>
      <c r="F6" s="36"/>
    </row>
    <row r="7" spans="1:8" x14ac:dyDescent="0.3">
      <c r="A7" s="37"/>
      <c r="B7" s="34"/>
      <c r="C7" s="34"/>
      <c r="D7" s="35"/>
      <c r="E7" s="35"/>
      <c r="F7" s="36"/>
    </row>
    <row r="8" spans="1:8" x14ac:dyDescent="0.3">
      <c r="A8" s="4"/>
      <c r="B8" s="11"/>
      <c r="C8" s="11"/>
      <c r="F8" s="13" t="s">
        <v>16</v>
      </c>
    </row>
    <row r="9" spans="1:8" ht="18.75" customHeight="1" x14ac:dyDescent="0.3">
      <c r="A9" s="44" t="s">
        <v>0</v>
      </c>
      <c r="B9" s="44" t="s">
        <v>13</v>
      </c>
      <c r="C9" s="44" t="s">
        <v>1</v>
      </c>
      <c r="D9" s="38" t="s">
        <v>23</v>
      </c>
      <c r="E9" s="31" t="s">
        <v>24</v>
      </c>
      <c r="F9" s="31" t="s">
        <v>35</v>
      </c>
    </row>
    <row r="10" spans="1:8" x14ac:dyDescent="0.3">
      <c r="A10" s="45"/>
      <c r="B10" s="46"/>
      <c r="C10" s="45"/>
      <c r="D10" s="39"/>
      <c r="E10" s="32"/>
      <c r="F10" s="32"/>
    </row>
    <row r="11" spans="1:8" x14ac:dyDescent="0.3">
      <c r="A11" s="1"/>
      <c r="B11" s="7" t="s">
        <v>2</v>
      </c>
      <c r="C11" s="7"/>
      <c r="D11" s="16">
        <f>D13+D14+D15</f>
        <v>1392505.5</v>
      </c>
      <c r="E11" s="16">
        <f t="shared" ref="E11:F11" si="0">E13+E14+E15</f>
        <v>1411436.5</v>
      </c>
      <c r="F11" s="16">
        <f t="shared" si="0"/>
        <v>1015988</v>
      </c>
    </row>
    <row r="12" spans="1:8" x14ac:dyDescent="0.3">
      <c r="A12" s="1"/>
      <c r="B12" s="7" t="s">
        <v>5</v>
      </c>
      <c r="C12" s="7"/>
      <c r="D12" s="16"/>
      <c r="E12" s="16"/>
      <c r="F12" s="17"/>
    </row>
    <row r="13" spans="1:8" hidden="1" x14ac:dyDescent="0.3">
      <c r="A13" s="1"/>
      <c r="B13" s="5" t="s">
        <v>6</v>
      </c>
      <c r="C13" s="51"/>
      <c r="D13" s="19">
        <f>D16+D17+D18+D19+D23+D31+D36+D41+D46+D51+D53+D56+D60+D63+D64+D65+D66+D67+D68+D69+D20+D38+D62+D28+D32+D33+D43+D48</f>
        <v>611119.5</v>
      </c>
      <c r="E13" s="19">
        <f>E16+E17+E18+E19+E23+E31+E36+E41+E46+E51+E53+E56+E60+E63+E64+E65+E66+E67+E68+E69+E20+E38+E62+E28+E32+E33+E43+E48</f>
        <v>524618.50000000012</v>
      </c>
      <c r="F13" s="19">
        <f t="shared" ref="F13" si="1">F16+F17+F18+F19+F23+F31+F36+F41+F46+F51+F53+F56+F60+F63+F64+F65+F66+F67+F68+F69+F20+F38+F62+F28+F32+F33+F43+F48</f>
        <v>618176.1</v>
      </c>
      <c r="H13" s="14">
        <v>0</v>
      </c>
    </row>
    <row r="14" spans="1:8" x14ac:dyDescent="0.3">
      <c r="A14" s="1"/>
      <c r="B14" s="23" t="s">
        <v>12</v>
      </c>
      <c r="C14" s="7"/>
      <c r="D14" s="16">
        <f>D24+D37+D47+D52+D57+D61+D42+D29</f>
        <v>523839.19999999995</v>
      </c>
      <c r="E14" s="16">
        <f t="shared" ref="E14:F14" si="2">E24+E37+E47+E52+E57+E61+E42+E29</f>
        <v>629271.1</v>
      </c>
      <c r="F14" s="16">
        <f t="shared" si="2"/>
        <v>397811.89999999997</v>
      </c>
      <c r="H14" s="14"/>
    </row>
    <row r="15" spans="1:8" x14ac:dyDescent="0.3">
      <c r="A15" s="1"/>
      <c r="B15" s="21" t="s">
        <v>29</v>
      </c>
      <c r="C15" s="7"/>
      <c r="D15" s="16">
        <f>D25+D30</f>
        <v>257546.8</v>
      </c>
      <c r="E15" s="16">
        <f t="shared" ref="E15:F15" si="3">E25+E30</f>
        <v>257546.9</v>
      </c>
      <c r="F15" s="16">
        <f t="shared" si="3"/>
        <v>0</v>
      </c>
      <c r="H15" s="14"/>
    </row>
    <row r="16" spans="1:8" ht="56.25" x14ac:dyDescent="0.3">
      <c r="A16" s="1" t="s">
        <v>30</v>
      </c>
      <c r="B16" s="23" t="s">
        <v>50</v>
      </c>
      <c r="C16" s="23" t="s">
        <v>135</v>
      </c>
      <c r="D16" s="16">
        <v>0</v>
      </c>
      <c r="E16" s="16">
        <v>0</v>
      </c>
      <c r="F16" s="17">
        <v>5984</v>
      </c>
      <c r="G16" s="9" t="s">
        <v>90</v>
      </c>
      <c r="H16" s="14"/>
    </row>
    <row r="17" spans="1:8" ht="56.25" x14ac:dyDescent="0.3">
      <c r="A17" s="1" t="s">
        <v>144</v>
      </c>
      <c r="B17" s="23" t="s">
        <v>51</v>
      </c>
      <c r="C17" s="23" t="s">
        <v>135</v>
      </c>
      <c r="D17" s="16">
        <v>0</v>
      </c>
      <c r="E17" s="16">
        <v>0</v>
      </c>
      <c r="F17" s="17">
        <v>6874.9</v>
      </c>
      <c r="G17" s="9" t="s">
        <v>91</v>
      </c>
      <c r="H17" s="14"/>
    </row>
    <row r="18" spans="1:8" ht="56.25" x14ac:dyDescent="0.3">
      <c r="A18" s="1" t="s">
        <v>145</v>
      </c>
      <c r="B18" s="21" t="s">
        <v>52</v>
      </c>
      <c r="C18" s="23" t="s">
        <v>135</v>
      </c>
      <c r="D18" s="19">
        <v>0</v>
      </c>
      <c r="E18" s="19">
        <v>5817.9</v>
      </c>
      <c r="F18" s="18">
        <v>137141.1</v>
      </c>
      <c r="G18" s="9" t="s">
        <v>92</v>
      </c>
      <c r="H18" s="14"/>
    </row>
    <row r="19" spans="1:8" ht="56.25" x14ac:dyDescent="0.3">
      <c r="A19" s="1" t="s">
        <v>146</v>
      </c>
      <c r="B19" s="21" t="s">
        <v>53</v>
      </c>
      <c r="C19" s="23" t="s">
        <v>135</v>
      </c>
      <c r="D19" s="16">
        <v>0</v>
      </c>
      <c r="E19" s="16">
        <v>0</v>
      </c>
      <c r="F19" s="17">
        <v>6601.1</v>
      </c>
      <c r="G19" s="9" t="s">
        <v>93</v>
      </c>
      <c r="H19" s="14"/>
    </row>
    <row r="20" spans="1:8" ht="56.25" x14ac:dyDescent="0.3">
      <c r="A20" s="1" t="s">
        <v>147</v>
      </c>
      <c r="B20" s="21" t="s">
        <v>54</v>
      </c>
      <c r="C20" s="23" t="s">
        <v>135</v>
      </c>
      <c r="D20" s="16">
        <v>218006.30000000002</v>
      </c>
      <c r="E20" s="16">
        <v>0</v>
      </c>
      <c r="F20" s="16">
        <v>0</v>
      </c>
      <c r="G20" s="9" t="s">
        <v>94</v>
      </c>
      <c r="H20" s="14"/>
    </row>
    <row r="21" spans="1:8" ht="56.25" x14ac:dyDescent="0.3">
      <c r="A21" s="29" t="s">
        <v>148</v>
      </c>
      <c r="B21" s="21" t="s">
        <v>55</v>
      </c>
      <c r="C21" s="23" t="s">
        <v>135</v>
      </c>
      <c r="D21" s="16">
        <f>D23+D24+D25</f>
        <v>390645</v>
      </c>
      <c r="E21" s="16">
        <f t="shared" ref="E21:F21" si="4">E23+E24+E25</f>
        <v>293033.8</v>
      </c>
      <c r="F21" s="16">
        <f t="shared" si="4"/>
        <v>0</v>
      </c>
      <c r="H21" s="14"/>
    </row>
    <row r="22" spans="1:8" x14ac:dyDescent="0.3">
      <c r="A22" s="52"/>
      <c r="B22" s="21" t="s">
        <v>5</v>
      </c>
      <c r="C22" s="23"/>
      <c r="D22" s="16"/>
      <c r="E22" s="16"/>
      <c r="F22" s="16"/>
      <c r="H22" s="14"/>
    </row>
    <row r="23" spans="1:8" hidden="1" x14ac:dyDescent="0.3">
      <c r="A23" s="52"/>
      <c r="B23" s="21" t="s">
        <v>6</v>
      </c>
      <c r="C23" s="6"/>
      <c r="D23" s="16">
        <v>22843.7</v>
      </c>
      <c r="E23" s="16">
        <v>4627.2</v>
      </c>
      <c r="F23" s="16">
        <v>0</v>
      </c>
      <c r="G23" s="9" t="s">
        <v>255</v>
      </c>
      <c r="H23" s="14">
        <v>0</v>
      </c>
    </row>
    <row r="24" spans="1:8" x14ac:dyDescent="0.3">
      <c r="A24" s="52"/>
      <c r="B24" s="21" t="s">
        <v>12</v>
      </c>
      <c r="C24" s="23"/>
      <c r="D24" s="16">
        <f>13765.2+96489.3</f>
        <v>110254.5</v>
      </c>
      <c r="E24" s="16">
        <v>66424.3</v>
      </c>
      <c r="F24" s="16">
        <v>0</v>
      </c>
      <c r="G24" s="9" t="s">
        <v>231</v>
      </c>
      <c r="H24" s="14"/>
    </row>
    <row r="25" spans="1:8" x14ac:dyDescent="0.3">
      <c r="A25" s="52"/>
      <c r="B25" s="21" t="s">
        <v>29</v>
      </c>
      <c r="C25" s="23"/>
      <c r="D25" s="16">
        <v>257546.8</v>
      </c>
      <c r="E25" s="16">
        <v>221982.3</v>
      </c>
      <c r="F25" s="16">
        <v>0</v>
      </c>
      <c r="G25" s="9" t="s">
        <v>230</v>
      </c>
      <c r="H25" s="14"/>
    </row>
    <row r="26" spans="1:8" ht="56.25" x14ac:dyDescent="0.3">
      <c r="A26" s="53"/>
      <c r="B26" s="21" t="s">
        <v>55</v>
      </c>
      <c r="C26" s="23" t="s">
        <v>11</v>
      </c>
      <c r="D26" s="16">
        <f>D28+D29+D30</f>
        <v>0</v>
      </c>
      <c r="E26" s="16">
        <f t="shared" ref="E26:F26" si="5">E28+E29+E30</f>
        <v>54989.3</v>
      </c>
      <c r="F26" s="16">
        <f t="shared" si="5"/>
        <v>0</v>
      </c>
      <c r="H26" s="14"/>
    </row>
    <row r="27" spans="1:8" x14ac:dyDescent="0.3">
      <c r="A27" s="22"/>
      <c r="B27" s="21" t="s">
        <v>5</v>
      </c>
      <c r="C27" s="23"/>
      <c r="D27" s="16"/>
      <c r="E27" s="16"/>
      <c r="F27" s="16"/>
      <c r="H27" s="14"/>
    </row>
    <row r="28" spans="1:8" hidden="1" x14ac:dyDescent="0.3">
      <c r="A28" s="22"/>
      <c r="B28" s="21" t="s">
        <v>6</v>
      </c>
      <c r="C28" s="23"/>
      <c r="D28" s="16"/>
      <c r="E28" s="16"/>
      <c r="F28" s="16"/>
      <c r="H28" s="14">
        <v>0</v>
      </c>
    </row>
    <row r="29" spans="1:8" x14ac:dyDescent="0.3">
      <c r="A29" s="22"/>
      <c r="B29" s="21" t="s">
        <v>12</v>
      </c>
      <c r="C29" s="23"/>
      <c r="D29" s="16">
        <v>0</v>
      </c>
      <c r="E29" s="16">
        <v>19424.7</v>
      </c>
      <c r="F29" s="16">
        <v>0</v>
      </c>
      <c r="G29" s="9" t="s">
        <v>230</v>
      </c>
      <c r="H29" s="14"/>
    </row>
    <row r="30" spans="1:8" x14ac:dyDescent="0.3">
      <c r="A30" s="22"/>
      <c r="B30" s="21" t="s">
        <v>29</v>
      </c>
      <c r="C30" s="23"/>
      <c r="D30" s="16">
        <v>0</v>
      </c>
      <c r="E30" s="16">
        <v>35564.6</v>
      </c>
      <c r="F30" s="16">
        <v>0</v>
      </c>
      <c r="G30" s="9" t="s">
        <v>230</v>
      </c>
      <c r="H30" s="14"/>
    </row>
    <row r="31" spans="1:8" ht="56.25" x14ac:dyDescent="0.3">
      <c r="A31" s="29" t="s">
        <v>149</v>
      </c>
      <c r="B31" s="28" t="s">
        <v>214</v>
      </c>
      <c r="C31" s="23" t="s">
        <v>135</v>
      </c>
      <c r="D31" s="16">
        <v>15981.7</v>
      </c>
      <c r="E31" s="16">
        <v>0</v>
      </c>
      <c r="F31" s="16">
        <v>0</v>
      </c>
      <c r="G31" s="9" t="s">
        <v>224</v>
      </c>
      <c r="H31" s="14"/>
    </row>
    <row r="32" spans="1:8" ht="37.5" x14ac:dyDescent="0.3">
      <c r="A32" s="53"/>
      <c r="B32" s="30"/>
      <c r="C32" s="23" t="s">
        <v>11</v>
      </c>
      <c r="D32" s="16">
        <v>20807.900000000001</v>
      </c>
      <c r="E32" s="16">
        <v>0</v>
      </c>
      <c r="F32" s="16">
        <v>0</v>
      </c>
      <c r="G32" s="9" t="s">
        <v>224</v>
      </c>
      <c r="H32" s="14"/>
    </row>
    <row r="33" spans="1:8" ht="37.5" x14ac:dyDescent="0.3">
      <c r="A33" s="29" t="s">
        <v>150</v>
      </c>
      <c r="B33" s="28" t="s">
        <v>56</v>
      </c>
      <c r="C33" s="23" t="s">
        <v>11</v>
      </c>
      <c r="D33" s="16">
        <v>0</v>
      </c>
      <c r="E33" s="16">
        <v>31027.3</v>
      </c>
      <c r="F33" s="16">
        <v>0</v>
      </c>
      <c r="G33" s="9" t="s">
        <v>226</v>
      </c>
      <c r="H33" s="14"/>
    </row>
    <row r="34" spans="1:8" ht="56.25" x14ac:dyDescent="0.3">
      <c r="A34" s="53"/>
      <c r="B34" s="30"/>
      <c r="C34" s="23" t="s">
        <v>135</v>
      </c>
      <c r="D34" s="16">
        <f>D36+D37</f>
        <v>462978.1</v>
      </c>
      <c r="E34" s="16">
        <f t="shared" ref="E34:F34" si="6">E36+E37</f>
        <v>51483</v>
      </c>
      <c r="F34" s="16">
        <f t="shared" si="6"/>
        <v>0</v>
      </c>
      <c r="H34" s="14"/>
    </row>
    <row r="35" spans="1:8" x14ac:dyDescent="0.3">
      <c r="A35" s="1"/>
      <c r="B35" s="21" t="s">
        <v>5</v>
      </c>
      <c r="C35" s="23"/>
      <c r="D35" s="16"/>
      <c r="E35" s="16"/>
      <c r="F35" s="16"/>
      <c r="H35" s="14"/>
    </row>
    <row r="36" spans="1:8" hidden="1" x14ac:dyDescent="0.3">
      <c r="A36" s="1"/>
      <c r="B36" s="21" t="s">
        <v>6</v>
      </c>
      <c r="C36" s="23"/>
      <c r="D36" s="16">
        <v>194812</v>
      </c>
      <c r="E36" s="16">
        <v>37288.300000000003</v>
      </c>
      <c r="F36" s="16">
        <v>0</v>
      </c>
      <c r="G36" s="9" t="s">
        <v>226</v>
      </c>
      <c r="H36" s="14">
        <v>0</v>
      </c>
    </row>
    <row r="37" spans="1:8" x14ac:dyDescent="0.3">
      <c r="A37" s="1"/>
      <c r="B37" s="21" t="s">
        <v>12</v>
      </c>
      <c r="C37" s="6"/>
      <c r="D37" s="16">
        <v>268166.09999999998</v>
      </c>
      <c r="E37" s="16">
        <v>14194.7</v>
      </c>
      <c r="F37" s="16">
        <v>0</v>
      </c>
      <c r="G37" s="9" t="s">
        <v>229</v>
      </c>
      <c r="H37" s="14"/>
    </row>
    <row r="38" spans="1:8" ht="56.25" x14ac:dyDescent="0.3">
      <c r="A38" s="1" t="s">
        <v>151</v>
      </c>
      <c r="B38" s="21" t="s">
        <v>57</v>
      </c>
      <c r="C38" s="6" t="s">
        <v>135</v>
      </c>
      <c r="D38" s="16">
        <v>0</v>
      </c>
      <c r="E38" s="16">
        <v>9100.4</v>
      </c>
      <c r="F38" s="16">
        <v>0</v>
      </c>
      <c r="G38" s="9" t="s">
        <v>232</v>
      </c>
      <c r="H38" s="14"/>
    </row>
    <row r="39" spans="1:8" ht="56.25" x14ac:dyDescent="0.3">
      <c r="A39" s="1" t="s">
        <v>152</v>
      </c>
      <c r="B39" s="21" t="s">
        <v>58</v>
      </c>
      <c r="C39" s="6" t="s">
        <v>135</v>
      </c>
      <c r="D39" s="16">
        <f>D41+D42</f>
        <v>0</v>
      </c>
      <c r="E39" s="16">
        <f t="shared" ref="E39:F39" si="7">E41+E42</f>
        <v>78505.7</v>
      </c>
      <c r="F39" s="16">
        <f t="shared" si="7"/>
        <v>126197.40000000001</v>
      </c>
      <c r="H39" s="14"/>
    </row>
    <row r="40" spans="1:8" x14ac:dyDescent="0.3">
      <c r="A40" s="1"/>
      <c r="B40" s="21" t="s">
        <v>5</v>
      </c>
      <c r="C40" s="23"/>
      <c r="D40" s="16"/>
      <c r="E40" s="16"/>
      <c r="F40" s="16"/>
      <c r="H40" s="14"/>
    </row>
    <row r="41" spans="1:8" hidden="1" x14ac:dyDescent="0.3">
      <c r="A41" s="1"/>
      <c r="B41" s="21" t="s">
        <v>6</v>
      </c>
      <c r="C41" s="23"/>
      <c r="D41" s="16">
        <v>0</v>
      </c>
      <c r="E41" s="16">
        <v>25599.8</v>
      </c>
      <c r="F41" s="16">
        <v>105085.6</v>
      </c>
      <c r="G41" s="9" t="s">
        <v>233</v>
      </c>
      <c r="H41" s="14">
        <v>0</v>
      </c>
    </row>
    <row r="42" spans="1:8" x14ac:dyDescent="0.3">
      <c r="A42" s="1"/>
      <c r="B42" s="21" t="s">
        <v>12</v>
      </c>
      <c r="C42" s="23"/>
      <c r="D42" s="16">
        <v>0</v>
      </c>
      <c r="E42" s="16">
        <v>52905.9</v>
      </c>
      <c r="F42" s="16">
        <v>21111.8</v>
      </c>
      <c r="G42" s="9" t="s">
        <v>229</v>
      </c>
      <c r="H42" s="14"/>
    </row>
    <row r="43" spans="1:8" ht="37.5" x14ac:dyDescent="0.3">
      <c r="A43" s="29" t="s">
        <v>153</v>
      </c>
      <c r="B43" s="28" t="s">
        <v>213</v>
      </c>
      <c r="C43" s="23" t="s">
        <v>11</v>
      </c>
      <c r="D43" s="16">
        <v>0</v>
      </c>
      <c r="E43" s="16">
        <v>59234</v>
      </c>
      <c r="F43" s="16">
        <v>0</v>
      </c>
      <c r="G43" s="9" t="s">
        <v>227</v>
      </c>
      <c r="H43" s="14"/>
    </row>
    <row r="44" spans="1:8" ht="56.25" x14ac:dyDescent="0.3">
      <c r="A44" s="53"/>
      <c r="B44" s="30"/>
      <c r="C44" s="6" t="s">
        <v>135</v>
      </c>
      <c r="D44" s="16">
        <f>D46+D47</f>
        <v>119057.40000000001</v>
      </c>
      <c r="E44" s="16">
        <f t="shared" ref="E44:F44" si="8">E46+E47</f>
        <v>538326.69999999995</v>
      </c>
      <c r="F44" s="16">
        <f t="shared" si="8"/>
        <v>0</v>
      </c>
      <c r="H44" s="14"/>
    </row>
    <row r="45" spans="1:8" x14ac:dyDescent="0.3">
      <c r="A45" s="1"/>
      <c r="B45" s="21" t="s">
        <v>5</v>
      </c>
      <c r="C45" s="6"/>
      <c r="D45" s="16"/>
      <c r="E45" s="16"/>
      <c r="F45" s="16"/>
      <c r="H45" s="14"/>
    </row>
    <row r="46" spans="1:8" hidden="1" x14ac:dyDescent="0.3">
      <c r="A46" s="1"/>
      <c r="B46" s="21" t="s">
        <v>6</v>
      </c>
      <c r="C46" s="23"/>
      <c r="D46" s="16">
        <v>22858.799999999999</v>
      </c>
      <c r="E46" s="16">
        <v>104477.2</v>
      </c>
      <c r="F46" s="16">
        <v>0</v>
      </c>
      <c r="G46" s="9" t="s">
        <v>227</v>
      </c>
      <c r="H46" s="14">
        <v>0</v>
      </c>
    </row>
    <row r="47" spans="1:8" x14ac:dyDescent="0.3">
      <c r="A47" s="1"/>
      <c r="B47" s="21" t="s">
        <v>60</v>
      </c>
      <c r="C47" s="23"/>
      <c r="D47" s="16">
        <v>96198.6</v>
      </c>
      <c r="E47" s="16">
        <f>216794.5+217055</f>
        <v>433849.5</v>
      </c>
      <c r="F47" s="16">
        <v>0</v>
      </c>
      <c r="G47" s="9" t="s">
        <v>229</v>
      </c>
      <c r="H47" s="14"/>
    </row>
    <row r="48" spans="1:8" ht="37.5" x14ac:dyDescent="0.3">
      <c r="A48" s="29" t="s">
        <v>154</v>
      </c>
      <c r="B48" s="28" t="s">
        <v>59</v>
      </c>
      <c r="C48" s="23" t="s">
        <v>11</v>
      </c>
      <c r="D48" s="16">
        <v>0</v>
      </c>
      <c r="E48" s="16">
        <v>0</v>
      </c>
      <c r="F48" s="16">
        <v>59234</v>
      </c>
      <c r="G48" s="9" t="s">
        <v>228</v>
      </c>
      <c r="H48" s="14"/>
    </row>
    <row r="49" spans="1:8" ht="56.25" x14ac:dyDescent="0.3">
      <c r="A49" s="53"/>
      <c r="B49" s="30"/>
      <c r="C49" s="6" t="s">
        <v>135</v>
      </c>
      <c r="D49" s="16">
        <f>D51+D52</f>
        <v>40817</v>
      </c>
      <c r="E49" s="16">
        <f t="shared" ref="E49:F49" si="9">E51+E52</f>
        <v>81433.5</v>
      </c>
      <c r="F49" s="16">
        <f t="shared" si="9"/>
        <v>625332.6</v>
      </c>
      <c r="H49" s="14"/>
    </row>
    <row r="50" spans="1:8" x14ac:dyDescent="0.3">
      <c r="A50" s="1"/>
      <c r="B50" s="21" t="s">
        <v>5</v>
      </c>
      <c r="C50" s="23"/>
      <c r="D50" s="16"/>
      <c r="E50" s="16"/>
      <c r="F50" s="16"/>
      <c r="H50" s="14"/>
    </row>
    <row r="51" spans="1:8" hidden="1" x14ac:dyDescent="0.3">
      <c r="A51" s="1"/>
      <c r="B51" s="21" t="s">
        <v>6</v>
      </c>
      <c r="C51" s="23"/>
      <c r="D51" s="16">
        <v>20817</v>
      </c>
      <c r="E51" s="16">
        <v>38961.5</v>
      </c>
      <c r="F51" s="16">
        <v>248632.5</v>
      </c>
      <c r="G51" s="9" t="s">
        <v>228</v>
      </c>
      <c r="H51" s="14">
        <v>0</v>
      </c>
    </row>
    <row r="52" spans="1:8" x14ac:dyDescent="0.3">
      <c r="A52" s="1"/>
      <c r="B52" s="21" t="s">
        <v>60</v>
      </c>
      <c r="C52" s="23"/>
      <c r="D52" s="16">
        <v>20000</v>
      </c>
      <c r="E52" s="16">
        <v>42472</v>
      </c>
      <c r="F52" s="16">
        <f>271274.3+105425.8</f>
        <v>376700.1</v>
      </c>
      <c r="G52" s="9" t="s">
        <v>229</v>
      </c>
      <c r="H52" s="14"/>
    </row>
    <row r="53" spans="1:8" ht="100.5" customHeight="1" x14ac:dyDescent="0.3">
      <c r="A53" s="1" t="s">
        <v>155</v>
      </c>
      <c r="B53" s="21" t="s">
        <v>259</v>
      </c>
      <c r="C53" s="6" t="s">
        <v>135</v>
      </c>
      <c r="D53" s="16">
        <v>77977.3</v>
      </c>
      <c r="E53" s="16">
        <v>150000</v>
      </c>
      <c r="F53" s="16">
        <v>0</v>
      </c>
      <c r="G53" s="9" t="s">
        <v>95</v>
      </c>
      <c r="H53" s="14"/>
    </row>
    <row r="54" spans="1:8" ht="37.5" x14ac:dyDescent="0.3">
      <c r="A54" s="1" t="s">
        <v>156</v>
      </c>
      <c r="B54" s="21" t="s">
        <v>141</v>
      </c>
      <c r="C54" s="23" t="s">
        <v>11</v>
      </c>
      <c r="D54" s="16">
        <f>D56+D57</f>
        <v>24104.7</v>
      </c>
      <c r="E54" s="16">
        <f t="shared" ref="E54:F54" si="10">E56+E57</f>
        <v>0</v>
      </c>
      <c r="F54" s="16">
        <f t="shared" si="10"/>
        <v>0</v>
      </c>
      <c r="H54" s="14"/>
    </row>
    <row r="55" spans="1:8" x14ac:dyDescent="0.3">
      <c r="A55" s="1"/>
      <c r="B55" s="21" t="s">
        <v>5</v>
      </c>
      <c r="C55" s="23"/>
      <c r="D55" s="16"/>
      <c r="E55" s="16"/>
      <c r="F55" s="16"/>
      <c r="H55" s="14"/>
    </row>
    <row r="56" spans="1:8" hidden="1" x14ac:dyDescent="0.3">
      <c r="A56" s="1"/>
      <c r="B56" s="21" t="s">
        <v>6</v>
      </c>
      <c r="C56" s="6"/>
      <c r="D56" s="16">
        <v>6604.7</v>
      </c>
      <c r="E56" s="16">
        <v>0</v>
      </c>
      <c r="F56" s="16">
        <v>0</v>
      </c>
      <c r="G56" s="9" t="s">
        <v>96</v>
      </c>
      <c r="H56" s="14">
        <v>0</v>
      </c>
    </row>
    <row r="57" spans="1:8" x14ac:dyDescent="0.3">
      <c r="A57" s="1"/>
      <c r="B57" s="21" t="s">
        <v>12</v>
      </c>
      <c r="C57" s="6"/>
      <c r="D57" s="16">
        <v>17500</v>
      </c>
      <c r="E57" s="16">
        <v>0</v>
      </c>
      <c r="F57" s="16">
        <v>0</v>
      </c>
      <c r="G57" s="9" t="s">
        <v>225</v>
      </c>
      <c r="H57" s="14"/>
    </row>
    <row r="58" spans="1:8" ht="37.5" x14ac:dyDescent="0.3">
      <c r="A58" s="1" t="s">
        <v>157</v>
      </c>
      <c r="B58" s="21" t="s">
        <v>215</v>
      </c>
      <c r="C58" s="23" t="s">
        <v>11</v>
      </c>
      <c r="D58" s="16">
        <f>D60+D61</f>
        <v>16756.400000000001</v>
      </c>
      <c r="E58" s="16">
        <f t="shared" ref="E58:F58" si="11">E60+E61</f>
        <v>0</v>
      </c>
      <c r="F58" s="16">
        <f t="shared" si="11"/>
        <v>0</v>
      </c>
      <c r="H58" s="14"/>
    </row>
    <row r="59" spans="1:8" x14ac:dyDescent="0.3">
      <c r="A59" s="1"/>
      <c r="B59" s="21" t="s">
        <v>5</v>
      </c>
      <c r="C59" s="23"/>
      <c r="D59" s="16"/>
      <c r="E59" s="16"/>
      <c r="F59" s="16"/>
      <c r="H59" s="14"/>
    </row>
    <row r="60" spans="1:8" hidden="1" x14ac:dyDescent="0.3">
      <c r="A60" s="1"/>
      <c r="B60" s="21" t="s">
        <v>6</v>
      </c>
      <c r="C60" s="23"/>
      <c r="D60" s="16">
        <v>5036.3999999999996</v>
      </c>
      <c r="E60" s="16">
        <v>0</v>
      </c>
      <c r="F60" s="16">
        <v>0</v>
      </c>
      <c r="G60" s="9" t="s">
        <v>97</v>
      </c>
      <c r="H60" s="14">
        <v>0</v>
      </c>
    </row>
    <row r="61" spans="1:8" x14ac:dyDescent="0.3">
      <c r="A61" s="1"/>
      <c r="B61" s="21" t="s">
        <v>12</v>
      </c>
      <c r="C61" s="23"/>
      <c r="D61" s="16">
        <v>11720</v>
      </c>
      <c r="E61" s="16">
        <v>0</v>
      </c>
      <c r="F61" s="16">
        <v>0</v>
      </c>
      <c r="G61" s="9" t="s">
        <v>225</v>
      </c>
      <c r="H61" s="14"/>
    </row>
    <row r="62" spans="1:8" ht="37.5" x14ac:dyDescent="0.3">
      <c r="A62" s="1" t="s">
        <v>158</v>
      </c>
      <c r="B62" s="21" t="s">
        <v>61</v>
      </c>
      <c r="C62" s="23" t="s">
        <v>11</v>
      </c>
      <c r="D62" s="16">
        <v>0</v>
      </c>
      <c r="E62" s="16">
        <v>6999.9</v>
      </c>
      <c r="F62" s="16">
        <v>0</v>
      </c>
      <c r="G62" s="9" t="s">
        <v>98</v>
      </c>
      <c r="H62" s="14"/>
    </row>
    <row r="63" spans="1:8" ht="37.5" x14ac:dyDescent="0.3">
      <c r="A63" s="1" t="s">
        <v>159</v>
      </c>
      <c r="B63" s="21" t="s">
        <v>216</v>
      </c>
      <c r="C63" s="23" t="s">
        <v>11</v>
      </c>
      <c r="D63" s="16">
        <v>0</v>
      </c>
      <c r="E63" s="16">
        <v>622.9</v>
      </c>
      <c r="F63" s="16">
        <v>16000</v>
      </c>
      <c r="G63" s="9" t="s">
        <v>99</v>
      </c>
      <c r="H63" s="14"/>
    </row>
    <row r="64" spans="1:8" ht="37.5" x14ac:dyDescent="0.3">
      <c r="A64" s="1" t="s">
        <v>160</v>
      </c>
      <c r="B64" s="21" t="s">
        <v>217</v>
      </c>
      <c r="C64" s="23" t="s">
        <v>11</v>
      </c>
      <c r="D64" s="16">
        <v>0</v>
      </c>
      <c r="E64" s="16">
        <v>622.9</v>
      </c>
      <c r="F64" s="16">
        <v>16000</v>
      </c>
      <c r="G64" s="9" t="s">
        <v>100</v>
      </c>
      <c r="H64" s="14"/>
    </row>
    <row r="65" spans="1:8" ht="37.5" x14ac:dyDescent="0.3">
      <c r="A65" s="1" t="s">
        <v>161</v>
      </c>
      <c r="B65" s="21" t="s">
        <v>62</v>
      </c>
      <c r="C65" s="23" t="s">
        <v>11</v>
      </c>
      <c r="D65" s="16">
        <v>0</v>
      </c>
      <c r="E65" s="16">
        <v>16622.900000000001</v>
      </c>
      <c r="F65" s="16">
        <v>0</v>
      </c>
      <c r="G65" s="9" t="s">
        <v>101</v>
      </c>
      <c r="H65" s="14"/>
    </row>
    <row r="66" spans="1:8" ht="37.5" x14ac:dyDescent="0.3">
      <c r="A66" s="1" t="s">
        <v>162</v>
      </c>
      <c r="B66" s="21" t="s">
        <v>218</v>
      </c>
      <c r="C66" s="23" t="s">
        <v>11</v>
      </c>
      <c r="D66" s="16">
        <v>0</v>
      </c>
      <c r="E66" s="16">
        <v>16000</v>
      </c>
      <c r="F66" s="16">
        <v>0</v>
      </c>
      <c r="G66" s="9" t="s">
        <v>102</v>
      </c>
      <c r="H66" s="14"/>
    </row>
    <row r="67" spans="1:8" ht="56.25" x14ac:dyDescent="0.3">
      <c r="A67" s="1" t="s">
        <v>163</v>
      </c>
      <c r="B67" s="21" t="s">
        <v>219</v>
      </c>
      <c r="C67" s="6" t="s">
        <v>135</v>
      </c>
      <c r="D67" s="16">
        <v>5373.7</v>
      </c>
      <c r="E67" s="16">
        <v>0</v>
      </c>
      <c r="F67" s="16">
        <v>0</v>
      </c>
      <c r="G67" s="9" t="s">
        <v>103</v>
      </c>
      <c r="H67" s="14"/>
    </row>
    <row r="68" spans="1:8" ht="37.5" x14ac:dyDescent="0.3">
      <c r="A68" s="1" t="s">
        <v>164</v>
      </c>
      <c r="B68" s="21" t="s">
        <v>220</v>
      </c>
      <c r="C68" s="23" t="s">
        <v>11</v>
      </c>
      <c r="D68" s="16">
        <v>0</v>
      </c>
      <c r="E68" s="16">
        <v>0</v>
      </c>
      <c r="F68" s="16">
        <v>16622.900000000001</v>
      </c>
      <c r="G68" s="9" t="s">
        <v>104</v>
      </c>
      <c r="H68" s="14"/>
    </row>
    <row r="69" spans="1:8" ht="37.5" x14ac:dyDescent="0.3">
      <c r="A69" s="1" t="s">
        <v>165</v>
      </c>
      <c r="B69" s="21" t="s">
        <v>81</v>
      </c>
      <c r="C69" s="23" t="s">
        <v>11</v>
      </c>
      <c r="D69" s="16">
        <v>0</v>
      </c>
      <c r="E69" s="16">
        <v>17616.3</v>
      </c>
      <c r="F69" s="16">
        <v>0</v>
      </c>
      <c r="G69" s="9" t="s">
        <v>221</v>
      </c>
      <c r="H69" s="14"/>
    </row>
    <row r="70" spans="1:8" x14ac:dyDescent="0.3">
      <c r="A70" s="1"/>
      <c r="B70" s="21" t="s">
        <v>26</v>
      </c>
      <c r="C70" s="6"/>
      <c r="D70" s="16">
        <f>D72+D73+D74+D75</f>
        <v>2465080.0999999996</v>
      </c>
      <c r="E70" s="16">
        <f t="shared" ref="E70:F70" si="12">E72+E73+E74+E75</f>
        <v>2999387.4</v>
      </c>
      <c r="F70" s="16">
        <f t="shared" si="12"/>
        <v>2908124.2</v>
      </c>
      <c r="H70" s="14"/>
    </row>
    <row r="71" spans="1:8" x14ac:dyDescent="0.3">
      <c r="A71" s="1"/>
      <c r="B71" s="7" t="s">
        <v>5</v>
      </c>
      <c r="C71" s="6"/>
      <c r="D71" s="16"/>
      <c r="E71" s="16"/>
      <c r="F71" s="17"/>
      <c r="H71" s="14"/>
    </row>
    <row r="72" spans="1:8" hidden="1" x14ac:dyDescent="0.3">
      <c r="A72" s="1"/>
      <c r="B72" s="5" t="s">
        <v>6</v>
      </c>
      <c r="C72" s="6"/>
      <c r="D72" s="16">
        <f>D76+D77+D78+D79+D80+D81+D82+D83+D84+D87</f>
        <v>847638.2</v>
      </c>
      <c r="E72" s="16">
        <f t="shared" ref="E72:F72" si="13">E76+E77+E78+E79+E80+E81+E82+E83+E84+E87</f>
        <v>641238.39999999991</v>
      </c>
      <c r="F72" s="16">
        <f t="shared" si="13"/>
        <v>457987</v>
      </c>
      <c r="H72" s="14">
        <v>0</v>
      </c>
    </row>
    <row r="73" spans="1:8" x14ac:dyDescent="0.3">
      <c r="A73" s="1"/>
      <c r="B73" s="23" t="s">
        <v>12</v>
      </c>
      <c r="C73" s="6"/>
      <c r="D73" s="16">
        <f>D88+D92+D95</f>
        <v>812467.89999999991</v>
      </c>
      <c r="E73" s="16">
        <f t="shared" ref="E73:F73" si="14">E88+E92+E95</f>
        <v>215662.2</v>
      </c>
      <c r="F73" s="16">
        <f t="shared" si="14"/>
        <v>209404.9</v>
      </c>
      <c r="H73" s="14"/>
    </row>
    <row r="74" spans="1:8" x14ac:dyDescent="0.3">
      <c r="A74" s="1"/>
      <c r="B74" s="23" t="s">
        <v>19</v>
      </c>
      <c r="C74" s="6"/>
      <c r="D74" s="16">
        <f>D96</f>
        <v>130817.7</v>
      </c>
      <c r="E74" s="16">
        <f t="shared" ref="E74:F74" si="15">E96</f>
        <v>137475.1</v>
      </c>
      <c r="F74" s="16">
        <f t="shared" si="15"/>
        <v>137475.1</v>
      </c>
      <c r="H74" s="14"/>
    </row>
    <row r="75" spans="1:8" ht="37.5" x14ac:dyDescent="0.3">
      <c r="A75" s="1"/>
      <c r="B75" s="23" t="s">
        <v>28</v>
      </c>
      <c r="C75" s="6"/>
      <c r="D75" s="16">
        <f>D89</f>
        <v>674156.3</v>
      </c>
      <c r="E75" s="16">
        <f t="shared" ref="E75:F75" si="16">E89</f>
        <v>2005011.7</v>
      </c>
      <c r="F75" s="16">
        <f t="shared" si="16"/>
        <v>2103257.2000000002</v>
      </c>
      <c r="H75" s="14"/>
    </row>
    <row r="76" spans="1:8" ht="56.25" x14ac:dyDescent="0.3">
      <c r="A76" s="1" t="s">
        <v>166</v>
      </c>
      <c r="B76" s="23" t="s">
        <v>69</v>
      </c>
      <c r="C76" s="6" t="s">
        <v>135</v>
      </c>
      <c r="D76" s="16">
        <v>0</v>
      </c>
      <c r="E76" s="16">
        <v>33198.1</v>
      </c>
      <c r="F76" s="17">
        <v>0</v>
      </c>
      <c r="G76" s="9" t="s">
        <v>105</v>
      </c>
      <c r="H76" s="14"/>
    </row>
    <row r="77" spans="1:8" ht="56.25" x14ac:dyDescent="0.3">
      <c r="A77" s="1" t="s">
        <v>167</v>
      </c>
      <c r="B77" s="23" t="s">
        <v>70</v>
      </c>
      <c r="C77" s="6" t="s">
        <v>135</v>
      </c>
      <c r="D77" s="16">
        <v>99000</v>
      </c>
      <c r="E77" s="16">
        <v>317159.3</v>
      </c>
      <c r="F77" s="17">
        <v>0</v>
      </c>
      <c r="G77" s="9" t="s">
        <v>106</v>
      </c>
      <c r="H77" s="14"/>
    </row>
    <row r="78" spans="1:8" ht="56.25" x14ac:dyDescent="0.3">
      <c r="A78" s="1" t="s">
        <v>168</v>
      </c>
      <c r="B78" s="23" t="s">
        <v>71</v>
      </c>
      <c r="C78" s="6" t="s">
        <v>135</v>
      </c>
      <c r="D78" s="16">
        <v>0</v>
      </c>
      <c r="E78" s="16">
        <v>90000</v>
      </c>
      <c r="F78" s="17">
        <v>0</v>
      </c>
      <c r="G78" s="9" t="s">
        <v>107</v>
      </c>
      <c r="H78" s="14"/>
    </row>
    <row r="79" spans="1:8" ht="56.25" x14ac:dyDescent="0.3">
      <c r="A79" s="1" t="s">
        <v>169</v>
      </c>
      <c r="B79" s="23" t="s">
        <v>72</v>
      </c>
      <c r="C79" s="6" t="s">
        <v>135</v>
      </c>
      <c r="D79" s="16">
        <v>0</v>
      </c>
      <c r="E79" s="16">
        <v>14760.4</v>
      </c>
      <c r="F79" s="17">
        <v>0</v>
      </c>
      <c r="G79" s="9" t="s">
        <v>108</v>
      </c>
      <c r="H79" s="14"/>
    </row>
    <row r="80" spans="1:8" ht="56.25" x14ac:dyDescent="0.3">
      <c r="A80" s="1" t="s">
        <v>170</v>
      </c>
      <c r="B80" s="23" t="s">
        <v>73</v>
      </c>
      <c r="C80" s="6" t="s">
        <v>135</v>
      </c>
      <c r="D80" s="16">
        <v>2697</v>
      </c>
      <c r="E80" s="16">
        <v>6293</v>
      </c>
      <c r="F80" s="17">
        <v>0</v>
      </c>
      <c r="G80" s="9" t="s">
        <v>109</v>
      </c>
      <c r="H80" s="14"/>
    </row>
    <row r="81" spans="1:8" ht="56.25" x14ac:dyDescent="0.3">
      <c r="A81" s="1" t="s">
        <v>171</v>
      </c>
      <c r="B81" s="23" t="s">
        <v>74</v>
      </c>
      <c r="C81" s="6" t="s">
        <v>135</v>
      </c>
      <c r="D81" s="16">
        <v>41944.5</v>
      </c>
      <c r="E81" s="16">
        <v>86980.4</v>
      </c>
      <c r="F81" s="17">
        <v>8017</v>
      </c>
      <c r="G81" s="9" t="s">
        <v>110</v>
      </c>
      <c r="H81" s="14"/>
    </row>
    <row r="82" spans="1:8" ht="56.25" x14ac:dyDescent="0.3">
      <c r="A82" s="1" t="s">
        <v>172</v>
      </c>
      <c r="B82" s="23" t="s">
        <v>75</v>
      </c>
      <c r="C82" s="6" t="s">
        <v>135</v>
      </c>
      <c r="D82" s="16">
        <v>15000</v>
      </c>
      <c r="E82" s="16">
        <v>27000</v>
      </c>
      <c r="F82" s="17">
        <v>15000</v>
      </c>
      <c r="G82" s="9" t="s">
        <v>111</v>
      </c>
      <c r="H82" s="14"/>
    </row>
    <row r="83" spans="1:8" ht="56.25" x14ac:dyDescent="0.3">
      <c r="A83" s="1" t="s">
        <v>173</v>
      </c>
      <c r="B83" s="23" t="s">
        <v>76</v>
      </c>
      <c r="C83" s="6" t="s">
        <v>135</v>
      </c>
      <c r="D83" s="16">
        <v>9900</v>
      </c>
      <c r="E83" s="16">
        <v>0</v>
      </c>
      <c r="F83" s="17">
        <v>0</v>
      </c>
      <c r="G83" s="9" t="s">
        <v>112</v>
      </c>
      <c r="H83" s="14"/>
    </row>
    <row r="84" spans="1:8" ht="56.25" x14ac:dyDescent="0.3">
      <c r="A84" s="1" t="s">
        <v>174</v>
      </c>
      <c r="B84" s="23" t="s">
        <v>77</v>
      </c>
      <c r="C84" s="6" t="s">
        <v>140</v>
      </c>
      <c r="D84" s="16">
        <v>10791</v>
      </c>
      <c r="E84" s="16">
        <v>0</v>
      </c>
      <c r="F84" s="17">
        <v>0</v>
      </c>
      <c r="G84" s="9" t="s">
        <v>113</v>
      </c>
      <c r="H84" s="14"/>
    </row>
    <row r="85" spans="1:8" ht="56.25" x14ac:dyDescent="0.3">
      <c r="A85" s="1" t="s">
        <v>175</v>
      </c>
      <c r="B85" s="23" t="s">
        <v>78</v>
      </c>
      <c r="C85" s="6" t="s">
        <v>3</v>
      </c>
      <c r="D85" s="16">
        <f>D87+D88+D89</f>
        <v>2034327.7</v>
      </c>
      <c r="E85" s="16">
        <f>E87+E88+E89</f>
        <v>2176385.7999999998</v>
      </c>
      <c r="F85" s="16">
        <f t="shared" ref="F85" si="17">F87+F88+F89</f>
        <v>2648924.9000000004</v>
      </c>
      <c r="H85" s="14"/>
    </row>
    <row r="86" spans="1:8" x14ac:dyDescent="0.3">
      <c r="A86" s="1"/>
      <c r="B86" s="7" t="s">
        <v>5</v>
      </c>
      <c r="C86" s="6"/>
      <c r="D86" s="16"/>
      <c r="E86" s="16"/>
      <c r="F86" s="17"/>
      <c r="H86" s="14"/>
    </row>
    <row r="87" spans="1:8" hidden="1" x14ac:dyDescent="0.3">
      <c r="A87" s="1"/>
      <c r="B87" s="5" t="s">
        <v>6</v>
      </c>
      <c r="C87" s="6"/>
      <c r="D87" s="16">
        <v>668305.69999999995</v>
      </c>
      <c r="E87" s="16">
        <v>65847.199999999997</v>
      </c>
      <c r="F87" s="17">
        <v>434970</v>
      </c>
      <c r="G87" s="9" t="s">
        <v>251</v>
      </c>
      <c r="H87" s="14">
        <v>0</v>
      </c>
    </row>
    <row r="88" spans="1:8" x14ac:dyDescent="0.3">
      <c r="A88" s="1"/>
      <c r="B88" s="23" t="s">
        <v>12</v>
      </c>
      <c r="C88" s="6"/>
      <c r="D88" s="16">
        <v>691865.7</v>
      </c>
      <c r="E88" s="16">
        <v>105526.9</v>
      </c>
      <c r="F88" s="17">
        <v>110697.7</v>
      </c>
      <c r="G88" s="9" t="s">
        <v>253</v>
      </c>
      <c r="H88" s="14"/>
    </row>
    <row r="89" spans="1:8" ht="37.5" x14ac:dyDescent="0.3">
      <c r="A89" s="1"/>
      <c r="B89" s="23" t="s">
        <v>28</v>
      </c>
      <c r="C89" s="6"/>
      <c r="D89" s="16">
        <v>674156.3</v>
      </c>
      <c r="E89" s="16">
        <v>2005011.7</v>
      </c>
      <c r="F89" s="17">
        <v>2103257.2000000002</v>
      </c>
      <c r="G89" s="9" t="s">
        <v>252</v>
      </c>
      <c r="H89" s="14"/>
    </row>
    <row r="90" spans="1:8" ht="112.5" x14ac:dyDescent="0.3">
      <c r="A90" s="1" t="s">
        <v>176</v>
      </c>
      <c r="B90" s="23" t="s">
        <v>79</v>
      </c>
      <c r="C90" s="6" t="s">
        <v>3</v>
      </c>
      <c r="D90" s="16">
        <f>D92</f>
        <v>72217.5</v>
      </c>
      <c r="E90" s="16">
        <f t="shared" ref="E90:F90" si="18">E92</f>
        <v>64310.3</v>
      </c>
      <c r="F90" s="16">
        <f t="shared" si="18"/>
        <v>52882.2</v>
      </c>
      <c r="H90" s="14"/>
    </row>
    <row r="91" spans="1:8" x14ac:dyDescent="0.3">
      <c r="A91" s="1"/>
      <c r="B91" s="23" t="s">
        <v>5</v>
      </c>
      <c r="C91" s="6"/>
      <c r="D91" s="17"/>
      <c r="E91" s="17"/>
      <c r="F91" s="17"/>
      <c r="H91" s="14"/>
    </row>
    <row r="92" spans="1:8" x14ac:dyDescent="0.3">
      <c r="A92" s="1"/>
      <c r="B92" s="23" t="s">
        <v>12</v>
      </c>
      <c r="C92" s="6"/>
      <c r="D92" s="17">
        <v>72217.5</v>
      </c>
      <c r="E92" s="17">
        <v>64310.3</v>
      </c>
      <c r="F92" s="17">
        <v>52882.2</v>
      </c>
      <c r="G92" s="9" t="s">
        <v>114</v>
      </c>
      <c r="H92" s="14"/>
    </row>
    <row r="93" spans="1:8" ht="56.25" x14ac:dyDescent="0.3">
      <c r="A93" s="1" t="s">
        <v>177</v>
      </c>
      <c r="B93" s="23" t="s">
        <v>80</v>
      </c>
      <c r="C93" s="23" t="s">
        <v>3</v>
      </c>
      <c r="D93" s="17">
        <f>D95+D96</f>
        <v>179202.4</v>
      </c>
      <c r="E93" s="17">
        <f t="shared" ref="E93:F93" si="19">E95+E96</f>
        <v>183300.1</v>
      </c>
      <c r="F93" s="17">
        <f t="shared" si="19"/>
        <v>183300.1</v>
      </c>
      <c r="H93" s="14"/>
    </row>
    <row r="94" spans="1:8" x14ac:dyDescent="0.3">
      <c r="A94" s="1"/>
      <c r="B94" s="5" t="s">
        <v>5</v>
      </c>
      <c r="C94" s="6"/>
      <c r="D94" s="17"/>
      <c r="E94" s="17"/>
      <c r="F94" s="17"/>
      <c r="H94" s="14"/>
    </row>
    <row r="95" spans="1:8" x14ac:dyDescent="0.3">
      <c r="A95" s="1"/>
      <c r="B95" s="23" t="s">
        <v>12</v>
      </c>
      <c r="C95" s="6"/>
      <c r="D95" s="17">
        <v>48384.7</v>
      </c>
      <c r="E95" s="17">
        <v>45825</v>
      </c>
      <c r="F95" s="17">
        <v>45825</v>
      </c>
      <c r="G95" s="9" t="s">
        <v>115</v>
      </c>
      <c r="H95" s="14"/>
    </row>
    <row r="96" spans="1:8" x14ac:dyDescent="0.3">
      <c r="A96" s="1"/>
      <c r="B96" s="23" t="s">
        <v>19</v>
      </c>
      <c r="C96" s="6"/>
      <c r="D96" s="17">
        <v>130817.7</v>
      </c>
      <c r="E96" s="17">
        <v>137475.1</v>
      </c>
      <c r="F96" s="17">
        <v>137475.1</v>
      </c>
      <c r="G96" s="9" t="s">
        <v>115</v>
      </c>
      <c r="H96" s="14"/>
    </row>
    <row r="97" spans="1:8" x14ac:dyDescent="0.3">
      <c r="A97" s="1"/>
      <c r="B97" s="23" t="s">
        <v>25</v>
      </c>
      <c r="C97" s="23"/>
      <c r="D97" s="17">
        <f>D99+D100</f>
        <v>210457.8</v>
      </c>
      <c r="E97" s="17">
        <f t="shared" ref="E97:F97" si="20">E99+E100</f>
        <v>333295.7</v>
      </c>
      <c r="F97" s="17">
        <f t="shared" si="20"/>
        <v>296266</v>
      </c>
      <c r="H97" s="14"/>
    </row>
    <row r="98" spans="1:8" x14ac:dyDescent="0.3">
      <c r="A98" s="1"/>
      <c r="B98" s="7" t="s">
        <v>5</v>
      </c>
      <c r="C98" s="23"/>
      <c r="D98" s="16"/>
      <c r="E98" s="16"/>
      <c r="F98" s="17"/>
      <c r="H98" s="14"/>
    </row>
    <row r="99" spans="1:8" hidden="1" x14ac:dyDescent="0.3">
      <c r="A99" s="1"/>
      <c r="B99" s="5" t="s">
        <v>6</v>
      </c>
      <c r="C99" s="23"/>
      <c r="D99" s="16">
        <f>D103+D105+D110+D111+D112+D117+D118+D115+D108</f>
        <v>148096</v>
      </c>
      <c r="E99" s="16">
        <f t="shared" ref="E99:F99" si="21">E103+E105+E110+E111+E112+E117+E118+E115+E108</f>
        <v>216956.9</v>
      </c>
      <c r="F99" s="16">
        <f t="shared" si="21"/>
        <v>140500</v>
      </c>
      <c r="H99" s="14">
        <v>0</v>
      </c>
    </row>
    <row r="100" spans="1:8" x14ac:dyDescent="0.3">
      <c r="A100" s="1"/>
      <c r="B100" s="7" t="s">
        <v>12</v>
      </c>
      <c r="C100" s="23"/>
      <c r="D100" s="16">
        <f>D104+D116+D109</f>
        <v>62361.8</v>
      </c>
      <c r="E100" s="16">
        <f t="shared" ref="E100:F100" si="22">E104+E116+E109</f>
        <v>116338.8</v>
      </c>
      <c r="F100" s="16">
        <f t="shared" si="22"/>
        <v>155766</v>
      </c>
      <c r="H100" s="14"/>
    </row>
    <row r="101" spans="1:8" ht="56.25" x14ac:dyDescent="0.3">
      <c r="A101" s="1" t="s">
        <v>178</v>
      </c>
      <c r="B101" s="7" t="s">
        <v>142</v>
      </c>
      <c r="C101" s="6" t="s">
        <v>140</v>
      </c>
      <c r="D101" s="16">
        <f>D103+D104</f>
        <v>122861.8</v>
      </c>
      <c r="E101" s="16">
        <f t="shared" ref="E101:F101" si="23">E103+E104</f>
        <v>176838.8</v>
      </c>
      <c r="F101" s="16">
        <f t="shared" si="23"/>
        <v>180500</v>
      </c>
      <c r="H101" s="14"/>
    </row>
    <row r="102" spans="1:8" x14ac:dyDescent="0.3">
      <c r="A102" s="1"/>
      <c r="B102" s="7" t="s">
        <v>5</v>
      </c>
      <c r="C102" s="6"/>
      <c r="D102" s="16"/>
      <c r="E102" s="16"/>
      <c r="F102" s="16"/>
      <c r="H102" s="14"/>
    </row>
    <row r="103" spans="1:8" hidden="1" x14ac:dyDescent="0.3">
      <c r="A103" s="1"/>
      <c r="B103" s="7" t="s">
        <v>6</v>
      </c>
      <c r="C103" s="23"/>
      <c r="D103" s="16">
        <v>60500</v>
      </c>
      <c r="E103" s="16">
        <v>60500</v>
      </c>
      <c r="F103" s="17">
        <v>60500</v>
      </c>
      <c r="G103" s="9" t="s">
        <v>235</v>
      </c>
      <c r="H103" s="14">
        <v>0</v>
      </c>
    </row>
    <row r="104" spans="1:8" x14ac:dyDescent="0.3">
      <c r="A104" s="1"/>
      <c r="B104" s="5" t="s">
        <v>12</v>
      </c>
      <c r="C104" s="23"/>
      <c r="D104" s="16">
        <v>62361.8</v>
      </c>
      <c r="E104" s="16">
        <v>116338.8</v>
      </c>
      <c r="F104" s="17">
        <v>120000</v>
      </c>
      <c r="G104" s="9" t="s">
        <v>236</v>
      </c>
      <c r="H104" s="14"/>
    </row>
    <row r="105" spans="1:8" ht="56.25" x14ac:dyDescent="0.3">
      <c r="A105" s="1" t="s">
        <v>179</v>
      </c>
      <c r="B105" s="7" t="s">
        <v>83</v>
      </c>
      <c r="C105" s="6" t="s">
        <v>140</v>
      </c>
      <c r="D105" s="16">
        <v>16975.900000000001</v>
      </c>
      <c r="E105" s="16">
        <v>0</v>
      </c>
      <c r="F105" s="17">
        <v>0</v>
      </c>
      <c r="G105" s="9" t="s">
        <v>116</v>
      </c>
      <c r="H105" s="14"/>
    </row>
    <row r="106" spans="1:8" ht="56.25" x14ac:dyDescent="0.3">
      <c r="A106" s="1" t="s">
        <v>180</v>
      </c>
      <c r="B106" s="7" t="s">
        <v>45</v>
      </c>
      <c r="C106" s="6" t="s">
        <v>140</v>
      </c>
      <c r="D106" s="16">
        <f>D108+D109</f>
        <v>16230.4</v>
      </c>
      <c r="E106" s="16">
        <f t="shared" ref="E106:F106" si="24">E108+E109</f>
        <v>39980.400000000001</v>
      </c>
      <c r="F106" s="16">
        <f t="shared" si="24"/>
        <v>17701.5</v>
      </c>
      <c r="H106" s="14"/>
    </row>
    <row r="107" spans="1:8" x14ac:dyDescent="0.3">
      <c r="A107" s="1"/>
      <c r="B107" s="7" t="s">
        <v>5</v>
      </c>
      <c r="C107" s="6"/>
      <c r="D107" s="16"/>
      <c r="E107" s="16"/>
      <c r="F107" s="17"/>
      <c r="H107" s="14"/>
    </row>
    <row r="108" spans="1:8" hidden="1" x14ac:dyDescent="0.3">
      <c r="A108" s="1"/>
      <c r="B108" s="7" t="s">
        <v>6</v>
      </c>
      <c r="C108" s="6"/>
      <c r="D108" s="16">
        <v>16230.4</v>
      </c>
      <c r="E108" s="16">
        <v>39980.400000000001</v>
      </c>
      <c r="F108" s="17">
        <v>0</v>
      </c>
      <c r="G108" s="9" t="s">
        <v>117</v>
      </c>
      <c r="H108" s="14">
        <v>0</v>
      </c>
    </row>
    <row r="109" spans="1:8" x14ac:dyDescent="0.3">
      <c r="A109" s="1"/>
      <c r="B109" s="5" t="s">
        <v>12</v>
      </c>
      <c r="C109" s="6"/>
      <c r="D109" s="16">
        <v>0</v>
      </c>
      <c r="E109" s="16">
        <v>0</v>
      </c>
      <c r="F109" s="17">
        <v>17701.5</v>
      </c>
      <c r="G109" s="9" t="s">
        <v>237</v>
      </c>
      <c r="H109" s="14"/>
    </row>
    <row r="110" spans="1:8" ht="56.25" x14ac:dyDescent="0.3">
      <c r="A110" s="1" t="s">
        <v>181</v>
      </c>
      <c r="B110" s="7" t="s">
        <v>46</v>
      </c>
      <c r="C110" s="6" t="s">
        <v>140</v>
      </c>
      <c r="D110" s="16">
        <v>0</v>
      </c>
      <c r="E110" s="16">
        <v>14256.8</v>
      </c>
      <c r="F110" s="17">
        <v>0</v>
      </c>
      <c r="G110" s="8" t="s">
        <v>118</v>
      </c>
      <c r="H110" s="14"/>
    </row>
    <row r="111" spans="1:8" ht="56.25" x14ac:dyDescent="0.3">
      <c r="A111" s="1" t="s">
        <v>182</v>
      </c>
      <c r="B111" s="7" t="s">
        <v>47</v>
      </c>
      <c r="C111" s="6" t="s">
        <v>140</v>
      </c>
      <c r="D111" s="16">
        <v>12170.5</v>
      </c>
      <c r="E111" s="16">
        <v>37733.300000000003</v>
      </c>
      <c r="F111" s="17">
        <v>0</v>
      </c>
      <c r="G111" s="8" t="s">
        <v>119</v>
      </c>
      <c r="H111" s="14"/>
    </row>
    <row r="112" spans="1:8" ht="56.25" x14ac:dyDescent="0.3">
      <c r="A112" s="1" t="s">
        <v>183</v>
      </c>
      <c r="B112" s="7" t="s">
        <v>48</v>
      </c>
      <c r="C112" s="6" t="s">
        <v>140</v>
      </c>
      <c r="D112" s="16">
        <v>18910</v>
      </c>
      <c r="E112" s="16">
        <v>53457.599999999999</v>
      </c>
      <c r="F112" s="17">
        <v>0</v>
      </c>
      <c r="G112" s="8" t="s">
        <v>222</v>
      </c>
      <c r="H112" s="14"/>
    </row>
    <row r="113" spans="1:8" ht="56.25" x14ac:dyDescent="0.3">
      <c r="A113" s="1" t="s">
        <v>184</v>
      </c>
      <c r="B113" s="7" t="s">
        <v>49</v>
      </c>
      <c r="C113" s="6" t="s">
        <v>140</v>
      </c>
      <c r="D113" s="16">
        <f>D115+D116</f>
        <v>1928.1</v>
      </c>
      <c r="E113" s="16">
        <f t="shared" ref="E113:F113" si="25">E115+E116</f>
        <v>3072.8</v>
      </c>
      <c r="F113" s="16">
        <f t="shared" si="25"/>
        <v>18064.5</v>
      </c>
      <c r="H113" s="14"/>
    </row>
    <row r="114" spans="1:8" x14ac:dyDescent="0.3">
      <c r="A114" s="1"/>
      <c r="B114" s="7" t="s">
        <v>5</v>
      </c>
      <c r="C114" s="6"/>
      <c r="D114" s="16"/>
      <c r="E114" s="16"/>
      <c r="F114" s="17"/>
      <c r="G114" s="8"/>
      <c r="H114" s="14"/>
    </row>
    <row r="115" spans="1:8" hidden="1" x14ac:dyDescent="0.3">
      <c r="A115" s="1"/>
      <c r="B115" s="7" t="s">
        <v>6</v>
      </c>
      <c r="C115" s="6"/>
      <c r="D115" s="16">
        <v>1928.1</v>
      </c>
      <c r="E115" s="16">
        <v>3072.8</v>
      </c>
      <c r="F115" s="17">
        <v>0</v>
      </c>
      <c r="G115" s="8" t="s">
        <v>120</v>
      </c>
      <c r="H115" s="14">
        <v>0</v>
      </c>
    </row>
    <row r="116" spans="1:8" x14ac:dyDescent="0.3">
      <c r="A116" s="1"/>
      <c r="B116" s="5" t="s">
        <v>12</v>
      </c>
      <c r="C116" s="6"/>
      <c r="D116" s="16">
        <v>0</v>
      </c>
      <c r="E116" s="16">
        <v>0</v>
      </c>
      <c r="F116" s="17">
        <v>18064.5</v>
      </c>
      <c r="G116" s="8" t="s">
        <v>237</v>
      </c>
      <c r="H116" s="14"/>
    </row>
    <row r="117" spans="1:8" ht="56.25" x14ac:dyDescent="0.3">
      <c r="A117" s="1" t="s">
        <v>185</v>
      </c>
      <c r="B117" s="7" t="s">
        <v>82</v>
      </c>
      <c r="C117" s="6" t="s">
        <v>140</v>
      </c>
      <c r="D117" s="16">
        <v>0</v>
      </c>
      <c r="E117" s="16">
        <v>7956</v>
      </c>
      <c r="F117" s="17">
        <v>80000</v>
      </c>
      <c r="G117" s="8" t="s">
        <v>121</v>
      </c>
      <c r="H117" s="14"/>
    </row>
    <row r="118" spans="1:8" ht="56.25" x14ac:dyDescent="0.3">
      <c r="A118" s="1" t="s">
        <v>186</v>
      </c>
      <c r="B118" s="7" t="s">
        <v>84</v>
      </c>
      <c r="C118" s="6" t="s">
        <v>135</v>
      </c>
      <c r="D118" s="16">
        <v>21381.1</v>
      </c>
      <c r="E118" s="16">
        <v>0</v>
      </c>
      <c r="F118" s="16">
        <v>0</v>
      </c>
      <c r="G118" s="8" t="s">
        <v>122</v>
      </c>
      <c r="H118" s="14"/>
    </row>
    <row r="119" spans="1:8" x14ac:dyDescent="0.3">
      <c r="A119" s="1"/>
      <c r="B119" s="23" t="s">
        <v>4</v>
      </c>
      <c r="C119" s="23"/>
      <c r="D119" s="17">
        <f>D121+D122</f>
        <v>2702073</v>
      </c>
      <c r="E119" s="17">
        <f t="shared" ref="E119:F119" si="26">E121+E122</f>
        <v>2943856.3</v>
      </c>
      <c r="F119" s="17">
        <f t="shared" si="26"/>
        <v>3590793.7</v>
      </c>
      <c r="H119" s="14"/>
    </row>
    <row r="120" spans="1:8" x14ac:dyDescent="0.3">
      <c r="A120" s="1"/>
      <c r="B120" s="7" t="s">
        <v>5</v>
      </c>
      <c r="C120" s="12"/>
      <c r="D120" s="16"/>
      <c r="E120" s="16"/>
      <c r="F120" s="16"/>
      <c r="H120" s="14"/>
    </row>
    <row r="121" spans="1:8" hidden="1" x14ac:dyDescent="0.3">
      <c r="A121" s="1"/>
      <c r="B121" s="5" t="s">
        <v>6</v>
      </c>
      <c r="C121" s="2"/>
      <c r="D121" s="19">
        <f>D125+D129+D133+D137+D141+D145+D149+D153+D157+D160+D163+D167+D171+D159</f>
        <v>599118</v>
      </c>
      <c r="E121" s="19">
        <f t="shared" ref="E121:F121" si="27">E125+E129+E133+E137+E141+E145+E149+E153+E157+E160+E163+E167+E171+E159</f>
        <v>1083181.3</v>
      </c>
      <c r="F121" s="19">
        <f t="shared" si="27"/>
        <v>1333689.2</v>
      </c>
      <c r="H121" s="14">
        <v>0</v>
      </c>
    </row>
    <row r="122" spans="1:8" x14ac:dyDescent="0.3">
      <c r="A122" s="1"/>
      <c r="B122" s="23" t="s">
        <v>20</v>
      </c>
      <c r="C122" s="12"/>
      <c r="D122" s="16">
        <f>D126+D130+D134+D138+D142+D146+D150+D154+D158+D164+D168+D172</f>
        <v>2102955</v>
      </c>
      <c r="E122" s="16">
        <f t="shared" ref="E122:F122" si="28">E126+E130+E134+E138+E142+E146+E150+E154+E158+E164+E168+E172</f>
        <v>1860675</v>
      </c>
      <c r="F122" s="16">
        <f t="shared" si="28"/>
        <v>2257104.5</v>
      </c>
      <c r="H122" s="14"/>
    </row>
    <row r="123" spans="1:8" ht="56.25" x14ac:dyDescent="0.3">
      <c r="A123" s="1" t="s">
        <v>187</v>
      </c>
      <c r="B123" s="23" t="s">
        <v>143</v>
      </c>
      <c r="C123" s="6" t="s">
        <v>140</v>
      </c>
      <c r="D123" s="16">
        <f>D125+D126</f>
        <v>311998.90000000002</v>
      </c>
      <c r="E123" s="16">
        <f>E125+E126</f>
        <v>0</v>
      </c>
      <c r="F123" s="16">
        <f>F125+F126</f>
        <v>0</v>
      </c>
      <c r="H123" s="14"/>
    </row>
    <row r="124" spans="1:8" x14ac:dyDescent="0.3">
      <c r="A124" s="1"/>
      <c r="B124" s="23" t="s">
        <v>5</v>
      </c>
      <c r="C124" s="12"/>
      <c r="D124" s="16"/>
      <c r="E124" s="16"/>
      <c r="F124" s="17"/>
      <c r="H124" s="14"/>
    </row>
    <row r="125" spans="1:8" hidden="1" x14ac:dyDescent="0.3">
      <c r="A125" s="1"/>
      <c r="B125" s="23" t="s">
        <v>6</v>
      </c>
      <c r="C125" s="2"/>
      <c r="D125" s="19">
        <v>85005.3</v>
      </c>
      <c r="E125" s="19">
        <v>0</v>
      </c>
      <c r="F125" s="18">
        <v>0</v>
      </c>
      <c r="G125" s="9" t="s">
        <v>245</v>
      </c>
      <c r="H125" s="14">
        <v>0</v>
      </c>
    </row>
    <row r="126" spans="1:8" x14ac:dyDescent="0.3">
      <c r="A126" s="1"/>
      <c r="B126" s="23" t="s">
        <v>20</v>
      </c>
      <c r="C126" s="12"/>
      <c r="D126" s="16">
        <v>226993.6</v>
      </c>
      <c r="E126" s="16">
        <v>0</v>
      </c>
      <c r="F126" s="17">
        <v>0</v>
      </c>
      <c r="G126" s="9" t="s">
        <v>246</v>
      </c>
      <c r="H126" s="14"/>
    </row>
    <row r="127" spans="1:8" ht="56.25" x14ac:dyDescent="0.3">
      <c r="A127" s="1" t="s">
        <v>188</v>
      </c>
      <c r="B127" s="23" t="s">
        <v>36</v>
      </c>
      <c r="C127" s="6" t="s">
        <v>140</v>
      </c>
      <c r="D127" s="16">
        <f>D129+D130</f>
        <v>469142.3</v>
      </c>
      <c r="E127" s="16">
        <f t="shared" ref="E127:F127" si="29">E129+E130</f>
        <v>0</v>
      </c>
      <c r="F127" s="16">
        <f t="shared" si="29"/>
        <v>0</v>
      </c>
      <c r="H127" s="14"/>
    </row>
    <row r="128" spans="1:8" x14ac:dyDescent="0.3">
      <c r="A128" s="1"/>
      <c r="B128" s="23" t="s">
        <v>5</v>
      </c>
      <c r="C128" s="24"/>
      <c r="D128" s="16"/>
      <c r="E128" s="16"/>
      <c r="F128" s="17"/>
      <c r="H128" s="14"/>
    </row>
    <row r="129" spans="1:8" hidden="1" x14ac:dyDescent="0.3">
      <c r="A129" s="1"/>
      <c r="B129" s="23" t="s">
        <v>6</v>
      </c>
      <c r="C129" s="24"/>
      <c r="D129" s="16">
        <v>117285.5</v>
      </c>
      <c r="E129" s="16">
        <v>0</v>
      </c>
      <c r="F129" s="17">
        <v>0</v>
      </c>
      <c r="G129" s="9" t="s">
        <v>243</v>
      </c>
      <c r="H129" s="14">
        <v>0</v>
      </c>
    </row>
    <row r="130" spans="1:8" x14ac:dyDescent="0.3">
      <c r="A130" s="1"/>
      <c r="B130" s="23" t="s">
        <v>20</v>
      </c>
      <c r="C130" s="24"/>
      <c r="D130" s="16">
        <v>351856.8</v>
      </c>
      <c r="E130" s="16">
        <v>0</v>
      </c>
      <c r="F130" s="17">
        <v>0</v>
      </c>
      <c r="G130" s="9" t="s">
        <v>246</v>
      </c>
      <c r="H130" s="14"/>
    </row>
    <row r="131" spans="1:8" ht="56.25" x14ac:dyDescent="0.3">
      <c r="A131" s="1" t="s">
        <v>189</v>
      </c>
      <c r="B131" s="23" t="s">
        <v>256</v>
      </c>
      <c r="C131" s="6" t="s">
        <v>140</v>
      </c>
      <c r="D131" s="16">
        <f>D133+D134</f>
        <v>62004.900000000009</v>
      </c>
      <c r="E131" s="16">
        <f t="shared" ref="E131:F131" si="30">E133+E134</f>
        <v>279089.3</v>
      </c>
      <c r="F131" s="16">
        <f t="shared" si="30"/>
        <v>1088484.5</v>
      </c>
      <c r="H131" s="14"/>
    </row>
    <row r="132" spans="1:8" x14ac:dyDescent="0.3">
      <c r="A132" s="1"/>
      <c r="B132" s="23" t="s">
        <v>5</v>
      </c>
      <c r="C132" s="24"/>
      <c r="D132" s="16"/>
      <c r="E132" s="16"/>
      <c r="F132" s="17"/>
      <c r="H132" s="14"/>
    </row>
    <row r="133" spans="1:8" hidden="1" x14ac:dyDescent="0.3">
      <c r="A133" s="1"/>
      <c r="B133" s="23" t="s">
        <v>6</v>
      </c>
      <c r="C133" s="24"/>
      <c r="D133" s="16">
        <v>11580.600000000006</v>
      </c>
      <c r="E133" s="16">
        <v>279089.3</v>
      </c>
      <c r="F133" s="17">
        <v>338484.5</v>
      </c>
      <c r="G133" s="3" t="s">
        <v>242</v>
      </c>
      <c r="H133" s="14">
        <v>0</v>
      </c>
    </row>
    <row r="134" spans="1:8" x14ac:dyDescent="0.3">
      <c r="A134" s="1"/>
      <c r="B134" s="23" t="s">
        <v>20</v>
      </c>
      <c r="C134" s="24"/>
      <c r="D134" s="16">
        <v>50424.3</v>
      </c>
      <c r="E134" s="16">
        <v>0</v>
      </c>
      <c r="F134" s="17">
        <v>750000</v>
      </c>
      <c r="G134" s="9" t="s">
        <v>246</v>
      </c>
      <c r="H134" s="14"/>
    </row>
    <row r="135" spans="1:8" ht="56.25" x14ac:dyDescent="0.3">
      <c r="A135" s="1" t="s">
        <v>190</v>
      </c>
      <c r="B135" s="23" t="s">
        <v>223</v>
      </c>
      <c r="C135" s="6" t="s">
        <v>140</v>
      </c>
      <c r="D135" s="16">
        <f>D137+D138</f>
        <v>0</v>
      </c>
      <c r="E135" s="16">
        <f t="shared" ref="E135:F135" si="31">E137+E138</f>
        <v>41507.199999999997</v>
      </c>
      <c r="F135" s="16">
        <f t="shared" si="31"/>
        <v>0</v>
      </c>
      <c r="H135" s="14"/>
    </row>
    <row r="136" spans="1:8" x14ac:dyDescent="0.3">
      <c r="A136" s="1"/>
      <c r="B136" s="23" t="s">
        <v>5</v>
      </c>
      <c r="C136" s="24"/>
      <c r="D136" s="16"/>
      <c r="E136" s="16"/>
      <c r="F136" s="17"/>
      <c r="H136" s="14"/>
    </row>
    <row r="137" spans="1:8" hidden="1" x14ac:dyDescent="0.3">
      <c r="A137" s="1"/>
      <c r="B137" s="23" t="s">
        <v>6</v>
      </c>
      <c r="C137" s="24"/>
      <c r="D137" s="16">
        <v>0</v>
      </c>
      <c r="E137" s="16">
        <v>10376.9</v>
      </c>
      <c r="F137" s="17">
        <v>0</v>
      </c>
      <c r="G137" s="9" t="s">
        <v>249</v>
      </c>
      <c r="H137" s="14">
        <v>0</v>
      </c>
    </row>
    <row r="138" spans="1:8" x14ac:dyDescent="0.3">
      <c r="A138" s="1"/>
      <c r="B138" s="23" t="s">
        <v>20</v>
      </c>
      <c r="C138" s="24"/>
      <c r="D138" s="16">
        <v>0</v>
      </c>
      <c r="E138" s="16">
        <v>31130.3</v>
      </c>
      <c r="F138" s="17">
        <v>0</v>
      </c>
      <c r="G138" s="9" t="s">
        <v>246</v>
      </c>
      <c r="H138" s="14"/>
    </row>
    <row r="139" spans="1:8" ht="75" x14ac:dyDescent="0.3">
      <c r="A139" s="1" t="s">
        <v>191</v>
      </c>
      <c r="B139" s="23" t="s">
        <v>37</v>
      </c>
      <c r="C139" s="6" t="s">
        <v>140</v>
      </c>
      <c r="D139" s="16">
        <f>D141+D142</f>
        <v>0</v>
      </c>
      <c r="E139" s="16">
        <f t="shared" ref="E139:F139" si="32">E141+E142</f>
        <v>46155</v>
      </c>
      <c r="F139" s="16">
        <f t="shared" si="32"/>
        <v>0</v>
      </c>
      <c r="H139" s="14"/>
    </row>
    <row r="140" spans="1:8" x14ac:dyDescent="0.3">
      <c r="A140" s="1"/>
      <c r="B140" s="23" t="s">
        <v>5</v>
      </c>
      <c r="C140" s="12"/>
      <c r="D140" s="16"/>
      <c r="E140" s="16"/>
      <c r="F140" s="17"/>
      <c r="H140" s="14"/>
    </row>
    <row r="141" spans="1:8" hidden="1" x14ac:dyDescent="0.3">
      <c r="A141" s="1"/>
      <c r="B141" s="23" t="s">
        <v>6</v>
      </c>
      <c r="C141" s="2"/>
      <c r="D141" s="19">
        <v>0</v>
      </c>
      <c r="E141" s="19">
        <v>11538.9</v>
      </c>
      <c r="F141" s="18">
        <v>0</v>
      </c>
      <c r="G141" s="8" t="s">
        <v>250</v>
      </c>
      <c r="H141" s="14">
        <v>0</v>
      </c>
    </row>
    <row r="142" spans="1:8" x14ac:dyDescent="0.3">
      <c r="A142" s="1"/>
      <c r="B142" s="23" t="s">
        <v>20</v>
      </c>
      <c r="C142" s="12"/>
      <c r="D142" s="16">
        <v>0</v>
      </c>
      <c r="E142" s="16">
        <v>34616.1</v>
      </c>
      <c r="F142" s="17">
        <v>0</v>
      </c>
      <c r="G142" s="9" t="s">
        <v>246</v>
      </c>
      <c r="H142" s="14"/>
    </row>
    <row r="143" spans="1:8" ht="56.25" x14ac:dyDescent="0.3">
      <c r="A143" s="1" t="s">
        <v>192</v>
      </c>
      <c r="B143" s="23" t="s">
        <v>38</v>
      </c>
      <c r="C143" s="6" t="s">
        <v>140</v>
      </c>
      <c r="D143" s="16">
        <f>D145+D146</f>
        <v>955530.5</v>
      </c>
      <c r="E143" s="16">
        <f t="shared" ref="E143:F143" si="33">E145+E146</f>
        <v>1475299.3</v>
      </c>
      <c r="F143" s="16">
        <f t="shared" si="33"/>
        <v>2402309.2000000002</v>
      </c>
      <c r="H143" s="14"/>
    </row>
    <row r="144" spans="1:8" x14ac:dyDescent="0.3">
      <c r="A144" s="1"/>
      <c r="B144" s="23" t="s">
        <v>5</v>
      </c>
      <c r="C144" s="12"/>
      <c r="D144" s="16"/>
      <c r="E144" s="16"/>
      <c r="F144" s="17"/>
      <c r="H144" s="14"/>
    </row>
    <row r="145" spans="1:8" hidden="1" x14ac:dyDescent="0.3">
      <c r="A145" s="1"/>
      <c r="B145" s="23" t="s">
        <v>6</v>
      </c>
      <c r="C145" s="2"/>
      <c r="D145" s="19">
        <v>156098.9</v>
      </c>
      <c r="E145" s="19">
        <v>434567.5</v>
      </c>
      <c r="F145" s="18">
        <v>970204.7</v>
      </c>
      <c r="G145" s="8" t="s">
        <v>241</v>
      </c>
      <c r="H145" s="14">
        <v>0</v>
      </c>
    </row>
    <row r="146" spans="1:8" x14ac:dyDescent="0.3">
      <c r="A146" s="1"/>
      <c r="B146" s="23" t="s">
        <v>20</v>
      </c>
      <c r="C146" s="12"/>
      <c r="D146" s="16">
        <v>799431.6</v>
      </c>
      <c r="E146" s="16">
        <v>1040731.8</v>
      </c>
      <c r="F146" s="17">
        <v>1432104.5</v>
      </c>
      <c r="G146" s="9" t="s">
        <v>246</v>
      </c>
      <c r="H146" s="14"/>
    </row>
    <row r="147" spans="1:8" ht="56.25" x14ac:dyDescent="0.3">
      <c r="A147" s="1" t="s">
        <v>193</v>
      </c>
      <c r="B147" s="23" t="s">
        <v>39</v>
      </c>
      <c r="C147" s="6" t="s">
        <v>140</v>
      </c>
      <c r="D147" s="16">
        <f>D149+D150</f>
        <v>393223.6</v>
      </c>
      <c r="E147" s="16">
        <f t="shared" ref="E147:F147" si="34">E149+E150</f>
        <v>0</v>
      </c>
      <c r="F147" s="16">
        <f t="shared" si="34"/>
        <v>0</v>
      </c>
      <c r="H147" s="14"/>
    </row>
    <row r="148" spans="1:8" x14ac:dyDescent="0.3">
      <c r="A148" s="1"/>
      <c r="B148" s="23" t="s">
        <v>5</v>
      </c>
      <c r="C148" s="6"/>
      <c r="D148" s="16"/>
      <c r="E148" s="16"/>
      <c r="F148" s="16"/>
      <c r="H148" s="14"/>
    </row>
    <row r="149" spans="1:8" hidden="1" x14ac:dyDescent="0.3">
      <c r="A149" s="1"/>
      <c r="B149" s="23" t="s">
        <v>6</v>
      </c>
      <c r="C149" s="23"/>
      <c r="D149" s="16">
        <v>98306</v>
      </c>
      <c r="E149" s="16">
        <v>0</v>
      </c>
      <c r="F149" s="17">
        <v>0</v>
      </c>
      <c r="G149" s="9" t="s">
        <v>239</v>
      </c>
      <c r="H149" s="14">
        <v>0</v>
      </c>
    </row>
    <row r="150" spans="1:8" x14ac:dyDescent="0.3">
      <c r="A150" s="1"/>
      <c r="B150" s="23" t="s">
        <v>20</v>
      </c>
      <c r="C150" s="23"/>
      <c r="D150" s="16">
        <v>294917.59999999998</v>
      </c>
      <c r="E150" s="16">
        <v>0</v>
      </c>
      <c r="F150" s="17">
        <v>0</v>
      </c>
      <c r="G150" s="9" t="s">
        <v>246</v>
      </c>
      <c r="H150" s="14"/>
    </row>
    <row r="151" spans="1:8" ht="56.25" x14ac:dyDescent="0.3">
      <c r="A151" s="1" t="s">
        <v>194</v>
      </c>
      <c r="B151" s="23" t="s">
        <v>40</v>
      </c>
      <c r="C151" s="6" t="s">
        <v>140</v>
      </c>
      <c r="D151" s="16">
        <f>D153+D154</f>
        <v>100000</v>
      </c>
      <c r="E151" s="16">
        <f t="shared" ref="E151:F151" si="35">E153+E154</f>
        <v>999358.3</v>
      </c>
      <c r="F151" s="16">
        <f t="shared" si="35"/>
        <v>100000</v>
      </c>
      <c r="H151" s="14"/>
    </row>
    <row r="152" spans="1:8" x14ac:dyDescent="0.3">
      <c r="A152" s="1"/>
      <c r="B152" s="23" t="s">
        <v>5</v>
      </c>
      <c r="C152" s="6"/>
      <c r="D152" s="16"/>
      <c r="E152" s="16"/>
      <c r="F152" s="16"/>
      <c r="H152" s="14"/>
    </row>
    <row r="153" spans="1:8" hidden="1" x14ac:dyDescent="0.3">
      <c r="A153" s="1"/>
      <c r="B153" s="23" t="s">
        <v>6</v>
      </c>
      <c r="C153" s="23"/>
      <c r="D153" s="16">
        <v>25000</v>
      </c>
      <c r="E153" s="16">
        <v>284496.90000000002</v>
      </c>
      <c r="F153" s="17">
        <v>25000</v>
      </c>
      <c r="G153" s="9" t="s">
        <v>238</v>
      </c>
      <c r="H153" s="14">
        <v>0</v>
      </c>
    </row>
    <row r="154" spans="1:8" x14ac:dyDescent="0.3">
      <c r="A154" s="1"/>
      <c r="B154" s="23" t="s">
        <v>20</v>
      </c>
      <c r="C154" s="23"/>
      <c r="D154" s="16">
        <v>75000</v>
      </c>
      <c r="E154" s="16">
        <v>714861.4</v>
      </c>
      <c r="F154" s="17">
        <v>75000</v>
      </c>
      <c r="G154" s="9" t="s">
        <v>246</v>
      </c>
      <c r="H154" s="14"/>
    </row>
    <row r="155" spans="1:8" ht="56.25" x14ac:dyDescent="0.3">
      <c r="A155" s="1" t="s">
        <v>195</v>
      </c>
      <c r="B155" s="23" t="s">
        <v>254</v>
      </c>
      <c r="C155" s="6" t="s">
        <v>140</v>
      </c>
      <c r="D155" s="16">
        <f>D157+D158</f>
        <v>344108.19999999995</v>
      </c>
      <c r="E155" s="16">
        <f t="shared" ref="E155:F155" si="36">E157+E158</f>
        <v>50000</v>
      </c>
      <c r="F155" s="16">
        <f t="shared" si="36"/>
        <v>0</v>
      </c>
      <c r="H155" s="14"/>
    </row>
    <row r="156" spans="1:8" x14ac:dyDescent="0.3">
      <c r="A156" s="1"/>
      <c r="B156" s="23" t="s">
        <v>5</v>
      </c>
      <c r="C156" s="6"/>
      <c r="D156" s="16"/>
      <c r="E156" s="16"/>
      <c r="F156" s="16"/>
      <c r="H156" s="14"/>
    </row>
    <row r="157" spans="1:8" hidden="1" x14ac:dyDescent="0.3">
      <c r="A157" s="1"/>
      <c r="B157" s="23" t="s">
        <v>6</v>
      </c>
      <c r="C157" s="23"/>
      <c r="D157" s="16">
        <v>48527.100000000006</v>
      </c>
      <c r="E157" s="16">
        <v>50000</v>
      </c>
      <c r="F157" s="17">
        <v>0</v>
      </c>
      <c r="G157" s="9" t="s">
        <v>244</v>
      </c>
      <c r="H157" s="14">
        <v>0</v>
      </c>
    </row>
    <row r="158" spans="1:8" x14ac:dyDescent="0.3">
      <c r="A158" s="1"/>
      <c r="B158" s="23" t="s">
        <v>20</v>
      </c>
      <c r="C158" s="23"/>
      <c r="D158" s="16">
        <v>295581.09999999998</v>
      </c>
      <c r="E158" s="16">
        <v>0</v>
      </c>
      <c r="F158" s="17">
        <v>0</v>
      </c>
      <c r="G158" s="9" t="s">
        <v>246</v>
      </c>
      <c r="H158" s="14"/>
    </row>
    <row r="159" spans="1:8" ht="56.25" x14ac:dyDescent="0.3">
      <c r="A159" s="1" t="s">
        <v>196</v>
      </c>
      <c r="B159" s="23" t="s">
        <v>41</v>
      </c>
      <c r="C159" s="6" t="s">
        <v>140</v>
      </c>
      <c r="D159" s="16">
        <v>21398.400000000001</v>
      </c>
      <c r="E159" s="16">
        <v>0</v>
      </c>
      <c r="F159" s="17">
        <v>0</v>
      </c>
      <c r="G159" s="9" t="s">
        <v>123</v>
      </c>
      <c r="H159" s="14"/>
    </row>
    <row r="160" spans="1:8" ht="56.25" x14ac:dyDescent="0.3">
      <c r="A160" s="1" t="s">
        <v>197</v>
      </c>
      <c r="B160" s="23" t="s">
        <v>42</v>
      </c>
      <c r="C160" s="6" t="s">
        <v>140</v>
      </c>
      <c r="D160" s="16">
        <v>9666.2000000000007</v>
      </c>
      <c r="E160" s="16">
        <v>0</v>
      </c>
      <c r="F160" s="16">
        <v>0</v>
      </c>
      <c r="G160" s="9" t="s">
        <v>124</v>
      </c>
      <c r="H160" s="14"/>
    </row>
    <row r="161" spans="1:8" ht="56.25" x14ac:dyDescent="0.3">
      <c r="A161" s="1" t="s">
        <v>198</v>
      </c>
      <c r="B161" s="23" t="s">
        <v>85</v>
      </c>
      <c r="C161" s="6" t="s">
        <v>140</v>
      </c>
      <c r="D161" s="16">
        <f>D163+D164</f>
        <v>0</v>
      </c>
      <c r="E161" s="16">
        <f t="shared" ref="E161:F161" si="37">E163+E164</f>
        <v>33031.300000000003</v>
      </c>
      <c r="F161" s="16">
        <f t="shared" si="37"/>
        <v>0</v>
      </c>
      <c r="H161" s="14"/>
    </row>
    <row r="162" spans="1:8" x14ac:dyDescent="0.3">
      <c r="A162" s="1"/>
      <c r="B162" s="23" t="s">
        <v>5</v>
      </c>
      <c r="C162" s="23"/>
      <c r="D162" s="16"/>
      <c r="E162" s="16"/>
      <c r="F162" s="17"/>
      <c r="H162" s="14"/>
    </row>
    <row r="163" spans="1:8" hidden="1" x14ac:dyDescent="0.3">
      <c r="A163" s="1"/>
      <c r="B163" s="23" t="s">
        <v>6</v>
      </c>
      <c r="C163" s="23"/>
      <c r="D163" s="16">
        <v>0</v>
      </c>
      <c r="E163" s="16">
        <v>8257.7999999999993</v>
      </c>
      <c r="F163" s="17">
        <v>0</v>
      </c>
      <c r="G163" s="9" t="s">
        <v>248</v>
      </c>
      <c r="H163" s="14">
        <v>0</v>
      </c>
    </row>
    <row r="164" spans="1:8" x14ac:dyDescent="0.3">
      <c r="A164" s="1"/>
      <c r="B164" s="23" t="s">
        <v>20</v>
      </c>
      <c r="C164" s="6"/>
      <c r="D164" s="16">
        <v>0</v>
      </c>
      <c r="E164" s="16">
        <v>24773.5</v>
      </c>
      <c r="F164" s="16">
        <v>0</v>
      </c>
      <c r="G164" s="9" t="s">
        <v>246</v>
      </c>
      <c r="H164" s="14"/>
    </row>
    <row r="165" spans="1:8" ht="56.25" x14ac:dyDescent="0.3">
      <c r="A165" s="1" t="s">
        <v>199</v>
      </c>
      <c r="B165" s="23" t="s">
        <v>43</v>
      </c>
      <c r="C165" s="6" t="s">
        <v>140</v>
      </c>
      <c r="D165" s="16">
        <f>D167+D168</f>
        <v>0</v>
      </c>
      <c r="E165" s="16">
        <f t="shared" ref="E165:F165" si="38">E167+E168</f>
        <v>19415.900000000001</v>
      </c>
      <c r="F165" s="16">
        <f t="shared" si="38"/>
        <v>0</v>
      </c>
      <c r="H165" s="14"/>
    </row>
    <row r="166" spans="1:8" x14ac:dyDescent="0.3">
      <c r="A166" s="1"/>
      <c r="B166" s="23" t="s">
        <v>5</v>
      </c>
      <c r="C166" s="23"/>
      <c r="D166" s="16"/>
      <c r="E166" s="16"/>
      <c r="F166" s="17"/>
      <c r="H166" s="14"/>
    </row>
    <row r="167" spans="1:8" hidden="1" x14ac:dyDescent="0.3">
      <c r="A167" s="1"/>
      <c r="B167" s="23" t="s">
        <v>6</v>
      </c>
      <c r="C167" s="23"/>
      <c r="D167" s="16">
        <v>0</v>
      </c>
      <c r="E167" s="16">
        <v>4854</v>
      </c>
      <c r="F167" s="17">
        <v>0</v>
      </c>
      <c r="G167" s="9" t="s">
        <v>247</v>
      </c>
      <c r="H167" s="14">
        <v>0</v>
      </c>
    </row>
    <row r="168" spans="1:8" x14ac:dyDescent="0.3">
      <c r="A168" s="1"/>
      <c r="B168" s="23" t="s">
        <v>20</v>
      </c>
      <c r="C168" s="6"/>
      <c r="D168" s="16">
        <v>0</v>
      </c>
      <c r="E168" s="16">
        <v>14561.9</v>
      </c>
      <c r="F168" s="16">
        <v>0</v>
      </c>
      <c r="G168" s="9" t="s">
        <v>246</v>
      </c>
      <c r="H168" s="14"/>
    </row>
    <row r="169" spans="1:8" ht="56.25" x14ac:dyDescent="0.3">
      <c r="A169" s="1" t="s">
        <v>200</v>
      </c>
      <c r="B169" s="23" t="s">
        <v>44</v>
      </c>
      <c r="C169" s="6" t="s">
        <v>140</v>
      </c>
      <c r="D169" s="16">
        <f>D171+D172</f>
        <v>35000</v>
      </c>
      <c r="E169" s="16">
        <f t="shared" ref="E169:F169" si="39">E171+E172</f>
        <v>0</v>
      </c>
      <c r="F169" s="16">
        <f t="shared" si="39"/>
        <v>0</v>
      </c>
      <c r="H169" s="14"/>
    </row>
    <row r="170" spans="1:8" x14ac:dyDescent="0.3">
      <c r="A170" s="1"/>
      <c r="B170" s="23" t="s">
        <v>5</v>
      </c>
      <c r="C170" s="23"/>
      <c r="D170" s="16"/>
      <c r="E170" s="16"/>
      <c r="F170" s="17"/>
      <c r="H170" s="14"/>
    </row>
    <row r="171" spans="1:8" hidden="1" x14ac:dyDescent="0.3">
      <c r="A171" s="1"/>
      <c r="B171" s="23" t="s">
        <v>6</v>
      </c>
      <c r="C171" s="23"/>
      <c r="D171" s="16">
        <v>26250</v>
      </c>
      <c r="E171" s="16">
        <v>0</v>
      </c>
      <c r="F171" s="17">
        <v>0</v>
      </c>
      <c r="G171" s="9" t="s">
        <v>240</v>
      </c>
      <c r="H171" s="14">
        <v>0</v>
      </c>
    </row>
    <row r="172" spans="1:8" x14ac:dyDescent="0.3">
      <c r="A172" s="1"/>
      <c r="B172" s="23" t="s">
        <v>20</v>
      </c>
      <c r="C172" s="6"/>
      <c r="D172" s="16">
        <v>8750</v>
      </c>
      <c r="E172" s="16">
        <v>0</v>
      </c>
      <c r="F172" s="16">
        <v>0</v>
      </c>
      <c r="G172" s="9" t="s">
        <v>246</v>
      </c>
      <c r="H172" s="14"/>
    </row>
    <row r="173" spans="1:8" x14ac:dyDescent="0.3">
      <c r="A173" s="1"/>
      <c r="B173" s="23" t="s">
        <v>27</v>
      </c>
      <c r="C173" s="23"/>
      <c r="D173" s="16">
        <f>D175</f>
        <v>2462496.4</v>
      </c>
      <c r="E173" s="16">
        <f t="shared" ref="E173:F173" si="40">E175</f>
        <v>700000</v>
      </c>
      <c r="F173" s="16">
        <f t="shared" si="40"/>
        <v>0</v>
      </c>
      <c r="H173" s="14"/>
    </row>
    <row r="174" spans="1:8" x14ac:dyDescent="0.3">
      <c r="A174" s="1"/>
      <c r="B174" s="7" t="s">
        <v>5</v>
      </c>
      <c r="C174" s="23"/>
      <c r="D174" s="16"/>
      <c r="E174" s="16"/>
      <c r="F174" s="17"/>
      <c r="H174" s="14"/>
    </row>
    <row r="175" spans="1:8" x14ac:dyDescent="0.3">
      <c r="A175" s="1"/>
      <c r="B175" s="7" t="s">
        <v>12</v>
      </c>
      <c r="C175" s="23"/>
      <c r="D175" s="16">
        <f>D178</f>
        <v>2462496.4</v>
      </c>
      <c r="E175" s="16">
        <f t="shared" ref="E175:F175" si="41">E178</f>
        <v>700000</v>
      </c>
      <c r="F175" s="16">
        <f t="shared" si="41"/>
        <v>0</v>
      </c>
      <c r="H175" s="14"/>
    </row>
    <row r="176" spans="1:8" ht="120.75" customHeight="1" x14ac:dyDescent="0.3">
      <c r="A176" s="1" t="s">
        <v>201</v>
      </c>
      <c r="B176" s="23" t="s">
        <v>257</v>
      </c>
      <c r="C176" s="6" t="s">
        <v>140</v>
      </c>
      <c r="D176" s="16">
        <f>D178</f>
        <v>2462496.4</v>
      </c>
      <c r="E176" s="16">
        <f t="shared" ref="E176:F176" si="42">E178</f>
        <v>700000</v>
      </c>
      <c r="F176" s="16">
        <f t="shared" si="42"/>
        <v>0</v>
      </c>
      <c r="H176" s="14"/>
    </row>
    <row r="177" spans="1:8" x14ac:dyDescent="0.3">
      <c r="A177" s="1"/>
      <c r="B177" s="23" t="s">
        <v>5</v>
      </c>
      <c r="C177" s="23"/>
      <c r="D177" s="16"/>
      <c r="E177" s="16"/>
      <c r="F177" s="17"/>
      <c r="H177" s="14"/>
    </row>
    <row r="178" spans="1:8" x14ac:dyDescent="0.3">
      <c r="A178" s="1"/>
      <c r="B178" s="7" t="s">
        <v>12</v>
      </c>
      <c r="C178" s="23"/>
      <c r="D178" s="16">
        <v>2462496.4</v>
      </c>
      <c r="E178" s="16">
        <v>700000</v>
      </c>
      <c r="F178" s="17">
        <v>0</v>
      </c>
      <c r="G178" s="9" t="s">
        <v>258</v>
      </c>
      <c r="H178" s="14"/>
    </row>
    <row r="179" spans="1:8" x14ac:dyDescent="0.3">
      <c r="A179" s="1"/>
      <c r="B179" s="23" t="s">
        <v>21</v>
      </c>
      <c r="C179" s="12"/>
      <c r="D179" s="17">
        <f>D181+D182</f>
        <v>190084.2</v>
      </c>
      <c r="E179" s="17">
        <f t="shared" ref="E179:F179" si="43">E181+E182</f>
        <v>260000</v>
      </c>
      <c r="F179" s="17">
        <f t="shared" si="43"/>
        <v>0</v>
      </c>
      <c r="H179" s="14"/>
    </row>
    <row r="180" spans="1:8" x14ac:dyDescent="0.3">
      <c r="A180" s="22"/>
      <c r="B180" s="23" t="s">
        <v>5</v>
      </c>
      <c r="C180" s="12"/>
      <c r="D180" s="17"/>
      <c r="E180" s="17"/>
      <c r="F180" s="17"/>
      <c r="H180" s="14"/>
    </row>
    <row r="181" spans="1:8" hidden="1" x14ac:dyDescent="0.3">
      <c r="A181" s="22"/>
      <c r="B181" s="23" t="s">
        <v>6</v>
      </c>
      <c r="C181" s="12"/>
      <c r="D181" s="17">
        <f>D183+D184+D187</f>
        <v>178584.2</v>
      </c>
      <c r="E181" s="17">
        <f t="shared" ref="E181:F181" si="44">E183+E184+E187</f>
        <v>260000</v>
      </c>
      <c r="F181" s="17">
        <f t="shared" si="44"/>
        <v>0</v>
      </c>
      <c r="H181" s="14">
        <v>0</v>
      </c>
    </row>
    <row r="182" spans="1:8" x14ac:dyDescent="0.3">
      <c r="A182" s="22"/>
      <c r="B182" s="23" t="s">
        <v>60</v>
      </c>
      <c r="C182" s="12"/>
      <c r="D182" s="17">
        <f>D188</f>
        <v>11500</v>
      </c>
      <c r="E182" s="17">
        <f t="shared" ref="E182:F182" si="45">E188</f>
        <v>0</v>
      </c>
      <c r="F182" s="17">
        <f t="shared" si="45"/>
        <v>0</v>
      </c>
      <c r="H182" s="14"/>
    </row>
    <row r="183" spans="1:8" ht="56.25" x14ac:dyDescent="0.3">
      <c r="A183" s="29" t="s">
        <v>202</v>
      </c>
      <c r="B183" s="28" t="s">
        <v>65</v>
      </c>
      <c r="C183" s="6" t="s">
        <v>135</v>
      </c>
      <c r="D183" s="17">
        <v>168660</v>
      </c>
      <c r="E183" s="17">
        <v>246018.2</v>
      </c>
      <c r="F183" s="17">
        <v>0</v>
      </c>
      <c r="G183" s="8" t="s">
        <v>126</v>
      </c>
      <c r="H183" s="14"/>
    </row>
    <row r="184" spans="1:8" ht="75" x14ac:dyDescent="0.3">
      <c r="A184" s="53"/>
      <c r="B184" s="30"/>
      <c r="C184" s="6" t="s">
        <v>136</v>
      </c>
      <c r="D184" s="17">
        <v>0</v>
      </c>
      <c r="E184" s="17">
        <v>13981.8</v>
      </c>
      <c r="F184" s="17">
        <v>0</v>
      </c>
      <c r="G184" s="8" t="s">
        <v>126</v>
      </c>
      <c r="H184" s="14"/>
    </row>
    <row r="185" spans="1:8" ht="75" x14ac:dyDescent="0.3">
      <c r="A185" s="1" t="s">
        <v>203</v>
      </c>
      <c r="B185" s="23" t="s">
        <v>137</v>
      </c>
      <c r="C185" s="6" t="s">
        <v>135</v>
      </c>
      <c r="D185" s="17">
        <f>D187+D188</f>
        <v>21424.2</v>
      </c>
      <c r="E185" s="17">
        <f t="shared" ref="E185:F185" si="46">E187+E188</f>
        <v>0</v>
      </c>
      <c r="F185" s="17">
        <f t="shared" si="46"/>
        <v>0</v>
      </c>
      <c r="G185" s="8"/>
      <c r="H185" s="14"/>
    </row>
    <row r="186" spans="1:8" x14ac:dyDescent="0.3">
      <c r="A186" s="1"/>
      <c r="B186" s="23" t="s">
        <v>5</v>
      </c>
      <c r="C186" s="6"/>
      <c r="D186" s="17"/>
      <c r="E186" s="17"/>
      <c r="F186" s="17"/>
      <c r="G186" s="8"/>
      <c r="H186" s="14"/>
    </row>
    <row r="187" spans="1:8" hidden="1" x14ac:dyDescent="0.3">
      <c r="A187" s="1"/>
      <c r="B187" s="23" t="s">
        <v>6</v>
      </c>
      <c r="C187" s="6"/>
      <c r="D187" s="17">
        <v>9924.2000000000007</v>
      </c>
      <c r="E187" s="17">
        <v>0</v>
      </c>
      <c r="F187" s="17">
        <v>0</v>
      </c>
      <c r="G187" s="8" t="s">
        <v>138</v>
      </c>
      <c r="H187" s="14">
        <v>0</v>
      </c>
    </row>
    <row r="188" spans="1:8" x14ac:dyDescent="0.3">
      <c r="A188" s="1"/>
      <c r="B188" s="23" t="s">
        <v>60</v>
      </c>
      <c r="C188" s="6"/>
      <c r="D188" s="17">
        <v>11500</v>
      </c>
      <c r="E188" s="17">
        <v>0</v>
      </c>
      <c r="F188" s="17">
        <v>0</v>
      </c>
      <c r="G188" s="8" t="s">
        <v>138</v>
      </c>
      <c r="H188" s="14"/>
    </row>
    <row r="189" spans="1:8" x14ac:dyDescent="0.3">
      <c r="A189" s="1"/>
      <c r="B189" s="54" t="s">
        <v>7</v>
      </c>
      <c r="C189" s="54"/>
      <c r="D189" s="17">
        <f>D191+D192</f>
        <v>501148.29999999993</v>
      </c>
      <c r="E189" s="17">
        <f t="shared" ref="E189:F189" si="47">E191+E192</f>
        <v>408577.2</v>
      </c>
      <c r="F189" s="17">
        <f t="shared" si="47"/>
        <v>276286.2</v>
      </c>
      <c r="H189" s="14"/>
    </row>
    <row r="190" spans="1:8" x14ac:dyDescent="0.3">
      <c r="A190" s="1"/>
      <c r="B190" s="23" t="s">
        <v>5</v>
      </c>
      <c r="C190" s="54"/>
      <c r="D190" s="17"/>
      <c r="E190" s="17"/>
      <c r="F190" s="17"/>
      <c r="H190" s="14"/>
    </row>
    <row r="191" spans="1:8" hidden="1" x14ac:dyDescent="0.3">
      <c r="A191" s="1"/>
      <c r="B191" s="23" t="s">
        <v>6</v>
      </c>
      <c r="C191" s="54"/>
      <c r="D191" s="17">
        <f>D193+D195+D197+D200+D202+D194+D196</f>
        <v>393360.69999999995</v>
      </c>
      <c r="E191" s="17">
        <f t="shared" ref="E191:F191" si="48">E193+E195+E197+E200+E202+E194+E196</f>
        <v>408577.2</v>
      </c>
      <c r="F191" s="17">
        <f t="shared" si="48"/>
        <v>224073.8</v>
      </c>
      <c r="H191" s="14">
        <v>0</v>
      </c>
    </row>
    <row r="192" spans="1:8" x14ac:dyDescent="0.3">
      <c r="A192" s="1"/>
      <c r="B192" s="23" t="s">
        <v>60</v>
      </c>
      <c r="C192" s="54"/>
      <c r="D192" s="17">
        <f>D201</f>
        <v>107787.6</v>
      </c>
      <c r="E192" s="17">
        <f t="shared" ref="E192:F192" si="49">E201</f>
        <v>0</v>
      </c>
      <c r="F192" s="17">
        <f t="shared" si="49"/>
        <v>52212.4</v>
      </c>
      <c r="H192" s="14"/>
    </row>
    <row r="193" spans="1:8" ht="56.25" x14ac:dyDescent="0.3">
      <c r="A193" s="29" t="s">
        <v>204</v>
      </c>
      <c r="B193" s="28" t="s">
        <v>87</v>
      </c>
      <c r="C193" s="6" t="s">
        <v>135</v>
      </c>
      <c r="D193" s="17">
        <v>187161.8</v>
      </c>
      <c r="E193" s="17">
        <v>0</v>
      </c>
      <c r="F193" s="17">
        <v>0</v>
      </c>
      <c r="G193" s="8" t="s">
        <v>127</v>
      </c>
      <c r="H193" s="14"/>
    </row>
    <row r="194" spans="1:8" ht="75" x14ac:dyDescent="0.3">
      <c r="A194" s="53"/>
      <c r="B194" s="30"/>
      <c r="C194" s="6" t="s">
        <v>139</v>
      </c>
      <c r="D194" s="17">
        <v>4480.7</v>
      </c>
      <c r="E194" s="17">
        <v>0</v>
      </c>
      <c r="F194" s="17">
        <v>0</v>
      </c>
      <c r="G194" s="8" t="s">
        <v>127</v>
      </c>
      <c r="H194" s="14"/>
    </row>
    <row r="195" spans="1:8" ht="56.25" x14ac:dyDescent="0.3">
      <c r="A195" s="29" t="s">
        <v>205</v>
      </c>
      <c r="B195" s="28" t="s">
        <v>88</v>
      </c>
      <c r="C195" s="6" t="s">
        <v>135</v>
      </c>
      <c r="D195" s="17">
        <v>24586.5</v>
      </c>
      <c r="E195" s="17">
        <v>0</v>
      </c>
      <c r="F195" s="17">
        <v>0</v>
      </c>
      <c r="G195" s="8" t="s">
        <v>128</v>
      </c>
      <c r="H195" s="14"/>
    </row>
    <row r="196" spans="1:8" ht="75" x14ac:dyDescent="0.3">
      <c r="A196" s="53"/>
      <c r="B196" s="30"/>
      <c r="C196" s="6" t="s">
        <v>139</v>
      </c>
      <c r="D196" s="17">
        <v>4699.8</v>
      </c>
      <c r="E196" s="17">
        <v>0</v>
      </c>
      <c r="F196" s="17">
        <v>0</v>
      </c>
      <c r="G196" s="8" t="s">
        <v>128</v>
      </c>
      <c r="H196" s="14"/>
    </row>
    <row r="197" spans="1:8" ht="56.25" x14ac:dyDescent="0.3">
      <c r="A197" s="1" t="s">
        <v>206</v>
      </c>
      <c r="B197" s="23" t="s">
        <v>89</v>
      </c>
      <c r="C197" s="6" t="s">
        <v>135</v>
      </c>
      <c r="D197" s="17">
        <v>0</v>
      </c>
      <c r="E197" s="17">
        <v>4109</v>
      </c>
      <c r="F197" s="17">
        <v>224073.8</v>
      </c>
      <c r="G197" s="8" t="s">
        <v>129</v>
      </c>
      <c r="H197" s="14"/>
    </row>
    <row r="198" spans="1:8" ht="56.25" x14ac:dyDescent="0.3">
      <c r="A198" s="1" t="s">
        <v>207</v>
      </c>
      <c r="B198" s="23" t="s">
        <v>63</v>
      </c>
      <c r="C198" s="6" t="s">
        <v>135</v>
      </c>
      <c r="D198" s="17">
        <f>D200+D201</f>
        <v>196462.90000000002</v>
      </c>
      <c r="E198" s="17">
        <f t="shared" ref="E198:F198" si="50">E200+E201</f>
        <v>294468.2</v>
      </c>
      <c r="F198" s="17">
        <f t="shared" si="50"/>
        <v>52212.4</v>
      </c>
      <c r="H198" s="14"/>
    </row>
    <row r="199" spans="1:8" x14ac:dyDescent="0.3">
      <c r="A199" s="1"/>
      <c r="B199" s="23" t="s">
        <v>5</v>
      </c>
      <c r="C199" s="6"/>
      <c r="D199" s="17"/>
      <c r="E199" s="17"/>
      <c r="F199" s="17"/>
      <c r="H199" s="14"/>
    </row>
    <row r="200" spans="1:8" hidden="1" x14ac:dyDescent="0.3">
      <c r="A200" s="1"/>
      <c r="B200" s="23" t="s">
        <v>6</v>
      </c>
      <c r="C200" s="6"/>
      <c r="D200" s="17">
        <v>88675.3</v>
      </c>
      <c r="E200" s="17">
        <v>294468.2</v>
      </c>
      <c r="F200" s="17">
        <v>0</v>
      </c>
      <c r="G200" s="9" t="s">
        <v>234</v>
      </c>
      <c r="H200" s="14">
        <v>0</v>
      </c>
    </row>
    <row r="201" spans="1:8" x14ac:dyDescent="0.3">
      <c r="A201" s="1"/>
      <c r="B201" s="23" t="s">
        <v>60</v>
      </c>
      <c r="C201" s="6"/>
      <c r="D201" s="17">
        <v>107787.6</v>
      </c>
      <c r="E201" s="17">
        <v>0</v>
      </c>
      <c r="F201" s="17">
        <v>52212.4</v>
      </c>
      <c r="G201" s="9" t="s">
        <v>234</v>
      </c>
      <c r="H201" s="14"/>
    </row>
    <row r="202" spans="1:8" ht="56.25" x14ac:dyDescent="0.3">
      <c r="A202" s="1" t="s">
        <v>208</v>
      </c>
      <c r="B202" s="23" t="s">
        <v>64</v>
      </c>
      <c r="C202" s="6" t="s">
        <v>135</v>
      </c>
      <c r="D202" s="17">
        <v>83756.600000000006</v>
      </c>
      <c r="E202" s="17">
        <v>110000</v>
      </c>
      <c r="F202" s="17">
        <v>0</v>
      </c>
      <c r="G202" s="9" t="s">
        <v>130</v>
      </c>
      <c r="H202" s="14"/>
    </row>
    <row r="203" spans="1:8" x14ac:dyDescent="0.3">
      <c r="A203" s="1"/>
      <c r="B203" s="23" t="s">
        <v>15</v>
      </c>
      <c r="C203" s="12"/>
      <c r="D203" s="17">
        <f>D204+D205+D206</f>
        <v>133425.60000000001</v>
      </c>
      <c r="E203" s="17">
        <f t="shared" ref="E203:F203" si="51">E204+E205+E206</f>
        <v>12285.5</v>
      </c>
      <c r="F203" s="17">
        <f t="shared" si="51"/>
        <v>10000</v>
      </c>
      <c r="H203" s="14"/>
    </row>
    <row r="204" spans="1:8" ht="56.25" x14ac:dyDescent="0.3">
      <c r="A204" s="1" t="s">
        <v>209</v>
      </c>
      <c r="B204" s="23" t="s">
        <v>66</v>
      </c>
      <c r="C204" s="6" t="s">
        <v>135</v>
      </c>
      <c r="D204" s="17">
        <v>24933.9</v>
      </c>
      <c r="E204" s="17">
        <v>0</v>
      </c>
      <c r="F204" s="17">
        <v>0</v>
      </c>
      <c r="G204" s="9" t="s">
        <v>131</v>
      </c>
      <c r="H204" s="14"/>
    </row>
    <row r="205" spans="1:8" ht="56.25" x14ac:dyDescent="0.3">
      <c r="A205" s="1" t="s">
        <v>210</v>
      </c>
      <c r="B205" s="23" t="s">
        <v>67</v>
      </c>
      <c r="C205" s="6" t="s">
        <v>135</v>
      </c>
      <c r="D205" s="17">
        <v>92483</v>
      </c>
      <c r="E205" s="17">
        <v>0</v>
      </c>
      <c r="F205" s="17">
        <v>0</v>
      </c>
      <c r="G205" s="9" t="s">
        <v>132</v>
      </c>
      <c r="H205" s="14"/>
    </row>
    <row r="206" spans="1:8" ht="56.25" x14ac:dyDescent="0.3">
      <c r="A206" s="1" t="s">
        <v>211</v>
      </c>
      <c r="B206" s="23" t="s">
        <v>68</v>
      </c>
      <c r="C206" s="6" t="s">
        <v>135</v>
      </c>
      <c r="D206" s="17">
        <v>16008.7</v>
      </c>
      <c r="E206" s="17">
        <v>12285.5</v>
      </c>
      <c r="F206" s="17">
        <v>10000</v>
      </c>
      <c r="G206" s="9" t="s">
        <v>133</v>
      </c>
      <c r="H206" s="14"/>
    </row>
    <row r="207" spans="1:8" x14ac:dyDescent="0.3">
      <c r="A207" s="1"/>
      <c r="B207" s="23" t="s">
        <v>134</v>
      </c>
      <c r="C207" s="6"/>
      <c r="D207" s="17">
        <f>D209+D210</f>
        <v>300000</v>
      </c>
      <c r="E207" s="17">
        <f t="shared" ref="E207:F207" si="52">E209+E210</f>
        <v>0</v>
      </c>
      <c r="F207" s="17">
        <f t="shared" si="52"/>
        <v>0</v>
      </c>
      <c r="H207" s="14"/>
    </row>
    <row r="208" spans="1:8" x14ac:dyDescent="0.3">
      <c r="A208" s="1"/>
      <c r="B208" s="23" t="s">
        <v>5</v>
      </c>
      <c r="C208" s="6"/>
      <c r="D208" s="17"/>
      <c r="E208" s="17"/>
      <c r="F208" s="17"/>
      <c r="H208" s="14"/>
    </row>
    <row r="209" spans="1:8" hidden="1" x14ac:dyDescent="0.3">
      <c r="A209" s="1"/>
      <c r="B209" s="23" t="s">
        <v>6</v>
      </c>
      <c r="C209" s="6"/>
      <c r="D209" s="17">
        <f>D213</f>
        <v>15000</v>
      </c>
      <c r="E209" s="17">
        <f t="shared" ref="E209:F209" si="53">E213</f>
        <v>0</v>
      </c>
      <c r="F209" s="17">
        <f t="shared" si="53"/>
        <v>0</v>
      </c>
      <c r="H209" s="14">
        <v>0</v>
      </c>
    </row>
    <row r="210" spans="1:8" x14ac:dyDescent="0.3">
      <c r="A210" s="1"/>
      <c r="B210" s="23" t="s">
        <v>60</v>
      </c>
      <c r="C210" s="6"/>
      <c r="D210" s="17">
        <f>D214</f>
        <v>285000</v>
      </c>
      <c r="E210" s="17">
        <f t="shared" ref="E210:F210" si="54">E214</f>
        <v>0</v>
      </c>
      <c r="F210" s="17">
        <f t="shared" si="54"/>
        <v>0</v>
      </c>
      <c r="H210" s="14"/>
    </row>
    <row r="211" spans="1:8" ht="56.25" x14ac:dyDescent="0.3">
      <c r="A211" s="1" t="s">
        <v>212</v>
      </c>
      <c r="B211" s="23" t="s">
        <v>86</v>
      </c>
      <c r="C211" s="6" t="s">
        <v>31</v>
      </c>
      <c r="D211" s="17">
        <f>D213+D214</f>
        <v>300000</v>
      </c>
      <c r="E211" s="17">
        <f t="shared" ref="E211:F211" si="55">E213+E214</f>
        <v>0</v>
      </c>
      <c r="F211" s="17">
        <f t="shared" si="55"/>
        <v>0</v>
      </c>
      <c r="H211" s="14"/>
    </row>
    <row r="212" spans="1:8" x14ac:dyDescent="0.3">
      <c r="A212" s="1"/>
      <c r="B212" s="23" t="s">
        <v>5</v>
      </c>
      <c r="C212" s="6"/>
      <c r="D212" s="17"/>
      <c r="E212" s="17"/>
      <c r="F212" s="17"/>
      <c r="H212" s="14"/>
    </row>
    <row r="213" spans="1:8" hidden="1" x14ac:dyDescent="0.3">
      <c r="A213" s="1"/>
      <c r="B213" s="23" t="s">
        <v>6</v>
      </c>
      <c r="C213" s="6"/>
      <c r="D213" s="17">
        <v>15000</v>
      </c>
      <c r="E213" s="17">
        <v>0</v>
      </c>
      <c r="F213" s="17">
        <v>0</v>
      </c>
      <c r="G213" s="9" t="s">
        <v>125</v>
      </c>
      <c r="H213" s="14">
        <v>0</v>
      </c>
    </row>
    <row r="214" spans="1:8" x14ac:dyDescent="0.3">
      <c r="A214" s="1"/>
      <c r="B214" s="23" t="s">
        <v>60</v>
      </c>
      <c r="C214" s="6"/>
      <c r="D214" s="17">
        <v>285000</v>
      </c>
      <c r="E214" s="17">
        <v>0</v>
      </c>
      <c r="F214" s="17">
        <v>0</v>
      </c>
      <c r="G214" s="9" t="s">
        <v>125</v>
      </c>
      <c r="H214" s="14"/>
    </row>
    <row r="215" spans="1:8" x14ac:dyDescent="0.3">
      <c r="A215" s="27"/>
      <c r="B215" s="40" t="s">
        <v>8</v>
      </c>
      <c r="C215" s="40"/>
      <c r="D215" s="17">
        <f>D11+D70+D97+D119+D173+D179+D189+D203+D207</f>
        <v>10357270.899999999</v>
      </c>
      <c r="E215" s="17">
        <f>E11+E70+E97+E119+E173+E179+E189+E203+E207</f>
        <v>9068838.5999999996</v>
      </c>
      <c r="F215" s="17">
        <f>F11+F70+F97+F119+F173+F179+F189+F203+F207</f>
        <v>8097458.1000000006</v>
      </c>
      <c r="H215" s="14"/>
    </row>
    <row r="216" spans="1:8" x14ac:dyDescent="0.3">
      <c r="A216" s="27"/>
      <c r="B216" s="41" t="s">
        <v>9</v>
      </c>
      <c r="C216" s="42"/>
      <c r="D216" s="17"/>
      <c r="E216" s="17"/>
      <c r="F216" s="17"/>
      <c r="H216" s="14"/>
    </row>
    <row r="217" spans="1:8" x14ac:dyDescent="0.3">
      <c r="A217" s="27"/>
      <c r="B217" s="41" t="s">
        <v>20</v>
      </c>
      <c r="C217" s="43"/>
      <c r="D217" s="17">
        <f>D122</f>
        <v>2102955</v>
      </c>
      <c r="E217" s="17">
        <f>E122</f>
        <v>1860675</v>
      </c>
      <c r="F217" s="17">
        <f>F122</f>
        <v>2257104.5</v>
      </c>
      <c r="H217" s="14"/>
    </row>
    <row r="218" spans="1:8" x14ac:dyDescent="0.3">
      <c r="A218" s="27"/>
      <c r="B218" s="25" t="s">
        <v>12</v>
      </c>
      <c r="C218" s="26"/>
      <c r="D218" s="17">
        <f>D14+D73+D100+D175+D182+D192+D210</f>
        <v>4265452.9000000004</v>
      </c>
      <c r="E218" s="17">
        <f>E14+E73+E100+E175+E182+E192+E210</f>
        <v>1661272.1</v>
      </c>
      <c r="F218" s="17">
        <f>F14+F73+F100+F175+F182+F192+F210</f>
        <v>815195.2</v>
      </c>
      <c r="H218" s="14"/>
    </row>
    <row r="219" spans="1:8" x14ac:dyDescent="0.3">
      <c r="A219" s="27"/>
      <c r="B219" s="25" t="s">
        <v>19</v>
      </c>
      <c r="C219" s="26"/>
      <c r="D219" s="17">
        <f>D15+D74</f>
        <v>388364.5</v>
      </c>
      <c r="E219" s="17">
        <f>E15+E74</f>
        <v>395022</v>
      </c>
      <c r="F219" s="17">
        <f>F15+F74</f>
        <v>137475.1</v>
      </c>
      <c r="H219" s="14"/>
    </row>
    <row r="220" spans="1:8" x14ac:dyDescent="0.3">
      <c r="A220" s="27"/>
      <c r="B220" s="40" t="s">
        <v>28</v>
      </c>
      <c r="C220" s="47"/>
      <c r="D220" s="17">
        <f>D75</f>
        <v>674156.3</v>
      </c>
      <c r="E220" s="17">
        <f>E75</f>
        <v>2005011.7</v>
      </c>
      <c r="F220" s="17">
        <f>F75</f>
        <v>2103257.2000000002</v>
      </c>
      <c r="H220" s="14"/>
    </row>
    <row r="221" spans="1:8" x14ac:dyDescent="0.3">
      <c r="A221" s="27"/>
      <c r="B221" s="40" t="s">
        <v>10</v>
      </c>
      <c r="C221" s="40"/>
      <c r="D221" s="17"/>
      <c r="E221" s="17"/>
      <c r="F221" s="17"/>
      <c r="H221" s="14"/>
    </row>
    <row r="222" spans="1:8" x14ac:dyDescent="0.3">
      <c r="A222" s="27"/>
      <c r="B222" s="49" t="s">
        <v>14</v>
      </c>
      <c r="C222" s="49"/>
      <c r="D222" s="17">
        <f>D183+D185+D204+D205+D206+D193+D195+D197+D198+D202+D76+D77+D78+D79+D80+D81+D82+D83+D16+D17+D18+D19+D20+D21+D31+D34+D38+D39+D44+D49+D53+D67+D118</f>
        <v>2336236.6999999997</v>
      </c>
      <c r="E222" s="17">
        <f t="shared" ref="E222:F222" si="56">E183+E185+E204+E205+E206+E193+E195+E197+E198+E202+E76+E77+E78+E79+E80+E81+E82+E83+E16+E17+E18+E19+E20+E21+E31+E34+E38+E39+E44+E49+E53+E67+E118</f>
        <v>2449973.0999999996</v>
      </c>
      <c r="F222" s="17">
        <f t="shared" si="56"/>
        <v>1217434.3</v>
      </c>
      <c r="H222" s="14"/>
    </row>
    <row r="223" spans="1:8" x14ac:dyDescent="0.3">
      <c r="A223" s="27"/>
      <c r="B223" s="50" t="s">
        <v>3</v>
      </c>
      <c r="C223" s="47"/>
      <c r="D223" s="17">
        <f>D85+D90+D93</f>
        <v>2285747.6</v>
      </c>
      <c r="E223" s="17">
        <f>E85+E90+E93</f>
        <v>2423996.1999999997</v>
      </c>
      <c r="F223" s="17">
        <f>F85+F90+F93</f>
        <v>2885107.2000000007</v>
      </c>
      <c r="H223" s="14"/>
    </row>
    <row r="224" spans="1:8" x14ac:dyDescent="0.3">
      <c r="A224" s="27"/>
      <c r="B224" s="40" t="s">
        <v>32</v>
      </c>
      <c r="C224" s="47"/>
      <c r="D224" s="17">
        <f>D84+D101++D105+D106+D110+D111+D112+D113+D117+D123+D127+D131+D135+D139+D143+D147+D151+D155+D159+D160+D161+D165+D169+D176</f>
        <v>5364437.0999999996</v>
      </c>
      <c r="E224" s="17">
        <f t="shared" ref="E224:F224" si="57">E84+E101++E105+E106+E110+E111+E112+E113+E117+E123+E127+E131+E135+E139+E143+E147+E151+E155+E159+E160+E161+E165+E169+E176</f>
        <v>3977151.9999999995</v>
      </c>
      <c r="F224" s="17">
        <f t="shared" si="57"/>
        <v>3887059.7</v>
      </c>
      <c r="H224" s="14"/>
    </row>
    <row r="225" spans="1:6" x14ac:dyDescent="0.3">
      <c r="A225" s="15"/>
      <c r="B225" s="40" t="s">
        <v>11</v>
      </c>
      <c r="C225" s="47"/>
      <c r="D225" s="17">
        <f>D26++D32+D33+D43+D48+D54+D58+D62+D63+D64+D65+D66+D68+D69</f>
        <v>61669.000000000007</v>
      </c>
      <c r="E225" s="17">
        <f>E26++E32+E33+E43+E48+E54+E58+E62+E63+E64+E65+E66+E68+E69</f>
        <v>203735.49999999997</v>
      </c>
      <c r="F225" s="17">
        <f>F26++F32+F33+F43+F48+F54+F58+F62+F63+F64+F65+F66+F68+F69</f>
        <v>107856.9</v>
      </c>
    </row>
    <row r="226" spans="1:6" x14ac:dyDescent="0.3">
      <c r="A226" s="15"/>
      <c r="B226" s="40" t="s">
        <v>31</v>
      </c>
      <c r="C226" s="47"/>
      <c r="D226" s="17">
        <f>D211</f>
        <v>300000</v>
      </c>
      <c r="E226" s="17">
        <f t="shared" ref="E226:F226" si="58">E211</f>
        <v>0</v>
      </c>
      <c r="F226" s="17">
        <f t="shared" si="58"/>
        <v>0</v>
      </c>
    </row>
    <row r="227" spans="1:6" x14ac:dyDescent="0.3">
      <c r="A227" s="15"/>
      <c r="B227" s="48" t="s">
        <v>136</v>
      </c>
      <c r="C227" s="55"/>
      <c r="D227" s="20">
        <f>D184</f>
        <v>0</v>
      </c>
      <c r="E227" s="20">
        <f>E184</f>
        <v>13981.8</v>
      </c>
      <c r="F227" s="20">
        <f>F184</f>
        <v>0</v>
      </c>
    </row>
    <row r="228" spans="1:6" x14ac:dyDescent="0.3">
      <c r="A228" s="15"/>
      <c r="B228" s="48" t="s">
        <v>139</v>
      </c>
      <c r="C228" s="55"/>
      <c r="D228" s="20">
        <f>D196+D194</f>
        <v>9180.5</v>
      </c>
      <c r="E228" s="20">
        <f t="shared" ref="E228:F228" si="59">E196+E194</f>
        <v>0</v>
      </c>
      <c r="F228" s="20">
        <f t="shared" si="59"/>
        <v>0</v>
      </c>
    </row>
  </sheetData>
  <autoFilter ref="A10:H228">
    <filterColumn colId="7">
      <filters blank="1"/>
    </filterColumn>
  </autoFilter>
  <mergeCells count="35">
    <mergeCell ref="A21:A26"/>
    <mergeCell ref="B193:B194"/>
    <mergeCell ref="A193:A194"/>
    <mergeCell ref="B195:B196"/>
    <mergeCell ref="A195:A196"/>
    <mergeCell ref="B228:C228"/>
    <mergeCell ref="B227:C227"/>
    <mergeCell ref="B225:C225"/>
    <mergeCell ref="B226:C226"/>
    <mergeCell ref="B222:C222"/>
    <mergeCell ref="B224:C224"/>
    <mergeCell ref="B223:C223"/>
    <mergeCell ref="F9:F10"/>
    <mergeCell ref="A5:F5"/>
    <mergeCell ref="A6:F7"/>
    <mergeCell ref="D9:D10"/>
    <mergeCell ref="B221:C221"/>
    <mergeCell ref="E9:E10"/>
    <mergeCell ref="B215:C215"/>
    <mergeCell ref="B216:C216"/>
    <mergeCell ref="B217:C217"/>
    <mergeCell ref="A9:A10"/>
    <mergeCell ref="B9:B10"/>
    <mergeCell ref="C9:C10"/>
    <mergeCell ref="B183:B184"/>
    <mergeCell ref="A183:A184"/>
    <mergeCell ref="B220:C220"/>
    <mergeCell ref="B31:B32"/>
    <mergeCell ref="B48:B49"/>
    <mergeCell ref="A48:A49"/>
    <mergeCell ref="A31:A32"/>
    <mergeCell ref="B33:B34"/>
    <mergeCell ref="A33:A34"/>
    <mergeCell ref="B43:B44"/>
    <mergeCell ref="A43:A44"/>
  </mergeCells>
  <pageMargins left="0.98425196850393704" right="0.39370078740157483" top="0.78740157480314965" bottom="0.78740157480314965" header="0.51181102362204722" footer="0.51181102362204722"/>
  <pageSetup paperSize="9" scale="55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2020-10-20T10:53:27Z</cp:lastPrinted>
  <dcterms:created xsi:type="dcterms:W3CDTF">2014-02-04T08:37:28Z</dcterms:created>
  <dcterms:modified xsi:type="dcterms:W3CDTF">2020-10-20T10:53:45Z</dcterms:modified>
</cp:coreProperties>
</file>