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1532"/>
  </bookViews>
  <sheets>
    <sheet name="прил.2" sheetId="6" r:id="rId1"/>
  </sheets>
  <definedNames>
    <definedName name="_xlnm.Print_Area" localSheetId="0">прил.2!$A$1:$E$51</definedName>
  </definedNames>
  <calcPr calcId="145621"/>
</workbook>
</file>

<file path=xl/calcChain.xml><?xml version="1.0" encoding="utf-8"?>
<calcChain xmlns="http://schemas.openxmlformats.org/spreadsheetml/2006/main">
  <c r="E13" i="6" l="1"/>
  <c r="E15" i="6"/>
  <c r="E16" i="6"/>
  <c r="E21" i="6"/>
  <c r="E22" i="6"/>
  <c r="E27" i="6"/>
  <c r="E28" i="6"/>
  <c r="E32" i="6"/>
  <c r="E35" i="6"/>
  <c r="E37" i="6"/>
  <c r="E41" i="6"/>
  <c r="E45" i="6"/>
  <c r="E47" i="6"/>
  <c r="E48" i="6"/>
  <c r="E49" i="6"/>
  <c r="D39" i="6" l="1"/>
  <c r="C39" i="6"/>
  <c r="E39" i="6" l="1"/>
  <c r="C46" i="6"/>
  <c r="E46" i="6" s="1"/>
  <c r="C44" i="6"/>
  <c r="C38" i="6"/>
  <c r="E38" i="6" s="1"/>
  <c r="C36" i="6"/>
  <c r="E36" i="6" s="1"/>
  <c r="C34" i="6"/>
  <c r="C33" i="6"/>
  <c r="C30" i="6"/>
  <c r="E30" i="6" s="1"/>
  <c r="C29" i="6"/>
  <c r="E29" i="6" s="1"/>
  <c r="C26" i="6"/>
  <c r="C20" i="6"/>
  <c r="E20" i="6" s="1"/>
  <c r="C19" i="6"/>
  <c r="E19" i="6" s="1"/>
  <c r="C17" i="6"/>
  <c r="E17" i="6" s="1"/>
  <c r="C14" i="6"/>
  <c r="C12" i="6"/>
  <c r="C11" i="6"/>
  <c r="C10" i="6" l="1"/>
  <c r="E11" i="6"/>
  <c r="C31" i="6"/>
  <c r="E33" i="6"/>
  <c r="C43" i="6"/>
  <c r="E44" i="6"/>
  <c r="C24" i="6"/>
  <c r="E26" i="6"/>
  <c r="C42" i="6"/>
  <c r="C18" i="6"/>
  <c r="C9" i="6" l="1"/>
  <c r="C51" i="6"/>
  <c r="D43" i="6"/>
  <c r="D10" i="6"/>
  <c r="E10" i="6" s="1"/>
  <c r="D12" i="6"/>
  <c r="E12" i="6" s="1"/>
  <c r="D14" i="6"/>
  <c r="E14" i="6" s="1"/>
  <c r="D18" i="6"/>
  <c r="E18" i="6" s="1"/>
  <c r="D24" i="6"/>
  <c r="E24" i="6" s="1"/>
  <c r="D31" i="6"/>
  <c r="E31" i="6" s="1"/>
  <c r="D34" i="6"/>
  <c r="E34" i="6" s="1"/>
  <c r="D42" i="6" l="1"/>
  <c r="E42" i="6" s="1"/>
  <c r="E43" i="6"/>
  <c r="D9" i="6"/>
  <c r="D51" i="6" l="1"/>
  <c r="E51" i="6" s="1"/>
  <c r="E9" i="6"/>
</calcChain>
</file>

<file path=xl/sharedStrings.xml><?xml version="1.0" encoding="utf-8"?>
<sst xmlns="http://schemas.openxmlformats.org/spreadsheetml/2006/main" count="96" uniqueCount="96">
  <si>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</si>
  <si>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</si>
  <si>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тыс. руб.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</si>
  <si>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</si>
  <si>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</si>
  <si>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</si>
  <si>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</si>
  <si>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</si>
  <si>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</si>
  <si>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</si>
  <si>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</si>
  <si>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</si>
  <si>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</si>
  <si>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</si>
  <si>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</si>
  <si>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</si>
  <si>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</si>
  <si>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</si>
  <si>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</si>
  <si>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</si>
  <si>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</si>
  <si>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</si>
  <si>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</si>
  <si>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</si>
  <si>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</si>
  <si>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</si>
  <si>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</si>
  <si>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</si>
  <si>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</si>
  <si>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</si>
  <si>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</si>
  <si>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</si>
  <si>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</si>
  <si>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</si>
  <si>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</si>
  <si>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</si>
  <si>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</si>
  <si>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</si>
  <si>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</si>
  <si>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</si>
  <si>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</si>
  <si>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</si>
  <si>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</si>
  <si>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</si>
  <si>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</si>
  <si>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</si>
  <si>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</si>
  <si>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</si>
  <si>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</si>
  <si>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</si>
  <si>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</si>
  <si>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</si>
  <si>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</si>
  <si>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</si>
  <si>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</si>
  <si>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</si>
  <si>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</si>
  <si>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</si>
  <si>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</si>
  <si>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</si>
  <si>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</si>
  <si>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</si>
  <si>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</si>
  <si>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</si>
  <si>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</si>
  <si>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</si>
  <si>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</si>
  <si>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</si>
  <si>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</si>
  <si>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</si>
  <si>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</si>
  <si>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</si>
  <si>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</si>
  <si>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</si>
  <si>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</si>
  <si>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</si>
  <si>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</si>
  <si>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</si>
  <si>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</si>
  <si>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</si>
  <si>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2 07 00 00 0 00 0 000 000</t>
  </si>
  <si>
    <t>ПРОЧИЕ БЕЗВОЗМЕЗДНЫЕ ПОСТУПЛЕНИЯ</t>
  </si>
  <si>
    <t>s</t>
  </si>
  <si>
    <t>1 17 01 00 0 00 0 000 180</t>
  </si>
  <si>
    <t>Невыясненные поступления, зачисляемые в бюджеты городских округов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</si>
  <si>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</si>
  <si>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</si>
  <si>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1 09 00 00 0 00 0 000 000</t>
  </si>
  <si>
    <t>ЗАДОЛЖЕННОСТЬ И ПЕРЕРАСЧЕТЫ ПО ОТМЕНЕННЫМ НАЛОГАМ, СБОРАМ И ИНЫМ ОБЯЗАТЕЛЬНЫМ ПЛАТЕЖАМ</t>
  </si>
  <si>
    <t>к решению Пермской городской Думы</t>
  </si>
  <si>
    <t>% исполнения</t>
  </si>
  <si>
    <t>Утвержденный план по решению ПГД от 17.12.2019 № 303 (в ред. № 258 от 15.12.2020)</t>
  </si>
  <si>
    <t>Приложение 2</t>
  </si>
  <si>
    <t xml:space="preserve">Исполнено </t>
  </si>
  <si>
    <t>Отчет об исполнении доходов бюджета города Перми по кодам видов доходов, подвидов доходов за 2020 год</t>
  </si>
  <si>
    <t>от 25.05.2021 №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</si>
</sst>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?"/>
    <numFmt numFmtId="165" formatCode="#,##0.000"/>
    <numFmt numFmtId="166" formatCode="0.0%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</font>
    <font>
      <sz val="14"/>
      <color indexed="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/>
    <xf numFmtId="0" fontId="3" fillId="0" borderId="0" xfId="0" applyFont="1" applyFill="1" applyBorder="1" applyAlignment="1" applyProtection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49" fontId="3" fillId="0" borderId="1" xfId="0" applyNumberFormat="1" applyFont="1" applyFill="1" applyBorder="1" applyAlignment="1" applyProtection="1">
      <alignment horizontal="justify" vertical="top" wrapText="1"/>
    </xf>
    <xf numFmtId="165" fontId="4" fillId="0" borderId="1" xfId="0" applyNumberFormat="1" applyFont="1" applyFill="1" applyBorder="1" applyAlignment="1">
      <alignment horizontal="right" shrinkToFit="1"/>
    </xf>
    <xf numFmtId="165" fontId="4" fillId="0" borderId="1" xfId="0" applyNumberFormat="1" applyFont="1" applyFill="1" applyBorder="1" applyAlignment="1" applyProtection="1">
      <alignment horizontal="right"/>
    </xf>
    <xf numFmtId="164" fontId="3" fillId="0" borderId="1" xfId="0" applyNumberFormat="1" applyFont="1" applyFill="1" applyBorder="1" applyAlignment="1" applyProtection="1">
      <alignment horizontal="justify" vertical="top" wrapText="1"/>
    </xf>
    <xf numFmtId="0" fontId="2" fillId="0" borderId="0" xfId="0" applyFont="1" applyFill="1"/>
    <xf numFmtId="49" fontId="3" fillId="0" borderId="1" xfId="0" applyNumberFormat="1" applyFont="1" applyFill="1" applyBorder="1" applyAlignment="1" applyProtection="1">
      <alignment horizontal="center" vertical="top" wrapText="1"/>
    </xf>
    <xf numFmtId="49" fontId="3" fillId="0" borderId="1" xfId="0" applyNumberFormat="1" applyFont="1" applyFill="1" applyBorder="1" applyAlignment="1" applyProtection="1">
      <alignment horizontal="justify" vertical="top" wrapText="1"/>
    </xf>
    <xf numFmtId="165" fontId="4" fillId="0" borderId="1" xfId="0" applyNumberFormat="1" applyFont="1" applyFill="1" applyBorder="1" applyAlignment="1">
      <alignment horizontal="right" shrinkToFit="1"/>
    </xf>
    <xf numFmtId="165" fontId="4" fillId="0" borderId="1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166" fontId="4" fillId="0" borderId="1" xfId="4" applyNumberFormat="1" applyFont="1" applyFill="1" applyBorder="1" applyAlignment="1">
      <alignment horizontal="right" shrinkToFit="1"/>
    </xf>
    <xf numFmtId="165" fontId="8" fillId="0" borderId="0" xfId="0" applyNumberFormat="1" applyFont="1" applyFill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165" fontId="10" fillId="0" borderId="0" xfId="0" applyNumberFormat="1" applyFont="1" applyFill="1" applyAlignment="1">
      <alignment horizontal="center"/>
    </xf>
    <xf numFmtId="165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</cellXfs>
  <cellStyles count="5">
    <cellStyle name="Обычный" xfId="0" builtinId="0"/>
    <cellStyle name="Обычный 2" xfId="1"/>
    <cellStyle name="Обычный 2 3" xfId="3"/>
    <cellStyle name="Обычный 3" xfId="2"/>
    <cellStyle name="Процентный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H51"/>
  <sheetViews>
    <sheetView tabSelected="1" zoomScale="80" zoomScaleNormal="80" workbookViewId="0">
      <pane xSplit="2" topLeftCell="C1" activePane="topRight" state="frozen"/>
      <selection pane="topRight" activeCell="D8" sqref="D8"/>
    </sheetView>
  </sheetViews>
  <sheetFormatPr defaultRowHeight="17.399999999999999" x14ac:dyDescent="0.3"/>
  <cols>
    <col min="1" max="1" width="32.109375" style="1" customWidth="1"/>
    <col min="2" max="2" width="97.88671875" style="1" customWidth="1"/>
    <col min="3" max="3" width="25.88671875" style="1" customWidth="1"/>
    <col min="4" max="4" width="23.88671875" style="1" customWidth="1"/>
    <col min="5" max="5" width="16.44140625" style="9" customWidth="1"/>
    <col min="6" max="218" width="9.109375" style="1"/>
    <col min="219" max="219" width="35.44140625" style="1" customWidth="1"/>
    <col min="220" max="220" width="96.6640625" style="1" customWidth="1"/>
    <col min="221" max="221" width="18.109375" style="1" customWidth="1"/>
    <col min="222" max="474" width="9.109375" style="1"/>
    <col min="475" max="475" width="35.44140625" style="1" customWidth="1"/>
    <col min="476" max="476" width="96.6640625" style="1" customWidth="1"/>
    <col min="477" max="477" width="18.109375" style="1" customWidth="1"/>
    <col min="478" max="730" width="9.109375" style="1"/>
    <col min="731" max="731" width="35.44140625" style="1" customWidth="1"/>
    <col min="732" max="732" width="96.6640625" style="1" customWidth="1"/>
    <col min="733" max="733" width="18.109375" style="1" customWidth="1"/>
    <col min="734" max="986" width="9.109375" style="1"/>
    <col min="987" max="987" width="35.44140625" style="1" customWidth="1"/>
    <col min="988" max="988" width="96.6640625" style="1" customWidth="1"/>
    <col min="989" max="989" width="18.109375" style="1" customWidth="1"/>
    <col min="990" max="1242" width="9.109375" style="1"/>
    <col min="1243" max="1243" width="35.44140625" style="1" customWidth="1"/>
    <col min="1244" max="1244" width="96.6640625" style="1" customWidth="1"/>
    <col min="1245" max="1245" width="18.109375" style="1" customWidth="1"/>
    <col min="1246" max="1498" width="9.109375" style="1"/>
    <col min="1499" max="1499" width="35.44140625" style="1" customWidth="1"/>
    <col min="1500" max="1500" width="96.6640625" style="1" customWidth="1"/>
    <col min="1501" max="1501" width="18.109375" style="1" customWidth="1"/>
    <col min="1502" max="1754" width="9.109375" style="1"/>
    <col min="1755" max="1755" width="35.44140625" style="1" customWidth="1"/>
    <col min="1756" max="1756" width="96.6640625" style="1" customWidth="1"/>
    <col min="1757" max="1757" width="18.109375" style="1" customWidth="1"/>
    <col min="1758" max="2010" width="9.109375" style="1"/>
    <col min="2011" max="2011" width="35.44140625" style="1" customWidth="1"/>
    <col min="2012" max="2012" width="96.6640625" style="1" customWidth="1"/>
    <col min="2013" max="2013" width="18.109375" style="1" customWidth="1"/>
    <col min="2014" max="2266" width="9.109375" style="1"/>
    <col min="2267" max="2267" width="35.44140625" style="1" customWidth="1"/>
    <col min="2268" max="2268" width="96.6640625" style="1" customWidth="1"/>
    <col min="2269" max="2269" width="18.109375" style="1" customWidth="1"/>
    <col min="2270" max="2522" width="9.109375" style="1"/>
    <col min="2523" max="2523" width="35.44140625" style="1" customWidth="1"/>
    <col min="2524" max="2524" width="96.6640625" style="1" customWidth="1"/>
    <col min="2525" max="2525" width="18.109375" style="1" customWidth="1"/>
    <col min="2526" max="2778" width="9.109375" style="1"/>
    <col min="2779" max="2779" width="35.44140625" style="1" customWidth="1"/>
    <col min="2780" max="2780" width="96.6640625" style="1" customWidth="1"/>
    <col min="2781" max="2781" width="18.109375" style="1" customWidth="1"/>
    <col min="2782" max="3034" width="9.109375" style="1"/>
    <col min="3035" max="3035" width="35.44140625" style="1" customWidth="1"/>
    <col min="3036" max="3036" width="96.6640625" style="1" customWidth="1"/>
    <col min="3037" max="3037" width="18.109375" style="1" customWidth="1"/>
    <col min="3038" max="3290" width="9.109375" style="1"/>
    <col min="3291" max="3291" width="35.44140625" style="1" customWidth="1"/>
    <col min="3292" max="3292" width="96.6640625" style="1" customWidth="1"/>
    <col min="3293" max="3293" width="18.109375" style="1" customWidth="1"/>
    <col min="3294" max="3546" width="9.109375" style="1"/>
    <col min="3547" max="3547" width="35.44140625" style="1" customWidth="1"/>
    <col min="3548" max="3548" width="96.6640625" style="1" customWidth="1"/>
    <col min="3549" max="3549" width="18.109375" style="1" customWidth="1"/>
    <col min="3550" max="3802" width="9.109375" style="1"/>
    <col min="3803" max="3803" width="35.44140625" style="1" customWidth="1"/>
    <col min="3804" max="3804" width="96.6640625" style="1" customWidth="1"/>
    <col min="3805" max="3805" width="18.109375" style="1" customWidth="1"/>
    <col min="3806" max="4058" width="9.109375" style="1"/>
    <col min="4059" max="4059" width="35.44140625" style="1" customWidth="1"/>
    <col min="4060" max="4060" width="96.6640625" style="1" customWidth="1"/>
    <col min="4061" max="4061" width="18.109375" style="1" customWidth="1"/>
    <col min="4062" max="4314" width="9.109375" style="1"/>
    <col min="4315" max="4315" width="35.44140625" style="1" customWidth="1"/>
    <col min="4316" max="4316" width="96.6640625" style="1" customWidth="1"/>
    <col min="4317" max="4317" width="18.109375" style="1" customWidth="1"/>
    <col min="4318" max="4570" width="9.109375" style="1"/>
    <col min="4571" max="4571" width="35.44140625" style="1" customWidth="1"/>
    <col min="4572" max="4572" width="96.6640625" style="1" customWidth="1"/>
    <col min="4573" max="4573" width="18.109375" style="1" customWidth="1"/>
    <col min="4574" max="4826" width="9.109375" style="1"/>
    <col min="4827" max="4827" width="35.44140625" style="1" customWidth="1"/>
    <col min="4828" max="4828" width="96.6640625" style="1" customWidth="1"/>
    <col min="4829" max="4829" width="18.109375" style="1" customWidth="1"/>
    <col min="4830" max="5082" width="9.109375" style="1"/>
    <col min="5083" max="5083" width="35.44140625" style="1" customWidth="1"/>
    <col min="5084" max="5084" width="96.6640625" style="1" customWidth="1"/>
    <col min="5085" max="5085" width="18.109375" style="1" customWidth="1"/>
    <col min="5086" max="5338" width="9.109375" style="1"/>
    <col min="5339" max="5339" width="35.44140625" style="1" customWidth="1"/>
    <col min="5340" max="5340" width="96.6640625" style="1" customWidth="1"/>
    <col min="5341" max="5341" width="18.109375" style="1" customWidth="1"/>
    <col min="5342" max="5594" width="9.109375" style="1"/>
    <col min="5595" max="5595" width="35.44140625" style="1" customWidth="1"/>
    <col min="5596" max="5596" width="96.6640625" style="1" customWidth="1"/>
    <col min="5597" max="5597" width="18.109375" style="1" customWidth="1"/>
    <col min="5598" max="5850" width="9.109375" style="1"/>
    <col min="5851" max="5851" width="35.44140625" style="1" customWidth="1"/>
    <col min="5852" max="5852" width="96.6640625" style="1" customWidth="1"/>
    <col min="5853" max="5853" width="18.109375" style="1" customWidth="1"/>
    <col min="5854" max="6106" width="9.109375" style="1"/>
    <col min="6107" max="6107" width="35.44140625" style="1" customWidth="1"/>
    <col min="6108" max="6108" width="96.6640625" style="1" customWidth="1"/>
    <col min="6109" max="6109" width="18.109375" style="1" customWidth="1"/>
    <col min="6110" max="6362" width="9.109375" style="1"/>
    <col min="6363" max="6363" width="35.44140625" style="1" customWidth="1"/>
    <col min="6364" max="6364" width="96.6640625" style="1" customWidth="1"/>
    <col min="6365" max="6365" width="18.109375" style="1" customWidth="1"/>
    <col min="6366" max="6618" width="9.109375" style="1"/>
    <col min="6619" max="6619" width="35.44140625" style="1" customWidth="1"/>
    <col min="6620" max="6620" width="96.6640625" style="1" customWidth="1"/>
    <col min="6621" max="6621" width="18.109375" style="1" customWidth="1"/>
    <col min="6622" max="6874" width="9.109375" style="1"/>
    <col min="6875" max="6875" width="35.44140625" style="1" customWidth="1"/>
    <col min="6876" max="6876" width="96.6640625" style="1" customWidth="1"/>
    <col min="6877" max="6877" width="18.109375" style="1" customWidth="1"/>
    <col min="6878" max="7130" width="9.109375" style="1"/>
    <col min="7131" max="7131" width="35.44140625" style="1" customWidth="1"/>
    <col min="7132" max="7132" width="96.6640625" style="1" customWidth="1"/>
    <col min="7133" max="7133" width="18.109375" style="1" customWidth="1"/>
    <col min="7134" max="7386" width="9.109375" style="1"/>
    <col min="7387" max="7387" width="35.44140625" style="1" customWidth="1"/>
    <col min="7388" max="7388" width="96.6640625" style="1" customWidth="1"/>
    <col min="7389" max="7389" width="18.109375" style="1" customWidth="1"/>
    <col min="7390" max="7642" width="9.109375" style="1"/>
    <col min="7643" max="7643" width="35.44140625" style="1" customWidth="1"/>
    <col min="7644" max="7644" width="96.6640625" style="1" customWidth="1"/>
    <col min="7645" max="7645" width="18.109375" style="1" customWidth="1"/>
    <col min="7646" max="7898" width="9.109375" style="1"/>
    <col min="7899" max="7899" width="35.44140625" style="1" customWidth="1"/>
    <col min="7900" max="7900" width="96.6640625" style="1" customWidth="1"/>
    <col min="7901" max="7901" width="18.109375" style="1" customWidth="1"/>
    <col min="7902" max="8154" width="9.109375" style="1"/>
    <col min="8155" max="8155" width="35.44140625" style="1" customWidth="1"/>
    <col min="8156" max="8156" width="96.6640625" style="1" customWidth="1"/>
    <col min="8157" max="8157" width="18.109375" style="1" customWidth="1"/>
    <col min="8158" max="8410" width="9.109375" style="1"/>
    <col min="8411" max="8411" width="35.44140625" style="1" customWidth="1"/>
    <col min="8412" max="8412" width="96.6640625" style="1" customWidth="1"/>
    <col min="8413" max="8413" width="18.109375" style="1" customWidth="1"/>
    <col min="8414" max="8666" width="9.109375" style="1"/>
    <col min="8667" max="8667" width="35.44140625" style="1" customWidth="1"/>
    <col min="8668" max="8668" width="96.6640625" style="1" customWidth="1"/>
    <col min="8669" max="8669" width="18.109375" style="1" customWidth="1"/>
    <col min="8670" max="8922" width="9.109375" style="1"/>
    <col min="8923" max="8923" width="35.44140625" style="1" customWidth="1"/>
    <col min="8924" max="8924" width="96.6640625" style="1" customWidth="1"/>
    <col min="8925" max="8925" width="18.109375" style="1" customWidth="1"/>
    <col min="8926" max="9178" width="9.109375" style="1"/>
    <col min="9179" max="9179" width="35.44140625" style="1" customWidth="1"/>
    <col min="9180" max="9180" width="96.6640625" style="1" customWidth="1"/>
    <col min="9181" max="9181" width="18.109375" style="1" customWidth="1"/>
    <col min="9182" max="9434" width="9.109375" style="1"/>
    <col min="9435" max="9435" width="35.44140625" style="1" customWidth="1"/>
    <col min="9436" max="9436" width="96.6640625" style="1" customWidth="1"/>
    <col min="9437" max="9437" width="18.109375" style="1" customWidth="1"/>
    <col min="9438" max="9690" width="9.109375" style="1"/>
    <col min="9691" max="9691" width="35.44140625" style="1" customWidth="1"/>
    <col min="9692" max="9692" width="96.6640625" style="1" customWidth="1"/>
    <col min="9693" max="9693" width="18.109375" style="1" customWidth="1"/>
    <col min="9694" max="9946" width="9.109375" style="1"/>
    <col min="9947" max="9947" width="35.44140625" style="1" customWidth="1"/>
    <col min="9948" max="9948" width="96.6640625" style="1" customWidth="1"/>
    <col min="9949" max="9949" width="18.109375" style="1" customWidth="1"/>
    <col min="9950" max="10202" width="9.109375" style="1"/>
    <col min="10203" max="10203" width="35.44140625" style="1" customWidth="1"/>
    <col min="10204" max="10204" width="96.6640625" style="1" customWidth="1"/>
    <col min="10205" max="10205" width="18.109375" style="1" customWidth="1"/>
    <col min="10206" max="10458" width="9.109375" style="1"/>
    <col min="10459" max="10459" width="35.44140625" style="1" customWidth="1"/>
    <col min="10460" max="10460" width="96.6640625" style="1" customWidth="1"/>
    <col min="10461" max="10461" width="18.109375" style="1" customWidth="1"/>
    <col min="10462" max="10714" width="9.109375" style="1"/>
    <col min="10715" max="10715" width="35.44140625" style="1" customWidth="1"/>
    <col min="10716" max="10716" width="96.6640625" style="1" customWidth="1"/>
    <col min="10717" max="10717" width="18.109375" style="1" customWidth="1"/>
    <col min="10718" max="10970" width="9.109375" style="1"/>
    <col min="10971" max="10971" width="35.44140625" style="1" customWidth="1"/>
    <col min="10972" max="10972" width="96.6640625" style="1" customWidth="1"/>
    <col min="10973" max="10973" width="18.109375" style="1" customWidth="1"/>
    <col min="10974" max="11226" width="9.109375" style="1"/>
    <col min="11227" max="11227" width="35.44140625" style="1" customWidth="1"/>
    <col min="11228" max="11228" width="96.6640625" style="1" customWidth="1"/>
    <col min="11229" max="11229" width="18.109375" style="1" customWidth="1"/>
    <col min="11230" max="11482" width="9.109375" style="1"/>
    <col min="11483" max="11483" width="35.44140625" style="1" customWidth="1"/>
    <col min="11484" max="11484" width="96.6640625" style="1" customWidth="1"/>
    <col min="11485" max="11485" width="18.109375" style="1" customWidth="1"/>
    <col min="11486" max="11738" width="9.109375" style="1"/>
    <col min="11739" max="11739" width="35.44140625" style="1" customWidth="1"/>
    <col min="11740" max="11740" width="96.6640625" style="1" customWidth="1"/>
    <col min="11741" max="11741" width="18.109375" style="1" customWidth="1"/>
    <col min="11742" max="11994" width="9.109375" style="1"/>
    <col min="11995" max="11995" width="35.44140625" style="1" customWidth="1"/>
    <col min="11996" max="11996" width="96.6640625" style="1" customWidth="1"/>
    <col min="11997" max="11997" width="18.109375" style="1" customWidth="1"/>
    <col min="11998" max="12250" width="9.109375" style="1"/>
    <col min="12251" max="12251" width="35.44140625" style="1" customWidth="1"/>
    <col min="12252" max="12252" width="96.6640625" style="1" customWidth="1"/>
    <col min="12253" max="12253" width="18.109375" style="1" customWidth="1"/>
    <col min="12254" max="12506" width="9.109375" style="1"/>
    <col min="12507" max="12507" width="35.44140625" style="1" customWidth="1"/>
    <col min="12508" max="12508" width="96.6640625" style="1" customWidth="1"/>
    <col min="12509" max="12509" width="18.109375" style="1" customWidth="1"/>
    <col min="12510" max="12762" width="9.109375" style="1"/>
    <col min="12763" max="12763" width="35.44140625" style="1" customWidth="1"/>
    <col min="12764" max="12764" width="96.6640625" style="1" customWidth="1"/>
    <col min="12765" max="12765" width="18.109375" style="1" customWidth="1"/>
    <col min="12766" max="13018" width="9.109375" style="1"/>
    <col min="13019" max="13019" width="35.44140625" style="1" customWidth="1"/>
    <col min="13020" max="13020" width="96.6640625" style="1" customWidth="1"/>
    <col min="13021" max="13021" width="18.109375" style="1" customWidth="1"/>
    <col min="13022" max="13274" width="9.109375" style="1"/>
    <col min="13275" max="13275" width="35.44140625" style="1" customWidth="1"/>
    <col min="13276" max="13276" width="96.6640625" style="1" customWidth="1"/>
    <col min="13277" max="13277" width="18.109375" style="1" customWidth="1"/>
    <col min="13278" max="13530" width="9.109375" style="1"/>
    <col min="13531" max="13531" width="35.44140625" style="1" customWidth="1"/>
    <col min="13532" max="13532" width="96.6640625" style="1" customWidth="1"/>
    <col min="13533" max="13533" width="18.109375" style="1" customWidth="1"/>
    <col min="13534" max="13786" width="9.109375" style="1"/>
    <col min="13787" max="13787" width="35.44140625" style="1" customWidth="1"/>
    <col min="13788" max="13788" width="96.6640625" style="1" customWidth="1"/>
    <col min="13789" max="13789" width="18.109375" style="1" customWidth="1"/>
    <col min="13790" max="14042" width="9.109375" style="1"/>
    <col min="14043" max="14043" width="35.44140625" style="1" customWidth="1"/>
    <col min="14044" max="14044" width="96.6640625" style="1" customWidth="1"/>
    <col min="14045" max="14045" width="18.109375" style="1" customWidth="1"/>
    <col min="14046" max="14298" width="9.109375" style="1"/>
    <col min="14299" max="14299" width="35.44140625" style="1" customWidth="1"/>
    <col min="14300" max="14300" width="96.6640625" style="1" customWidth="1"/>
    <col min="14301" max="14301" width="18.109375" style="1" customWidth="1"/>
    <col min="14302" max="14554" width="9.109375" style="1"/>
    <col min="14555" max="14555" width="35.44140625" style="1" customWidth="1"/>
    <col min="14556" max="14556" width="96.6640625" style="1" customWidth="1"/>
    <col min="14557" max="14557" width="18.109375" style="1" customWidth="1"/>
    <col min="14558" max="14810" width="9.109375" style="1"/>
    <col min="14811" max="14811" width="35.44140625" style="1" customWidth="1"/>
    <col min="14812" max="14812" width="96.6640625" style="1" customWidth="1"/>
    <col min="14813" max="14813" width="18.109375" style="1" customWidth="1"/>
    <col min="14814" max="15066" width="9.109375" style="1"/>
    <col min="15067" max="15067" width="35.44140625" style="1" customWidth="1"/>
    <col min="15068" max="15068" width="96.6640625" style="1" customWidth="1"/>
    <col min="15069" max="15069" width="18.109375" style="1" customWidth="1"/>
    <col min="15070" max="15322" width="9.109375" style="1"/>
    <col min="15323" max="15323" width="35.44140625" style="1" customWidth="1"/>
    <col min="15324" max="15324" width="96.6640625" style="1" customWidth="1"/>
    <col min="15325" max="15325" width="18.109375" style="1" customWidth="1"/>
    <col min="15326" max="15578" width="9.109375" style="1"/>
    <col min="15579" max="15579" width="35.44140625" style="1" customWidth="1"/>
    <col min="15580" max="15580" width="96.6640625" style="1" customWidth="1"/>
    <col min="15581" max="15581" width="18.109375" style="1" customWidth="1"/>
    <col min="15582" max="15834" width="9.109375" style="1"/>
    <col min="15835" max="15835" width="35.44140625" style="1" customWidth="1"/>
    <col min="15836" max="15836" width="96.6640625" style="1" customWidth="1"/>
    <col min="15837" max="15837" width="18.109375" style="1" customWidth="1"/>
    <col min="15838" max="16090" width="9.109375" style="1"/>
    <col min="16091" max="16091" width="35.44140625" style="1" customWidth="1"/>
    <col min="16092" max="16092" width="96.6640625" style="1" customWidth="1"/>
    <col min="16093" max="16093" width="18.109375" style="1" customWidth="1"/>
    <col min="16094" max="16384" width="9.109375" style="1"/>
  </cols>
  <sheetData>
    <row r="1" spans="1:5" s="9" customFormat="1" ht="18" x14ac:dyDescent="0.35">
      <c r="D1" s="20" t="s">
        <v>92</v>
      </c>
      <c r="E1" s="20"/>
    </row>
    <row r="2" spans="1:5" s="9" customFormat="1" ht="18" x14ac:dyDescent="0.35">
      <c r="C2" s="20" t="s">
        <v>89</v>
      </c>
      <c r="D2" s="20"/>
      <c r="E2" s="20"/>
    </row>
    <row r="3" spans="1:5" s="9" customFormat="1" ht="18" x14ac:dyDescent="0.35">
      <c r="D3" s="21" t="s">
        <v>95</v>
      </c>
      <c r="E3" s="21"/>
    </row>
    <row r="4" spans="1:5" s="9" customFormat="1" x14ac:dyDescent="0.3"/>
    <row r="5" spans="1:5" s="9" customFormat="1" x14ac:dyDescent="0.3">
      <c r="A5" s="19" t="s">
        <v>94</v>
      </c>
      <c r="B5" s="19"/>
      <c r="C5" s="19"/>
      <c r="D5" s="19"/>
      <c r="E5" s="19"/>
    </row>
    <row r="6" spans="1:5" s="9" customFormat="1" ht="18" x14ac:dyDescent="0.35">
      <c r="A6" s="17"/>
      <c r="B6" s="17"/>
      <c r="C6" s="17"/>
      <c r="D6" s="17"/>
      <c r="E6" s="17"/>
    </row>
    <row r="7" spans="1:5" ht="18" x14ac:dyDescent="0.35">
      <c r="A7" s="2"/>
      <c r="B7" s="2"/>
      <c r="E7" s="14" t="s">
        <v>2</v>
      </c>
    </row>
    <row r="8" spans="1:5" ht="90" x14ac:dyDescent="0.3">
      <c r="A8" s="3" t="s">
        <v>3</v>
      </c>
      <c r="B8" s="3" t="s">
        <v>4</v>
      </c>
      <c r="C8" s="3" t="s">
        <v>91</v>
      </c>
      <c r="D8" s="15" t="s">
        <v>93</v>
      </c>
      <c r="E8" s="15" t="s">
        <v>90</v>
      </c>
    </row>
    <row r="9" spans="1:5" ht="18" x14ac:dyDescent="0.35">
      <c r="A9" s="4" t="s">
        <v>5</v>
      </c>
      <c r="B9" s="5" t="s">
        <v>6</v>
      </c>
      <c r="C9" s="12">
        <f>C10+C12+C14+C18+C22+C24+C30+C31+C38+C39+C34</f>
        <v>18731922.73</v>
      </c>
      <c r="D9" s="6">
        <f>D10+D12+D14+D18+D22+D23+D24+D30+D31+D38+D39+D34</f>
        <v>19211411.448000006</v>
      </c>
      <c r="E9" s="16">
        <f>D9/C9</f>
        <v>1.0255974106295069</v>
      </c>
    </row>
    <row r="10" spans="1:5" ht="18" x14ac:dyDescent="0.35">
      <c r="A10" s="4" t="s">
        <v>7</v>
      </c>
      <c r="B10" s="5" t="s">
        <v>8</v>
      </c>
      <c r="C10" s="12">
        <f>C11</f>
        <v>9341613.2000000011</v>
      </c>
      <c r="D10" s="6">
        <f>D11</f>
        <v>9910207.9140000008</v>
      </c>
      <c r="E10" s="16">
        <f t="shared" ref="E10:E51" si="0">D10/C10</f>
        <v>1.060866865478866</v>
      </c>
    </row>
    <row r="11" spans="1:5" ht="18" x14ac:dyDescent="0.35">
      <c r="A11" s="4" t="s">
        <v>9</v>
      </c>
      <c r="B11" s="5" t="s">
        <v>10</v>
      </c>
      <c r="C11" s="13">
        <f>10127809.8-786196.6</f>
        <v>9341613.2000000011</v>
      </c>
      <c r="D11" s="7">
        <v>9910207.9140000008</v>
      </c>
      <c r="E11" s="16">
        <f t="shared" si="0"/>
        <v>1.060866865478866</v>
      </c>
    </row>
    <row r="12" spans="1:5" ht="36" x14ac:dyDescent="0.35">
      <c r="A12" s="4" t="s">
        <v>11</v>
      </c>
      <c r="B12" s="5" t="s">
        <v>12</v>
      </c>
      <c r="C12" s="12">
        <f>C13</f>
        <v>52584.9</v>
      </c>
      <c r="D12" s="6">
        <f>D13</f>
        <v>53453.17</v>
      </c>
      <c r="E12" s="16">
        <f t="shared" si="0"/>
        <v>1.01651177429262</v>
      </c>
    </row>
    <row r="13" spans="1:5" ht="36" x14ac:dyDescent="0.35">
      <c r="A13" s="4" t="s">
        <v>13</v>
      </c>
      <c r="B13" s="5" t="s">
        <v>14</v>
      </c>
      <c r="C13" s="13">
        <v>52584.9</v>
      </c>
      <c r="D13" s="7">
        <v>53453.17</v>
      </c>
      <c r="E13" s="16">
        <f t="shared" si="0"/>
        <v>1.01651177429262</v>
      </c>
    </row>
    <row r="14" spans="1:5" ht="18" x14ac:dyDescent="0.35">
      <c r="A14" s="4" t="s">
        <v>15</v>
      </c>
      <c r="B14" s="5" t="s">
        <v>16</v>
      </c>
      <c r="C14" s="12">
        <f>SUM(C15:C17)</f>
        <v>152595.90000000002</v>
      </c>
      <c r="D14" s="6">
        <f>SUM(D15:D17)</f>
        <v>234393.535</v>
      </c>
      <c r="E14" s="16">
        <f t="shared" si="0"/>
        <v>1.5360408438234576</v>
      </c>
    </row>
    <row r="15" spans="1:5" ht="18" x14ac:dyDescent="0.35">
      <c r="A15" s="4" t="s">
        <v>17</v>
      </c>
      <c r="B15" s="5" t="s">
        <v>0</v>
      </c>
      <c r="C15" s="13">
        <v>104490.3</v>
      </c>
      <c r="D15" s="7">
        <v>108177.60400000001</v>
      </c>
      <c r="E15" s="16">
        <f t="shared" si="0"/>
        <v>1.0352884813231469</v>
      </c>
    </row>
    <row r="16" spans="1:5" ht="18" x14ac:dyDescent="0.35">
      <c r="A16" s="4" t="s">
        <v>18</v>
      </c>
      <c r="B16" s="5" t="s">
        <v>19</v>
      </c>
      <c r="C16" s="13">
        <v>720.4</v>
      </c>
      <c r="D16" s="7">
        <v>1193.9780000000001</v>
      </c>
      <c r="E16" s="16">
        <f t="shared" si="0"/>
        <v>1.6573820099944476</v>
      </c>
    </row>
    <row r="17" spans="1:5" ht="18" x14ac:dyDescent="0.35">
      <c r="A17" s="4" t="s">
        <v>20</v>
      </c>
      <c r="B17" s="5" t="s">
        <v>1</v>
      </c>
      <c r="C17" s="13">
        <f>185312.5-137927.3</f>
        <v>47385.200000000012</v>
      </c>
      <c r="D17" s="7">
        <v>125021.95299999999</v>
      </c>
      <c r="E17" s="16">
        <f t="shared" si="0"/>
        <v>2.6384177549108152</v>
      </c>
    </row>
    <row r="18" spans="1:5" ht="18" x14ac:dyDescent="0.35">
      <c r="A18" s="4" t="s">
        <v>21</v>
      </c>
      <c r="B18" s="5" t="s">
        <v>22</v>
      </c>
      <c r="C18" s="12">
        <f>C19+C20+C21</f>
        <v>4947326.58</v>
      </c>
      <c r="D18" s="6">
        <f>D19+D20+D21</f>
        <v>4920347.6100000003</v>
      </c>
      <c r="E18" s="16">
        <f t="shared" si="0"/>
        <v>0.99454675781682478</v>
      </c>
    </row>
    <row r="19" spans="1:5" ht="18" x14ac:dyDescent="0.35">
      <c r="A19" s="4" t="s">
        <v>23</v>
      </c>
      <c r="B19" s="5" t="s">
        <v>24</v>
      </c>
      <c r="C19" s="13">
        <f>875301.5-6529.5</f>
        <v>868772</v>
      </c>
      <c r="D19" s="7">
        <v>768262.01100000006</v>
      </c>
      <c r="E19" s="16">
        <f t="shared" si="0"/>
        <v>0.88430797838788544</v>
      </c>
    </row>
    <row r="20" spans="1:5" ht="18" x14ac:dyDescent="0.35">
      <c r="A20" s="4" t="s">
        <v>25</v>
      </c>
      <c r="B20" s="5" t="s">
        <v>26</v>
      </c>
      <c r="C20" s="13">
        <f>1510697.3-13863</f>
        <v>1496834.3</v>
      </c>
      <c r="D20" s="7">
        <v>1555396.777</v>
      </c>
      <c r="E20" s="16">
        <f t="shared" si="0"/>
        <v>1.0391242216990886</v>
      </c>
    </row>
    <row r="21" spans="1:5" ht="18" x14ac:dyDescent="0.35">
      <c r="A21" s="4" t="s">
        <v>27</v>
      </c>
      <c r="B21" s="5" t="s">
        <v>28</v>
      </c>
      <c r="C21" s="13">
        <v>2581720.2799999998</v>
      </c>
      <c r="D21" s="7">
        <v>2596688.8220000002</v>
      </c>
      <c r="E21" s="16">
        <f t="shared" si="0"/>
        <v>1.005797894572839</v>
      </c>
    </row>
    <row r="22" spans="1:5" ht="18" x14ac:dyDescent="0.35">
      <c r="A22" s="4" t="s">
        <v>29</v>
      </c>
      <c r="B22" s="5" t="s">
        <v>30</v>
      </c>
      <c r="C22" s="13">
        <v>199061.5</v>
      </c>
      <c r="D22" s="7">
        <v>224455.94500000001</v>
      </c>
      <c r="E22" s="16">
        <f t="shared" si="0"/>
        <v>1.1275708512193467</v>
      </c>
    </row>
    <row r="23" spans="1:5" s="9" customFormat="1" ht="36" x14ac:dyDescent="0.35">
      <c r="A23" s="10" t="s">
        <v>87</v>
      </c>
      <c r="B23" s="11" t="s">
        <v>88</v>
      </c>
      <c r="C23" s="13">
        <v>0</v>
      </c>
      <c r="D23" s="13">
        <v>-6.5000000000000002E-2</v>
      </c>
      <c r="E23" s="16"/>
    </row>
    <row r="24" spans="1:5" ht="36" x14ac:dyDescent="0.35">
      <c r="A24" s="4" t="s">
        <v>31</v>
      </c>
      <c r="B24" s="5" t="s">
        <v>32</v>
      </c>
      <c r="C24" s="12">
        <f>C25+C26+C27+C28+C29</f>
        <v>742036.89999999991</v>
      </c>
      <c r="D24" s="6">
        <f>D25+D26+D27+D28+D29</f>
        <v>837259.59400000004</v>
      </c>
      <c r="E24" s="16">
        <f t="shared" si="0"/>
        <v>1.1283260899828569</v>
      </c>
    </row>
    <row r="25" spans="1:5" ht="72" x14ac:dyDescent="0.35">
      <c r="A25" s="4" t="s">
        <v>33</v>
      </c>
      <c r="B25" s="5" t="s">
        <v>34</v>
      </c>
      <c r="C25" s="13">
        <v>0</v>
      </c>
      <c r="D25" s="7">
        <v>209.31399999999999</v>
      </c>
      <c r="E25" s="16"/>
    </row>
    <row r="26" spans="1:5" ht="79.5" customHeight="1" x14ac:dyDescent="0.35">
      <c r="A26" s="4" t="s">
        <v>35</v>
      </c>
      <c r="B26" s="8" t="s">
        <v>36</v>
      </c>
      <c r="C26" s="13">
        <f>678016.9-54955.3-9510.8-14018.9</f>
        <v>599531.89999999991</v>
      </c>
      <c r="D26" s="7">
        <v>711608.05900000001</v>
      </c>
      <c r="E26" s="16">
        <f t="shared" si="0"/>
        <v>1.186939442254866</v>
      </c>
    </row>
    <row r="27" spans="1:5" ht="36" x14ac:dyDescent="0.35">
      <c r="A27" s="4" t="s">
        <v>37</v>
      </c>
      <c r="B27" s="5" t="s">
        <v>38</v>
      </c>
      <c r="C27" s="13">
        <v>3082</v>
      </c>
      <c r="D27" s="7">
        <v>8148.6279999999997</v>
      </c>
      <c r="E27" s="16">
        <f t="shared" si="0"/>
        <v>2.643941596365996</v>
      </c>
    </row>
    <row r="28" spans="1:5" ht="18" x14ac:dyDescent="0.35">
      <c r="A28" s="4" t="s">
        <v>39</v>
      </c>
      <c r="B28" s="5" t="s">
        <v>40</v>
      </c>
      <c r="C28" s="13">
        <v>18949.5</v>
      </c>
      <c r="D28" s="7">
        <v>27521.992999999999</v>
      </c>
      <c r="E28" s="16">
        <f t="shared" si="0"/>
        <v>1.4523862371038814</v>
      </c>
    </row>
    <row r="29" spans="1:5" ht="72" x14ac:dyDescent="0.35">
      <c r="A29" s="4" t="s">
        <v>41</v>
      </c>
      <c r="B29" s="8" t="s">
        <v>42</v>
      </c>
      <c r="C29" s="13">
        <f>168017.5-47544</f>
        <v>120473.5</v>
      </c>
      <c r="D29" s="7">
        <v>89771.6</v>
      </c>
      <c r="E29" s="16">
        <f t="shared" si="0"/>
        <v>0.74515640369043823</v>
      </c>
    </row>
    <row r="30" spans="1:5" ht="18" x14ac:dyDescent="0.35">
      <c r="A30" s="4" t="s">
        <v>43</v>
      </c>
      <c r="B30" s="5" t="s">
        <v>44</v>
      </c>
      <c r="C30" s="13">
        <f>8099.1-357.9</f>
        <v>7741.2000000000007</v>
      </c>
      <c r="D30" s="7">
        <v>3933.614</v>
      </c>
      <c r="E30" s="16">
        <f t="shared" si="0"/>
        <v>0.50814008164108915</v>
      </c>
    </row>
    <row r="31" spans="1:5" ht="36" x14ac:dyDescent="0.35">
      <c r="A31" s="4" t="s">
        <v>45</v>
      </c>
      <c r="B31" s="5" t="s">
        <v>46</v>
      </c>
      <c r="C31" s="12">
        <f>C32+C33</f>
        <v>2716425.2499999995</v>
      </c>
      <c r="D31" s="6">
        <f>D32+D33</f>
        <v>2343641.9170000004</v>
      </c>
      <c r="E31" s="16">
        <f t="shared" si="0"/>
        <v>0.86276694600744153</v>
      </c>
    </row>
    <row r="32" spans="1:5" ht="18" x14ac:dyDescent="0.35">
      <c r="A32" s="4" t="s">
        <v>47</v>
      </c>
      <c r="B32" s="5" t="s">
        <v>48</v>
      </c>
      <c r="C32" s="13">
        <v>4456.5</v>
      </c>
      <c r="D32" s="7">
        <v>6949.97</v>
      </c>
      <c r="E32" s="16">
        <f t="shared" si="0"/>
        <v>1.5595130707954674</v>
      </c>
    </row>
    <row r="33" spans="1:164" ht="18" x14ac:dyDescent="0.35">
      <c r="A33" s="4" t="s">
        <v>49</v>
      </c>
      <c r="B33" s="5" t="s">
        <v>50</v>
      </c>
      <c r="C33" s="13">
        <f>3998695.1-164232.1+13708.55+7509.3-1143712.1</f>
        <v>2711968.7499999995</v>
      </c>
      <c r="D33" s="7">
        <v>2336691.9470000002</v>
      </c>
      <c r="E33" s="16">
        <f t="shared" si="0"/>
        <v>0.86162200320339255</v>
      </c>
    </row>
    <row r="34" spans="1:164" ht="23.25" customHeight="1" x14ac:dyDescent="0.35">
      <c r="A34" s="4" t="s">
        <v>51</v>
      </c>
      <c r="B34" s="5" t="s">
        <v>52</v>
      </c>
      <c r="C34" s="12">
        <f>C35+C36+C37</f>
        <v>350571</v>
      </c>
      <c r="D34" s="6">
        <f>D35+D36+D37</f>
        <v>356461.44500000001</v>
      </c>
      <c r="E34" s="16">
        <f t="shared" si="0"/>
        <v>1.0168024308913173</v>
      </c>
    </row>
    <row r="35" spans="1:164" ht="72" x14ac:dyDescent="0.35">
      <c r="A35" s="4" t="s">
        <v>53</v>
      </c>
      <c r="B35" s="8" t="s">
        <v>54</v>
      </c>
      <c r="C35" s="13">
        <v>87220.5</v>
      </c>
      <c r="D35" s="7">
        <v>54030.498</v>
      </c>
      <c r="E35" s="16">
        <f t="shared" si="0"/>
        <v>0.61947017043011676</v>
      </c>
    </row>
    <row r="36" spans="1:164" ht="36" x14ac:dyDescent="0.35">
      <c r="A36" s="4" t="s">
        <v>55</v>
      </c>
      <c r="B36" s="5" t="s">
        <v>56</v>
      </c>
      <c r="C36" s="13">
        <f>110724.7+116765.8</f>
        <v>227490.5</v>
      </c>
      <c r="D36" s="7">
        <v>232068.36199999999</v>
      </c>
      <c r="E36" s="16">
        <f t="shared" si="0"/>
        <v>1.0201233106437411</v>
      </c>
    </row>
    <row r="37" spans="1:164" ht="72" x14ac:dyDescent="0.35">
      <c r="A37" s="4" t="s">
        <v>57</v>
      </c>
      <c r="B37" s="5" t="s">
        <v>58</v>
      </c>
      <c r="C37" s="13">
        <v>35860</v>
      </c>
      <c r="D37" s="7">
        <v>70362.585000000006</v>
      </c>
      <c r="E37" s="16">
        <f t="shared" si="0"/>
        <v>1.9621468209704407</v>
      </c>
    </row>
    <row r="38" spans="1:164" ht="18" x14ac:dyDescent="0.35">
      <c r="A38" s="4" t="s">
        <v>59</v>
      </c>
      <c r="B38" s="5" t="s">
        <v>60</v>
      </c>
      <c r="C38" s="13">
        <f>220797.5-41748.5</f>
        <v>179049</v>
      </c>
      <c r="D38" s="7">
        <v>240027.75399999999</v>
      </c>
      <c r="E38" s="16">
        <f t="shared" si="0"/>
        <v>1.3405702014532335</v>
      </c>
    </row>
    <row r="39" spans="1:164" ht="18" x14ac:dyDescent="0.35">
      <c r="A39" s="4" t="s">
        <v>61</v>
      </c>
      <c r="B39" s="5" t="s">
        <v>62</v>
      </c>
      <c r="C39" s="12">
        <f>C40+C41</f>
        <v>42917.3</v>
      </c>
      <c r="D39" s="12">
        <f t="shared" ref="D39" si="1">D40+D41</f>
        <v>87229.014999999999</v>
      </c>
      <c r="E39" s="16">
        <f t="shared" si="0"/>
        <v>2.0324907438259161</v>
      </c>
    </row>
    <row r="40" spans="1:164" s="9" customFormat="1" ht="18" x14ac:dyDescent="0.35">
      <c r="A40" s="10" t="s">
        <v>83</v>
      </c>
      <c r="B40" s="11" t="s">
        <v>84</v>
      </c>
      <c r="C40" s="12">
        <v>0</v>
      </c>
      <c r="D40" s="12">
        <v>497.66</v>
      </c>
      <c r="E40" s="16"/>
    </row>
    <row r="41" spans="1:164" ht="18" x14ac:dyDescent="0.35">
      <c r="A41" s="4" t="s">
        <v>63</v>
      </c>
      <c r="B41" s="5" t="s">
        <v>64</v>
      </c>
      <c r="C41" s="13">
        <v>42917.3</v>
      </c>
      <c r="D41" s="7">
        <v>86731.354999999996</v>
      </c>
      <c r="E41" s="16">
        <f t="shared" si="0"/>
        <v>2.0208949537832059</v>
      </c>
    </row>
    <row r="42" spans="1:164" ht="18" x14ac:dyDescent="0.35">
      <c r="A42" s="4" t="s">
        <v>65</v>
      </c>
      <c r="B42" s="5" t="s">
        <v>66</v>
      </c>
      <c r="C42" s="12">
        <f>C43+C48+C49+C50</f>
        <v>17595964.140999999</v>
      </c>
      <c r="D42" s="12">
        <f t="shared" ref="D42" si="2">D43+D48+D49+D50</f>
        <v>17809812.463999998</v>
      </c>
      <c r="E42" s="16">
        <f t="shared" si="0"/>
        <v>1.0121532597637952</v>
      </c>
      <c r="FH42" s="1" t="s">
        <v>82</v>
      </c>
    </row>
    <row r="43" spans="1:164" ht="36" x14ac:dyDescent="0.35">
      <c r="A43" s="4" t="s">
        <v>67</v>
      </c>
      <c r="B43" s="5" t="s">
        <v>68</v>
      </c>
      <c r="C43" s="12">
        <f>C44+C45+C46+C47</f>
        <v>17528614.085999999</v>
      </c>
      <c r="D43" s="6">
        <f t="shared" ref="D43" si="3">D44+D45+D46+D47</f>
        <v>17837250.369999997</v>
      </c>
      <c r="E43" s="16">
        <f t="shared" si="0"/>
        <v>1.0176075691144633</v>
      </c>
    </row>
    <row r="44" spans="1:164" ht="18" x14ac:dyDescent="0.35">
      <c r="A44" s="4" t="s">
        <v>74</v>
      </c>
      <c r="B44" s="5" t="s">
        <v>69</v>
      </c>
      <c r="C44" s="13">
        <f>172278+936081.9</f>
        <v>1108359.8999999999</v>
      </c>
      <c r="D44" s="7">
        <v>1109085.5819999999</v>
      </c>
      <c r="E44" s="16">
        <f t="shared" si="0"/>
        <v>1.0006547349827435</v>
      </c>
    </row>
    <row r="45" spans="1:164" ht="36" x14ac:dyDescent="0.35">
      <c r="A45" s="4" t="s">
        <v>75</v>
      </c>
      <c r="B45" s="5" t="s">
        <v>70</v>
      </c>
      <c r="C45" s="13">
        <v>6049180</v>
      </c>
      <c r="D45" s="7">
        <v>5270760.5880000005</v>
      </c>
      <c r="E45" s="16">
        <f t="shared" si="0"/>
        <v>0.8713181932096582</v>
      </c>
    </row>
    <row r="46" spans="1:164" ht="18" x14ac:dyDescent="0.35">
      <c r="A46" s="4" t="s">
        <v>76</v>
      </c>
      <c r="B46" s="5" t="s">
        <v>71</v>
      </c>
      <c r="C46" s="13">
        <f>9322733.9-6364.8</f>
        <v>9316369.0999999996</v>
      </c>
      <c r="D46" s="7">
        <v>9410496.4049999993</v>
      </c>
      <c r="E46" s="16">
        <f t="shared" si="0"/>
        <v>1.0101034323554225</v>
      </c>
    </row>
    <row r="47" spans="1:164" ht="18" x14ac:dyDescent="0.35">
      <c r="A47" s="4" t="s">
        <v>77</v>
      </c>
      <c r="B47" s="5" t="s">
        <v>72</v>
      </c>
      <c r="C47" s="13">
        <v>1054705.0859999999</v>
      </c>
      <c r="D47" s="7">
        <v>2046907.7949999999</v>
      </c>
      <c r="E47" s="16">
        <f t="shared" si="0"/>
        <v>1.9407394751104861</v>
      </c>
    </row>
    <row r="48" spans="1:164" ht="18" x14ac:dyDescent="0.35">
      <c r="A48" s="4" t="s">
        <v>80</v>
      </c>
      <c r="B48" s="5" t="s">
        <v>81</v>
      </c>
      <c r="C48" s="13">
        <v>61373.911999999997</v>
      </c>
      <c r="D48" s="7">
        <v>61606.686999999998</v>
      </c>
      <c r="E48" s="16">
        <f t="shared" si="0"/>
        <v>1.00379273525859</v>
      </c>
    </row>
    <row r="49" spans="1:5" ht="72" x14ac:dyDescent="0.35">
      <c r="A49" s="4" t="s">
        <v>78</v>
      </c>
      <c r="B49" s="5" t="s">
        <v>79</v>
      </c>
      <c r="C49" s="13">
        <v>5976.143</v>
      </c>
      <c r="D49" s="7">
        <v>18828.079000000002</v>
      </c>
      <c r="E49" s="16">
        <f t="shared" si="0"/>
        <v>3.1505402397499527</v>
      </c>
    </row>
    <row r="50" spans="1:5" s="9" customFormat="1" ht="36" x14ac:dyDescent="0.35">
      <c r="A50" s="10" t="s">
        <v>85</v>
      </c>
      <c r="B50" s="11" t="s">
        <v>86</v>
      </c>
      <c r="C50" s="13">
        <v>0</v>
      </c>
      <c r="D50" s="13">
        <v>-107872.67200000001</v>
      </c>
      <c r="E50" s="16"/>
    </row>
    <row r="51" spans="1:5" ht="18" x14ac:dyDescent="0.35">
      <c r="A51" s="18" t="s">
        <v>73</v>
      </c>
      <c r="B51" s="18"/>
      <c r="C51" s="12">
        <f>C9+C42</f>
        <v>36327886.870999999</v>
      </c>
      <c r="D51" s="12">
        <f t="shared" ref="D51" si="4">D9+D42</f>
        <v>37021223.912</v>
      </c>
      <c r="E51" s="16">
        <f t="shared" si="0"/>
        <v>1.0190855318246843</v>
      </c>
    </row>
  </sheetData>
  <sheetProtection password="CF5C" sheet="1" objects="1" scenarios="1"/>
  <mergeCells count="5">
    <mergeCell ref="A51:B51"/>
    <mergeCell ref="A5:E5"/>
    <mergeCell ref="D1:E1"/>
    <mergeCell ref="D3:E3"/>
    <mergeCell ref="C2:E2"/>
  </mergeCells>
  <pageMargins left="0.78740157480314965" right="0.19685039370078741" top="0.35433070866141736" bottom="0.23622047244094491" header="0.35433070866141736" footer="0.31496062992125984"/>
  <pageSetup paperSize="9" scale="48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</vt:lpstr>
      <vt:lpstr>прил.2!Область_печати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Колышкина Елена Владимировна</cp:lastModifiedBy>
  <cp:lastPrinted>2021-05-25T09:48:56Z</cp:lastPrinted>
  <dcterms:created xsi:type="dcterms:W3CDTF">2018-10-16T12:27:33Z</dcterms:created>
  <dcterms:modified xsi:type="dcterms:W3CDTF">2021-05-26T08:34:41Z</dcterms:modified>
</cp:coreProperties>
</file>