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ФГР\УОВ\Проекты 2021\Постановление Главы\144\"/>
    </mc:Choice>
  </mc:AlternateContent>
  <bookViews>
    <workbookView xWindow="0" yWindow="0" windowWidth="23040" windowHeight="9375"/>
  </bookViews>
  <sheets>
    <sheet name="2022-2024" sheetId="1" r:id="rId1"/>
  </sheets>
  <definedNames>
    <definedName name="_xlnm._FilterDatabase" localSheetId="0" hidden="1">'2022-2024'!$A$10:$I$205</definedName>
    <definedName name="_xlnm.Print_Titles" localSheetId="0">'2022-2024'!$9:$10</definedName>
    <definedName name="_xlnm.Print_Area" localSheetId="0">'2022-2024'!$A$1:$F$204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" l="1"/>
  <c r="F179" i="1"/>
  <c r="D179" i="1"/>
  <c r="E116" i="1" l="1"/>
  <c r="F116" i="1"/>
  <c r="E117" i="1"/>
  <c r="F117" i="1"/>
  <c r="D116" i="1"/>
  <c r="D117" i="1"/>
  <c r="E154" i="1"/>
  <c r="F154" i="1"/>
  <c r="D154" i="1"/>
  <c r="E97" i="1" l="1"/>
  <c r="F97" i="1"/>
  <c r="D97" i="1"/>
  <c r="E66" i="1" l="1"/>
  <c r="E196" i="1" s="1"/>
  <c r="F66" i="1"/>
  <c r="F196" i="1" s="1"/>
  <c r="D66" i="1"/>
  <c r="D196" i="1" s="1"/>
  <c r="E65" i="1"/>
  <c r="F65" i="1"/>
  <c r="D65" i="1"/>
  <c r="E64" i="1"/>
  <c r="F64" i="1"/>
  <c r="D64" i="1"/>
  <c r="E63" i="1"/>
  <c r="F63" i="1"/>
  <c r="D63" i="1"/>
  <c r="E91" i="1"/>
  <c r="F91" i="1"/>
  <c r="D91" i="1"/>
  <c r="E88" i="1"/>
  <c r="F88" i="1"/>
  <c r="D88" i="1"/>
  <c r="E85" i="1"/>
  <c r="F85" i="1"/>
  <c r="D85" i="1"/>
  <c r="E80" i="1"/>
  <c r="F80" i="1"/>
  <c r="D80" i="1"/>
  <c r="F61" i="1" l="1"/>
  <c r="D199" i="1"/>
  <c r="F199" i="1"/>
  <c r="E61" i="1"/>
  <c r="D61" i="1"/>
  <c r="E199" i="1"/>
  <c r="E167" i="1" l="1"/>
  <c r="F167" i="1"/>
  <c r="D167" i="1"/>
  <c r="E166" i="1"/>
  <c r="F166" i="1"/>
  <c r="D166" i="1"/>
  <c r="E171" i="1"/>
  <c r="E164" i="1" s="1"/>
  <c r="F171" i="1"/>
  <c r="F203" i="1" s="1"/>
  <c r="D171" i="1"/>
  <c r="D164" i="1" s="1"/>
  <c r="F164" i="1" l="1"/>
  <c r="E203" i="1"/>
  <c r="D203" i="1"/>
  <c r="E202" i="1" l="1"/>
  <c r="F202" i="1"/>
  <c r="D202" i="1"/>
  <c r="E161" i="1"/>
  <c r="F161" i="1"/>
  <c r="D161" i="1"/>
  <c r="E193" i="1" l="1"/>
  <c r="F193" i="1"/>
  <c r="D193" i="1"/>
  <c r="E158" i="1"/>
  <c r="F158" i="1"/>
  <c r="D158" i="1"/>
  <c r="E150" i="1"/>
  <c r="F150" i="1"/>
  <c r="D150" i="1"/>
  <c r="E146" i="1"/>
  <c r="F146" i="1"/>
  <c r="D146" i="1"/>
  <c r="E142" i="1"/>
  <c r="F142" i="1"/>
  <c r="D142" i="1"/>
  <c r="E138" i="1"/>
  <c r="F138" i="1"/>
  <c r="D138" i="1"/>
  <c r="E133" i="1"/>
  <c r="F133" i="1"/>
  <c r="D133" i="1"/>
  <c r="E129" i="1"/>
  <c r="F129" i="1"/>
  <c r="D129" i="1"/>
  <c r="E125" i="1"/>
  <c r="F125" i="1"/>
  <c r="D125" i="1"/>
  <c r="E98" i="1"/>
  <c r="F98" i="1"/>
  <c r="D98" i="1"/>
  <c r="E99" i="1"/>
  <c r="F99" i="1"/>
  <c r="D99" i="1"/>
  <c r="E200" i="1" l="1"/>
  <c r="D114" i="1"/>
  <c r="F95" i="1"/>
  <c r="F200" i="1"/>
  <c r="F114" i="1"/>
  <c r="D95" i="1"/>
  <c r="D200" i="1"/>
  <c r="E114" i="1"/>
  <c r="E95" i="1"/>
  <c r="E15" i="1"/>
  <c r="E195" i="1" s="1"/>
  <c r="F15" i="1"/>
  <c r="F195" i="1" s="1"/>
  <c r="D15" i="1"/>
  <c r="D195" i="1" s="1"/>
  <c r="E14" i="1"/>
  <c r="E194" i="1" s="1"/>
  <c r="F14" i="1"/>
  <c r="F194" i="1" s="1"/>
  <c r="D14" i="1"/>
  <c r="D194" i="1" s="1"/>
  <c r="E13" i="1"/>
  <c r="F13" i="1"/>
  <c r="D13" i="1"/>
  <c r="E43" i="1"/>
  <c r="F43" i="1"/>
  <c r="D43" i="1"/>
  <c r="E38" i="1"/>
  <c r="F38" i="1"/>
  <c r="D38" i="1"/>
  <c r="E29" i="1"/>
  <c r="F29" i="1"/>
  <c r="D29" i="1"/>
  <c r="E24" i="1"/>
  <c r="E201" i="1" s="1"/>
  <c r="F24" i="1"/>
  <c r="F201" i="1" s="1"/>
  <c r="D24" i="1"/>
  <c r="D201" i="1" s="1"/>
  <c r="D20" i="1"/>
  <c r="F198" i="1" l="1"/>
  <c r="D198" i="1"/>
  <c r="E198" i="1"/>
  <c r="D11" i="1"/>
  <c r="D191" i="1" s="1"/>
  <c r="E11" i="1"/>
  <c r="E191" i="1" s="1"/>
  <c r="F11" i="1"/>
  <c r="F191" i="1" s="1"/>
  <c r="E204" i="1"/>
  <c r="F204" i="1"/>
  <c r="D204" i="1"/>
</calcChain>
</file>

<file path=xl/sharedStrings.xml><?xml version="1.0" encoding="utf-8"?>
<sst xmlns="http://schemas.openxmlformats.org/spreadsheetml/2006/main" count="520" uniqueCount="312">
  <si>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</si>
  <si>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</si>
  <si>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</si>
  <si>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</si>
  <si>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</si>
  <si>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</si>
  <si>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</si>
  <si>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</si>
  <si>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</si>
  <si>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</si>
  <si>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</si>
  <si>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</si>
  <si>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</si>
  <si>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</si>
  <si>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</si>
  <si>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</si>
  <si>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</si>
  <si>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</si>
  <si>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</si>
  <si>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</si>
  <si>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</si>
  <si>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</si>
  <si>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</si>
  <si>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2022 год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</si>
  <si>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</si>
  <si>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</si>
  <si>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</si>
  <si>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</si>
  <si>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</si>
  <si>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</si>
  <si>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</si>
  <si>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>Строительство газопроводов в микрорайонах индивидуальной застройки города Перми</t>
  </si>
  <si>
    <t>Управление капитального строительства</t>
  </si>
  <si>
    <t>Департамент культуры и молодежной политики</t>
  </si>
  <si>
    <t xml:space="preserve">Комитет по физической культуре и спорту 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</si>
  <si>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2022 год и на плановый период 2023 и 2024 годов</t>
  </si>
  <si>
    <t>2024 год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</si>
  <si>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</si>
  <si>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</si>
  <si>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</si>
  <si>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Санация и строительство 2-й нитки водовода Гайва-Заозерье</t>
  </si>
  <si>
    <t>Строительство сетей водоснабжения в микрорайонах города Перми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</si>
  <si>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</si>
  <si>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</si>
  <si>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1.</t>
  </si>
  <si>
    <t>2.</t>
  </si>
  <si>
    <t>Строительство здания для размещения дошкольного образовательного учреждения по ул. Цимлянская, 4</t>
  </si>
  <si>
    <t>Строительство здания для размещения дошкольного образовательного учреждения по ул. Овчинникова/Ползунова</t>
  </si>
  <si>
    <t>Реконструкция здания под размещение общеобразовательной организации по ул. Целинной, 15</t>
  </si>
  <si>
    <t>Реконструкция ледовой арены МАУ ДО «ДЮЦ «Здоровье»</t>
  </si>
  <si>
    <t>Реконструкция здания МАОУ «Гимназия № 17» г. Перми (пристройка нового корпуса)</t>
  </si>
  <si>
    <t>0</t>
  </si>
  <si>
    <t>Строительство нового корпуса здания МАОУ «СОШ № 82» г. Перми</t>
  </si>
  <si>
    <t>Строительство здания общеобразовательного учреждения в Индустриальном районе города Перми</t>
  </si>
  <si>
    <t>Строительство нового корпуса МАОУ «Техно-школа имени лётчика-космонавта СССР, дважды Героя Советского Союза В. П. Савиных» г. Перми</t>
  </si>
  <si>
    <t>Строительство здания для размещения общеобразовательного учреждения в районе ДКЖ</t>
  </si>
  <si>
    <t>Реконструкция общежития по ул. Уральской,110 для размещения общеобразовательной организации</t>
  </si>
  <si>
    <t>Строительство здания для размещения общеобразовательной организации по ул. Островского, 68</t>
  </si>
  <si>
    <t>Строительство нового корпуса МАОУ «Школа дизайна «Точка» г.Перми по Бульвару Гагарина, 75а</t>
  </si>
  <si>
    <t>Строительство спортивной площадки  МАУ ДО ДЮЦ  «Фаворит»</t>
  </si>
  <si>
    <t xml:space="preserve"> Строительство спортивной площадки МАОУ «СОШ № 83»  г. Перми</t>
  </si>
  <si>
    <t xml:space="preserve"> Строительство спортивной площадки МАОУ «СОШ № 76»  г. Перми</t>
  </si>
  <si>
    <t xml:space="preserve"> Строительство спортивной площадки МАОУ  «СОШ № 63»  г. Перми</t>
  </si>
  <si>
    <t>Строительство спортивной площадки МАОУ «Школа бизнеса и предпринимательства» г. Перми</t>
  </si>
  <si>
    <t>Строительство спортивной площадки МАОУ «Многопрофильная школа «Приоритет» г. Перми по ул.Мильчакова, 22</t>
  </si>
  <si>
    <t>Строительство спортивной площадки МАОУ «СОШ № 55» г. Перми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</si>
  <si>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</si>
  <si>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</si>
  <si>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</si>
  <si>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Строительство спортивного зала МАОУ Гимназия № 10 г. Перми</t>
  </si>
  <si>
    <t>3.</t>
  </si>
  <si>
    <t>4.</t>
  </si>
  <si>
    <t>5.</t>
  </si>
  <si>
    <t>8.</t>
  </si>
  <si>
    <t>9.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</si>
  <si>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</si>
  <si>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</si>
  <si>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</si>
  <si>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</si>
  <si>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</si>
  <si>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</si>
  <si>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</si>
  <si>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</si>
  <si>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</si>
  <si>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</si>
  <si>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</si>
  <si>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</si>
  <si>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</si>
  <si>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</si>
  <si>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</si>
  <si>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</si>
  <si>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</si>
  <si>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</si>
  <si>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</si>
  <si>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Строительство водопроводных сетей в микрорайоне «Висим» Мотовилихинского района города Перми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</si>
  <si>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</si>
  <si>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</si>
  <si>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сетей водоснабжения и водоотведения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</si>
  <si>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</si>
  <si>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</si>
  <si>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</si>
  <si>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(реконструкция) сетей наружного освещения</t>
  </si>
  <si>
    <t>Строительство (реконструкция) сетей наружного освещения на автомобильных дорогах города Перми</t>
  </si>
  <si>
    <t>Строительство сквера по ул. Яблочкова</t>
  </si>
  <si>
    <t>Строительство сквера по ул. Калгановской, 62</t>
  </si>
  <si>
    <t>Строительство сквера по ул. Гашкова, 20</t>
  </si>
  <si>
    <t>Реконструкция сада им. Н.В. Гоголя</t>
  </si>
  <si>
    <t>Строительство сквера по ул. Генерала Черняховского</t>
  </si>
  <si>
    <t>Строительство сквера по ул. Корсуньской, 31</t>
  </si>
  <si>
    <t>Строительство места отвала снега по ул. Промышленной</t>
  </si>
  <si>
    <t>Строительство подпорной стенки с устройством противопожарного проезда по ул. Льва Шатрова, 35</t>
  </si>
  <si>
    <t>Строительство крематория на кладбище «Восточное» города Перми</t>
  </si>
  <si>
    <t>Реконструкция пересечения ул. Героев Хасана и Транссибирской магистрали (включая тоннель)</t>
  </si>
  <si>
    <t>Департамент дорог и благоустройства</t>
  </si>
  <si>
    <t>Строительство автомобильных дорог по ул. Карла Модераха, ул. Александра Турчевича, ул. Николая Воронцова, ул. Василия Татищева в квартале 272 Свердловского района г. Перми</t>
  </si>
  <si>
    <t>Реконструкция автомобильной дороги в микрорайоне «Нижнее Васильево»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</si>
  <si>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</si>
  <si>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</si>
  <si>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</si>
  <si>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</si>
  <si>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</si>
  <si>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Реконструкция ул. Карпинского от ул. Мира до шоссе Космонавтов</t>
  </si>
  <si>
    <t>Строительство автомобильной дороги по Ивинскому проспекту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</si>
  <si>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</si>
  <si>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автомобильной дороги по ул. Агатовой</t>
  </si>
  <si>
    <t>Строительство автомобильной дороги по ул. Топазной</t>
  </si>
  <si>
    <t>Реконструкция ул. Грибоедова от ул. Уинской до ул. Лесной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</si>
  <si>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</si>
  <si>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Карпинского от ул. Архитектора Свиязева до ул. Советской Армии</t>
  </si>
  <si>
    <t>Строительство плавательного бассейна по адресу: ул. Гашкова, 20а</t>
  </si>
  <si>
    <t>Строительство плавательного бассейна по адресу: ул. Гайвинская, 50</t>
  </si>
  <si>
    <t>Строительство спортивного комплекса с плавательным бассейном в микрорайоне Парковый по ул. Шпальная, 2</t>
  </si>
  <si>
    <t>Строительство спортивной трассы для велосипедов, лыжероллеров по адресу: г. Пермь, ул. Агрономическая, 23</t>
  </si>
  <si>
    <t>Реконструкция здания МАУ «Дворец молодежи» г. Перми</t>
  </si>
  <si>
    <t>Реконструкция здания по ул. Ижевской, 25 (литер А, А1)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</si>
  <si>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</si>
  <si>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д. 11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</si>
  <si>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</si>
  <si>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</si>
  <si>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питомника растений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</si>
  <si>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</si>
  <si>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</si>
  <si>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</si>
  <si>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</si>
  <si>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</si>
  <si>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</si>
  <si>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</si>
  <si>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</si>
  <si>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</si>
  <si>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</si>
  <si>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</si>
  <si>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</si>
  <si>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</si>
  <si>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</si>
  <si>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</si>
  <si>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</si>
  <si>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</si>
  <si>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</si>
  <si>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</si>
  <si>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</si>
  <si>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</si>
  <si>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</si>
  <si>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</si>
  <si>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</si>
  <si>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</si>
  <si>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</si>
  <si>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</si>
  <si>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</si>
  <si>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</si>
  <si>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</si>
  <si>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</si>
  <si>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</si>
  <si>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</si>
  <si>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</si>
  <si>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</si>
  <si>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</si>
  <si>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</si>
  <si>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</si>
  <si>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</si>
  <si>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</si>
  <si>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</si>
  <si>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</si>
  <si>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</si>
  <si>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</si>
  <si>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</si>
  <si>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</si>
  <si>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</si>
  <si>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</si>
  <si>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</si>
  <si>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</si>
  <si>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</si>
  <si>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</si>
  <si>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</si>
  <si>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</si>
  <si>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</si>
  <si>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</si>
  <si>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ПРИЛОЖЕНИЕ 4</t>
  </si>
  <si>
    <t>0820141160</t>
  </si>
  <si>
    <t>0810143350</t>
  </si>
  <si>
    <t>0810141050</t>
  </si>
  <si>
    <t>0810141060</t>
  </si>
  <si>
    <t>0820141300</t>
  </si>
  <si>
    <t>08201SН074</t>
  </si>
  <si>
    <t>0820142540</t>
  </si>
  <si>
    <t>0820142550</t>
  </si>
  <si>
    <t>0820142510</t>
  </si>
  <si>
    <t>0820141230</t>
  </si>
  <si>
    <t>0820143360</t>
  </si>
  <si>
    <t>0820143490</t>
  </si>
  <si>
    <t>0820143500</t>
  </si>
  <si>
    <t>0820242190</t>
  </si>
  <si>
    <t>0820242220</t>
  </si>
  <si>
    <t>0820242210</t>
  </si>
  <si>
    <t>0820242230</t>
  </si>
  <si>
    <t>0820242620</t>
  </si>
  <si>
    <t>0820242240</t>
  </si>
  <si>
    <t>0820243540</t>
  </si>
  <si>
    <t>0820243510</t>
  </si>
  <si>
    <t>0820243520</t>
  </si>
  <si>
    <t>0820242640</t>
  </si>
  <si>
    <t>0820243240</t>
  </si>
  <si>
    <t>08201SP040</t>
  </si>
  <si>
    <t>082E155200</t>
  </si>
  <si>
    <t>08201SН070, 082E155200</t>
  </si>
  <si>
    <t>1710141090</t>
  </si>
  <si>
    <t>1710141130</t>
  </si>
  <si>
    <t>1710141210</t>
  </si>
  <si>
    <t>1710141220</t>
  </si>
  <si>
    <t>1710141320</t>
  </si>
  <si>
    <t>1710142260</t>
  </si>
  <si>
    <t>1710143480</t>
  </si>
  <si>
    <t>1710142370</t>
  </si>
  <si>
    <t>1710241100</t>
  </si>
  <si>
    <t>1710142410</t>
  </si>
  <si>
    <t>1710142180</t>
  </si>
  <si>
    <t>1710143310</t>
  </si>
  <si>
    <t>1130242760</t>
  </si>
  <si>
    <t>153012С080</t>
  </si>
  <si>
    <t>15301R0820</t>
  </si>
  <si>
    <t>151F367483</t>
  </si>
  <si>
    <t>151F367484</t>
  </si>
  <si>
    <t>1510121480</t>
  </si>
  <si>
    <t>2010443670</t>
  </si>
  <si>
    <t>2010443370</t>
  </si>
  <si>
    <t>1110542270</t>
  </si>
  <si>
    <t>1110541810</t>
  </si>
  <si>
    <t>1110541780</t>
  </si>
  <si>
    <t>1110541820</t>
  </si>
  <si>
    <t>1110541830</t>
  </si>
  <si>
    <t>1110541850</t>
  </si>
  <si>
    <t>Строительство пожарного водоема в микрорайоне Верхняя Курья по ул. 10-й Линии, 50 Мотовилихинского района города Перми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</si>
  <si>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</si>
  <si>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Средняя Курья по ул. Торфяной Ленинского района города Перми</t>
  </si>
  <si>
    <t>Строительство пожарного водоема в микрорайоне Малые реки, по ул. Логовая-Токарева Орджоникидзевского района города Перми</t>
  </si>
  <si>
    <t>Строительство пожарного водоема в микрорайоне Нижняя Курья по ул. Борцов Революции Ленинского района города Перми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</si>
  <si>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</si>
  <si>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Строительство пожарного водоема в д. Ласьвинские хутора Кировского района города Перми</t>
  </si>
  <si>
    <t>Строительство пожарного водоема в микрорайоне Верхнемуллинский (Субботино) Индустриального района города Перми</t>
  </si>
  <si>
    <t>Строительство пожарного водоема в микрорайоне Кировский по ул. Мореходной Кировского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</si>
  <si>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</si>
  <si>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83.</t>
  </si>
  <si>
    <t>84.</t>
  </si>
  <si>
    <t>85.</t>
  </si>
  <si>
    <t>86.</t>
  </si>
  <si>
    <t>87.</t>
  </si>
  <si>
    <t>88.</t>
  </si>
  <si>
    <t>89.</t>
  </si>
  <si>
    <t>90.</t>
  </si>
  <si>
    <t>2010243460</t>
  </si>
  <si>
    <t>2010343340</t>
  </si>
  <si>
    <t>1120441120</t>
  </si>
  <si>
    <t>1410743570</t>
  </si>
  <si>
    <t>20104SЖ410</t>
  </si>
  <si>
    <t>2010141920</t>
  </si>
  <si>
    <t>2010143380</t>
  </si>
  <si>
    <t>2010143410</t>
  </si>
  <si>
    <t>2010143420</t>
  </si>
  <si>
    <t>2010143430</t>
  </si>
  <si>
    <t>2010143440</t>
  </si>
  <si>
    <t>2010143450</t>
  </si>
  <si>
    <t>20101ST04V</t>
  </si>
  <si>
    <t>Реконструкция ул. Революции: 2 очередь моста через реку Егошиху</t>
  </si>
  <si>
    <t>20101ST04T</t>
  </si>
  <si>
    <t>20101ST04N</t>
  </si>
  <si>
    <t>20101ST04I</t>
  </si>
  <si>
    <t>20101ST04В</t>
  </si>
  <si>
    <t>20101ST04S</t>
  </si>
  <si>
    <t>20101ST04R</t>
  </si>
  <si>
    <t>20101ST04К</t>
  </si>
  <si>
    <t>20101ST04Z</t>
  </si>
  <si>
    <t>20101ST040</t>
  </si>
  <si>
    <t>0410241910</t>
  </si>
  <si>
    <t>0510141470</t>
  </si>
  <si>
    <t>Реконструкция физкультурно-оздоровительного комплекса по адресу: г. Пермь, ул. Рабочая, 9</t>
  </si>
  <si>
    <t>051012Ф280</t>
  </si>
  <si>
    <t>0510141880</t>
  </si>
  <si>
    <t>0510143660</t>
  </si>
  <si>
    <t>Строительство центра сложнокоординационных видов спорта по адресу: г.Пермь,ул.Нефтяников,5</t>
  </si>
  <si>
    <t>0510143560</t>
  </si>
  <si>
    <t>0510141950</t>
  </si>
  <si>
    <t>0220443730</t>
  </si>
  <si>
    <t>0230243110</t>
  </si>
  <si>
    <t>0230243130</t>
  </si>
  <si>
    <t>0230243140</t>
  </si>
  <si>
    <t>0230243150</t>
  </si>
  <si>
    <t>0230243180</t>
  </si>
  <si>
    <t>0230243190</t>
  </si>
  <si>
    <t>0230243210</t>
  </si>
  <si>
    <t>0230243280</t>
  </si>
  <si>
    <t>0230243120</t>
  </si>
  <si>
    <t>0230243170</t>
  </si>
  <si>
    <t>Строительство здания для размещения общеобразовательного учреждения по ул. Юнг Прикамья,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</si>
</sst>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 vertical="top" wrapText="1"/>
    </xf>
    <xf numFmtId="165" fontId="1" fillId="3" borderId="1" xfId="0" applyNumberFormat="1" applyFont="1" applyFill="1" applyBorder="1" applyAlignment="1">
      <alignment horizontal="right" vertical="center"/>
    </xf>
    <xf numFmtId="1" fontId="1" fillId="3" borderId="0" xfId="0" applyNumberFormat="1" applyFont="1" applyFill="1" applyAlignment="1">
      <alignment horizontal="left" vertical="center"/>
    </xf>
    <xf numFmtId="0" fontId="1" fillId="3" borderId="0" xfId="0" applyFont="1" applyFill="1"/>
    <xf numFmtId="165" fontId="1" fillId="3" borderId="5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208"/>
  <sheetViews>
    <sheetView tabSelected="1" topLeftCell="A183" zoomScale="70" zoomScaleNormal="70" workbookViewId="0">
      <selection activeCell="O201" sqref="O201"/>
    </sheetView>
  </sheetViews>
  <sheetFormatPr defaultColWidth="9.140625" defaultRowHeight="18.75" x14ac:dyDescent="0.3"/>
  <cols>
    <col min="1" max="1" width="5.5703125" style="3" customWidth="1"/>
    <col min="2" max="2" width="82.7109375" style="9" customWidth="1"/>
    <col min="3" max="3" width="21.28515625" style="9" customWidth="1"/>
    <col min="4" max="5" width="17.5703125" style="17" customWidth="1"/>
    <col min="6" max="6" width="18.28515625" style="17" customWidth="1"/>
    <col min="7" max="7" width="16.5703125" style="36" hidden="1" customWidth="1"/>
    <col min="8" max="8" width="10" style="34" hidden="1" customWidth="1"/>
    <col min="9" max="9" width="9.42578125" style="3" hidden="1" customWidth="1"/>
    <col min="10" max="11" width="9.140625" style="3" hidden="1" customWidth="1"/>
    <col min="12" max="16384" width="9.140625" style="3"/>
  </cols>
  <sheetData>
    <row r="1" spans="1:9" x14ac:dyDescent="0.3">
      <c r="F1" s="18" t="s">
        <v>196</v>
      </c>
    </row>
    <row r="2" spans="1:9" x14ac:dyDescent="0.3">
      <c r="F2" s="18" t="s">
        <v>17</v>
      </c>
    </row>
    <row r="3" spans="1:9" x14ac:dyDescent="0.3">
      <c r="F3" s="18" t="s">
        <v>18</v>
      </c>
    </row>
    <row r="5" spans="1:9" ht="15.75" customHeight="1" x14ac:dyDescent="0.3">
      <c r="A5" s="67" t="s">
        <v>22</v>
      </c>
      <c r="B5" s="68"/>
      <c r="C5" s="68"/>
      <c r="D5" s="69"/>
      <c r="E5" s="69"/>
      <c r="F5" s="70"/>
      <c r="G5" s="37"/>
    </row>
    <row r="6" spans="1:9" ht="19.5" customHeight="1" x14ac:dyDescent="0.3">
      <c r="A6" s="67" t="s">
        <v>35</v>
      </c>
      <c r="B6" s="68"/>
      <c r="C6" s="68"/>
      <c r="D6" s="69"/>
      <c r="E6" s="69"/>
      <c r="F6" s="70"/>
      <c r="G6" s="37"/>
    </row>
    <row r="7" spans="1:9" x14ac:dyDescent="0.3">
      <c r="A7" s="71"/>
      <c r="B7" s="68"/>
      <c r="C7" s="68"/>
      <c r="D7" s="69"/>
      <c r="E7" s="69"/>
      <c r="F7" s="70"/>
      <c r="G7" s="37"/>
    </row>
    <row r="8" spans="1:9" x14ac:dyDescent="0.3">
      <c r="A8" s="5"/>
      <c r="B8" s="10"/>
      <c r="C8" s="10"/>
      <c r="F8" s="18" t="s">
        <v>16</v>
      </c>
    </row>
    <row r="9" spans="1:9" ht="18.75" customHeight="1" x14ac:dyDescent="0.3">
      <c r="A9" s="79" t="s">
        <v>0</v>
      </c>
      <c r="B9" s="79" t="s">
        <v>13</v>
      </c>
      <c r="C9" s="79" t="s">
        <v>1</v>
      </c>
      <c r="D9" s="72" t="s">
        <v>23</v>
      </c>
      <c r="E9" s="74" t="s">
        <v>29</v>
      </c>
      <c r="F9" s="74" t="s">
        <v>36</v>
      </c>
      <c r="G9" s="38"/>
    </row>
    <row r="10" spans="1:9" x14ac:dyDescent="0.3">
      <c r="A10" s="80"/>
      <c r="B10" s="81"/>
      <c r="C10" s="80"/>
      <c r="D10" s="73"/>
      <c r="E10" s="75"/>
      <c r="F10" s="75"/>
      <c r="G10" s="39"/>
    </row>
    <row r="11" spans="1:9" x14ac:dyDescent="0.3">
      <c r="A11" s="1"/>
      <c r="B11" s="8" t="s">
        <v>2</v>
      </c>
      <c r="C11" s="8"/>
      <c r="D11" s="55">
        <f>D16+D17+D18+D19+D20+D24+D28+D29+D34+D35+D36+D37+D38+D42+D43+D47+D48+D49+D50+D51+D52+D53+D54+D55+D56+D57+D58+D59+D60</f>
        <v>1020909.7000000001</v>
      </c>
      <c r="E11" s="55">
        <f t="shared" ref="E11:F11" si="0">E16+E17+E18+E19+E20+E24+E28+E29+E34+E35+E36+E37+E38+E42+E43+E47+E48+E49+E50+E51+E52+E53+E54+E55+E56+E57+E58+E59+E60</f>
        <v>1592185.8999999994</v>
      </c>
      <c r="F11" s="55">
        <f t="shared" si="0"/>
        <v>884457.8</v>
      </c>
      <c r="G11" s="40"/>
    </row>
    <row r="12" spans="1:9" x14ac:dyDescent="0.3">
      <c r="A12" s="1"/>
      <c r="B12" s="8" t="s">
        <v>5</v>
      </c>
      <c r="C12" s="8"/>
      <c r="D12" s="55"/>
      <c r="E12" s="55"/>
      <c r="F12" s="55"/>
      <c r="G12" s="40"/>
    </row>
    <row r="13" spans="1:9" hidden="1" x14ac:dyDescent="0.3">
      <c r="A13" s="1"/>
      <c r="B13" s="6" t="s">
        <v>6</v>
      </c>
      <c r="C13" s="4"/>
      <c r="D13" s="21">
        <f>D16+D17+D18+D19+D28+D31+D34+D35+D36+D37+D40+D42+D45+D47+D48+D49+D50+D51+D52+D53+D54+D55+D56+D57+D58+D59+D60</f>
        <v>412066.3000000001</v>
      </c>
      <c r="E13" s="21">
        <f t="shared" ref="E13:F13" si="1">E16+E17+E18+E19+E28+E31+E34+E35+E36+E37+E40+E42+E45+E47+E48+E49+E50+E51+E52+E53+E54+E55+E56+E57+E58+E59+E60</f>
        <v>1577908.2999999996</v>
      </c>
      <c r="F13" s="21">
        <f t="shared" si="1"/>
        <v>777685.2</v>
      </c>
      <c r="G13" s="41"/>
      <c r="H13" s="34" t="s">
        <v>51</v>
      </c>
      <c r="I13" s="12"/>
    </row>
    <row r="14" spans="1:9" x14ac:dyDescent="0.3">
      <c r="A14" s="1"/>
      <c r="B14" s="48" t="s">
        <v>12</v>
      </c>
      <c r="C14" s="8"/>
      <c r="D14" s="55">
        <f>D22+D26+D32+D41+D46</f>
        <v>153575.9</v>
      </c>
      <c r="E14" s="55">
        <f t="shared" ref="E14:F14" si="2">E22+E26+E32+E41+E46</f>
        <v>14277.6</v>
      </c>
      <c r="F14" s="55">
        <f t="shared" si="2"/>
        <v>106772.6</v>
      </c>
      <c r="G14" s="40"/>
      <c r="I14" s="12"/>
    </row>
    <row r="15" spans="1:9" x14ac:dyDescent="0.3">
      <c r="A15" s="1"/>
      <c r="B15" s="45" t="s">
        <v>27</v>
      </c>
      <c r="C15" s="8"/>
      <c r="D15" s="55">
        <f>D23+D27+D33</f>
        <v>455267.5</v>
      </c>
      <c r="E15" s="55">
        <f t="shared" ref="E15:F15" si="3">E23+E27+E33</f>
        <v>0</v>
      </c>
      <c r="F15" s="55">
        <f t="shared" si="3"/>
        <v>0</v>
      </c>
      <c r="G15" s="40"/>
      <c r="I15" s="12"/>
    </row>
    <row r="16" spans="1:9" ht="75" x14ac:dyDescent="0.3">
      <c r="A16" s="1" t="s">
        <v>44</v>
      </c>
      <c r="B16" s="48" t="s">
        <v>43</v>
      </c>
      <c r="C16" s="48" t="s">
        <v>32</v>
      </c>
      <c r="D16" s="55">
        <v>0</v>
      </c>
      <c r="E16" s="55">
        <v>115641.5</v>
      </c>
      <c r="F16" s="56">
        <v>189254.8</v>
      </c>
      <c r="G16" s="40" t="s">
        <v>198</v>
      </c>
      <c r="I16" s="12"/>
    </row>
    <row r="17" spans="1:9" ht="56.25" x14ac:dyDescent="0.3">
      <c r="A17" s="1" t="s">
        <v>45</v>
      </c>
      <c r="B17" s="48" t="s">
        <v>46</v>
      </c>
      <c r="C17" s="48" t="s">
        <v>32</v>
      </c>
      <c r="D17" s="55">
        <v>0</v>
      </c>
      <c r="E17" s="55">
        <v>5984</v>
      </c>
      <c r="F17" s="56">
        <v>0</v>
      </c>
      <c r="G17" s="40" t="s">
        <v>199</v>
      </c>
      <c r="I17" s="12"/>
    </row>
    <row r="18" spans="1:9" ht="56.25" x14ac:dyDescent="0.3">
      <c r="A18" s="1" t="s">
        <v>70</v>
      </c>
      <c r="B18" s="45" t="s">
        <v>47</v>
      </c>
      <c r="C18" s="48" t="s">
        <v>32</v>
      </c>
      <c r="D18" s="55">
        <v>0</v>
      </c>
      <c r="E18" s="55">
        <v>6874.9</v>
      </c>
      <c r="F18" s="56">
        <v>0</v>
      </c>
      <c r="G18" s="41" t="s">
        <v>200</v>
      </c>
      <c r="I18" s="12"/>
    </row>
    <row r="19" spans="1:9" ht="56.25" x14ac:dyDescent="0.3">
      <c r="A19" s="1" t="s">
        <v>71</v>
      </c>
      <c r="B19" s="45" t="s">
        <v>48</v>
      </c>
      <c r="C19" s="48" t="s">
        <v>32</v>
      </c>
      <c r="D19" s="55">
        <v>247768.1</v>
      </c>
      <c r="E19" s="55">
        <v>115826.9</v>
      </c>
      <c r="F19" s="56">
        <v>0</v>
      </c>
      <c r="G19" s="40" t="s">
        <v>197</v>
      </c>
      <c r="I19" s="12"/>
    </row>
    <row r="20" spans="1:9" ht="56.25" x14ac:dyDescent="0.3">
      <c r="A20" s="1" t="s">
        <v>72</v>
      </c>
      <c r="B20" s="54" t="s">
        <v>311</v>
      </c>
      <c r="C20" s="48" t="s">
        <v>32</v>
      </c>
      <c r="D20" s="55">
        <f>D22+D23</f>
        <v>261085.09999999998</v>
      </c>
      <c r="E20" s="55">
        <v>0</v>
      </c>
      <c r="F20" s="55">
        <v>0</v>
      </c>
      <c r="G20" s="40"/>
      <c r="I20" s="12"/>
    </row>
    <row r="21" spans="1:9" x14ac:dyDescent="0.3">
      <c r="A21" s="1"/>
      <c r="B21" s="8" t="s">
        <v>5</v>
      </c>
      <c r="C21" s="48"/>
      <c r="D21" s="55"/>
      <c r="E21" s="55"/>
      <c r="F21" s="55"/>
      <c r="G21" s="40"/>
      <c r="I21" s="12"/>
    </row>
    <row r="22" spans="1:9" x14ac:dyDescent="0.3">
      <c r="A22" s="1"/>
      <c r="B22" s="48" t="s">
        <v>12</v>
      </c>
      <c r="C22" s="7"/>
      <c r="D22" s="55">
        <v>72101.7</v>
      </c>
      <c r="E22" s="55">
        <v>0</v>
      </c>
      <c r="F22" s="55">
        <v>0</v>
      </c>
      <c r="G22" s="40" t="s">
        <v>223</v>
      </c>
      <c r="I22" s="12"/>
    </row>
    <row r="23" spans="1:9" x14ac:dyDescent="0.3">
      <c r="A23" s="1"/>
      <c r="B23" s="45" t="s">
        <v>27</v>
      </c>
      <c r="C23" s="48"/>
      <c r="D23" s="55">
        <v>188983.4</v>
      </c>
      <c r="E23" s="55">
        <v>0</v>
      </c>
      <c r="F23" s="55">
        <v>0</v>
      </c>
      <c r="G23" s="40" t="s">
        <v>222</v>
      </c>
      <c r="I23" s="12"/>
    </row>
    <row r="24" spans="1:9" ht="37.5" x14ac:dyDescent="0.3">
      <c r="A24" s="1" t="s">
        <v>76</v>
      </c>
      <c r="B24" s="54" t="s">
        <v>311</v>
      </c>
      <c r="C24" s="48" t="s">
        <v>11</v>
      </c>
      <c r="D24" s="55">
        <f>D26+D27</f>
        <v>54989.2</v>
      </c>
      <c r="E24" s="55">
        <f t="shared" ref="E24:F24" si="4">E26+E27</f>
        <v>0</v>
      </c>
      <c r="F24" s="55">
        <f t="shared" si="4"/>
        <v>0</v>
      </c>
      <c r="G24" s="40"/>
      <c r="I24" s="12"/>
    </row>
    <row r="25" spans="1:9" x14ac:dyDescent="0.3">
      <c r="A25" s="46"/>
      <c r="B25" s="8" t="s">
        <v>5</v>
      </c>
      <c r="C25" s="48"/>
      <c r="D25" s="55"/>
      <c r="E25" s="55"/>
      <c r="F25" s="55"/>
      <c r="G25" s="40"/>
      <c r="I25" s="12"/>
    </row>
    <row r="26" spans="1:9" x14ac:dyDescent="0.3">
      <c r="A26" s="46"/>
      <c r="B26" s="48" t="s">
        <v>12</v>
      </c>
      <c r="C26" s="48"/>
      <c r="D26" s="55">
        <v>13747.3</v>
      </c>
      <c r="E26" s="55">
        <v>0</v>
      </c>
      <c r="F26" s="55">
        <v>0</v>
      </c>
      <c r="G26" s="40" t="s">
        <v>222</v>
      </c>
      <c r="I26" s="12"/>
    </row>
    <row r="27" spans="1:9" x14ac:dyDescent="0.3">
      <c r="A27" s="1"/>
      <c r="B27" s="45" t="s">
        <v>27</v>
      </c>
      <c r="C27" s="48"/>
      <c r="D27" s="55">
        <v>41241.9</v>
      </c>
      <c r="E27" s="55">
        <v>0</v>
      </c>
      <c r="F27" s="55">
        <v>0</v>
      </c>
      <c r="G27" s="40" t="s">
        <v>222</v>
      </c>
      <c r="I27" s="12"/>
    </row>
    <row r="28" spans="1:9" ht="56.25" x14ac:dyDescent="0.3">
      <c r="A28" s="1" t="s">
        <v>75</v>
      </c>
      <c r="B28" s="48" t="s">
        <v>49</v>
      </c>
      <c r="C28" s="48" t="s">
        <v>32</v>
      </c>
      <c r="D28" s="55">
        <v>23476.5</v>
      </c>
      <c r="E28" s="55">
        <v>222759</v>
      </c>
      <c r="F28" s="55">
        <v>0</v>
      </c>
      <c r="G28" s="40" t="s">
        <v>201</v>
      </c>
      <c r="I28" s="12"/>
    </row>
    <row r="29" spans="1:9" ht="56.25" x14ac:dyDescent="0.3">
      <c r="A29" s="47" t="s">
        <v>73</v>
      </c>
      <c r="B29" s="48" t="s">
        <v>50</v>
      </c>
      <c r="C29" s="48" t="s">
        <v>32</v>
      </c>
      <c r="D29" s="55">
        <f>D32+D33+D31</f>
        <v>312399.40000000002</v>
      </c>
      <c r="E29" s="55">
        <f t="shared" ref="E29:F29" si="5">E32+E33+E31</f>
        <v>0</v>
      </c>
      <c r="F29" s="55">
        <f t="shared" si="5"/>
        <v>0</v>
      </c>
      <c r="G29" s="40"/>
      <c r="I29" s="12"/>
    </row>
    <row r="30" spans="1:9" x14ac:dyDescent="0.3">
      <c r="A30" s="1"/>
      <c r="B30" s="8" t="s">
        <v>5</v>
      </c>
      <c r="C30" s="48"/>
      <c r="D30" s="55"/>
      <c r="E30" s="55"/>
      <c r="F30" s="55"/>
      <c r="G30" s="40"/>
      <c r="I30" s="12"/>
    </row>
    <row r="31" spans="1:9" hidden="1" x14ac:dyDescent="0.3">
      <c r="A31" s="1"/>
      <c r="B31" s="8" t="s">
        <v>6</v>
      </c>
      <c r="C31" s="15"/>
      <c r="D31" s="21">
        <v>19630.300000000047</v>
      </c>
      <c r="E31" s="21">
        <v>0</v>
      </c>
      <c r="F31" s="21">
        <v>0</v>
      </c>
      <c r="G31" s="40" t="s">
        <v>202</v>
      </c>
      <c r="H31" s="34" t="s">
        <v>51</v>
      </c>
      <c r="I31" s="12"/>
    </row>
    <row r="32" spans="1:9" x14ac:dyDescent="0.3">
      <c r="A32" s="1"/>
      <c r="B32" s="48" t="s">
        <v>12</v>
      </c>
      <c r="C32" s="48"/>
      <c r="D32" s="55">
        <v>67726.899999999994</v>
      </c>
      <c r="E32" s="55">
        <v>0</v>
      </c>
      <c r="F32" s="55">
        <v>0</v>
      </c>
      <c r="G32" s="40" t="s">
        <v>223</v>
      </c>
      <c r="I32" s="12"/>
    </row>
    <row r="33" spans="1:9" x14ac:dyDescent="0.3">
      <c r="A33" s="1"/>
      <c r="B33" s="45" t="s">
        <v>27</v>
      </c>
      <c r="C33" s="7"/>
      <c r="D33" s="55">
        <v>225042.2</v>
      </c>
      <c r="E33" s="55">
        <v>0</v>
      </c>
      <c r="F33" s="55">
        <v>0</v>
      </c>
      <c r="G33" s="40" t="s">
        <v>222</v>
      </c>
      <c r="I33" s="12"/>
    </row>
    <row r="34" spans="1:9" ht="56.25" x14ac:dyDescent="0.3">
      <c r="A34" s="1" t="s">
        <v>74</v>
      </c>
      <c r="B34" s="48" t="s">
        <v>52</v>
      </c>
      <c r="C34" s="48" t="s">
        <v>32</v>
      </c>
      <c r="D34" s="55">
        <v>780</v>
      </c>
      <c r="E34" s="55">
        <v>0</v>
      </c>
      <c r="F34" s="55">
        <v>0</v>
      </c>
      <c r="G34" s="40" t="s">
        <v>203</v>
      </c>
      <c r="I34" s="12"/>
    </row>
    <row r="35" spans="1:9" ht="56.25" x14ac:dyDescent="0.3">
      <c r="A35" s="1" t="s">
        <v>77</v>
      </c>
      <c r="B35" s="45" t="s">
        <v>53</v>
      </c>
      <c r="C35" s="48" t="s">
        <v>32</v>
      </c>
      <c r="D35" s="55">
        <v>0</v>
      </c>
      <c r="E35" s="55">
        <v>25599.8</v>
      </c>
      <c r="F35" s="55">
        <v>245085.6</v>
      </c>
      <c r="G35" s="40" t="s">
        <v>204</v>
      </c>
      <c r="I35" s="12"/>
    </row>
    <row r="36" spans="1:9" ht="56.25" x14ac:dyDescent="0.3">
      <c r="A36" s="1" t="s">
        <v>78</v>
      </c>
      <c r="B36" s="45" t="s">
        <v>54</v>
      </c>
      <c r="C36" s="48" t="s">
        <v>32</v>
      </c>
      <c r="D36" s="55">
        <v>0</v>
      </c>
      <c r="E36" s="55">
        <v>30734.9</v>
      </c>
      <c r="F36" s="55">
        <v>0</v>
      </c>
      <c r="G36" s="40" t="s">
        <v>205</v>
      </c>
      <c r="I36" s="12"/>
    </row>
    <row r="37" spans="1:9" ht="56.25" x14ac:dyDescent="0.3">
      <c r="A37" s="1" t="s">
        <v>79</v>
      </c>
      <c r="B37" s="45" t="s">
        <v>55</v>
      </c>
      <c r="C37" s="48" t="s">
        <v>32</v>
      </c>
      <c r="D37" s="55">
        <v>0</v>
      </c>
      <c r="E37" s="55">
        <v>9100.4</v>
      </c>
      <c r="F37" s="55">
        <v>0</v>
      </c>
      <c r="G37" s="40" t="s">
        <v>206</v>
      </c>
      <c r="I37" s="12"/>
    </row>
    <row r="38" spans="1:9" ht="56.25" x14ac:dyDescent="0.3">
      <c r="A38" s="1" t="s">
        <v>80</v>
      </c>
      <c r="B38" s="45" t="s">
        <v>56</v>
      </c>
      <c r="C38" s="48" t="s">
        <v>32</v>
      </c>
      <c r="D38" s="55">
        <f>D40+D41</f>
        <v>0</v>
      </c>
      <c r="E38" s="55">
        <f t="shared" ref="E38:F38" si="6">E40+E41</f>
        <v>19435.099999999999</v>
      </c>
      <c r="F38" s="55">
        <f t="shared" si="6"/>
        <v>200564.9</v>
      </c>
      <c r="G38" s="40"/>
      <c r="I38" s="12"/>
    </row>
    <row r="39" spans="1:9" x14ac:dyDescent="0.3">
      <c r="A39" s="1"/>
      <c r="B39" s="8" t="s">
        <v>5</v>
      </c>
      <c r="C39" s="48"/>
      <c r="D39" s="55"/>
      <c r="E39" s="55"/>
      <c r="F39" s="55"/>
      <c r="G39" s="40"/>
      <c r="I39" s="12"/>
    </row>
    <row r="40" spans="1:9" hidden="1" x14ac:dyDescent="0.3">
      <c r="A40" s="1"/>
      <c r="B40" s="8" t="s">
        <v>6</v>
      </c>
      <c r="C40" s="15"/>
      <c r="D40" s="21">
        <v>0</v>
      </c>
      <c r="E40" s="21">
        <v>19435.099999999999</v>
      </c>
      <c r="F40" s="21">
        <v>93792.299999999988</v>
      </c>
      <c r="G40" s="40" t="s">
        <v>207</v>
      </c>
      <c r="H40" s="34" t="s">
        <v>51</v>
      </c>
      <c r="I40" s="12"/>
    </row>
    <row r="41" spans="1:9" x14ac:dyDescent="0.3">
      <c r="A41" s="1"/>
      <c r="B41" s="48" t="s">
        <v>12</v>
      </c>
      <c r="C41" s="48"/>
      <c r="D41" s="55">
        <v>0</v>
      </c>
      <c r="E41" s="55">
        <v>0</v>
      </c>
      <c r="F41" s="55">
        <v>106772.6</v>
      </c>
      <c r="G41" s="40" t="s">
        <v>221</v>
      </c>
      <c r="I41" s="12"/>
    </row>
    <row r="42" spans="1:9" ht="56.25" x14ac:dyDescent="0.3">
      <c r="A42" s="1" t="s">
        <v>81</v>
      </c>
      <c r="B42" s="45" t="s">
        <v>57</v>
      </c>
      <c r="C42" s="48" t="s">
        <v>32</v>
      </c>
      <c r="D42" s="55">
        <v>17739.900000000001</v>
      </c>
      <c r="E42" s="55">
        <v>359255.5</v>
      </c>
      <c r="F42" s="55">
        <v>94000</v>
      </c>
      <c r="G42" s="40" t="s">
        <v>208</v>
      </c>
      <c r="I42" s="12"/>
    </row>
    <row r="43" spans="1:9" ht="56.25" x14ac:dyDescent="0.3">
      <c r="A43" s="1" t="s">
        <v>82</v>
      </c>
      <c r="B43" s="45" t="s">
        <v>58</v>
      </c>
      <c r="C43" s="48" t="s">
        <v>32</v>
      </c>
      <c r="D43" s="55">
        <f>D45+D46</f>
        <v>17770.600000000006</v>
      </c>
      <c r="E43" s="55">
        <f t="shared" ref="E43:F43" si="7">E45+E46</f>
        <v>359224.79999999993</v>
      </c>
      <c r="F43" s="55">
        <f t="shared" si="7"/>
        <v>94000</v>
      </c>
      <c r="G43" s="40"/>
      <c r="I43" s="12"/>
    </row>
    <row r="44" spans="1:9" x14ac:dyDescent="0.3">
      <c r="A44" s="1"/>
      <c r="B44" s="45" t="s">
        <v>5</v>
      </c>
      <c r="C44" s="48"/>
      <c r="D44" s="55"/>
      <c r="E44" s="55"/>
      <c r="F44" s="55"/>
      <c r="G44" s="40"/>
      <c r="I44" s="12"/>
    </row>
    <row r="45" spans="1:9" hidden="1" x14ac:dyDescent="0.3">
      <c r="A45" s="1"/>
      <c r="B45" s="14" t="s">
        <v>6</v>
      </c>
      <c r="C45" s="7"/>
      <c r="D45" s="21">
        <v>17770.600000000006</v>
      </c>
      <c r="E45" s="21">
        <v>344947.19999999995</v>
      </c>
      <c r="F45" s="21">
        <v>94000</v>
      </c>
      <c r="G45" s="40" t="s">
        <v>209</v>
      </c>
      <c r="H45" s="34" t="s">
        <v>51</v>
      </c>
      <c r="I45" s="12"/>
    </row>
    <row r="46" spans="1:9" x14ac:dyDescent="0.3">
      <c r="A46" s="1"/>
      <c r="B46" s="45" t="s">
        <v>12</v>
      </c>
      <c r="C46" s="7"/>
      <c r="D46" s="55">
        <v>0</v>
      </c>
      <c r="E46" s="55">
        <v>14277.6</v>
      </c>
      <c r="F46" s="55">
        <v>0</v>
      </c>
      <c r="G46" s="40" t="s">
        <v>221</v>
      </c>
      <c r="I46" s="12"/>
    </row>
    <row r="47" spans="1:9" ht="37.5" x14ac:dyDescent="0.3">
      <c r="A47" s="1" t="s">
        <v>83</v>
      </c>
      <c r="B47" s="45" t="s">
        <v>59</v>
      </c>
      <c r="C47" s="48" t="s">
        <v>11</v>
      </c>
      <c r="D47" s="55">
        <v>6999.9</v>
      </c>
      <c r="E47" s="55">
        <v>0</v>
      </c>
      <c r="F47" s="55">
        <v>0</v>
      </c>
      <c r="G47" s="40" t="s">
        <v>210</v>
      </c>
      <c r="I47" s="12"/>
    </row>
    <row r="48" spans="1:9" ht="37.5" x14ac:dyDescent="0.3">
      <c r="A48" s="1" t="s">
        <v>84</v>
      </c>
      <c r="B48" s="45" t="s">
        <v>60</v>
      </c>
      <c r="C48" s="48" t="s">
        <v>11</v>
      </c>
      <c r="D48" s="55">
        <v>622.9</v>
      </c>
      <c r="E48" s="55">
        <v>16000</v>
      </c>
      <c r="F48" s="55">
        <v>0</v>
      </c>
      <c r="G48" s="40" t="s">
        <v>211</v>
      </c>
      <c r="I48" s="12"/>
    </row>
    <row r="49" spans="1:11" ht="37.5" x14ac:dyDescent="0.3">
      <c r="A49" s="1" t="s">
        <v>85</v>
      </c>
      <c r="B49" s="45" t="s">
        <v>61</v>
      </c>
      <c r="C49" s="48" t="s">
        <v>11</v>
      </c>
      <c r="D49" s="55">
        <v>622.9</v>
      </c>
      <c r="E49" s="55">
        <v>16000</v>
      </c>
      <c r="F49" s="55">
        <v>0</v>
      </c>
      <c r="G49" s="40" t="s">
        <v>212</v>
      </c>
      <c r="I49" s="12"/>
    </row>
    <row r="50" spans="1:11" ht="37.5" x14ac:dyDescent="0.3">
      <c r="A50" s="1" t="s">
        <v>86</v>
      </c>
      <c r="B50" s="45" t="s">
        <v>62</v>
      </c>
      <c r="C50" s="48" t="s">
        <v>11</v>
      </c>
      <c r="D50" s="55">
        <v>16622.900000000001</v>
      </c>
      <c r="E50" s="55">
        <v>0</v>
      </c>
      <c r="F50" s="55">
        <v>0</v>
      </c>
      <c r="G50" s="40" t="s">
        <v>213</v>
      </c>
      <c r="I50" s="12"/>
    </row>
    <row r="51" spans="1:11" ht="37.5" x14ac:dyDescent="0.3">
      <c r="A51" s="1" t="s">
        <v>87</v>
      </c>
      <c r="B51" s="45" t="s">
        <v>63</v>
      </c>
      <c r="C51" s="48" t="s">
        <v>11</v>
      </c>
      <c r="D51" s="55">
        <v>16000</v>
      </c>
      <c r="E51" s="55">
        <v>0</v>
      </c>
      <c r="F51" s="55">
        <v>0</v>
      </c>
      <c r="G51" s="40" t="s">
        <v>214</v>
      </c>
      <c r="I51" s="12"/>
    </row>
    <row r="52" spans="1:11" ht="37.5" x14ac:dyDescent="0.3">
      <c r="A52" s="1" t="s">
        <v>88</v>
      </c>
      <c r="B52" s="45" t="s">
        <v>64</v>
      </c>
      <c r="C52" s="48" t="s">
        <v>11</v>
      </c>
      <c r="D52" s="55">
        <v>0</v>
      </c>
      <c r="E52" s="55">
        <v>16622.900000000001</v>
      </c>
      <c r="F52" s="55">
        <v>0</v>
      </c>
      <c r="G52" s="40" t="s">
        <v>215</v>
      </c>
      <c r="I52" s="12"/>
    </row>
    <row r="53" spans="1:11" ht="37.5" x14ac:dyDescent="0.3">
      <c r="A53" s="1" t="s">
        <v>89</v>
      </c>
      <c r="B53" s="45" t="s">
        <v>65</v>
      </c>
      <c r="C53" s="48" t="s">
        <v>11</v>
      </c>
      <c r="D53" s="55">
        <v>17616.3</v>
      </c>
      <c r="E53" s="55">
        <v>0</v>
      </c>
      <c r="F53" s="55">
        <v>0</v>
      </c>
      <c r="G53" s="40" t="s">
        <v>216</v>
      </c>
      <c r="I53" s="12"/>
    </row>
    <row r="54" spans="1:11" ht="56.25" x14ac:dyDescent="0.3">
      <c r="A54" s="61" t="s">
        <v>90</v>
      </c>
      <c r="B54" s="59" t="s">
        <v>66</v>
      </c>
      <c r="C54" s="48" t="s">
        <v>32</v>
      </c>
      <c r="D54" s="55">
        <v>13208</v>
      </c>
      <c r="E54" s="55">
        <v>130859</v>
      </c>
      <c r="F54" s="55">
        <v>0</v>
      </c>
      <c r="G54" s="40" t="s">
        <v>217</v>
      </c>
      <c r="I54" s="12"/>
    </row>
    <row r="55" spans="1:11" ht="37.5" x14ac:dyDescent="0.3">
      <c r="A55" s="62"/>
      <c r="B55" s="60"/>
      <c r="C55" s="48" t="s">
        <v>11</v>
      </c>
      <c r="D55" s="55">
        <v>0</v>
      </c>
      <c r="E55" s="55">
        <v>1294.7</v>
      </c>
      <c r="F55" s="55">
        <v>0</v>
      </c>
      <c r="G55" s="40" t="s">
        <v>217</v>
      </c>
      <c r="I55" s="12"/>
    </row>
    <row r="56" spans="1:11" ht="56.25" x14ac:dyDescent="0.3">
      <c r="A56" s="61" t="s">
        <v>91</v>
      </c>
      <c r="B56" s="59" t="s">
        <v>67</v>
      </c>
      <c r="C56" s="48" t="s">
        <v>32</v>
      </c>
      <c r="D56" s="55">
        <v>13208</v>
      </c>
      <c r="E56" s="55">
        <v>105503.9</v>
      </c>
      <c r="F56" s="55">
        <v>0</v>
      </c>
      <c r="G56" s="40" t="s">
        <v>218</v>
      </c>
      <c r="I56" s="12"/>
    </row>
    <row r="57" spans="1:11" ht="37.5" x14ac:dyDescent="0.3">
      <c r="A57" s="62"/>
      <c r="B57" s="60"/>
      <c r="C57" s="48" t="s">
        <v>11</v>
      </c>
      <c r="D57" s="55">
        <v>0</v>
      </c>
      <c r="E57" s="55">
        <v>309.7</v>
      </c>
      <c r="F57" s="55">
        <v>0</v>
      </c>
      <c r="G57" s="40" t="s">
        <v>218</v>
      </c>
      <c r="I57" s="12"/>
    </row>
    <row r="58" spans="1:11" ht="56.25" x14ac:dyDescent="0.3">
      <c r="A58" s="61" t="s">
        <v>92</v>
      </c>
      <c r="B58" s="59" t="s">
        <v>68</v>
      </c>
      <c r="C58" s="48" t="s">
        <v>32</v>
      </c>
      <c r="D58" s="55">
        <v>0</v>
      </c>
      <c r="E58" s="55">
        <v>30000</v>
      </c>
      <c r="F58" s="55">
        <v>60332.2</v>
      </c>
      <c r="G58" s="40" t="s">
        <v>219</v>
      </c>
      <c r="I58" s="12"/>
    </row>
    <row r="59" spans="1:11" ht="37.5" x14ac:dyDescent="0.3">
      <c r="A59" s="62"/>
      <c r="B59" s="60"/>
      <c r="C59" s="48" t="s">
        <v>11</v>
      </c>
      <c r="D59" s="55">
        <v>0</v>
      </c>
      <c r="E59" s="55">
        <v>0</v>
      </c>
      <c r="F59" s="55">
        <v>1220.3</v>
      </c>
      <c r="G59" s="40" t="s">
        <v>219</v>
      </c>
      <c r="I59" s="12"/>
    </row>
    <row r="60" spans="1:11" ht="56.25" x14ac:dyDescent="0.3">
      <c r="A60" s="1" t="s">
        <v>93</v>
      </c>
      <c r="B60" s="45" t="s">
        <v>69</v>
      </c>
      <c r="C60" s="48" t="s">
        <v>32</v>
      </c>
      <c r="D60" s="55">
        <v>0</v>
      </c>
      <c r="E60" s="55">
        <v>5158.8999999999996</v>
      </c>
      <c r="F60" s="55">
        <v>0</v>
      </c>
      <c r="G60" s="40" t="s">
        <v>220</v>
      </c>
      <c r="I60" s="12"/>
    </row>
    <row r="61" spans="1:11" x14ac:dyDescent="0.3">
      <c r="A61" s="1"/>
      <c r="B61" s="45" t="s">
        <v>25</v>
      </c>
      <c r="C61" s="7"/>
      <c r="D61" s="55">
        <f>D67+D68+D69+D70+D71+D72+D73+D74+D75+D76+D77+D78+D79+D80+D85+D88+D91</f>
        <v>1923889.5</v>
      </c>
      <c r="E61" s="55">
        <f t="shared" ref="E61:F61" si="8">E67+E68+E69+E70+E71+E72+E73+E74+E75+E76+E77+E78+E79+E80+E85+E88+E91</f>
        <v>5543608.1999999993</v>
      </c>
      <c r="F61" s="55">
        <f t="shared" si="8"/>
        <v>914608.79999999993</v>
      </c>
      <c r="G61" s="42"/>
      <c r="H61" s="35"/>
      <c r="I61" s="27"/>
      <c r="J61" s="28"/>
      <c r="K61" s="28"/>
    </row>
    <row r="62" spans="1:11" x14ac:dyDescent="0.3">
      <c r="A62" s="1"/>
      <c r="B62" s="8" t="s">
        <v>5</v>
      </c>
      <c r="C62" s="7"/>
      <c r="D62" s="55"/>
      <c r="E62" s="55"/>
      <c r="F62" s="55"/>
      <c r="G62" s="42"/>
      <c r="H62" s="35"/>
      <c r="I62" s="27"/>
      <c r="J62" s="28"/>
      <c r="K62" s="28"/>
    </row>
    <row r="63" spans="1:11" s="28" customFormat="1" hidden="1" x14ac:dyDescent="0.3">
      <c r="A63" s="24"/>
      <c r="B63" s="30" t="s">
        <v>6</v>
      </c>
      <c r="C63" s="33"/>
      <c r="D63" s="29">
        <f>D67+D68+D69+D70+D71+D72+D73+D74+D75+D78+D76+D77+D79+D82</f>
        <v>466242.5</v>
      </c>
      <c r="E63" s="29">
        <f t="shared" ref="E63:F63" si="9">E67+E68+E69+E70+E71+E72+E73+E74+E75+E78+E76+E77+E79+E82</f>
        <v>483024.19999999995</v>
      </c>
      <c r="F63" s="29">
        <f t="shared" si="9"/>
        <v>554000</v>
      </c>
      <c r="G63" s="42"/>
      <c r="H63" s="35" t="s">
        <v>51</v>
      </c>
      <c r="I63" s="27"/>
    </row>
    <row r="64" spans="1:11" x14ac:dyDescent="0.3">
      <c r="A64" s="1"/>
      <c r="B64" s="48" t="s">
        <v>12</v>
      </c>
      <c r="C64" s="7"/>
      <c r="D64" s="55">
        <f>D83+D90+D93</f>
        <v>212318</v>
      </c>
      <c r="E64" s="55">
        <f t="shared" ref="E64:F64" si="10">E83+E90+E93</f>
        <v>216563.8</v>
      </c>
      <c r="F64" s="55">
        <f t="shared" si="10"/>
        <v>261356.10000000003</v>
      </c>
      <c r="G64" s="42"/>
      <c r="H64" s="35"/>
      <c r="I64" s="27"/>
      <c r="J64" s="28"/>
      <c r="K64" s="28"/>
    </row>
    <row r="65" spans="1:11" x14ac:dyDescent="0.3">
      <c r="A65" s="1"/>
      <c r="B65" s="48" t="s">
        <v>19</v>
      </c>
      <c r="C65" s="7"/>
      <c r="D65" s="55">
        <f>D94</f>
        <v>107290.7</v>
      </c>
      <c r="E65" s="55">
        <f t="shared" ref="E65:F65" si="11">E94</f>
        <v>103845.8</v>
      </c>
      <c r="F65" s="55">
        <f t="shared" si="11"/>
        <v>99252.7</v>
      </c>
      <c r="G65" s="42"/>
      <c r="H65" s="35"/>
      <c r="I65" s="27"/>
      <c r="J65" s="28"/>
      <c r="K65" s="28"/>
    </row>
    <row r="66" spans="1:11" ht="37.5" x14ac:dyDescent="0.3">
      <c r="A66" s="1"/>
      <c r="B66" s="48" t="s">
        <v>26</v>
      </c>
      <c r="C66" s="7"/>
      <c r="D66" s="55">
        <f>D84+D87</f>
        <v>1138038.3</v>
      </c>
      <c r="E66" s="55">
        <f t="shared" ref="E66:F66" si="12">E84+E87</f>
        <v>4740174.3999999994</v>
      </c>
      <c r="F66" s="55">
        <f t="shared" si="12"/>
        <v>0</v>
      </c>
      <c r="G66" s="42"/>
      <c r="H66" s="35"/>
      <c r="I66" s="27"/>
      <c r="J66" s="28"/>
      <c r="K66" s="28"/>
    </row>
    <row r="67" spans="1:11" ht="56.25" x14ac:dyDescent="0.3">
      <c r="A67" s="1" t="s">
        <v>140</v>
      </c>
      <c r="B67" s="48" t="s">
        <v>95</v>
      </c>
      <c r="C67" s="7" t="s">
        <v>32</v>
      </c>
      <c r="D67" s="56">
        <v>0</v>
      </c>
      <c r="E67" s="55">
        <v>80479</v>
      </c>
      <c r="F67" s="56">
        <v>17000</v>
      </c>
      <c r="G67" s="40" t="s">
        <v>224</v>
      </c>
      <c r="I67" s="12"/>
    </row>
    <row r="68" spans="1:11" ht="56.25" x14ac:dyDescent="0.3">
      <c r="A68" s="1" t="s">
        <v>141</v>
      </c>
      <c r="B68" s="48" t="s">
        <v>37</v>
      </c>
      <c r="C68" s="7" t="s">
        <v>32</v>
      </c>
      <c r="D68" s="56">
        <v>18139.8</v>
      </c>
      <c r="E68" s="55">
        <v>0</v>
      </c>
      <c r="F68" s="56">
        <v>0</v>
      </c>
      <c r="G68" s="40" t="s">
        <v>225</v>
      </c>
      <c r="I68" s="12"/>
    </row>
    <row r="69" spans="1:11" ht="56.25" x14ac:dyDescent="0.3">
      <c r="A69" s="1" t="s">
        <v>142</v>
      </c>
      <c r="B69" s="48" t="s">
        <v>94</v>
      </c>
      <c r="C69" s="7" t="s">
        <v>32</v>
      </c>
      <c r="D69" s="56">
        <v>20000</v>
      </c>
      <c r="E69" s="55">
        <v>132806.1</v>
      </c>
      <c r="F69" s="56">
        <v>0</v>
      </c>
      <c r="G69" s="40" t="s">
        <v>226</v>
      </c>
      <c r="I69" s="12"/>
    </row>
    <row r="70" spans="1:11" ht="56.25" x14ac:dyDescent="0.3">
      <c r="A70" s="1" t="s">
        <v>143</v>
      </c>
      <c r="B70" s="48" t="s">
        <v>96</v>
      </c>
      <c r="C70" s="7" t="s">
        <v>32</v>
      </c>
      <c r="D70" s="56">
        <v>2093</v>
      </c>
      <c r="E70" s="55">
        <v>38895</v>
      </c>
      <c r="F70" s="56">
        <v>0</v>
      </c>
      <c r="G70" s="40" t="s">
        <v>227</v>
      </c>
      <c r="I70" s="12"/>
    </row>
    <row r="71" spans="1:11" ht="75" x14ac:dyDescent="0.3">
      <c r="A71" s="1" t="s">
        <v>144</v>
      </c>
      <c r="B71" s="48" t="s">
        <v>38</v>
      </c>
      <c r="C71" s="7" t="s">
        <v>39</v>
      </c>
      <c r="D71" s="56">
        <v>6293</v>
      </c>
      <c r="E71" s="55">
        <v>0</v>
      </c>
      <c r="F71" s="56">
        <v>0</v>
      </c>
      <c r="G71" s="40" t="s">
        <v>228</v>
      </c>
      <c r="I71" s="12"/>
    </row>
    <row r="72" spans="1:11" ht="56.25" x14ac:dyDescent="0.3">
      <c r="A72" s="1" t="s">
        <v>145</v>
      </c>
      <c r="B72" s="48" t="s">
        <v>40</v>
      </c>
      <c r="C72" s="7" t="s">
        <v>32</v>
      </c>
      <c r="D72" s="56">
        <v>9350</v>
      </c>
      <c r="E72" s="55">
        <v>0</v>
      </c>
      <c r="F72" s="56">
        <v>0</v>
      </c>
      <c r="G72" s="40" t="s">
        <v>229</v>
      </c>
      <c r="I72" s="12"/>
    </row>
    <row r="73" spans="1:11" ht="56.25" x14ac:dyDescent="0.3">
      <c r="A73" s="1" t="s">
        <v>146</v>
      </c>
      <c r="B73" s="48" t="s">
        <v>97</v>
      </c>
      <c r="C73" s="7" t="s">
        <v>32</v>
      </c>
      <c r="D73" s="56">
        <v>15288.6</v>
      </c>
      <c r="E73" s="55">
        <v>100597.4</v>
      </c>
      <c r="F73" s="56">
        <v>37000</v>
      </c>
      <c r="G73" s="40" t="s">
        <v>230</v>
      </c>
      <c r="I73" s="12"/>
    </row>
    <row r="74" spans="1:11" ht="56.25" x14ac:dyDescent="0.3">
      <c r="A74" s="1" t="s">
        <v>147</v>
      </c>
      <c r="B74" s="48" t="s">
        <v>98</v>
      </c>
      <c r="C74" s="7" t="s">
        <v>32</v>
      </c>
      <c r="D74" s="56">
        <v>14760.4</v>
      </c>
      <c r="E74" s="55">
        <v>0</v>
      </c>
      <c r="F74" s="56">
        <v>0</v>
      </c>
      <c r="G74" s="40" t="s">
        <v>231</v>
      </c>
      <c r="I74" s="12"/>
    </row>
    <row r="75" spans="1:11" ht="56.25" x14ac:dyDescent="0.3">
      <c r="A75" s="1" t="s">
        <v>148</v>
      </c>
      <c r="B75" s="48" t="s">
        <v>31</v>
      </c>
      <c r="C75" s="7" t="s">
        <v>32</v>
      </c>
      <c r="D75" s="56">
        <v>110724.5</v>
      </c>
      <c r="E75" s="55">
        <v>26057.3</v>
      </c>
      <c r="F75" s="56">
        <v>0</v>
      </c>
      <c r="G75" s="40" t="s">
        <v>232</v>
      </c>
      <c r="I75" s="12"/>
    </row>
    <row r="76" spans="1:11" ht="56.25" x14ac:dyDescent="0.3">
      <c r="A76" s="1" t="s">
        <v>149</v>
      </c>
      <c r="B76" s="48" t="s">
        <v>41</v>
      </c>
      <c r="C76" s="7" t="s">
        <v>32</v>
      </c>
      <c r="D76" s="56">
        <v>4480</v>
      </c>
      <c r="E76" s="55">
        <v>52519.8</v>
      </c>
      <c r="F76" s="55">
        <v>0</v>
      </c>
      <c r="G76" s="40" t="s">
        <v>233</v>
      </c>
      <c r="I76" s="12"/>
    </row>
    <row r="77" spans="1:11" ht="103.5" customHeight="1" x14ac:dyDescent="0.3">
      <c r="A77" s="1" t="s">
        <v>150</v>
      </c>
      <c r="B77" s="48" t="s">
        <v>42</v>
      </c>
      <c r="C77" s="7" t="s">
        <v>32</v>
      </c>
      <c r="D77" s="56">
        <v>37668.300000000003</v>
      </c>
      <c r="E77" s="55">
        <v>0</v>
      </c>
      <c r="F77" s="56">
        <v>0</v>
      </c>
      <c r="G77" s="40" t="s">
        <v>234</v>
      </c>
      <c r="I77" s="12"/>
    </row>
    <row r="78" spans="1:11" ht="56.25" x14ac:dyDescent="0.3">
      <c r="A78" s="1" t="s">
        <v>151</v>
      </c>
      <c r="B78" s="6" t="s">
        <v>99</v>
      </c>
      <c r="C78" s="7" t="s">
        <v>32</v>
      </c>
      <c r="D78" s="56">
        <v>45000</v>
      </c>
      <c r="E78" s="55">
        <v>51669.599999999999</v>
      </c>
      <c r="F78" s="56">
        <v>0</v>
      </c>
      <c r="G78" s="40" t="s">
        <v>235</v>
      </c>
      <c r="I78" s="12"/>
    </row>
    <row r="79" spans="1:11" ht="56.25" x14ac:dyDescent="0.3">
      <c r="A79" s="1" t="s">
        <v>152</v>
      </c>
      <c r="B79" s="48" t="s">
        <v>100</v>
      </c>
      <c r="C79" s="7" t="s">
        <v>32</v>
      </c>
      <c r="D79" s="55">
        <v>27873.5</v>
      </c>
      <c r="E79" s="55">
        <v>0</v>
      </c>
      <c r="F79" s="56">
        <v>0</v>
      </c>
      <c r="G79" s="40" t="s">
        <v>236</v>
      </c>
      <c r="I79" s="12"/>
    </row>
    <row r="80" spans="1:11" ht="56.25" x14ac:dyDescent="0.3">
      <c r="A80" s="1" t="s">
        <v>153</v>
      </c>
      <c r="B80" s="48" t="s">
        <v>135</v>
      </c>
      <c r="C80" s="7" t="s">
        <v>3</v>
      </c>
      <c r="D80" s="55">
        <f>D82+D83+D84</f>
        <v>1111422.8999999999</v>
      </c>
      <c r="E80" s="55">
        <f t="shared" ref="E80:F80" si="13">E82+E83+E84</f>
        <v>4577948.6999999993</v>
      </c>
      <c r="F80" s="55">
        <f t="shared" si="13"/>
        <v>649689.69999999995</v>
      </c>
      <c r="G80" s="40"/>
      <c r="I80" s="12"/>
    </row>
    <row r="81" spans="1:11" x14ac:dyDescent="0.3">
      <c r="A81" s="1"/>
      <c r="B81" s="8" t="s">
        <v>5</v>
      </c>
      <c r="C81" s="7"/>
      <c r="D81" s="55"/>
      <c r="E81" s="55"/>
      <c r="F81" s="55"/>
      <c r="G81" s="40"/>
      <c r="I81" s="12"/>
    </row>
    <row r="82" spans="1:11" hidden="1" x14ac:dyDescent="0.3">
      <c r="A82" s="1"/>
      <c r="B82" s="6" t="s">
        <v>6</v>
      </c>
      <c r="C82" s="7"/>
      <c r="D82" s="22">
        <v>154571.4</v>
      </c>
      <c r="E82" s="22">
        <v>0</v>
      </c>
      <c r="F82" s="22">
        <v>500000</v>
      </c>
      <c r="G82" s="40" t="s">
        <v>241</v>
      </c>
      <c r="H82" s="34" t="s">
        <v>51</v>
      </c>
      <c r="I82" s="12"/>
    </row>
    <row r="83" spans="1:11" x14ac:dyDescent="0.3">
      <c r="A83" s="1"/>
      <c r="B83" s="8" t="s">
        <v>12</v>
      </c>
      <c r="C83" s="7"/>
      <c r="D83" s="56">
        <v>91719.2</v>
      </c>
      <c r="E83" s="56">
        <v>99793.1</v>
      </c>
      <c r="F83" s="56">
        <v>149689.70000000001</v>
      </c>
      <c r="G83" s="40" t="s">
        <v>240</v>
      </c>
      <c r="I83" s="12"/>
    </row>
    <row r="84" spans="1:11" ht="37.5" x14ac:dyDescent="0.3">
      <c r="A84" s="1"/>
      <c r="B84" s="48" t="s">
        <v>26</v>
      </c>
      <c r="C84" s="48"/>
      <c r="D84" s="56">
        <v>865132.3</v>
      </c>
      <c r="E84" s="56">
        <v>4478155.5999999996</v>
      </c>
      <c r="F84" s="56">
        <v>0</v>
      </c>
      <c r="G84" s="40" t="s">
        <v>239</v>
      </c>
      <c r="I84" s="12"/>
    </row>
    <row r="85" spans="1:11" ht="56.25" x14ac:dyDescent="0.3">
      <c r="A85" s="1" t="s">
        <v>154</v>
      </c>
      <c r="B85" s="6" t="s">
        <v>136</v>
      </c>
      <c r="C85" s="7" t="s">
        <v>32</v>
      </c>
      <c r="D85" s="56">
        <f>D87</f>
        <v>272906</v>
      </c>
      <c r="E85" s="56">
        <f t="shared" ref="E85:F85" si="14">E87</f>
        <v>262018.8</v>
      </c>
      <c r="F85" s="56">
        <f t="shared" si="14"/>
        <v>0</v>
      </c>
      <c r="G85" s="40"/>
      <c r="I85" s="12"/>
    </row>
    <row r="86" spans="1:11" x14ac:dyDescent="0.3">
      <c r="A86" s="1"/>
      <c r="B86" s="48" t="s">
        <v>5</v>
      </c>
      <c r="C86" s="7"/>
      <c r="D86" s="56"/>
      <c r="E86" s="56"/>
      <c r="F86" s="56"/>
      <c r="G86" s="40"/>
      <c r="I86" s="12"/>
    </row>
    <row r="87" spans="1:11" ht="37.5" x14ac:dyDescent="0.3">
      <c r="A87" s="1"/>
      <c r="B87" s="48" t="s">
        <v>26</v>
      </c>
      <c r="C87" s="7"/>
      <c r="D87" s="56">
        <v>272906</v>
      </c>
      <c r="E87" s="56">
        <v>262018.8</v>
      </c>
      <c r="F87" s="56">
        <v>0</v>
      </c>
      <c r="G87" s="40" t="s">
        <v>239</v>
      </c>
      <c r="I87" s="12"/>
    </row>
    <row r="88" spans="1:11" ht="120" customHeight="1" x14ac:dyDescent="0.3">
      <c r="A88" s="1" t="s">
        <v>155</v>
      </c>
      <c r="B88" s="48" t="s">
        <v>137</v>
      </c>
      <c r="C88" s="7" t="s">
        <v>3</v>
      </c>
      <c r="D88" s="56">
        <f>D90</f>
        <v>84835.199999999997</v>
      </c>
      <c r="E88" s="56">
        <f t="shared" ref="E88:F88" si="15">E90</f>
        <v>82155.399999999994</v>
      </c>
      <c r="F88" s="56">
        <f t="shared" si="15"/>
        <v>78582.2</v>
      </c>
      <c r="G88" s="40"/>
      <c r="I88" s="12"/>
    </row>
    <row r="89" spans="1:11" x14ac:dyDescent="0.3">
      <c r="A89" s="1"/>
      <c r="B89" s="48" t="s">
        <v>5</v>
      </c>
      <c r="C89" s="7"/>
      <c r="D89" s="56"/>
      <c r="E89" s="56"/>
      <c r="F89" s="56"/>
      <c r="G89" s="40"/>
      <c r="I89" s="12"/>
    </row>
    <row r="90" spans="1:11" x14ac:dyDescent="0.3">
      <c r="A90" s="1"/>
      <c r="B90" s="48" t="s">
        <v>12</v>
      </c>
      <c r="C90" s="7"/>
      <c r="D90" s="56">
        <v>84835.199999999997</v>
      </c>
      <c r="E90" s="56">
        <v>82155.399999999994</v>
      </c>
      <c r="F90" s="56">
        <v>78582.2</v>
      </c>
      <c r="G90" s="40" t="s">
        <v>237</v>
      </c>
      <c r="I90" s="12"/>
    </row>
    <row r="91" spans="1:11" ht="56.25" x14ac:dyDescent="0.3">
      <c r="A91" s="1" t="s">
        <v>156</v>
      </c>
      <c r="B91" s="48" t="s">
        <v>138</v>
      </c>
      <c r="C91" s="7" t="s">
        <v>3</v>
      </c>
      <c r="D91" s="56">
        <f>D93+D94</f>
        <v>143054.29999999999</v>
      </c>
      <c r="E91" s="56">
        <f t="shared" ref="E91:F91" si="16">E93+E94</f>
        <v>138461.1</v>
      </c>
      <c r="F91" s="56">
        <f t="shared" si="16"/>
        <v>132336.9</v>
      </c>
      <c r="G91" s="40"/>
      <c r="I91" s="12"/>
    </row>
    <row r="92" spans="1:11" x14ac:dyDescent="0.3">
      <c r="A92" s="1"/>
      <c r="B92" s="48" t="s">
        <v>5</v>
      </c>
      <c r="C92" s="7"/>
      <c r="D92" s="56"/>
      <c r="E92" s="56"/>
      <c r="F92" s="56"/>
      <c r="G92" s="40"/>
      <c r="I92" s="12"/>
    </row>
    <row r="93" spans="1:11" x14ac:dyDescent="0.3">
      <c r="A93" s="1"/>
      <c r="B93" s="48" t="s">
        <v>12</v>
      </c>
      <c r="C93" s="7"/>
      <c r="D93" s="56">
        <v>35763.599999999999</v>
      </c>
      <c r="E93" s="56">
        <v>34615.300000000003</v>
      </c>
      <c r="F93" s="56">
        <v>33084.199999999997</v>
      </c>
      <c r="G93" s="40" t="s">
        <v>238</v>
      </c>
      <c r="I93" s="12"/>
    </row>
    <row r="94" spans="1:11" x14ac:dyDescent="0.3">
      <c r="A94" s="1"/>
      <c r="B94" s="48" t="s">
        <v>19</v>
      </c>
      <c r="C94" s="7"/>
      <c r="D94" s="56">
        <v>107290.7</v>
      </c>
      <c r="E94" s="56">
        <v>103845.8</v>
      </c>
      <c r="F94" s="56">
        <v>99252.7</v>
      </c>
      <c r="G94" s="40" t="s">
        <v>238</v>
      </c>
      <c r="I94" s="12"/>
    </row>
    <row r="95" spans="1:11" x14ac:dyDescent="0.3">
      <c r="A95" s="1"/>
      <c r="B95" s="48" t="s">
        <v>24</v>
      </c>
      <c r="C95" s="48"/>
      <c r="D95" s="56">
        <f>D99+D103+D104+D105+D106+D107+D108+D109+D110+D111+D112+D113</f>
        <v>517225.00000000006</v>
      </c>
      <c r="E95" s="56">
        <f t="shared" ref="E95:F95" si="17">E99+E103+E104+E105+E106+E107+E108+E109+E110+E111+E112+E113</f>
        <v>618381.4</v>
      </c>
      <c r="F95" s="56">
        <f t="shared" si="17"/>
        <v>201480.4</v>
      </c>
      <c r="G95" s="42"/>
      <c r="H95" s="35"/>
      <c r="I95" s="27"/>
      <c r="J95" s="28"/>
      <c r="K95" s="28"/>
    </row>
    <row r="96" spans="1:11" x14ac:dyDescent="0.3">
      <c r="A96" s="1"/>
      <c r="B96" s="8" t="s">
        <v>5</v>
      </c>
      <c r="C96" s="48"/>
      <c r="D96" s="55"/>
      <c r="E96" s="55"/>
      <c r="F96" s="55"/>
      <c r="G96" s="42"/>
      <c r="H96" s="35"/>
      <c r="I96" s="27"/>
      <c r="J96" s="28"/>
      <c r="K96" s="28"/>
    </row>
    <row r="97" spans="1:11" s="28" customFormat="1" hidden="1" x14ac:dyDescent="0.3">
      <c r="A97" s="24"/>
      <c r="B97" s="30" t="s">
        <v>6</v>
      </c>
      <c r="C97" s="25"/>
      <c r="D97" s="29">
        <f>D101+D103+D104+D105+D106+D107+D108+D109+D110+D111+D112+D113</f>
        <v>433563.80000000005</v>
      </c>
      <c r="E97" s="29">
        <f t="shared" ref="E97:F97" si="18">E101+E103+E104+E105+E106+E107+E108+E109+E110+E111+E112+E113</f>
        <v>618381.4</v>
      </c>
      <c r="F97" s="29">
        <f t="shared" si="18"/>
        <v>201480.4</v>
      </c>
      <c r="G97" s="42"/>
      <c r="H97" s="35" t="s">
        <v>51</v>
      </c>
      <c r="I97" s="27"/>
    </row>
    <row r="98" spans="1:11" x14ac:dyDescent="0.3">
      <c r="A98" s="1"/>
      <c r="B98" s="8" t="s">
        <v>12</v>
      </c>
      <c r="C98" s="48"/>
      <c r="D98" s="55">
        <f>D102</f>
        <v>83661.2</v>
      </c>
      <c r="E98" s="55">
        <f t="shared" ref="E98:F98" si="19">E102</f>
        <v>0</v>
      </c>
      <c r="F98" s="55">
        <f t="shared" si="19"/>
        <v>0</v>
      </c>
      <c r="G98" s="42"/>
      <c r="H98" s="35"/>
      <c r="I98" s="27"/>
      <c r="J98" s="28"/>
      <c r="K98" s="28"/>
    </row>
    <row r="99" spans="1:11" ht="56.25" x14ac:dyDescent="0.3">
      <c r="A99" s="1" t="s">
        <v>157</v>
      </c>
      <c r="B99" s="8" t="s">
        <v>101</v>
      </c>
      <c r="C99" s="7" t="s">
        <v>28</v>
      </c>
      <c r="D99" s="55">
        <f>D101+D102</f>
        <v>144161.20000000001</v>
      </c>
      <c r="E99" s="55">
        <f t="shared" ref="E99:F99" si="20">E101+E102</f>
        <v>68900</v>
      </c>
      <c r="F99" s="55">
        <f t="shared" si="20"/>
        <v>80000</v>
      </c>
      <c r="G99" s="40"/>
      <c r="I99" s="12"/>
    </row>
    <row r="100" spans="1:11" x14ac:dyDescent="0.3">
      <c r="A100" s="1"/>
      <c r="B100" s="8" t="s">
        <v>5</v>
      </c>
      <c r="C100" s="7"/>
      <c r="D100" s="55"/>
      <c r="E100" s="55"/>
      <c r="F100" s="55"/>
      <c r="G100" s="40"/>
      <c r="I100" s="12"/>
    </row>
    <row r="101" spans="1:11" hidden="1" x14ac:dyDescent="0.3">
      <c r="A101" s="1"/>
      <c r="B101" s="6" t="s">
        <v>6</v>
      </c>
      <c r="C101" s="15"/>
      <c r="D101" s="21">
        <v>60500</v>
      </c>
      <c r="E101" s="21">
        <v>68900</v>
      </c>
      <c r="F101" s="22">
        <v>80000</v>
      </c>
      <c r="G101" s="40" t="s">
        <v>242</v>
      </c>
      <c r="H101" s="34" t="s">
        <v>51</v>
      </c>
      <c r="I101" s="12"/>
    </row>
    <row r="102" spans="1:11" x14ac:dyDescent="0.3">
      <c r="A102" s="1"/>
      <c r="B102" s="8" t="s">
        <v>12</v>
      </c>
      <c r="C102" s="48"/>
      <c r="D102" s="55">
        <v>83661.2</v>
      </c>
      <c r="E102" s="55">
        <v>0</v>
      </c>
      <c r="F102" s="56">
        <v>0</v>
      </c>
      <c r="G102" s="40" t="s">
        <v>272</v>
      </c>
      <c r="I102" s="12"/>
    </row>
    <row r="103" spans="1:11" ht="56.25" x14ac:dyDescent="0.3">
      <c r="A103" s="1" t="s">
        <v>158</v>
      </c>
      <c r="B103" s="48" t="s">
        <v>102</v>
      </c>
      <c r="C103" s="7" t="s">
        <v>28</v>
      </c>
      <c r="D103" s="55">
        <v>43000</v>
      </c>
      <c r="E103" s="55">
        <v>30079.5</v>
      </c>
      <c r="F103" s="56">
        <v>29480.400000000001</v>
      </c>
      <c r="G103" s="40" t="s">
        <v>243</v>
      </c>
      <c r="I103" s="12"/>
    </row>
    <row r="104" spans="1:11" ht="56.25" x14ac:dyDescent="0.3">
      <c r="A104" s="1" t="s">
        <v>159</v>
      </c>
      <c r="B104" s="8" t="s">
        <v>103</v>
      </c>
      <c r="C104" s="7" t="s">
        <v>28</v>
      </c>
      <c r="D104" s="55">
        <v>3673.8</v>
      </c>
      <c r="E104" s="55">
        <v>18064.5</v>
      </c>
      <c r="F104" s="55">
        <v>0</v>
      </c>
      <c r="G104" s="40" t="s">
        <v>244</v>
      </c>
      <c r="I104" s="12"/>
    </row>
    <row r="105" spans="1:11" ht="56.25" x14ac:dyDescent="0.3">
      <c r="A105" s="1" t="s">
        <v>160</v>
      </c>
      <c r="B105" s="8" t="s">
        <v>104</v>
      </c>
      <c r="C105" s="7" t="s">
        <v>28</v>
      </c>
      <c r="D105" s="55">
        <v>50217.2</v>
      </c>
      <c r="E105" s="55">
        <v>33915.699999999997</v>
      </c>
      <c r="F105" s="56">
        <v>0</v>
      </c>
      <c r="G105" s="40" t="s">
        <v>245</v>
      </c>
      <c r="I105" s="12"/>
    </row>
    <row r="106" spans="1:11" ht="56.25" x14ac:dyDescent="0.3">
      <c r="A106" s="1" t="s">
        <v>161</v>
      </c>
      <c r="B106" s="8" t="s">
        <v>105</v>
      </c>
      <c r="C106" s="7" t="s">
        <v>28</v>
      </c>
      <c r="D106" s="55">
        <v>36605.5</v>
      </c>
      <c r="E106" s="55">
        <v>0</v>
      </c>
      <c r="F106" s="56">
        <v>0</v>
      </c>
      <c r="G106" s="40" t="s">
        <v>246</v>
      </c>
      <c r="I106" s="12"/>
    </row>
    <row r="107" spans="1:11" ht="56.25" x14ac:dyDescent="0.3">
      <c r="A107" s="1" t="s">
        <v>162</v>
      </c>
      <c r="B107" s="6" t="s">
        <v>106</v>
      </c>
      <c r="C107" s="7" t="s">
        <v>28</v>
      </c>
      <c r="D107" s="55">
        <v>0</v>
      </c>
      <c r="E107" s="55">
        <v>0</v>
      </c>
      <c r="F107" s="56">
        <v>92000</v>
      </c>
      <c r="G107" s="40" t="s">
        <v>247</v>
      </c>
      <c r="I107" s="12"/>
    </row>
    <row r="108" spans="1:11" ht="56.25" x14ac:dyDescent="0.3">
      <c r="A108" s="1" t="s">
        <v>163</v>
      </c>
      <c r="B108" s="8" t="s">
        <v>107</v>
      </c>
      <c r="C108" s="7" t="s">
        <v>28</v>
      </c>
      <c r="D108" s="55">
        <v>54241.5</v>
      </c>
      <c r="E108" s="55">
        <v>0</v>
      </c>
      <c r="F108" s="56">
        <v>0</v>
      </c>
      <c r="G108" s="40" t="s">
        <v>248</v>
      </c>
      <c r="I108" s="12"/>
    </row>
    <row r="109" spans="1:11" ht="56.25" x14ac:dyDescent="0.3">
      <c r="A109" s="1" t="s">
        <v>164</v>
      </c>
      <c r="B109" s="8" t="s">
        <v>108</v>
      </c>
      <c r="C109" s="7" t="s">
        <v>28</v>
      </c>
      <c r="D109" s="55">
        <v>56188.4</v>
      </c>
      <c r="E109" s="55">
        <v>25289.4</v>
      </c>
      <c r="F109" s="56">
        <v>0</v>
      </c>
      <c r="G109" s="40" t="s">
        <v>249</v>
      </c>
      <c r="I109" s="12"/>
    </row>
    <row r="110" spans="1:11" ht="56.25" x14ac:dyDescent="0.3">
      <c r="A110" s="1" t="s">
        <v>165</v>
      </c>
      <c r="B110" s="8" t="s">
        <v>109</v>
      </c>
      <c r="C110" s="7" t="s">
        <v>28</v>
      </c>
      <c r="D110" s="55">
        <v>16975.900000000001</v>
      </c>
      <c r="E110" s="55">
        <v>0</v>
      </c>
      <c r="F110" s="56">
        <v>0</v>
      </c>
      <c r="G110" s="40" t="s">
        <v>268</v>
      </c>
      <c r="I110" s="12"/>
    </row>
    <row r="111" spans="1:11" ht="56.25" x14ac:dyDescent="0.3">
      <c r="A111" s="1" t="s">
        <v>166</v>
      </c>
      <c r="B111" s="48" t="s">
        <v>110</v>
      </c>
      <c r="C111" s="7" t="s">
        <v>32</v>
      </c>
      <c r="D111" s="55">
        <v>4161.5</v>
      </c>
      <c r="E111" s="55">
        <v>0</v>
      </c>
      <c r="F111" s="55">
        <v>0</v>
      </c>
      <c r="G111" s="40" t="s">
        <v>269</v>
      </c>
      <c r="I111" s="12"/>
    </row>
    <row r="112" spans="1:11" ht="56.25" x14ac:dyDescent="0.3">
      <c r="A112" s="1" t="s">
        <v>167</v>
      </c>
      <c r="B112" s="48" t="s">
        <v>111</v>
      </c>
      <c r="C112" s="7" t="s">
        <v>28</v>
      </c>
      <c r="D112" s="55">
        <v>96500</v>
      </c>
      <c r="E112" s="55">
        <v>365837.5</v>
      </c>
      <c r="F112" s="56">
        <v>0</v>
      </c>
      <c r="G112" s="40" t="s">
        <v>270</v>
      </c>
      <c r="I112" s="12"/>
    </row>
    <row r="113" spans="1:11" ht="56.25" x14ac:dyDescent="0.3">
      <c r="A113" s="1" t="s">
        <v>168</v>
      </c>
      <c r="B113" s="48" t="s">
        <v>139</v>
      </c>
      <c r="C113" s="7" t="s">
        <v>32</v>
      </c>
      <c r="D113" s="56">
        <v>11500</v>
      </c>
      <c r="E113" s="56">
        <v>76294.8</v>
      </c>
      <c r="F113" s="56">
        <v>0</v>
      </c>
      <c r="G113" s="40" t="s">
        <v>271</v>
      </c>
      <c r="I113" s="12"/>
    </row>
    <row r="114" spans="1:11" x14ac:dyDescent="0.3">
      <c r="A114" s="1"/>
      <c r="B114" s="48" t="s">
        <v>4</v>
      </c>
      <c r="C114" s="48"/>
      <c r="D114" s="56">
        <f>D118+D119+D120+D121+D122+D123+D124+D125+D129+D133+D137+D138+D142+D146+D150+D154+D158</f>
        <v>1068232.1000000001</v>
      </c>
      <c r="E114" s="56">
        <f t="shared" ref="E114:F114" si="21">E118+E119+E120+E121+E122+E123+E124+E125+E129+E133+E137+E138+E142+E146+E150+E154+E158</f>
        <v>771904.09999999986</v>
      </c>
      <c r="F114" s="56">
        <f t="shared" si="21"/>
        <v>1699506.2</v>
      </c>
      <c r="G114" s="42"/>
      <c r="H114" s="35"/>
      <c r="I114" s="27"/>
      <c r="J114" s="28"/>
      <c r="K114" s="28"/>
    </row>
    <row r="115" spans="1:11" x14ac:dyDescent="0.3">
      <c r="A115" s="1"/>
      <c r="B115" s="8" t="s">
        <v>5</v>
      </c>
      <c r="C115" s="11"/>
      <c r="D115" s="55"/>
      <c r="E115" s="55"/>
      <c r="F115" s="55"/>
      <c r="G115" s="42"/>
      <c r="H115" s="35"/>
      <c r="I115" s="27"/>
      <c r="J115" s="28"/>
      <c r="K115" s="28"/>
    </row>
    <row r="116" spans="1:11" s="28" customFormat="1" hidden="1" x14ac:dyDescent="0.3">
      <c r="A116" s="24"/>
      <c r="B116" s="30" t="s">
        <v>6</v>
      </c>
      <c r="C116" s="31"/>
      <c r="D116" s="29">
        <f>D118+D119+D120+D121+D122+D123+D124+D127+D131+D135+D137+D140+D144+D148+D152+D156</f>
        <v>446886.1</v>
      </c>
      <c r="E116" s="29">
        <f t="shared" ref="E116:F116" si="22">E118+E119+E120+E121+E122+E123+E124+E127+E131+E135+E137+E140+E144+E148+E152+E156</f>
        <v>246904.09999999998</v>
      </c>
      <c r="F116" s="29">
        <f t="shared" si="22"/>
        <v>574506.19999999995</v>
      </c>
      <c r="G116" s="43"/>
      <c r="H116" s="35" t="s">
        <v>51</v>
      </c>
      <c r="I116" s="27"/>
    </row>
    <row r="117" spans="1:11" x14ac:dyDescent="0.3">
      <c r="A117" s="1"/>
      <c r="B117" s="48" t="s">
        <v>20</v>
      </c>
      <c r="C117" s="11"/>
      <c r="D117" s="55">
        <f>D128+D132+D136+D141+D145+D149+D153+D160+D157</f>
        <v>621346</v>
      </c>
      <c r="E117" s="55">
        <f t="shared" ref="E117:F117" si="23">E128+E132+E136+E141+E145+E149+E153+E160+E157</f>
        <v>525000</v>
      </c>
      <c r="F117" s="55">
        <f t="shared" si="23"/>
        <v>1125000</v>
      </c>
      <c r="G117" s="42"/>
      <c r="H117" s="35"/>
      <c r="I117" s="27"/>
      <c r="J117" s="28"/>
      <c r="K117" s="28"/>
    </row>
    <row r="118" spans="1:11" ht="56.25" x14ac:dyDescent="0.3">
      <c r="A118" s="1" t="s">
        <v>169</v>
      </c>
      <c r="B118" s="48" t="s">
        <v>112</v>
      </c>
      <c r="C118" s="7" t="s">
        <v>113</v>
      </c>
      <c r="D118" s="55">
        <v>11495</v>
      </c>
      <c r="E118" s="55">
        <v>0</v>
      </c>
      <c r="F118" s="55">
        <v>0</v>
      </c>
      <c r="G118" s="40" t="s">
        <v>273</v>
      </c>
      <c r="I118" s="12"/>
    </row>
    <row r="119" spans="1:11" ht="56.25" x14ac:dyDescent="0.3">
      <c r="A119" s="1" t="s">
        <v>170</v>
      </c>
      <c r="B119" s="48" t="s">
        <v>114</v>
      </c>
      <c r="C119" s="11" t="s">
        <v>113</v>
      </c>
      <c r="D119" s="55">
        <v>5820.5</v>
      </c>
      <c r="E119" s="55">
        <v>0</v>
      </c>
      <c r="F119" s="56">
        <v>0</v>
      </c>
      <c r="G119" s="40" t="s">
        <v>274</v>
      </c>
      <c r="I119" s="12"/>
    </row>
    <row r="120" spans="1:11" ht="56.25" x14ac:dyDescent="0.3">
      <c r="A120" s="1" t="s">
        <v>171</v>
      </c>
      <c r="B120" s="48" t="s">
        <v>115</v>
      </c>
      <c r="C120" s="2" t="s">
        <v>113</v>
      </c>
      <c r="D120" s="55">
        <v>18000</v>
      </c>
      <c r="E120" s="55">
        <v>0</v>
      </c>
      <c r="F120" s="56">
        <v>180000</v>
      </c>
      <c r="G120" s="41" t="s">
        <v>275</v>
      </c>
      <c r="I120" s="12"/>
    </row>
    <row r="121" spans="1:11" ht="56.25" x14ac:dyDescent="0.3">
      <c r="A121" s="1" t="s">
        <v>172</v>
      </c>
      <c r="B121" s="48" t="s">
        <v>116</v>
      </c>
      <c r="C121" s="11" t="s">
        <v>113</v>
      </c>
      <c r="D121" s="55">
        <v>0</v>
      </c>
      <c r="E121" s="55">
        <v>7202.2</v>
      </c>
      <c r="F121" s="56">
        <v>0</v>
      </c>
      <c r="G121" s="40" t="s">
        <v>276</v>
      </c>
      <c r="I121" s="12"/>
    </row>
    <row r="122" spans="1:11" ht="56.25" x14ac:dyDescent="0.3">
      <c r="A122" s="1" t="s">
        <v>173</v>
      </c>
      <c r="B122" s="48" t="s">
        <v>117</v>
      </c>
      <c r="C122" s="7" t="s">
        <v>113</v>
      </c>
      <c r="D122" s="55">
        <v>0</v>
      </c>
      <c r="E122" s="55">
        <v>9362.9</v>
      </c>
      <c r="F122" s="55">
        <v>0</v>
      </c>
      <c r="G122" s="40" t="s">
        <v>277</v>
      </c>
      <c r="I122" s="12"/>
    </row>
    <row r="123" spans="1:11" ht="56.25" x14ac:dyDescent="0.3">
      <c r="A123" s="1" t="s">
        <v>174</v>
      </c>
      <c r="B123" s="48" t="s">
        <v>118</v>
      </c>
      <c r="C123" s="49" t="s">
        <v>113</v>
      </c>
      <c r="D123" s="55">
        <v>0</v>
      </c>
      <c r="E123" s="55">
        <v>7202.2</v>
      </c>
      <c r="F123" s="56">
        <v>40000</v>
      </c>
      <c r="G123" s="40" t="s">
        <v>278</v>
      </c>
      <c r="I123" s="12"/>
    </row>
    <row r="124" spans="1:11" ht="56.25" x14ac:dyDescent="0.3">
      <c r="A124" s="1" t="s">
        <v>175</v>
      </c>
      <c r="B124" s="48" t="s">
        <v>119</v>
      </c>
      <c r="C124" s="49" t="s">
        <v>113</v>
      </c>
      <c r="D124" s="55">
        <v>14272.2</v>
      </c>
      <c r="E124" s="55">
        <v>0</v>
      </c>
      <c r="F124" s="56">
        <v>0</v>
      </c>
      <c r="G124" s="40" t="s">
        <v>279</v>
      </c>
      <c r="I124" s="12"/>
    </row>
    <row r="125" spans="1:11" ht="75" x14ac:dyDescent="0.3">
      <c r="A125" s="1" t="s">
        <v>176</v>
      </c>
      <c r="B125" s="48" t="s">
        <v>120</v>
      </c>
      <c r="C125" s="49" t="s">
        <v>113</v>
      </c>
      <c r="D125" s="55">
        <f>D127+D128</f>
        <v>0</v>
      </c>
      <c r="E125" s="55">
        <f t="shared" ref="E125:F125" si="24">E127+E128</f>
        <v>0</v>
      </c>
      <c r="F125" s="55">
        <f t="shared" si="24"/>
        <v>132163.9</v>
      </c>
      <c r="G125" s="40"/>
      <c r="I125" s="12"/>
    </row>
    <row r="126" spans="1:11" x14ac:dyDescent="0.3">
      <c r="A126" s="1"/>
      <c r="B126" s="8" t="s">
        <v>5</v>
      </c>
      <c r="C126" s="7"/>
      <c r="D126" s="55"/>
      <c r="E126" s="55"/>
      <c r="F126" s="55"/>
      <c r="G126" s="40"/>
      <c r="I126" s="12"/>
    </row>
    <row r="127" spans="1:11" hidden="1" x14ac:dyDescent="0.3">
      <c r="A127" s="1"/>
      <c r="B127" s="6" t="s">
        <v>6</v>
      </c>
      <c r="C127" s="16"/>
      <c r="D127" s="21">
        <v>0</v>
      </c>
      <c r="E127" s="21">
        <v>0</v>
      </c>
      <c r="F127" s="22">
        <v>33041.1</v>
      </c>
      <c r="G127" s="40" t="s">
        <v>280</v>
      </c>
      <c r="H127" s="34" t="s">
        <v>51</v>
      </c>
      <c r="I127" s="12"/>
    </row>
    <row r="128" spans="1:11" x14ac:dyDescent="0.3">
      <c r="A128" s="1"/>
      <c r="B128" s="48" t="s">
        <v>20</v>
      </c>
      <c r="C128" s="49"/>
      <c r="D128" s="55">
        <v>0</v>
      </c>
      <c r="E128" s="55">
        <v>0</v>
      </c>
      <c r="F128" s="56">
        <v>99122.8</v>
      </c>
      <c r="G128" s="40" t="s">
        <v>290</v>
      </c>
      <c r="I128" s="12"/>
    </row>
    <row r="129" spans="1:9" ht="56.25" x14ac:dyDescent="0.3">
      <c r="A129" s="1" t="s">
        <v>177</v>
      </c>
      <c r="B129" s="48" t="s">
        <v>281</v>
      </c>
      <c r="C129" s="49" t="s">
        <v>113</v>
      </c>
      <c r="D129" s="55">
        <f>D131+D132</f>
        <v>0</v>
      </c>
      <c r="E129" s="55">
        <f t="shared" ref="E129:F129" si="25">E131+E132</f>
        <v>187200.09999999998</v>
      </c>
      <c r="F129" s="55">
        <f t="shared" si="25"/>
        <v>461481.8</v>
      </c>
      <c r="G129" s="40"/>
      <c r="I129" s="12"/>
    </row>
    <row r="130" spans="1:9" x14ac:dyDescent="0.3">
      <c r="A130" s="1"/>
      <c r="B130" s="48" t="s">
        <v>5</v>
      </c>
      <c r="C130" s="7"/>
      <c r="D130" s="55"/>
      <c r="E130" s="55"/>
      <c r="F130" s="55"/>
      <c r="G130" s="40"/>
      <c r="I130" s="12"/>
    </row>
    <row r="131" spans="1:9" hidden="1" x14ac:dyDescent="0.3">
      <c r="A131" s="1"/>
      <c r="B131" s="6" t="s">
        <v>6</v>
      </c>
      <c r="C131" s="16"/>
      <c r="D131" s="21">
        <v>0</v>
      </c>
      <c r="E131" s="21">
        <v>82902.599999999977</v>
      </c>
      <c r="F131" s="22">
        <v>100000</v>
      </c>
      <c r="G131" s="40" t="s">
        <v>282</v>
      </c>
      <c r="H131" s="34" t="s">
        <v>51</v>
      </c>
      <c r="I131" s="12"/>
    </row>
    <row r="132" spans="1:9" x14ac:dyDescent="0.3">
      <c r="A132" s="1"/>
      <c r="B132" s="48" t="s">
        <v>20</v>
      </c>
      <c r="C132" s="49"/>
      <c r="D132" s="55">
        <v>0</v>
      </c>
      <c r="E132" s="55">
        <v>104297.5</v>
      </c>
      <c r="F132" s="56">
        <v>361481.8</v>
      </c>
      <c r="G132" s="40" t="s">
        <v>290</v>
      </c>
      <c r="I132" s="12"/>
    </row>
    <row r="133" spans="1:9" ht="56.25" x14ac:dyDescent="0.3">
      <c r="A133" s="1" t="s">
        <v>178</v>
      </c>
      <c r="B133" s="48" t="s">
        <v>121</v>
      </c>
      <c r="C133" s="49" t="s">
        <v>113</v>
      </c>
      <c r="D133" s="55">
        <f>D135+D136</f>
        <v>368198.39999999997</v>
      </c>
      <c r="E133" s="55">
        <f t="shared" ref="E133:F133" si="26">E135+E136</f>
        <v>439063.3</v>
      </c>
      <c r="F133" s="55">
        <f t="shared" si="26"/>
        <v>780860.5</v>
      </c>
      <c r="G133" s="40"/>
      <c r="I133" s="12"/>
    </row>
    <row r="134" spans="1:9" x14ac:dyDescent="0.3">
      <c r="A134" s="1"/>
      <c r="B134" s="48" t="s">
        <v>5</v>
      </c>
      <c r="C134" s="7"/>
      <c r="D134" s="55"/>
      <c r="E134" s="55"/>
      <c r="F134" s="55"/>
      <c r="G134" s="40"/>
      <c r="I134" s="12"/>
    </row>
    <row r="135" spans="1:9" hidden="1" x14ac:dyDescent="0.3">
      <c r="A135" s="1"/>
      <c r="B135" s="6" t="s">
        <v>6</v>
      </c>
      <c r="C135" s="11"/>
      <c r="D135" s="21">
        <v>222989.79999999996</v>
      </c>
      <c r="E135" s="21">
        <v>109765.79999999999</v>
      </c>
      <c r="F135" s="22">
        <v>195215.1</v>
      </c>
      <c r="G135" s="40" t="s">
        <v>283</v>
      </c>
      <c r="H135" s="34" t="s">
        <v>51</v>
      </c>
      <c r="I135" s="12"/>
    </row>
    <row r="136" spans="1:9" x14ac:dyDescent="0.3">
      <c r="A136" s="1"/>
      <c r="B136" s="48" t="s">
        <v>20</v>
      </c>
      <c r="C136" s="2"/>
      <c r="D136" s="55">
        <v>145208.6</v>
      </c>
      <c r="E136" s="55">
        <v>329297.5</v>
      </c>
      <c r="F136" s="56">
        <v>585645.4</v>
      </c>
      <c r="G136" s="40" t="s">
        <v>290</v>
      </c>
      <c r="I136" s="12"/>
    </row>
    <row r="137" spans="1:9" ht="56.25" x14ac:dyDescent="0.3">
      <c r="A137" s="1" t="s">
        <v>179</v>
      </c>
      <c r="B137" s="48" t="s">
        <v>122</v>
      </c>
      <c r="C137" s="11" t="s">
        <v>113</v>
      </c>
      <c r="D137" s="55">
        <v>21398.400000000001</v>
      </c>
      <c r="E137" s="55">
        <v>0</v>
      </c>
      <c r="F137" s="56">
        <v>0</v>
      </c>
      <c r="G137" s="40" t="s">
        <v>284</v>
      </c>
      <c r="I137" s="12"/>
    </row>
    <row r="138" spans="1:9" ht="56.25" x14ac:dyDescent="0.3">
      <c r="A138" s="1" t="s">
        <v>180</v>
      </c>
      <c r="B138" s="48" t="s">
        <v>123</v>
      </c>
      <c r="C138" s="7" t="s">
        <v>113</v>
      </c>
      <c r="D138" s="55">
        <f>D140+D141</f>
        <v>35000</v>
      </c>
      <c r="E138" s="55">
        <f t="shared" ref="E138:F138" si="27">E140+E141</f>
        <v>105000</v>
      </c>
      <c r="F138" s="55">
        <f t="shared" si="27"/>
        <v>105000</v>
      </c>
      <c r="G138" s="40"/>
      <c r="I138" s="12"/>
    </row>
    <row r="139" spans="1:9" x14ac:dyDescent="0.3">
      <c r="A139" s="1"/>
      <c r="B139" s="48" t="s">
        <v>5</v>
      </c>
      <c r="C139" s="11"/>
      <c r="D139" s="55"/>
      <c r="E139" s="55"/>
      <c r="F139" s="56"/>
      <c r="G139" s="40"/>
      <c r="I139" s="12"/>
    </row>
    <row r="140" spans="1:9" hidden="1" x14ac:dyDescent="0.3">
      <c r="A140" s="1"/>
      <c r="B140" s="6" t="s">
        <v>6</v>
      </c>
      <c r="C140" s="2"/>
      <c r="D140" s="21">
        <v>26250</v>
      </c>
      <c r="E140" s="21">
        <v>26250</v>
      </c>
      <c r="F140" s="22">
        <v>26250</v>
      </c>
      <c r="G140" s="41" t="s">
        <v>285</v>
      </c>
      <c r="H140" s="34" t="s">
        <v>51</v>
      </c>
      <c r="I140" s="12"/>
    </row>
    <row r="141" spans="1:9" x14ac:dyDescent="0.3">
      <c r="A141" s="1"/>
      <c r="B141" s="48" t="s">
        <v>20</v>
      </c>
      <c r="C141" s="11"/>
      <c r="D141" s="55">
        <v>8750</v>
      </c>
      <c r="E141" s="55">
        <v>78750</v>
      </c>
      <c r="F141" s="56">
        <v>78750</v>
      </c>
      <c r="G141" s="40" t="s">
        <v>290</v>
      </c>
      <c r="I141" s="12"/>
    </row>
    <row r="142" spans="1:9" ht="56.25" x14ac:dyDescent="0.3">
      <c r="A142" s="1" t="s">
        <v>181</v>
      </c>
      <c r="B142" s="48" t="s">
        <v>124</v>
      </c>
      <c r="C142" s="7" t="s">
        <v>113</v>
      </c>
      <c r="D142" s="55">
        <f>D144+D145</f>
        <v>0</v>
      </c>
      <c r="E142" s="55">
        <f t="shared" ref="E142:F142" si="28">E144+E145</f>
        <v>8664.7000000000007</v>
      </c>
      <c r="F142" s="55">
        <f t="shared" si="28"/>
        <v>0</v>
      </c>
      <c r="G142" s="40"/>
      <c r="I142" s="12"/>
    </row>
    <row r="143" spans="1:9" x14ac:dyDescent="0.3">
      <c r="A143" s="1"/>
      <c r="B143" s="48" t="s">
        <v>5</v>
      </c>
      <c r="C143" s="7"/>
      <c r="D143" s="55"/>
      <c r="E143" s="55"/>
      <c r="F143" s="55"/>
      <c r="G143" s="40"/>
      <c r="I143" s="12"/>
    </row>
    <row r="144" spans="1:9" hidden="1" x14ac:dyDescent="0.3">
      <c r="A144" s="1"/>
      <c r="B144" s="6" t="s">
        <v>6</v>
      </c>
      <c r="C144" s="15"/>
      <c r="D144" s="21">
        <v>0</v>
      </c>
      <c r="E144" s="21">
        <v>2166.1999999999998</v>
      </c>
      <c r="F144" s="22">
        <v>0</v>
      </c>
      <c r="G144" s="40" t="s">
        <v>286</v>
      </c>
      <c r="H144" s="34" t="s">
        <v>51</v>
      </c>
      <c r="I144" s="12"/>
    </row>
    <row r="145" spans="1:9" x14ac:dyDescent="0.3">
      <c r="A145" s="1"/>
      <c r="B145" s="48" t="s">
        <v>20</v>
      </c>
      <c r="C145" s="48"/>
      <c r="D145" s="55">
        <v>0</v>
      </c>
      <c r="E145" s="55">
        <v>6498.5</v>
      </c>
      <c r="F145" s="56">
        <v>0</v>
      </c>
      <c r="G145" s="40" t="s">
        <v>290</v>
      </c>
      <c r="I145" s="12"/>
    </row>
    <row r="146" spans="1:9" ht="56.25" x14ac:dyDescent="0.3">
      <c r="A146" s="1" t="s">
        <v>182</v>
      </c>
      <c r="B146" s="48" t="s">
        <v>125</v>
      </c>
      <c r="C146" s="48" t="s">
        <v>113</v>
      </c>
      <c r="D146" s="55">
        <f>D148+D149</f>
        <v>0</v>
      </c>
      <c r="E146" s="55">
        <f t="shared" ref="E146:F146" si="29">E148+E149</f>
        <v>8208.7000000000007</v>
      </c>
      <c r="F146" s="55">
        <f t="shared" si="29"/>
        <v>0</v>
      </c>
      <c r="G146" s="40"/>
      <c r="I146" s="12"/>
    </row>
    <row r="147" spans="1:9" x14ac:dyDescent="0.3">
      <c r="A147" s="1"/>
      <c r="B147" s="48" t="s">
        <v>5</v>
      </c>
      <c r="C147" s="7"/>
      <c r="D147" s="55"/>
      <c r="E147" s="55"/>
      <c r="F147" s="55"/>
      <c r="G147" s="40"/>
      <c r="I147" s="12"/>
    </row>
    <row r="148" spans="1:9" hidden="1" x14ac:dyDescent="0.3">
      <c r="A148" s="1"/>
      <c r="B148" s="6" t="s">
        <v>6</v>
      </c>
      <c r="C148" s="15"/>
      <c r="D148" s="21">
        <v>0</v>
      </c>
      <c r="E148" s="21">
        <v>2052.1999999999998</v>
      </c>
      <c r="F148" s="22">
        <v>0</v>
      </c>
      <c r="G148" s="40" t="s">
        <v>287</v>
      </c>
      <c r="H148" s="34" t="s">
        <v>51</v>
      </c>
      <c r="I148" s="12"/>
    </row>
    <row r="149" spans="1:9" x14ac:dyDescent="0.3">
      <c r="A149" s="1"/>
      <c r="B149" s="48" t="s">
        <v>20</v>
      </c>
      <c r="C149" s="48"/>
      <c r="D149" s="55">
        <v>0</v>
      </c>
      <c r="E149" s="55">
        <v>6156.5</v>
      </c>
      <c r="F149" s="56">
        <v>0</v>
      </c>
      <c r="G149" s="40" t="s">
        <v>290</v>
      </c>
      <c r="I149" s="12"/>
    </row>
    <row r="150" spans="1:9" ht="56.25" x14ac:dyDescent="0.3">
      <c r="A150" s="1" t="s">
        <v>183</v>
      </c>
      <c r="B150" s="48" t="s">
        <v>126</v>
      </c>
      <c r="C150" s="48" t="s">
        <v>113</v>
      </c>
      <c r="D150" s="55">
        <f>D152+D153</f>
        <v>235920.4</v>
      </c>
      <c r="E150" s="55">
        <f t="shared" ref="E150:F150" si="30">E152+E153</f>
        <v>0</v>
      </c>
      <c r="F150" s="55">
        <f t="shared" si="30"/>
        <v>0</v>
      </c>
      <c r="G150" s="40"/>
      <c r="I150" s="12"/>
    </row>
    <row r="151" spans="1:9" x14ac:dyDescent="0.3">
      <c r="A151" s="1"/>
      <c r="B151" s="48" t="s">
        <v>5</v>
      </c>
      <c r="C151" s="7"/>
      <c r="D151" s="55"/>
      <c r="E151" s="55"/>
      <c r="F151" s="55"/>
      <c r="G151" s="40"/>
      <c r="I151" s="12"/>
    </row>
    <row r="152" spans="1:9" hidden="1" x14ac:dyDescent="0.3">
      <c r="A152" s="1"/>
      <c r="B152" s="6" t="s">
        <v>6</v>
      </c>
      <c r="C152" s="15"/>
      <c r="D152" s="21">
        <v>58980.1</v>
      </c>
      <c r="E152" s="21">
        <v>0</v>
      </c>
      <c r="F152" s="22">
        <v>0</v>
      </c>
      <c r="G152" s="40" t="s">
        <v>289</v>
      </c>
      <c r="H152" s="34" t="s">
        <v>51</v>
      </c>
      <c r="I152" s="12"/>
    </row>
    <row r="153" spans="1:9" x14ac:dyDescent="0.3">
      <c r="A153" s="1"/>
      <c r="B153" s="48" t="s">
        <v>20</v>
      </c>
      <c r="C153" s="48"/>
      <c r="D153" s="55">
        <v>176940.3</v>
      </c>
      <c r="E153" s="55">
        <v>0</v>
      </c>
      <c r="F153" s="56">
        <v>0</v>
      </c>
      <c r="G153" s="40" t="s">
        <v>290</v>
      </c>
      <c r="I153" s="12"/>
    </row>
    <row r="154" spans="1:9" ht="56.25" x14ac:dyDescent="0.3">
      <c r="A154" s="1" t="s">
        <v>184</v>
      </c>
      <c r="B154" s="48" t="s">
        <v>127</v>
      </c>
      <c r="C154" s="48" t="s">
        <v>113</v>
      </c>
      <c r="D154" s="55">
        <f>D156+D157</f>
        <v>270720.40000000002</v>
      </c>
      <c r="E154" s="55">
        <f t="shared" ref="E154:F154" si="31">E156+E157</f>
        <v>0</v>
      </c>
      <c r="F154" s="55">
        <f t="shared" si="31"/>
        <v>0</v>
      </c>
      <c r="G154" s="40"/>
      <c r="I154" s="12"/>
    </row>
    <row r="155" spans="1:9" x14ac:dyDescent="0.3">
      <c r="A155" s="1"/>
      <c r="B155" s="48" t="s">
        <v>5</v>
      </c>
      <c r="C155" s="48"/>
      <c r="D155" s="55"/>
      <c r="E155" s="55"/>
      <c r="F155" s="55"/>
      <c r="G155" s="40"/>
      <c r="I155" s="12"/>
    </row>
    <row r="156" spans="1:9" hidden="1" x14ac:dyDescent="0.3">
      <c r="A156" s="1"/>
      <c r="B156" s="23" t="s">
        <v>6</v>
      </c>
      <c r="C156" s="23"/>
      <c r="D156" s="21">
        <v>67680.100000000006</v>
      </c>
      <c r="E156" s="21">
        <v>0</v>
      </c>
      <c r="F156" s="21">
        <v>0</v>
      </c>
      <c r="G156" s="40" t="s">
        <v>288</v>
      </c>
      <c r="H156" s="34" t="s">
        <v>51</v>
      </c>
      <c r="I156" s="12"/>
    </row>
    <row r="157" spans="1:9" x14ac:dyDescent="0.3">
      <c r="A157" s="1"/>
      <c r="B157" s="48" t="s">
        <v>20</v>
      </c>
      <c r="C157" s="48"/>
      <c r="D157" s="55">
        <v>203040.3</v>
      </c>
      <c r="E157" s="55">
        <v>0</v>
      </c>
      <c r="F157" s="55">
        <v>0</v>
      </c>
      <c r="G157" s="40" t="s">
        <v>290</v>
      </c>
      <c r="I157" s="12"/>
    </row>
    <row r="158" spans="1:9" ht="56.25" x14ac:dyDescent="0.3">
      <c r="A158" s="1" t="s">
        <v>185</v>
      </c>
      <c r="B158" s="48" t="s">
        <v>128</v>
      </c>
      <c r="C158" s="7" t="s">
        <v>113</v>
      </c>
      <c r="D158" s="55">
        <f>D160</f>
        <v>87406.8</v>
      </c>
      <c r="E158" s="55">
        <f t="shared" ref="E158:F158" si="32">E160</f>
        <v>0</v>
      </c>
      <c r="F158" s="55">
        <f t="shared" si="32"/>
        <v>0</v>
      </c>
      <c r="G158" s="40"/>
      <c r="I158" s="12"/>
    </row>
    <row r="159" spans="1:9" x14ac:dyDescent="0.3">
      <c r="A159" s="1"/>
      <c r="B159" s="48" t="s">
        <v>5</v>
      </c>
      <c r="C159" s="48"/>
      <c r="D159" s="55"/>
      <c r="E159" s="55"/>
      <c r="F159" s="55"/>
      <c r="G159" s="40"/>
      <c r="I159" s="12"/>
    </row>
    <row r="160" spans="1:9" x14ac:dyDescent="0.3">
      <c r="A160" s="1"/>
      <c r="B160" s="48" t="s">
        <v>20</v>
      </c>
      <c r="C160" s="48"/>
      <c r="D160" s="55">
        <v>87406.8</v>
      </c>
      <c r="E160" s="55">
        <v>0</v>
      </c>
      <c r="F160" s="56">
        <v>0</v>
      </c>
      <c r="G160" s="40" t="s">
        <v>290</v>
      </c>
      <c r="I160" s="12"/>
    </row>
    <row r="161" spans="1:11" x14ac:dyDescent="0.3">
      <c r="A161" s="1"/>
      <c r="B161" s="48" t="s">
        <v>21</v>
      </c>
      <c r="C161" s="11"/>
      <c r="D161" s="56">
        <f>D162+D163</f>
        <v>458741.8</v>
      </c>
      <c r="E161" s="56">
        <f t="shared" ref="E161:F161" si="33">E162+E163</f>
        <v>0</v>
      </c>
      <c r="F161" s="56">
        <f t="shared" si="33"/>
        <v>0</v>
      </c>
      <c r="G161" s="42"/>
      <c r="H161" s="35"/>
      <c r="I161" s="27"/>
      <c r="J161" s="28"/>
      <c r="K161" s="28"/>
    </row>
    <row r="162" spans="1:11" ht="56.25" x14ac:dyDescent="0.3">
      <c r="A162" s="61" t="s">
        <v>186</v>
      </c>
      <c r="B162" s="59" t="s">
        <v>133</v>
      </c>
      <c r="C162" s="7" t="s">
        <v>32</v>
      </c>
      <c r="D162" s="56">
        <v>444760</v>
      </c>
      <c r="E162" s="56">
        <v>0</v>
      </c>
      <c r="F162" s="56">
        <v>0</v>
      </c>
      <c r="G162" s="40" t="s">
        <v>291</v>
      </c>
      <c r="I162" s="12"/>
    </row>
    <row r="163" spans="1:11" ht="75" x14ac:dyDescent="0.3">
      <c r="A163" s="62"/>
      <c r="B163" s="60"/>
      <c r="C163" s="7" t="s">
        <v>33</v>
      </c>
      <c r="D163" s="56">
        <v>13981.8</v>
      </c>
      <c r="E163" s="56">
        <v>0</v>
      </c>
      <c r="F163" s="56">
        <v>0</v>
      </c>
      <c r="G163" s="40" t="s">
        <v>291</v>
      </c>
      <c r="I163" s="12"/>
    </row>
    <row r="164" spans="1:11" x14ac:dyDescent="0.3">
      <c r="A164" s="1"/>
      <c r="B164" s="53" t="s">
        <v>7</v>
      </c>
      <c r="C164" s="53"/>
      <c r="D164" s="56">
        <f>D168+D169+D170+D171++D175+D176+D177+D178</f>
        <v>372844.10000000003</v>
      </c>
      <c r="E164" s="56">
        <f t="shared" ref="E164:F164" si="34">E168+E169+E170+E171++E175+E176+E177+E178</f>
        <v>753833.39999999991</v>
      </c>
      <c r="F164" s="56">
        <f t="shared" si="34"/>
        <v>339837.2</v>
      </c>
      <c r="G164" s="42"/>
      <c r="H164" s="35"/>
      <c r="I164" s="27"/>
      <c r="J164" s="28"/>
      <c r="K164" s="28"/>
    </row>
    <row r="165" spans="1:11" x14ac:dyDescent="0.3">
      <c r="A165" s="1"/>
      <c r="B165" s="48" t="s">
        <v>5</v>
      </c>
      <c r="C165" s="53"/>
      <c r="D165" s="56"/>
      <c r="E165" s="56"/>
      <c r="F165" s="56"/>
      <c r="G165" s="42"/>
      <c r="H165" s="35"/>
      <c r="I165" s="27"/>
      <c r="J165" s="28"/>
      <c r="K165" s="28"/>
    </row>
    <row r="166" spans="1:11" s="28" customFormat="1" hidden="1" x14ac:dyDescent="0.3">
      <c r="A166" s="24"/>
      <c r="B166" s="25" t="s">
        <v>6</v>
      </c>
      <c r="C166" s="32"/>
      <c r="D166" s="26">
        <f>D168+D169+D170+D173+D175+D176+D177+D178</f>
        <v>372844.10000000003</v>
      </c>
      <c r="E166" s="26">
        <f t="shared" ref="E166:F166" si="35">E168+E169+E170+E173+E175+E176+E177+E178</f>
        <v>701621</v>
      </c>
      <c r="F166" s="26">
        <f t="shared" si="35"/>
        <v>339837.2</v>
      </c>
      <c r="G166" s="42"/>
      <c r="H166" s="35" t="s">
        <v>51</v>
      </c>
      <c r="I166" s="27"/>
    </row>
    <row r="167" spans="1:11" x14ac:dyDescent="0.3">
      <c r="A167" s="1"/>
      <c r="B167" s="48" t="s">
        <v>30</v>
      </c>
      <c r="C167" s="53"/>
      <c r="D167" s="56">
        <f>D174</f>
        <v>0</v>
      </c>
      <c r="E167" s="56">
        <f t="shared" ref="E167:F167" si="36">E174</f>
        <v>52212.4</v>
      </c>
      <c r="F167" s="56">
        <f t="shared" si="36"/>
        <v>0</v>
      </c>
      <c r="G167" s="42"/>
      <c r="H167" s="35"/>
      <c r="I167" s="27"/>
      <c r="J167" s="28"/>
      <c r="K167" s="28"/>
    </row>
    <row r="168" spans="1:11" ht="56.25" x14ac:dyDescent="0.3">
      <c r="A168" s="61" t="s">
        <v>187</v>
      </c>
      <c r="B168" s="59" t="s">
        <v>129</v>
      </c>
      <c r="C168" s="7" t="s">
        <v>32</v>
      </c>
      <c r="D168" s="56">
        <v>195888.6</v>
      </c>
      <c r="E168" s="56">
        <v>0</v>
      </c>
      <c r="F168" s="56">
        <v>0</v>
      </c>
      <c r="G168" s="40" t="s">
        <v>292</v>
      </c>
      <c r="I168" s="12"/>
    </row>
    <row r="169" spans="1:11" ht="75" x14ac:dyDescent="0.3">
      <c r="A169" s="62"/>
      <c r="B169" s="60"/>
      <c r="C169" s="7" t="s">
        <v>34</v>
      </c>
      <c r="D169" s="56">
        <v>4480.7</v>
      </c>
      <c r="E169" s="56">
        <v>0</v>
      </c>
      <c r="F169" s="56">
        <v>0</v>
      </c>
      <c r="G169" s="40" t="s">
        <v>292</v>
      </c>
      <c r="I169" s="12"/>
    </row>
    <row r="170" spans="1:11" ht="56.25" x14ac:dyDescent="0.3">
      <c r="A170" s="61" t="s">
        <v>188</v>
      </c>
      <c r="B170" s="59" t="s">
        <v>293</v>
      </c>
      <c r="C170" s="7" t="s">
        <v>32</v>
      </c>
      <c r="D170" s="56">
        <v>168913.1</v>
      </c>
      <c r="E170" s="56">
        <v>354156.3</v>
      </c>
      <c r="F170" s="56">
        <v>0</v>
      </c>
      <c r="G170" s="40" t="s">
        <v>294</v>
      </c>
      <c r="I170" s="12"/>
    </row>
    <row r="171" spans="1:11" ht="75" x14ac:dyDescent="0.3">
      <c r="A171" s="62"/>
      <c r="B171" s="60"/>
      <c r="C171" s="7" t="s">
        <v>34</v>
      </c>
      <c r="D171" s="56">
        <f>D173+D174</f>
        <v>0</v>
      </c>
      <c r="E171" s="56">
        <f t="shared" ref="E171:F171" si="37">E173+E174</f>
        <v>55213.3</v>
      </c>
      <c r="F171" s="56">
        <f t="shared" si="37"/>
        <v>0</v>
      </c>
      <c r="G171" s="40"/>
      <c r="I171" s="12"/>
    </row>
    <row r="172" spans="1:11" x14ac:dyDescent="0.3">
      <c r="A172" s="47"/>
      <c r="B172" s="48" t="s">
        <v>5</v>
      </c>
      <c r="C172" s="7"/>
      <c r="D172" s="56"/>
      <c r="E172" s="56"/>
      <c r="F172" s="56"/>
      <c r="G172" s="40"/>
      <c r="I172" s="12"/>
    </row>
    <row r="173" spans="1:11" hidden="1" x14ac:dyDescent="0.3">
      <c r="A173" s="20"/>
      <c r="B173" s="15" t="s">
        <v>6</v>
      </c>
      <c r="C173" s="7"/>
      <c r="D173" s="22">
        <v>0</v>
      </c>
      <c r="E173" s="22">
        <v>3000.9</v>
      </c>
      <c r="F173" s="22">
        <v>0</v>
      </c>
      <c r="G173" s="40" t="s">
        <v>294</v>
      </c>
      <c r="H173" s="34" t="s">
        <v>51</v>
      </c>
      <c r="I173" s="12"/>
    </row>
    <row r="174" spans="1:11" x14ac:dyDescent="0.3">
      <c r="A174" s="47"/>
      <c r="B174" s="48" t="s">
        <v>30</v>
      </c>
      <c r="C174" s="7"/>
      <c r="D174" s="56">
        <v>0</v>
      </c>
      <c r="E174" s="56">
        <v>52212.4</v>
      </c>
      <c r="F174" s="56">
        <v>0</v>
      </c>
      <c r="G174" s="40" t="s">
        <v>294</v>
      </c>
      <c r="I174" s="12"/>
    </row>
    <row r="175" spans="1:11" ht="56.25" x14ac:dyDescent="0.3">
      <c r="A175" s="1" t="s">
        <v>189</v>
      </c>
      <c r="B175" s="48" t="s">
        <v>130</v>
      </c>
      <c r="C175" s="7" t="s">
        <v>32</v>
      </c>
      <c r="D175" s="56">
        <v>3500</v>
      </c>
      <c r="E175" s="56">
        <v>0</v>
      </c>
      <c r="F175" s="56">
        <v>224073.8</v>
      </c>
      <c r="G175" s="40" t="s">
        <v>295</v>
      </c>
      <c r="I175" s="12"/>
    </row>
    <row r="176" spans="1:11" ht="56.25" x14ac:dyDescent="0.3">
      <c r="A176" s="1" t="s">
        <v>190</v>
      </c>
      <c r="B176" s="48" t="s">
        <v>131</v>
      </c>
      <c r="C176" s="7" t="s">
        <v>32</v>
      </c>
      <c r="D176" s="56">
        <v>61.7</v>
      </c>
      <c r="E176" s="56">
        <v>244606.1</v>
      </c>
      <c r="F176" s="56">
        <v>103801.60000000001</v>
      </c>
      <c r="G176" s="40" t="s">
        <v>296</v>
      </c>
      <c r="I176" s="12"/>
    </row>
    <row r="177" spans="1:11" ht="56.25" x14ac:dyDescent="0.3">
      <c r="A177" s="1" t="s">
        <v>191</v>
      </c>
      <c r="B177" s="48" t="s">
        <v>297</v>
      </c>
      <c r="C177" s="7" t="s">
        <v>32</v>
      </c>
      <c r="D177" s="56">
        <v>0</v>
      </c>
      <c r="E177" s="56">
        <v>0</v>
      </c>
      <c r="F177" s="56">
        <v>11961.8</v>
      </c>
      <c r="G177" s="40" t="s">
        <v>298</v>
      </c>
      <c r="I177" s="12"/>
    </row>
    <row r="178" spans="1:11" ht="56.25" x14ac:dyDescent="0.3">
      <c r="A178" s="1" t="s">
        <v>192</v>
      </c>
      <c r="B178" s="48" t="s">
        <v>132</v>
      </c>
      <c r="C178" s="7" t="s">
        <v>32</v>
      </c>
      <c r="D178" s="56">
        <v>0</v>
      </c>
      <c r="E178" s="56">
        <v>99857.7</v>
      </c>
      <c r="F178" s="56">
        <v>0</v>
      </c>
      <c r="G178" s="40" t="s">
        <v>299</v>
      </c>
      <c r="I178" s="12"/>
    </row>
    <row r="179" spans="1:11" x14ac:dyDescent="0.3">
      <c r="A179" s="1"/>
      <c r="B179" s="48" t="s">
        <v>15</v>
      </c>
      <c r="C179" s="11"/>
      <c r="D179" s="56">
        <f>D180+D181+D182+D183+D184+D185+D186+D187+D188+D189+D190</f>
        <v>28465</v>
      </c>
      <c r="E179" s="56">
        <f t="shared" ref="E179:F179" si="38">E180+E181+E182+E183+E184+E185+E186+E187+E188+E189+E190</f>
        <v>109028.69999999998</v>
      </c>
      <c r="F179" s="56">
        <f t="shared" si="38"/>
        <v>182623.4</v>
      </c>
      <c r="G179" s="42"/>
      <c r="H179" s="35"/>
      <c r="I179" s="27"/>
      <c r="J179" s="28"/>
      <c r="K179" s="28"/>
    </row>
    <row r="180" spans="1:11" ht="56.25" x14ac:dyDescent="0.3">
      <c r="A180" s="1" t="s">
        <v>193</v>
      </c>
      <c r="B180" s="48" t="s">
        <v>134</v>
      </c>
      <c r="C180" s="7" t="s">
        <v>32</v>
      </c>
      <c r="D180" s="56">
        <v>0</v>
      </c>
      <c r="E180" s="56">
        <v>94683.9</v>
      </c>
      <c r="F180" s="56">
        <v>166194.4</v>
      </c>
      <c r="G180" s="40" t="s">
        <v>300</v>
      </c>
      <c r="I180" s="12"/>
    </row>
    <row r="181" spans="1:11" ht="56.25" x14ac:dyDescent="0.3">
      <c r="A181" s="1" t="s">
        <v>194</v>
      </c>
      <c r="B181" s="48" t="s">
        <v>250</v>
      </c>
      <c r="C181" s="7" t="s">
        <v>32</v>
      </c>
      <c r="D181" s="56">
        <v>0</v>
      </c>
      <c r="E181" s="56">
        <v>7172.4</v>
      </c>
      <c r="F181" s="56">
        <v>0</v>
      </c>
      <c r="G181" s="40" t="s">
        <v>301</v>
      </c>
      <c r="I181" s="12"/>
    </row>
    <row r="182" spans="1:11" ht="56.25" x14ac:dyDescent="0.3">
      <c r="A182" s="1" t="s">
        <v>195</v>
      </c>
      <c r="B182" s="48" t="s">
        <v>251</v>
      </c>
      <c r="C182" s="7" t="s">
        <v>32</v>
      </c>
      <c r="D182" s="56">
        <v>0</v>
      </c>
      <c r="E182" s="56">
        <v>7172.4</v>
      </c>
      <c r="F182" s="56">
        <v>0</v>
      </c>
      <c r="G182" s="40" t="s">
        <v>302</v>
      </c>
      <c r="I182" s="12"/>
    </row>
    <row r="183" spans="1:11" ht="56.25" x14ac:dyDescent="0.3">
      <c r="A183" s="1" t="s">
        <v>260</v>
      </c>
      <c r="B183" s="48" t="s">
        <v>252</v>
      </c>
      <c r="C183" s="7" t="s">
        <v>32</v>
      </c>
      <c r="D183" s="56">
        <v>2261.4</v>
      </c>
      <c r="E183" s="56">
        <v>0</v>
      </c>
      <c r="F183" s="56">
        <v>0</v>
      </c>
      <c r="G183" s="40" t="s">
        <v>303</v>
      </c>
      <c r="I183" s="12"/>
    </row>
    <row r="184" spans="1:11" ht="56.25" x14ac:dyDescent="0.3">
      <c r="A184" s="1" t="s">
        <v>261</v>
      </c>
      <c r="B184" s="48" t="s">
        <v>253</v>
      </c>
      <c r="C184" s="7" t="s">
        <v>32</v>
      </c>
      <c r="D184" s="56">
        <v>574.9</v>
      </c>
      <c r="E184" s="56">
        <v>0</v>
      </c>
      <c r="F184" s="56">
        <v>7574</v>
      </c>
      <c r="G184" s="40" t="s">
        <v>304</v>
      </c>
      <c r="I184" s="12"/>
    </row>
    <row r="185" spans="1:11" ht="56.25" x14ac:dyDescent="0.3">
      <c r="A185" s="1" t="s">
        <v>262</v>
      </c>
      <c r="B185" s="48" t="s">
        <v>254</v>
      </c>
      <c r="C185" s="7" t="s">
        <v>32</v>
      </c>
      <c r="D185" s="56">
        <v>0</v>
      </c>
      <c r="E185" s="56">
        <v>0</v>
      </c>
      <c r="F185" s="56">
        <v>640.5</v>
      </c>
      <c r="G185" s="40" t="s">
        <v>305</v>
      </c>
      <c r="I185" s="12"/>
    </row>
    <row r="186" spans="1:11" ht="56.25" x14ac:dyDescent="0.3">
      <c r="A186" s="1" t="s">
        <v>263</v>
      </c>
      <c r="B186" s="48" t="s">
        <v>255</v>
      </c>
      <c r="C186" s="7" t="s">
        <v>32</v>
      </c>
      <c r="D186" s="56">
        <v>0</v>
      </c>
      <c r="E186" s="56">
        <v>0</v>
      </c>
      <c r="F186" s="56">
        <v>640.5</v>
      </c>
      <c r="G186" s="40" t="s">
        <v>306</v>
      </c>
      <c r="I186" s="12"/>
    </row>
    <row r="187" spans="1:11" ht="56.25" x14ac:dyDescent="0.3">
      <c r="A187" s="1" t="s">
        <v>264</v>
      </c>
      <c r="B187" s="48" t="s">
        <v>256</v>
      </c>
      <c r="C187" s="7" t="s">
        <v>32</v>
      </c>
      <c r="D187" s="56">
        <v>574.9</v>
      </c>
      <c r="E187" s="56">
        <v>0</v>
      </c>
      <c r="F187" s="56">
        <v>7574</v>
      </c>
      <c r="G187" s="40" t="s">
        <v>307</v>
      </c>
      <c r="I187" s="12"/>
    </row>
    <row r="188" spans="1:11" ht="56.25" x14ac:dyDescent="0.3">
      <c r="A188" s="1" t="s">
        <v>265</v>
      </c>
      <c r="B188" s="48" t="s">
        <v>257</v>
      </c>
      <c r="C188" s="7" t="s">
        <v>32</v>
      </c>
      <c r="D188" s="56">
        <v>7937.8</v>
      </c>
      <c r="E188" s="56">
        <v>0</v>
      </c>
      <c r="F188" s="56">
        <v>0</v>
      </c>
      <c r="G188" s="40" t="s">
        <v>308</v>
      </c>
      <c r="I188" s="12"/>
    </row>
    <row r="189" spans="1:11" ht="56.25" x14ac:dyDescent="0.3">
      <c r="A189" s="1" t="s">
        <v>266</v>
      </c>
      <c r="B189" s="48" t="s">
        <v>258</v>
      </c>
      <c r="C189" s="7" t="s">
        <v>32</v>
      </c>
      <c r="D189" s="56">
        <v>8382.9</v>
      </c>
      <c r="E189" s="56">
        <v>0</v>
      </c>
      <c r="F189" s="56">
        <v>0</v>
      </c>
      <c r="G189" s="40" t="s">
        <v>309</v>
      </c>
      <c r="I189" s="12"/>
    </row>
    <row r="190" spans="1:11" ht="56.25" x14ac:dyDescent="0.3">
      <c r="A190" s="1" t="s">
        <v>267</v>
      </c>
      <c r="B190" s="48" t="s">
        <v>259</v>
      </c>
      <c r="C190" s="7" t="s">
        <v>32</v>
      </c>
      <c r="D190" s="56">
        <v>8733.1</v>
      </c>
      <c r="E190" s="56">
        <v>0</v>
      </c>
      <c r="F190" s="56">
        <v>0</v>
      </c>
      <c r="G190" s="40" t="s">
        <v>310</v>
      </c>
      <c r="I190" s="12"/>
    </row>
    <row r="191" spans="1:11" x14ac:dyDescent="0.3">
      <c r="A191" s="52"/>
      <c r="B191" s="63" t="s">
        <v>8</v>
      </c>
      <c r="C191" s="63"/>
      <c r="D191" s="56">
        <f>D11+D61+D95+D114+D161+D164+D179</f>
        <v>5390307.2000000002</v>
      </c>
      <c r="E191" s="56">
        <f>E11+E61+E95+E114+E161+E164+E179</f>
        <v>9388941.6999999993</v>
      </c>
      <c r="F191" s="56">
        <f>F11+F61+F95+F114+F161+F164+F179</f>
        <v>4222513.8000000007</v>
      </c>
      <c r="G191" s="40"/>
      <c r="I191" s="12"/>
    </row>
    <row r="192" spans="1:11" x14ac:dyDescent="0.3">
      <c r="A192" s="52"/>
      <c r="B192" s="76" t="s">
        <v>9</v>
      </c>
      <c r="C192" s="77"/>
      <c r="D192" s="56"/>
      <c r="E192" s="56"/>
      <c r="F192" s="56"/>
      <c r="G192" s="40"/>
      <c r="I192" s="12"/>
    </row>
    <row r="193" spans="1:9" x14ac:dyDescent="0.3">
      <c r="A193" s="52"/>
      <c r="B193" s="76" t="s">
        <v>20</v>
      </c>
      <c r="C193" s="78"/>
      <c r="D193" s="56">
        <f>D117</f>
        <v>621346</v>
      </c>
      <c r="E193" s="56">
        <f>E117</f>
        <v>525000</v>
      </c>
      <c r="F193" s="56">
        <f>F117</f>
        <v>1125000</v>
      </c>
      <c r="G193" s="40"/>
      <c r="I193" s="12"/>
    </row>
    <row r="194" spans="1:9" x14ac:dyDescent="0.3">
      <c r="A194" s="52"/>
      <c r="B194" s="50" t="s">
        <v>12</v>
      </c>
      <c r="C194" s="51"/>
      <c r="D194" s="56">
        <f>D14+D64+D98+D167</f>
        <v>449555.10000000003</v>
      </c>
      <c r="E194" s="56">
        <f>E14+E64+E98+E167</f>
        <v>283053.8</v>
      </c>
      <c r="F194" s="56">
        <f>F14+F64+F98+F167</f>
        <v>368128.70000000007</v>
      </c>
      <c r="G194" s="40"/>
      <c r="I194" s="12"/>
    </row>
    <row r="195" spans="1:9" x14ac:dyDescent="0.3">
      <c r="A195" s="52"/>
      <c r="B195" s="50" t="s">
        <v>19</v>
      </c>
      <c r="C195" s="51"/>
      <c r="D195" s="56">
        <f>D15+D65</f>
        <v>562558.19999999995</v>
      </c>
      <c r="E195" s="56">
        <f>E15+E65</f>
        <v>103845.8</v>
      </c>
      <c r="F195" s="56">
        <f>F15+F65</f>
        <v>99252.7</v>
      </c>
      <c r="G195" s="40"/>
      <c r="I195" s="12"/>
    </row>
    <row r="196" spans="1:9" x14ac:dyDescent="0.3">
      <c r="A196" s="52"/>
      <c r="B196" s="63" t="s">
        <v>26</v>
      </c>
      <c r="C196" s="64"/>
      <c r="D196" s="56">
        <f>D66</f>
        <v>1138038.3</v>
      </c>
      <c r="E196" s="56">
        <f>E66</f>
        <v>4740174.3999999994</v>
      </c>
      <c r="F196" s="56">
        <f>F66</f>
        <v>0</v>
      </c>
      <c r="G196" s="40"/>
      <c r="I196" s="12"/>
    </row>
    <row r="197" spans="1:9" x14ac:dyDescent="0.3">
      <c r="A197" s="52"/>
      <c r="B197" s="63" t="s">
        <v>10</v>
      </c>
      <c r="C197" s="63"/>
      <c r="D197" s="56"/>
      <c r="E197" s="56"/>
      <c r="F197" s="56"/>
      <c r="G197" s="40"/>
      <c r="I197" s="12"/>
    </row>
    <row r="198" spans="1:9" x14ac:dyDescent="0.3">
      <c r="A198" s="52"/>
      <c r="B198" s="65" t="s">
        <v>14</v>
      </c>
      <c r="C198" s="65"/>
      <c r="D198" s="56">
        <f>D67+D68+D69+D70+D72+D73+D74+D75+D76+D77+D78+D16+D17+D18+D19+D20+D28+D29+D34+D35+D36+D37+D38+D42+D43+D54+D56+D58+D60+D79+D111+D162+D168+D170+D175+D176+D177+D178+D180+D85+D113+D181+D182+D183+D184+D185+D186+D187+D188+D189+D190</f>
        <v>2342969.5999999996</v>
      </c>
      <c r="E198" s="56">
        <f t="shared" ref="E198:F198" si="39">E67+E68+E69+E70+E72+E73+E74+E75+E76+E77+E78+E16+E17+E18+E19+E20+E28+E29+E34+E35+E36+E37+E38+E42+E43+E54+E56+E58+E60+E79+E111+E162+E168+E170+E175+E176+E177+E178+E180+E85+E113+E181+E182+E183+E184+E185+E186+E187+E188+E189+E190</f>
        <v>3170945.1999999993</v>
      </c>
      <c r="F198" s="56">
        <f t="shared" si="39"/>
        <v>1459698.1</v>
      </c>
      <c r="G198" s="40"/>
      <c r="I198" s="12"/>
    </row>
    <row r="199" spans="1:9" x14ac:dyDescent="0.3">
      <c r="A199" s="52"/>
      <c r="B199" s="66" t="s">
        <v>3</v>
      </c>
      <c r="C199" s="64"/>
      <c r="D199" s="56">
        <f>D80+D88+D91</f>
        <v>1339312.3999999999</v>
      </c>
      <c r="E199" s="56">
        <f>E80+E88+E91</f>
        <v>4798565.1999999993</v>
      </c>
      <c r="F199" s="56">
        <f>F80+F88+F91</f>
        <v>860608.79999999993</v>
      </c>
      <c r="G199" s="40"/>
      <c r="I199" s="12"/>
    </row>
    <row r="200" spans="1:9" x14ac:dyDescent="0.3">
      <c r="A200" s="52"/>
      <c r="B200" s="63" t="s">
        <v>28</v>
      </c>
      <c r="C200" s="64"/>
      <c r="D200" s="56">
        <f>D99+D103+D104+D105+D106+D107+D108+D109+D110+D118+D119+D120+D121+D122+D123+D124+D125+D129+D133+D137+D138+D142+D146+D150+D154+D158+D112</f>
        <v>1569795.6000000003</v>
      </c>
      <c r="E200" s="56">
        <f t="shared" ref="E200:F200" si="40">E99+E103+E104+E105+E106+E107+E108+E109+E110+E118+E119+E120+E121+E122+E123+E124+E125+E129+E133+E137+E138+E142+E146+E150+E154+E158+E112</f>
        <v>1313990.7</v>
      </c>
      <c r="F200" s="56">
        <f t="shared" si="40"/>
        <v>1900986.6</v>
      </c>
      <c r="G200" s="40"/>
      <c r="I200" s="12"/>
    </row>
    <row r="201" spans="1:9" x14ac:dyDescent="0.3">
      <c r="A201" s="13"/>
      <c r="B201" s="63" t="s">
        <v>11</v>
      </c>
      <c r="C201" s="64"/>
      <c r="D201" s="56">
        <f>D24+D47+D48+D49+D50+D51+D52+D53+D55+D57+D59</f>
        <v>113474.1</v>
      </c>
      <c r="E201" s="56">
        <f>E24+E47+E48+E49+E50+E51+E52+E53+E55+E57+E59</f>
        <v>50227.299999999996</v>
      </c>
      <c r="F201" s="56">
        <f>F24+F47+F48+F49+F50+F51+F52+F53+F55+F57+F59</f>
        <v>1220.3</v>
      </c>
      <c r="G201" s="40"/>
    </row>
    <row r="202" spans="1:9" x14ac:dyDescent="0.3">
      <c r="A202" s="13"/>
      <c r="B202" s="57" t="s">
        <v>33</v>
      </c>
      <c r="C202" s="58"/>
      <c r="D202" s="56">
        <f>D163</f>
        <v>13981.8</v>
      </c>
      <c r="E202" s="56">
        <f t="shared" ref="E202:F202" si="41">E163</f>
        <v>0</v>
      </c>
      <c r="F202" s="56">
        <f t="shared" si="41"/>
        <v>0</v>
      </c>
      <c r="G202" s="40"/>
    </row>
    <row r="203" spans="1:9" x14ac:dyDescent="0.3">
      <c r="A203" s="13"/>
      <c r="B203" s="57" t="s">
        <v>34</v>
      </c>
      <c r="C203" s="58"/>
      <c r="D203" s="56">
        <f>D169+D171</f>
        <v>4480.7</v>
      </c>
      <c r="E203" s="56">
        <f t="shared" ref="E203:F203" si="42">E169+E171</f>
        <v>55213.3</v>
      </c>
      <c r="F203" s="56">
        <f t="shared" si="42"/>
        <v>0</v>
      </c>
      <c r="G203" s="40"/>
    </row>
    <row r="204" spans="1:9" x14ac:dyDescent="0.3">
      <c r="A204" s="13"/>
      <c r="B204" s="57" t="s">
        <v>39</v>
      </c>
      <c r="C204" s="58"/>
      <c r="D204" s="56">
        <f>D71</f>
        <v>6293</v>
      </c>
      <c r="E204" s="56">
        <f>E71</f>
        <v>0</v>
      </c>
      <c r="F204" s="56">
        <f>F71</f>
        <v>0</v>
      </c>
      <c r="G204" s="40"/>
    </row>
    <row r="205" spans="1:9" x14ac:dyDescent="0.3">
      <c r="D205" s="19"/>
      <c r="E205" s="19"/>
      <c r="F205" s="19"/>
      <c r="G205" s="44"/>
    </row>
    <row r="206" spans="1:9" x14ac:dyDescent="0.3">
      <c r="D206" s="19"/>
      <c r="E206" s="19"/>
      <c r="F206" s="19"/>
      <c r="G206" s="44"/>
    </row>
    <row r="207" spans="1:9" x14ac:dyDescent="0.3">
      <c r="D207" s="19"/>
      <c r="E207" s="19"/>
      <c r="F207" s="19"/>
      <c r="G207" s="44"/>
    </row>
    <row r="208" spans="1:9" x14ac:dyDescent="0.3">
      <c r="D208" s="19"/>
      <c r="E208" s="19"/>
      <c r="F208" s="19"/>
      <c r="G208" s="44"/>
    </row>
  </sheetData>
  <autoFilter ref="A10:I205">
    <filterColumn colId="7">
      <filters blank="1"/>
    </filterColumn>
  </autoFilter>
  <mergeCells count="32">
    <mergeCell ref="B198:C198"/>
    <mergeCell ref="B200:C200"/>
    <mergeCell ref="B199:C199"/>
    <mergeCell ref="A5:F5"/>
    <mergeCell ref="A6:F7"/>
    <mergeCell ref="D9:D10"/>
    <mergeCell ref="B197:C197"/>
    <mergeCell ref="E9:E10"/>
    <mergeCell ref="B191:C191"/>
    <mergeCell ref="B192:C192"/>
    <mergeCell ref="B193:C193"/>
    <mergeCell ref="A9:A10"/>
    <mergeCell ref="B9:B10"/>
    <mergeCell ref="C9:C10"/>
    <mergeCell ref="B196:C196"/>
    <mergeCell ref="F9:F10"/>
    <mergeCell ref="B204:C204"/>
    <mergeCell ref="B54:B55"/>
    <mergeCell ref="B56:B57"/>
    <mergeCell ref="B58:B59"/>
    <mergeCell ref="A54:A55"/>
    <mergeCell ref="A56:A57"/>
    <mergeCell ref="A58:A59"/>
    <mergeCell ref="B168:B169"/>
    <mergeCell ref="A168:A169"/>
    <mergeCell ref="B170:B171"/>
    <mergeCell ref="A170:A171"/>
    <mergeCell ref="B162:B163"/>
    <mergeCell ref="A162:A163"/>
    <mergeCell ref="B203:C203"/>
    <mergeCell ref="B202:C202"/>
    <mergeCell ref="B201:C201"/>
  </mergeCells>
  <printOptions horizontalCentered="1"/>
  <pageMargins left="0.15748031496062992" right="0.11811023622047245" top="0.15748031496062992" bottom="0.39370078740157483" header="0.51181102362204722" footer="0.15748031496062992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2022-2024</vt:lpstr>
      <vt:lpstr>'2022-2024'!Заголовки_для_печати</vt:lpstr>
      <vt:lpstr>'2022-2024'!Область_печати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Самохвалова Елена Владимировна</cp:lastModifiedBy>
  <cp:lastPrinted>2021-10-19T14:19:23Z</cp:lastPrinted>
  <dcterms:created xsi:type="dcterms:W3CDTF">2014-02-04T08:37:28Z</dcterms:created>
  <dcterms:modified xsi:type="dcterms:W3CDTF">2021-10-21T10:39:17Z</dcterms:modified>
</cp:coreProperties>
</file>