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72"/>
  </bookViews>
  <sheets>
    <sheet name="2021-2023" sheetId="1" r:id="rId1"/>
  </sheets>
  <definedNames>
    <definedName name="_xlnm._FilterDatabase" localSheetId="0" hidden="1">'2021-2023'!$A$17:$CJ$333</definedName>
    <definedName name="_xlnm.Print_Titles" localSheetId="0">'2021-2023'!$16:$17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29" i="1" l="1"/>
  <c r="AC55" i="1" l="1"/>
  <c r="AC54" i="1"/>
  <c r="AC50" i="1"/>
  <c r="AC49" i="1"/>
  <c r="AC331" i="1" l="1"/>
  <c r="CG38" i="1" l="1"/>
  <c r="BF38" i="1"/>
  <c r="AC38" i="1"/>
  <c r="AC33" i="1"/>
  <c r="BF33" i="1"/>
  <c r="AC127" i="1" l="1"/>
  <c r="AC181" i="1" l="1"/>
  <c r="AC28" i="1" l="1"/>
  <c r="AC67" i="1" l="1"/>
  <c r="AC62" i="1"/>
  <c r="BF62" i="1"/>
  <c r="AC273" i="1" l="1"/>
  <c r="AC309" i="1" l="1"/>
  <c r="BF49" i="1" l="1"/>
  <c r="BF54" i="1"/>
  <c r="CG22" i="1" l="1"/>
  <c r="CG21" i="1"/>
  <c r="CG20" i="1"/>
  <c r="BF22" i="1"/>
  <c r="BF21" i="1"/>
  <c r="BF20" i="1"/>
  <c r="AC22" i="1"/>
  <c r="AC20" i="1"/>
  <c r="AC21" i="1"/>
  <c r="AC18" i="1" l="1"/>
  <c r="CG112" i="1"/>
  <c r="BF112" i="1"/>
  <c r="AC112" i="1"/>
  <c r="CG150" i="1"/>
  <c r="CH150" i="1" s="1"/>
  <c r="CG153" i="1"/>
  <c r="CH153" i="1" s="1"/>
  <c r="BF153" i="1"/>
  <c r="BG153" i="1" s="1"/>
  <c r="BF150" i="1"/>
  <c r="BG150" i="1" s="1"/>
  <c r="CH152" i="1"/>
  <c r="CH155" i="1"/>
  <c r="BG152" i="1"/>
  <c r="BG155" i="1"/>
  <c r="AD150" i="1"/>
  <c r="AD152" i="1"/>
  <c r="AD153" i="1"/>
  <c r="AD155" i="1"/>
  <c r="BF46" i="1"/>
  <c r="CG46" i="1"/>
  <c r="AC46" i="1"/>
  <c r="CH48" i="1"/>
  <c r="CH49" i="1"/>
  <c r="CH50" i="1"/>
  <c r="BG48" i="1"/>
  <c r="BG49" i="1"/>
  <c r="BG50" i="1"/>
  <c r="AD48" i="1"/>
  <c r="AD49" i="1"/>
  <c r="AD50" i="1"/>
  <c r="CG328" i="1" l="1"/>
  <c r="AC328" i="1"/>
  <c r="CG109" i="1"/>
  <c r="BF109" i="1"/>
  <c r="AC109" i="1"/>
  <c r="CH146" i="1"/>
  <c r="AD146" i="1"/>
  <c r="BG146" i="1"/>
  <c r="CG330" i="1" l="1"/>
  <c r="CG329" i="1"/>
  <c r="CG327" i="1"/>
  <c r="CG326" i="1"/>
  <c r="CG307" i="1"/>
  <c r="CG325" i="1" s="1"/>
  <c r="CG306" i="1"/>
  <c r="CG305" i="1"/>
  <c r="CG283" i="1"/>
  <c r="CG276" i="1"/>
  <c r="CG270" i="1"/>
  <c r="CG269" i="1"/>
  <c r="CG267" i="1" s="1"/>
  <c r="CG263" i="1"/>
  <c r="CG260" i="1"/>
  <c r="CG259" i="1"/>
  <c r="CG254" i="1"/>
  <c r="CG253" i="1"/>
  <c r="CG251" i="1" s="1"/>
  <c r="CG234" i="1"/>
  <c r="CG230" i="1"/>
  <c r="CG226" i="1"/>
  <c r="CG220" i="1"/>
  <c r="CG216" i="1"/>
  <c r="CG212" i="1"/>
  <c r="CG208" i="1"/>
  <c r="CG204" i="1"/>
  <c r="CG200" i="1"/>
  <c r="CG196" i="1"/>
  <c r="CG192" i="1"/>
  <c r="CG188" i="1"/>
  <c r="CG187" i="1"/>
  <c r="CG186" i="1"/>
  <c r="CG172" i="1"/>
  <c r="CG331" i="1" s="1"/>
  <c r="CG165" i="1"/>
  <c r="CG160" i="1"/>
  <c r="CG159" i="1"/>
  <c r="CG158" i="1"/>
  <c r="CG147" i="1"/>
  <c r="CG135" i="1"/>
  <c r="CG132" i="1"/>
  <c r="CG127" i="1"/>
  <c r="CG319" i="1"/>
  <c r="CG111" i="1"/>
  <c r="CG318" i="1" s="1"/>
  <c r="CG110" i="1"/>
  <c r="CG76" i="1"/>
  <c r="CG72" i="1"/>
  <c r="CG67" i="1"/>
  <c r="CG62" i="1"/>
  <c r="CG57" i="1"/>
  <c r="CG51" i="1"/>
  <c r="CG42" i="1"/>
  <c r="CG33" i="1"/>
  <c r="CG28" i="1"/>
  <c r="BF330" i="1"/>
  <c r="BF329" i="1"/>
  <c r="BF327" i="1"/>
  <c r="BF326" i="1"/>
  <c r="BF307" i="1"/>
  <c r="BF325" i="1" s="1"/>
  <c r="BF306" i="1"/>
  <c r="BF305" i="1"/>
  <c r="BF283" i="1"/>
  <c r="BF276" i="1"/>
  <c r="BF270" i="1"/>
  <c r="BF269" i="1"/>
  <c r="BF263" i="1"/>
  <c r="BF260" i="1"/>
  <c r="BF259" i="1"/>
  <c r="BF254" i="1"/>
  <c r="BF253" i="1"/>
  <c r="BF251" i="1" s="1"/>
  <c r="BF234" i="1"/>
  <c r="BF230" i="1"/>
  <c r="BF226" i="1"/>
  <c r="BF220" i="1"/>
  <c r="BF216" i="1"/>
  <c r="BF212" i="1"/>
  <c r="BF208" i="1"/>
  <c r="BF204" i="1"/>
  <c r="BF200" i="1"/>
  <c r="BF196" i="1"/>
  <c r="BF192" i="1"/>
  <c r="BF188" i="1"/>
  <c r="BF187" i="1"/>
  <c r="BF186" i="1"/>
  <c r="BF172" i="1"/>
  <c r="BF331" i="1" s="1"/>
  <c r="BF165" i="1"/>
  <c r="BF160" i="1"/>
  <c r="BF159" i="1"/>
  <c r="BF158" i="1"/>
  <c r="BF147" i="1"/>
  <c r="BF142" i="1"/>
  <c r="BF328" i="1" s="1"/>
  <c r="BF135" i="1"/>
  <c r="BF132" i="1"/>
  <c r="BF127" i="1"/>
  <c r="BF115" i="1"/>
  <c r="BF319" i="1"/>
  <c r="BF111" i="1"/>
  <c r="BF110" i="1"/>
  <c r="BF76" i="1"/>
  <c r="BF72" i="1"/>
  <c r="BF67" i="1"/>
  <c r="BF57" i="1"/>
  <c r="BF51" i="1"/>
  <c r="BF42" i="1"/>
  <c r="BF28" i="1"/>
  <c r="AC330" i="1"/>
  <c r="AC329" i="1"/>
  <c r="AC327" i="1"/>
  <c r="AC326" i="1"/>
  <c r="AC307" i="1"/>
  <c r="AC325" i="1" s="1"/>
  <c r="AC306" i="1"/>
  <c r="AC305" i="1"/>
  <c r="AC283" i="1"/>
  <c r="AC276" i="1"/>
  <c r="AC270" i="1"/>
  <c r="AC269" i="1"/>
  <c r="AC263" i="1"/>
  <c r="AC260" i="1"/>
  <c r="AC259" i="1"/>
  <c r="AC254" i="1"/>
  <c r="AC253" i="1"/>
  <c r="AC251" i="1" s="1"/>
  <c r="AC244" i="1"/>
  <c r="AC239" i="1"/>
  <c r="AC234" i="1"/>
  <c r="AC230" i="1"/>
  <c r="AC226" i="1"/>
  <c r="AC220" i="1"/>
  <c r="AC216" i="1"/>
  <c r="AC212" i="1"/>
  <c r="AC208" i="1"/>
  <c r="AC204" i="1"/>
  <c r="AC200" i="1"/>
  <c r="AC196" i="1"/>
  <c r="AC192" i="1"/>
  <c r="AC188" i="1"/>
  <c r="AC187" i="1"/>
  <c r="AC316" i="1" s="1"/>
  <c r="AC186" i="1"/>
  <c r="AC172" i="1"/>
  <c r="AC165" i="1"/>
  <c r="AC160" i="1"/>
  <c r="AC159" i="1"/>
  <c r="AC158" i="1"/>
  <c r="AC147" i="1"/>
  <c r="AC135" i="1"/>
  <c r="AC132" i="1"/>
  <c r="AC115" i="1"/>
  <c r="AC319" i="1"/>
  <c r="AC111" i="1"/>
  <c r="AC110" i="1"/>
  <c r="AC89" i="1"/>
  <c r="AC76" i="1"/>
  <c r="AC72" i="1"/>
  <c r="AC57" i="1"/>
  <c r="AC51" i="1"/>
  <c r="AC42" i="1"/>
  <c r="AC317" i="1" l="1"/>
  <c r="AC184" i="1"/>
  <c r="CG303" i="1"/>
  <c r="AC156" i="1"/>
  <c r="CG184" i="1"/>
  <c r="CG321" i="1"/>
  <c r="AC321" i="1"/>
  <c r="BF321" i="1"/>
  <c r="BF303" i="1"/>
  <c r="CG317" i="1"/>
  <c r="BF184" i="1"/>
  <c r="BF257" i="1"/>
  <c r="AC303" i="1"/>
  <c r="BF324" i="1"/>
  <c r="BF107" i="1"/>
  <c r="AC322" i="1"/>
  <c r="BF156" i="1"/>
  <c r="CG324" i="1"/>
  <c r="CG107" i="1"/>
  <c r="CG322" i="1"/>
  <c r="CG156" i="1"/>
  <c r="AC324" i="1"/>
  <c r="AC107" i="1"/>
  <c r="AC323" i="1"/>
  <c r="BF322" i="1"/>
  <c r="AC257" i="1"/>
  <c r="BF18" i="1"/>
  <c r="AC267" i="1"/>
  <c r="BF317" i="1"/>
  <c r="BF267" i="1"/>
  <c r="CG257" i="1"/>
  <c r="CG316" i="1"/>
  <c r="CG323" i="1"/>
  <c r="CG18" i="1"/>
  <c r="BF316" i="1"/>
  <c r="BF318" i="1"/>
  <c r="BF323" i="1"/>
  <c r="AC318" i="1"/>
  <c r="AA269" i="1"/>
  <c r="AC314" i="1" l="1"/>
  <c r="AC332" i="1" s="1"/>
  <c r="AC333" i="1" s="1"/>
  <c r="BF314" i="1"/>
  <c r="CG314" i="1"/>
  <c r="CG334" i="1" s="1"/>
  <c r="CE330" i="1"/>
  <c r="CE329" i="1"/>
  <c r="CE328" i="1"/>
  <c r="CE327" i="1"/>
  <c r="CE326" i="1"/>
  <c r="CE307" i="1"/>
  <c r="CE325" i="1" s="1"/>
  <c r="CE306" i="1"/>
  <c r="CE305" i="1"/>
  <c r="CE283" i="1"/>
  <c r="CE276" i="1"/>
  <c r="CE270" i="1"/>
  <c r="CE269" i="1"/>
  <c r="CE263" i="1"/>
  <c r="CE260" i="1"/>
  <c r="CE259" i="1"/>
  <c r="CE254" i="1"/>
  <c r="CE253" i="1"/>
  <c r="CE251" i="1" s="1"/>
  <c r="CE234" i="1"/>
  <c r="CE230" i="1"/>
  <c r="CE226" i="1"/>
  <c r="CE220" i="1"/>
  <c r="CE216" i="1"/>
  <c r="CE212" i="1"/>
  <c r="CE208" i="1"/>
  <c r="CE204" i="1"/>
  <c r="CE200" i="1"/>
  <c r="CE196" i="1"/>
  <c r="CE192" i="1"/>
  <c r="CE188" i="1"/>
  <c r="CE187" i="1"/>
  <c r="CE186" i="1"/>
  <c r="CE172" i="1"/>
  <c r="CE165" i="1"/>
  <c r="CE160" i="1"/>
  <c r="CE159" i="1"/>
  <c r="CE158" i="1"/>
  <c r="CE147" i="1"/>
  <c r="CE135" i="1"/>
  <c r="CE132" i="1"/>
  <c r="CE127" i="1"/>
  <c r="CE111" i="1"/>
  <c r="CE110" i="1"/>
  <c r="CE109" i="1"/>
  <c r="CE76" i="1"/>
  <c r="CE72" i="1"/>
  <c r="CE67" i="1"/>
  <c r="CE62" i="1"/>
  <c r="CE57" i="1"/>
  <c r="CE51" i="1"/>
  <c r="CE42" i="1"/>
  <c r="CE33" i="1"/>
  <c r="CE28" i="1"/>
  <c r="CE22" i="1"/>
  <c r="CE21" i="1"/>
  <c r="CE20" i="1"/>
  <c r="BD330" i="1"/>
  <c r="BD329" i="1"/>
  <c r="BD327" i="1"/>
  <c r="BD326" i="1"/>
  <c r="BD307" i="1"/>
  <c r="BD325" i="1" s="1"/>
  <c r="BD306" i="1"/>
  <c r="BD305" i="1"/>
  <c r="BD283" i="1"/>
  <c r="BD276" i="1"/>
  <c r="BD270" i="1"/>
  <c r="BD269" i="1"/>
  <c r="BD263" i="1"/>
  <c r="BD260" i="1"/>
  <c r="BD259" i="1"/>
  <c r="BD254" i="1"/>
  <c r="BD253" i="1"/>
  <c r="BD251" i="1" s="1"/>
  <c r="BD234" i="1"/>
  <c r="BD230" i="1"/>
  <c r="BD226" i="1"/>
  <c r="BD220" i="1"/>
  <c r="BD216" i="1"/>
  <c r="BD212" i="1"/>
  <c r="BD208" i="1"/>
  <c r="BD204" i="1"/>
  <c r="BD200" i="1"/>
  <c r="BD196" i="1"/>
  <c r="BD192" i="1"/>
  <c r="BD188" i="1"/>
  <c r="BD187" i="1"/>
  <c r="BD186" i="1"/>
  <c r="BD172" i="1"/>
  <c r="BD331" i="1" s="1"/>
  <c r="BD165" i="1"/>
  <c r="BD160" i="1"/>
  <c r="BD159" i="1"/>
  <c r="BD158" i="1"/>
  <c r="BD147" i="1"/>
  <c r="BD142" i="1"/>
  <c r="BD328" i="1" s="1"/>
  <c r="BD135" i="1"/>
  <c r="BD132" i="1"/>
  <c r="BD127" i="1"/>
  <c r="BD115" i="1"/>
  <c r="BD112" i="1"/>
  <c r="BD319" i="1" s="1"/>
  <c r="BD111" i="1"/>
  <c r="BD110" i="1"/>
  <c r="BD109" i="1"/>
  <c r="BD76" i="1"/>
  <c r="BD72" i="1"/>
  <c r="BD67" i="1"/>
  <c r="BD62" i="1"/>
  <c r="BD57" i="1"/>
  <c r="BD51" i="1"/>
  <c r="BD42" i="1"/>
  <c r="BD33" i="1"/>
  <c r="BD28" i="1"/>
  <c r="BD22" i="1"/>
  <c r="BD318" i="1" s="1"/>
  <c r="BD21" i="1"/>
  <c r="BD20" i="1"/>
  <c r="CE318" i="1" l="1"/>
  <c r="BF332" i="1"/>
  <c r="BF333" i="1" s="1"/>
  <c r="BF334" i="1"/>
  <c r="BD267" i="1"/>
  <c r="BD303" i="1"/>
  <c r="CE317" i="1"/>
  <c r="CG332" i="1"/>
  <c r="CG333" i="1" s="1"/>
  <c r="BD107" i="1"/>
  <c r="BD317" i="1"/>
  <c r="CE321" i="1"/>
  <c r="CE322" i="1"/>
  <c r="CE267" i="1"/>
  <c r="CE303" i="1"/>
  <c r="CE18" i="1"/>
  <c r="CE324" i="1"/>
  <c r="CE184" i="1"/>
  <c r="BD184" i="1"/>
  <c r="BD322" i="1"/>
  <c r="BD323" i="1"/>
  <c r="BD18" i="1"/>
  <c r="BD324" i="1"/>
  <c r="BD156" i="1"/>
  <c r="BD321" i="1"/>
  <c r="CE257" i="1"/>
  <c r="BD257" i="1"/>
  <c r="CE156" i="1"/>
  <c r="CE316" i="1"/>
  <c r="CE323" i="1"/>
  <c r="CE331" i="1"/>
  <c r="CE112" i="1"/>
  <c r="CE107" i="1" s="1"/>
  <c r="BD316" i="1"/>
  <c r="BD314" i="1" l="1"/>
  <c r="BD334" i="1" s="1"/>
  <c r="CE314" i="1"/>
  <c r="CE334" i="1" s="1"/>
  <c r="CE319" i="1"/>
  <c r="BD332" i="1"/>
  <c r="BD333" i="1" s="1"/>
  <c r="AA330" i="1"/>
  <c r="AA329" i="1"/>
  <c r="AA328" i="1"/>
  <c r="AA327" i="1"/>
  <c r="AA326" i="1"/>
  <c r="AA307" i="1"/>
  <c r="AA325" i="1" s="1"/>
  <c r="AA306" i="1"/>
  <c r="AA305" i="1"/>
  <c r="AA283" i="1"/>
  <c r="AA276" i="1"/>
  <c r="AA270" i="1"/>
  <c r="AA263" i="1"/>
  <c r="AA260" i="1"/>
  <c r="AA259" i="1"/>
  <c r="AA254" i="1"/>
  <c r="AA253" i="1"/>
  <c r="AA251" i="1" s="1"/>
  <c r="AA244" i="1"/>
  <c r="AA239" i="1"/>
  <c r="AA234" i="1"/>
  <c r="AA230" i="1"/>
  <c r="AA226" i="1"/>
  <c r="AA220" i="1"/>
  <c r="AA216" i="1"/>
  <c r="AA212" i="1"/>
  <c r="AA208" i="1"/>
  <c r="AA204" i="1"/>
  <c r="AA200" i="1"/>
  <c r="AA196" i="1"/>
  <c r="AA192" i="1"/>
  <c r="AA188" i="1"/>
  <c r="AA187" i="1"/>
  <c r="AA186" i="1"/>
  <c r="AA172" i="1"/>
  <c r="AA165" i="1"/>
  <c r="AA160" i="1"/>
  <c r="AA159" i="1"/>
  <c r="AA158" i="1"/>
  <c r="AA147" i="1"/>
  <c r="AA135" i="1"/>
  <c r="AA132" i="1"/>
  <c r="AA127" i="1"/>
  <c r="AA115" i="1"/>
  <c r="AA112" i="1"/>
  <c r="AA319" i="1" s="1"/>
  <c r="AA111" i="1"/>
  <c r="AA110" i="1"/>
  <c r="AA89" i="1"/>
  <c r="AA76" i="1"/>
  <c r="AA72" i="1"/>
  <c r="AA67" i="1"/>
  <c r="AA62" i="1"/>
  <c r="AA57" i="1"/>
  <c r="AA42" i="1"/>
  <c r="AA38" i="1"/>
  <c r="AA33" i="1"/>
  <c r="AA22" i="1"/>
  <c r="AA21" i="1"/>
  <c r="AA20" i="1"/>
  <c r="AA257" i="1" l="1"/>
  <c r="CE332" i="1"/>
  <c r="CE333" i="1" s="1"/>
  <c r="AA303" i="1"/>
  <c r="AA318" i="1"/>
  <c r="AA317" i="1"/>
  <c r="AA184" i="1"/>
  <c r="AA267" i="1"/>
  <c r="AA156" i="1"/>
  <c r="AA324" i="1"/>
  <c r="AA18" i="1"/>
  <c r="AA322" i="1"/>
  <c r="AA316" i="1"/>
  <c r="AA323" i="1"/>
  <c r="AA331" i="1"/>
  <c r="AA109" i="1"/>
  <c r="AA28" i="1"/>
  <c r="AA51" i="1"/>
  <c r="Y31" i="1"/>
  <c r="BB31" i="1"/>
  <c r="AA107" i="1" l="1"/>
  <c r="AA321" i="1"/>
  <c r="CC131" i="1"/>
  <c r="BB131" i="1"/>
  <c r="AA314" i="1" l="1"/>
  <c r="CC27" i="1"/>
  <c r="AA332" i="1" l="1"/>
  <c r="AA333" i="1" s="1"/>
  <c r="Y110" i="1"/>
  <c r="CC22" i="1"/>
  <c r="BB22" i="1"/>
  <c r="Y22" i="1"/>
  <c r="Y21" i="1"/>
  <c r="Y20" i="1"/>
  <c r="Y269" i="1" l="1"/>
  <c r="Y270" i="1"/>
  <c r="CC109" i="1" l="1"/>
  <c r="BB109" i="1"/>
  <c r="CC269" i="1"/>
  <c r="BB269" i="1"/>
  <c r="BC282" i="1"/>
  <c r="BE282" i="1" s="1"/>
  <c r="BG282" i="1" s="1"/>
  <c r="Z282" i="1"/>
  <c r="AB282" i="1" s="1"/>
  <c r="AD282" i="1" s="1"/>
  <c r="CD282" i="1"/>
  <c r="CF282" i="1" s="1"/>
  <c r="CH282" i="1" s="1"/>
  <c r="Y210" i="1"/>
  <c r="Y117" i="1"/>
  <c r="Y129" i="1"/>
  <c r="Y109" i="1" s="1"/>
  <c r="CC147" i="1"/>
  <c r="CD147" i="1" s="1"/>
  <c r="CF147" i="1" s="1"/>
  <c r="CH147" i="1" s="1"/>
  <c r="CD149" i="1"/>
  <c r="CF149" i="1" s="1"/>
  <c r="CH149" i="1" s="1"/>
  <c r="BC149" i="1"/>
  <c r="BE149" i="1" s="1"/>
  <c r="BG149" i="1" s="1"/>
  <c r="BB147" i="1"/>
  <c r="BC147" i="1" s="1"/>
  <c r="BE147" i="1" s="1"/>
  <c r="BG147" i="1" s="1"/>
  <c r="Z149" i="1"/>
  <c r="AB149" i="1" s="1"/>
  <c r="AD149" i="1" s="1"/>
  <c r="Y147" i="1"/>
  <c r="Z147" i="1" s="1"/>
  <c r="AB147" i="1" s="1"/>
  <c r="AD147" i="1" s="1"/>
  <c r="CC112" i="1"/>
  <c r="BB112" i="1"/>
  <c r="Y123" i="1"/>
  <c r="BB179" i="1"/>
  <c r="Y112" i="1"/>
  <c r="BB20" i="1" l="1"/>
  <c r="CD106" i="1"/>
  <c r="CF106" i="1" s="1"/>
  <c r="CH106" i="1" s="1"/>
  <c r="Z106" i="1"/>
  <c r="AB106" i="1" s="1"/>
  <c r="AD106" i="1" s="1"/>
  <c r="BC106" i="1"/>
  <c r="BE106" i="1" s="1"/>
  <c r="BG106" i="1" s="1"/>
  <c r="CC20" i="1"/>
  <c r="Y54" i="1"/>
  <c r="Y51" i="1" s="1"/>
  <c r="CD55" i="1"/>
  <c r="CF55" i="1" s="1"/>
  <c r="CH55" i="1" s="1"/>
  <c r="BC55" i="1"/>
  <c r="BE55" i="1" s="1"/>
  <c r="BG55" i="1" s="1"/>
  <c r="CC51" i="1"/>
  <c r="BB51" i="1"/>
  <c r="Z55" i="1"/>
  <c r="AB55" i="1" s="1"/>
  <c r="AD55" i="1" s="1"/>
  <c r="CC330" i="1" l="1"/>
  <c r="CC329" i="1"/>
  <c r="CC328" i="1"/>
  <c r="CC327" i="1"/>
  <c r="CC326" i="1"/>
  <c r="CC307" i="1"/>
  <c r="CC325" i="1" s="1"/>
  <c r="CC306" i="1"/>
  <c r="CC305" i="1"/>
  <c r="CC283" i="1"/>
  <c r="CC276" i="1"/>
  <c r="CC270" i="1"/>
  <c r="CC263" i="1"/>
  <c r="CC260" i="1"/>
  <c r="CC259" i="1"/>
  <c r="CC254" i="1"/>
  <c r="CC253" i="1"/>
  <c r="CC251" i="1" s="1"/>
  <c r="CC234" i="1"/>
  <c r="CC230" i="1"/>
  <c r="CC226" i="1"/>
  <c r="CC220" i="1"/>
  <c r="CC216" i="1"/>
  <c r="CC212" i="1"/>
  <c r="CC208" i="1"/>
  <c r="CC204" i="1"/>
  <c r="CC200" i="1"/>
  <c r="CC196" i="1"/>
  <c r="CC192" i="1"/>
  <c r="CC188" i="1"/>
  <c r="CC187" i="1"/>
  <c r="CC316" i="1" s="1"/>
  <c r="CC186" i="1"/>
  <c r="CC172" i="1"/>
  <c r="CC331" i="1" s="1"/>
  <c r="CC165" i="1"/>
  <c r="CC160" i="1"/>
  <c r="CC159" i="1"/>
  <c r="CC158" i="1"/>
  <c r="CC135" i="1"/>
  <c r="CC132" i="1"/>
  <c r="CC127" i="1"/>
  <c r="CC319" i="1"/>
  <c r="CC111" i="1"/>
  <c r="CC110" i="1"/>
  <c r="CC76" i="1"/>
  <c r="CC72" i="1"/>
  <c r="CC67" i="1"/>
  <c r="CC62" i="1"/>
  <c r="CC57" i="1"/>
  <c r="CC42" i="1"/>
  <c r="CC33" i="1"/>
  <c r="CC28" i="1"/>
  <c r="CC21" i="1"/>
  <c r="BB330" i="1"/>
  <c r="BB329" i="1"/>
  <c r="BB327" i="1"/>
  <c r="BB326" i="1"/>
  <c r="BB307" i="1"/>
  <c r="BB325" i="1" s="1"/>
  <c r="BB306" i="1"/>
  <c r="BB305" i="1"/>
  <c r="BB283" i="1"/>
  <c r="BB276" i="1"/>
  <c r="BB270" i="1"/>
  <c r="BB263" i="1"/>
  <c r="BB260" i="1"/>
  <c r="BB259" i="1"/>
  <c r="BB254" i="1"/>
  <c r="BB253" i="1"/>
  <c r="BB251" i="1" s="1"/>
  <c r="BB234" i="1"/>
  <c r="BB230" i="1"/>
  <c r="BB226" i="1"/>
  <c r="BB220" i="1"/>
  <c r="BB216" i="1"/>
  <c r="BB212" i="1"/>
  <c r="BB208" i="1"/>
  <c r="BB204" i="1"/>
  <c r="BB200" i="1"/>
  <c r="BB196" i="1"/>
  <c r="BB192" i="1"/>
  <c r="BB188" i="1"/>
  <c r="BB187" i="1"/>
  <c r="BB316" i="1" s="1"/>
  <c r="BB186" i="1"/>
  <c r="BB172" i="1"/>
  <c r="BB331" i="1" s="1"/>
  <c r="BB165" i="1"/>
  <c r="BB160" i="1"/>
  <c r="BB159" i="1"/>
  <c r="BB158" i="1"/>
  <c r="BB142" i="1"/>
  <c r="BB328" i="1" s="1"/>
  <c r="BB135" i="1"/>
  <c r="BB132" i="1"/>
  <c r="BB127" i="1"/>
  <c r="BB115" i="1"/>
  <c r="BB319" i="1"/>
  <c r="BB111" i="1"/>
  <c r="BB110" i="1"/>
  <c r="BB76" i="1"/>
  <c r="BB72" i="1"/>
  <c r="BB67" i="1"/>
  <c r="BB62" i="1"/>
  <c r="BB57" i="1"/>
  <c r="BB42" i="1"/>
  <c r="BB33" i="1"/>
  <c r="BB28" i="1"/>
  <c r="BB21" i="1"/>
  <c r="Y330" i="1"/>
  <c r="Y329" i="1"/>
  <c r="Y328" i="1"/>
  <c r="Y327" i="1"/>
  <c r="Y326" i="1"/>
  <c r="Y307" i="1"/>
  <c r="Y306" i="1"/>
  <c r="Y305" i="1"/>
  <c r="Y283" i="1"/>
  <c r="Y276" i="1"/>
  <c r="Y263" i="1"/>
  <c r="Y260" i="1"/>
  <c r="Y259" i="1"/>
  <c r="Y254" i="1"/>
  <c r="Y253" i="1"/>
  <c r="Y251" i="1" s="1"/>
  <c r="Y244" i="1"/>
  <c r="Y239" i="1"/>
  <c r="Y234" i="1"/>
  <c r="Y230" i="1"/>
  <c r="Y226" i="1"/>
  <c r="Y220" i="1"/>
  <c r="Y216" i="1"/>
  <c r="Y212" i="1"/>
  <c r="Y208" i="1"/>
  <c r="Y204" i="1"/>
  <c r="Y200" i="1"/>
  <c r="Y196" i="1"/>
  <c r="Y192" i="1"/>
  <c r="Y188" i="1"/>
  <c r="Y187" i="1"/>
  <c r="Y316" i="1" s="1"/>
  <c r="Y186" i="1"/>
  <c r="Y172" i="1"/>
  <c r="Y331" i="1" s="1"/>
  <c r="Y165" i="1"/>
  <c r="Y160" i="1"/>
  <c r="Y159" i="1"/>
  <c r="Y158" i="1"/>
  <c r="Y135" i="1"/>
  <c r="Y132" i="1"/>
  <c r="Y127" i="1"/>
  <c r="Y115" i="1"/>
  <c r="Y111" i="1"/>
  <c r="Y89" i="1"/>
  <c r="Y76" i="1"/>
  <c r="Y72" i="1"/>
  <c r="Y67" i="1"/>
  <c r="Y62" i="1"/>
  <c r="Y57" i="1"/>
  <c r="Y42" i="1"/>
  <c r="Y38" i="1"/>
  <c r="Y33" i="1"/>
  <c r="Y28" i="1"/>
  <c r="CC303" i="1" l="1"/>
  <c r="CC321" i="1"/>
  <c r="Y321" i="1"/>
  <c r="BB321" i="1"/>
  <c r="CC322" i="1"/>
  <c r="CC257" i="1"/>
  <c r="BB303" i="1"/>
  <c r="Y18" i="1"/>
  <c r="Y267" i="1"/>
  <c r="CC324" i="1"/>
  <c r="Y303" i="1"/>
  <c r="BB156" i="1"/>
  <c r="BB322" i="1"/>
  <c r="Y257" i="1"/>
  <c r="BB318" i="1"/>
  <c r="Y325" i="1"/>
  <c r="Y324" i="1"/>
  <c r="CC317" i="1"/>
  <c r="Y318" i="1"/>
  <c r="Y322" i="1"/>
  <c r="BB324" i="1"/>
  <c r="CC156" i="1"/>
  <c r="BB323" i="1"/>
  <c r="BB257" i="1"/>
  <c r="CC318" i="1"/>
  <c r="BB267" i="1"/>
  <c r="CC267" i="1"/>
  <c r="Y317" i="1"/>
  <c r="BB107" i="1"/>
  <c r="BB18" i="1"/>
  <c r="CC323" i="1"/>
  <c r="Y184" i="1"/>
  <c r="CC107" i="1"/>
  <c r="Y107" i="1"/>
  <c r="CC18" i="1"/>
  <c r="CC184" i="1"/>
  <c r="BB317" i="1"/>
  <c r="BB184" i="1"/>
  <c r="Y156" i="1"/>
  <c r="Y319" i="1"/>
  <c r="Y323" i="1"/>
  <c r="W129" i="1"/>
  <c r="CC314" i="1" l="1"/>
  <c r="BB314" i="1"/>
  <c r="Y314" i="1"/>
  <c r="CA330" i="1"/>
  <c r="CA329" i="1"/>
  <c r="CA328" i="1"/>
  <c r="CA327" i="1"/>
  <c r="CA326" i="1"/>
  <c r="CA307" i="1"/>
  <c r="CA325" i="1" s="1"/>
  <c r="CA306" i="1"/>
  <c r="CA305" i="1"/>
  <c r="CA283" i="1"/>
  <c r="CA276" i="1"/>
  <c r="CA270" i="1"/>
  <c r="CA269" i="1"/>
  <c r="CA263" i="1"/>
  <c r="CA260" i="1"/>
  <c r="CA259" i="1"/>
  <c r="CA254" i="1"/>
  <c r="CA253" i="1"/>
  <c r="CA251" i="1" s="1"/>
  <c r="CA234" i="1"/>
  <c r="CA230" i="1"/>
  <c r="CA226" i="1"/>
  <c r="CA220" i="1"/>
  <c r="CA216" i="1"/>
  <c r="CA212" i="1"/>
  <c r="CA208" i="1"/>
  <c r="CA204" i="1"/>
  <c r="CA200" i="1"/>
  <c r="CA196" i="1"/>
  <c r="CA192" i="1"/>
  <c r="CA188" i="1"/>
  <c r="CA187" i="1"/>
  <c r="CA316" i="1" s="1"/>
  <c r="CA186" i="1"/>
  <c r="CA172" i="1"/>
  <c r="CA331" i="1" s="1"/>
  <c r="CA165" i="1"/>
  <c r="CA160" i="1"/>
  <c r="CA159" i="1"/>
  <c r="CA158" i="1"/>
  <c r="CA135" i="1"/>
  <c r="CA132" i="1"/>
  <c r="CA127" i="1"/>
  <c r="CA112" i="1"/>
  <c r="CA319" i="1" s="1"/>
  <c r="CA111" i="1"/>
  <c r="CA110" i="1"/>
  <c r="CA109" i="1"/>
  <c r="CA76" i="1"/>
  <c r="CA72" i="1"/>
  <c r="CA67" i="1"/>
  <c r="CA62" i="1"/>
  <c r="CA57" i="1"/>
  <c r="CA51" i="1"/>
  <c r="CA42" i="1"/>
  <c r="CA33" i="1"/>
  <c r="CA28" i="1"/>
  <c r="CA22" i="1"/>
  <c r="CA21" i="1"/>
  <c r="CA20" i="1"/>
  <c r="AZ330" i="1"/>
  <c r="AZ329" i="1"/>
  <c r="AZ327" i="1"/>
  <c r="AZ326" i="1"/>
  <c r="AZ307" i="1"/>
  <c r="AZ325" i="1" s="1"/>
  <c r="AZ306" i="1"/>
  <c r="AZ305" i="1"/>
  <c r="AZ283" i="1"/>
  <c r="AZ276" i="1"/>
  <c r="AZ270" i="1"/>
  <c r="AZ269" i="1"/>
  <c r="AZ263" i="1"/>
  <c r="AZ260" i="1"/>
  <c r="AZ259" i="1"/>
  <c r="AZ254" i="1"/>
  <c r="AZ253" i="1"/>
  <c r="AZ251" i="1" s="1"/>
  <c r="AZ234" i="1"/>
  <c r="AZ230" i="1"/>
  <c r="AZ226" i="1"/>
  <c r="AZ220" i="1"/>
  <c r="AZ216" i="1"/>
  <c r="AZ212" i="1"/>
  <c r="AZ208" i="1"/>
  <c r="AZ204" i="1"/>
  <c r="AZ200" i="1"/>
  <c r="AZ196" i="1"/>
  <c r="AZ192" i="1"/>
  <c r="AZ188" i="1"/>
  <c r="AZ187" i="1"/>
  <c r="AZ186" i="1"/>
  <c r="AZ172" i="1"/>
  <c r="AZ331" i="1" s="1"/>
  <c r="AZ165" i="1"/>
  <c r="AZ160" i="1"/>
  <c r="AZ159" i="1"/>
  <c r="AZ158" i="1"/>
  <c r="AZ142" i="1"/>
  <c r="AZ328" i="1" s="1"/>
  <c r="AZ135" i="1"/>
  <c r="AZ132" i="1"/>
  <c r="AZ127" i="1"/>
  <c r="AZ115" i="1"/>
  <c r="AZ112" i="1"/>
  <c r="AZ319" i="1" s="1"/>
  <c r="AZ111" i="1"/>
  <c r="AZ110" i="1"/>
  <c r="AZ109" i="1"/>
  <c r="AZ76" i="1"/>
  <c r="AZ72" i="1"/>
  <c r="AZ67" i="1"/>
  <c r="AZ62" i="1"/>
  <c r="AZ57" i="1"/>
  <c r="AZ51" i="1"/>
  <c r="AZ42" i="1"/>
  <c r="AZ33" i="1"/>
  <c r="AZ28" i="1"/>
  <c r="AZ22" i="1"/>
  <c r="AZ21" i="1"/>
  <c r="AZ20" i="1"/>
  <c r="W330" i="1"/>
  <c r="W329" i="1"/>
  <c r="W328" i="1"/>
  <c r="W327" i="1"/>
  <c r="W326" i="1"/>
  <c r="W307" i="1"/>
  <c r="W325" i="1" s="1"/>
  <c r="W306" i="1"/>
  <c r="W305" i="1"/>
  <c r="W283" i="1"/>
  <c r="W276" i="1"/>
  <c r="W270" i="1"/>
  <c r="W269" i="1"/>
  <c r="W263" i="1"/>
  <c r="W260" i="1"/>
  <c r="W259" i="1"/>
  <c r="W254" i="1"/>
  <c r="W253" i="1"/>
  <c r="W251" i="1" s="1"/>
  <c r="W244" i="1"/>
  <c r="W239" i="1"/>
  <c r="W234" i="1"/>
  <c r="W230" i="1"/>
  <c r="W226" i="1"/>
  <c r="W220" i="1"/>
  <c r="W216" i="1"/>
  <c r="W208" i="1"/>
  <c r="W204" i="1"/>
  <c r="W200" i="1"/>
  <c r="W196" i="1"/>
  <c r="W192" i="1"/>
  <c r="W188" i="1"/>
  <c r="W186" i="1"/>
  <c r="W172" i="1"/>
  <c r="W165" i="1"/>
  <c r="W160" i="1"/>
  <c r="W159" i="1"/>
  <c r="W158" i="1"/>
  <c r="W135" i="1"/>
  <c r="W132" i="1"/>
  <c r="W127" i="1"/>
  <c r="W115" i="1"/>
  <c r="W112" i="1"/>
  <c r="W319" i="1" s="1"/>
  <c r="W111" i="1"/>
  <c r="W110" i="1"/>
  <c r="W109" i="1"/>
  <c r="W89" i="1"/>
  <c r="W76" i="1"/>
  <c r="W72" i="1"/>
  <c r="W67" i="1"/>
  <c r="W62" i="1"/>
  <c r="W57" i="1"/>
  <c r="W51" i="1"/>
  <c r="W331" i="1"/>
  <c r="W42" i="1"/>
  <c r="W38" i="1"/>
  <c r="W33" i="1"/>
  <c r="W28" i="1"/>
  <c r="W22" i="1"/>
  <c r="W21" i="1"/>
  <c r="W20" i="1"/>
  <c r="BB332" i="1" l="1"/>
  <c r="BB333" i="1" s="1"/>
  <c r="BB334" i="1"/>
  <c r="CC332" i="1"/>
  <c r="CC333" i="1" s="1"/>
  <c r="CC334" i="1"/>
  <c r="W257" i="1"/>
  <c r="W303" i="1"/>
  <c r="CA303" i="1"/>
  <c r="AZ318" i="1"/>
  <c r="CA257" i="1"/>
  <c r="AZ324" i="1"/>
  <c r="CA18" i="1"/>
  <c r="AZ184" i="1"/>
  <c r="Y332" i="1"/>
  <c r="Y333" i="1" s="1"/>
  <c r="CA317" i="1"/>
  <c r="AZ317" i="1"/>
  <c r="CA324" i="1"/>
  <c r="CA322" i="1"/>
  <c r="CA107" i="1"/>
  <c r="W317" i="1"/>
  <c r="W267" i="1"/>
  <c r="W322" i="1"/>
  <c r="W318" i="1"/>
  <c r="AZ322" i="1"/>
  <c r="AZ316" i="1"/>
  <c r="CA156" i="1"/>
  <c r="AZ303" i="1"/>
  <c r="CA318" i="1"/>
  <c r="CA323" i="1"/>
  <c r="CA184" i="1"/>
  <c r="CA321" i="1"/>
  <c r="CA267" i="1"/>
  <c r="AZ267" i="1"/>
  <c r="AZ323" i="1"/>
  <c r="AZ107" i="1"/>
  <c r="AZ321" i="1"/>
  <c r="AZ18" i="1"/>
  <c r="AZ156" i="1"/>
  <c r="AZ257" i="1"/>
  <c r="W156" i="1"/>
  <c r="W107" i="1"/>
  <c r="W324" i="1"/>
  <c r="W18" i="1"/>
  <c r="W321" i="1"/>
  <c r="W187" i="1"/>
  <c r="W212" i="1"/>
  <c r="W323" i="1" s="1"/>
  <c r="V250" i="1"/>
  <c r="X250" i="1" s="1"/>
  <c r="Z250" i="1" s="1"/>
  <c r="AB250" i="1" s="1"/>
  <c r="AD250" i="1" s="1"/>
  <c r="CA314" i="1" l="1"/>
  <c r="CA334" i="1" s="1"/>
  <c r="AZ314" i="1"/>
  <c r="AZ334" i="1" s="1"/>
  <c r="W316" i="1"/>
  <c r="W184" i="1"/>
  <c r="U215" i="1"/>
  <c r="U195" i="1"/>
  <c r="AZ320" i="1" l="1"/>
  <c r="AZ332" i="1"/>
  <c r="AZ333" i="1" s="1"/>
  <c r="CA320" i="1"/>
  <c r="CA332" i="1"/>
  <c r="CA333" i="1" s="1"/>
  <c r="W314" i="1"/>
  <c r="W320" i="1" s="1"/>
  <c r="U191" i="1"/>
  <c r="W332" i="1" l="1"/>
  <c r="W333" i="1" s="1"/>
  <c r="U44" i="1"/>
  <c r="BY158" i="1" l="1"/>
  <c r="AX158" i="1"/>
  <c r="U158" i="1"/>
  <c r="BZ183" i="1"/>
  <c r="CB183" i="1" s="1"/>
  <c r="CD183" i="1" s="1"/>
  <c r="CF183" i="1" s="1"/>
  <c r="CH183" i="1" s="1"/>
  <c r="AY183" i="1"/>
  <c r="BA183" i="1" s="1"/>
  <c r="BC183" i="1" s="1"/>
  <c r="BE183" i="1" s="1"/>
  <c r="BG183" i="1" s="1"/>
  <c r="V183" i="1"/>
  <c r="X183" i="1" s="1"/>
  <c r="Z183" i="1" s="1"/>
  <c r="AB183" i="1" s="1"/>
  <c r="AD183" i="1" s="1"/>
  <c r="BY186" i="1"/>
  <c r="AX186" i="1"/>
  <c r="U186" i="1"/>
  <c r="BZ250" i="1"/>
  <c r="CB250" i="1" s="1"/>
  <c r="CD250" i="1" s="1"/>
  <c r="CF250" i="1" s="1"/>
  <c r="CH250" i="1" s="1"/>
  <c r="AY250" i="1"/>
  <c r="BA250" i="1" s="1"/>
  <c r="BC250" i="1" s="1"/>
  <c r="BE250" i="1" s="1"/>
  <c r="BG250" i="1" s="1"/>
  <c r="U129" i="1"/>
  <c r="BY187" i="1" l="1"/>
  <c r="BY316" i="1" s="1"/>
  <c r="AX187" i="1"/>
  <c r="AX184" i="1" s="1"/>
  <c r="U187" i="1"/>
  <c r="H241" i="1"/>
  <c r="J241" i="1" s="1"/>
  <c r="L241" i="1" s="1"/>
  <c r="N241" i="1" s="1"/>
  <c r="P241" i="1" s="1"/>
  <c r="R241" i="1" s="1"/>
  <c r="T241" i="1" s="1"/>
  <c r="V241" i="1" s="1"/>
  <c r="X241" i="1" s="1"/>
  <c r="Z241" i="1" s="1"/>
  <c r="AB241" i="1" s="1"/>
  <c r="AD241" i="1" s="1"/>
  <c r="H242" i="1"/>
  <c r="J242" i="1" s="1"/>
  <c r="L242" i="1" s="1"/>
  <c r="N242" i="1" s="1"/>
  <c r="P242" i="1" s="1"/>
  <c r="R242" i="1" s="1"/>
  <c r="T242" i="1" s="1"/>
  <c r="V242" i="1" s="1"/>
  <c r="X242" i="1" s="1"/>
  <c r="Z242" i="1" s="1"/>
  <c r="AB242" i="1" s="1"/>
  <c r="AD242" i="1" s="1"/>
  <c r="U239" i="1"/>
  <c r="BZ241" i="1"/>
  <c r="CB241" i="1" s="1"/>
  <c r="CD241" i="1" s="1"/>
  <c r="CF241" i="1" s="1"/>
  <c r="CH241" i="1" s="1"/>
  <c r="BZ242" i="1"/>
  <c r="CB242" i="1" s="1"/>
  <c r="CD242" i="1" s="1"/>
  <c r="CF242" i="1" s="1"/>
  <c r="CH242" i="1" s="1"/>
  <c r="AY241" i="1"/>
  <c r="BA241" i="1" s="1"/>
  <c r="BC241" i="1" s="1"/>
  <c r="BE241" i="1" s="1"/>
  <c r="BG241" i="1" s="1"/>
  <c r="AY242" i="1"/>
  <c r="BA242" i="1" s="1"/>
  <c r="BC242" i="1" s="1"/>
  <c r="BE242" i="1" s="1"/>
  <c r="BG242" i="1" s="1"/>
  <c r="U244" i="1"/>
  <c r="BZ246" i="1"/>
  <c r="CB246" i="1" s="1"/>
  <c r="CD246" i="1" s="1"/>
  <c r="CF246" i="1" s="1"/>
  <c r="CH246" i="1" s="1"/>
  <c r="BZ247" i="1"/>
  <c r="CB247" i="1" s="1"/>
  <c r="CD247" i="1" s="1"/>
  <c r="CF247" i="1" s="1"/>
  <c r="CH247" i="1" s="1"/>
  <c r="AY246" i="1"/>
  <c r="BA246" i="1" s="1"/>
  <c r="BC246" i="1" s="1"/>
  <c r="BE246" i="1" s="1"/>
  <c r="BG246" i="1" s="1"/>
  <c r="AY247" i="1"/>
  <c r="BA247" i="1" s="1"/>
  <c r="BC247" i="1" s="1"/>
  <c r="BE247" i="1" s="1"/>
  <c r="BG247" i="1" s="1"/>
  <c r="H246" i="1"/>
  <c r="J246" i="1" s="1"/>
  <c r="L246" i="1" s="1"/>
  <c r="N246" i="1" s="1"/>
  <c r="P246" i="1" s="1"/>
  <c r="R246" i="1" s="1"/>
  <c r="T246" i="1" s="1"/>
  <c r="V246" i="1" s="1"/>
  <c r="X246" i="1" s="1"/>
  <c r="Z246" i="1" s="1"/>
  <c r="AB246" i="1" s="1"/>
  <c r="AD246" i="1" s="1"/>
  <c r="H247" i="1"/>
  <c r="J247" i="1" s="1"/>
  <c r="L247" i="1" s="1"/>
  <c r="N247" i="1" s="1"/>
  <c r="P247" i="1" s="1"/>
  <c r="R247" i="1" s="1"/>
  <c r="T247" i="1" s="1"/>
  <c r="V247" i="1" s="1"/>
  <c r="X247" i="1" s="1"/>
  <c r="Z247" i="1" s="1"/>
  <c r="AB247" i="1" s="1"/>
  <c r="AD247" i="1" s="1"/>
  <c r="BY330" i="1"/>
  <c r="BY329" i="1"/>
  <c r="BY328" i="1"/>
  <c r="BY327" i="1"/>
  <c r="BY326" i="1"/>
  <c r="BY307" i="1"/>
  <c r="BY325" i="1" s="1"/>
  <c r="BY306" i="1"/>
  <c r="BY305" i="1"/>
  <c r="BY283" i="1"/>
  <c r="BY276" i="1"/>
  <c r="BY270" i="1"/>
  <c r="BY269" i="1"/>
  <c r="BY263" i="1"/>
  <c r="BY260" i="1"/>
  <c r="BY259" i="1"/>
  <c r="BY254" i="1"/>
  <c r="BY253" i="1"/>
  <c r="BY251" i="1" s="1"/>
  <c r="BY234" i="1"/>
  <c r="BY230" i="1"/>
  <c r="BY226" i="1"/>
  <c r="BY220" i="1"/>
  <c r="BY216" i="1"/>
  <c r="BY212" i="1"/>
  <c r="BY208" i="1"/>
  <c r="BY204" i="1"/>
  <c r="BY200" i="1"/>
  <c r="BY196" i="1"/>
  <c r="BY192" i="1"/>
  <c r="BY188" i="1"/>
  <c r="BY172" i="1"/>
  <c r="BY331" i="1" s="1"/>
  <c r="BY165" i="1"/>
  <c r="BY160" i="1"/>
  <c r="BY159" i="1"/>
  <c r="BY156" i="1" s="1"/>
  <c r="BY135" i="1"/>
  <c r="BY132" i="1"/>
  <c r="BY127" i="1"/>
  <c r="BY112" i="1"/>
  <c r="BY319" i="1" s="1"/>
  <c r="BY111" i="1"/>
  <c r="BY110" i="1"/>
  <c r="BY109" i="1"/>
  <c r="BY76" i="1"/>
  <c r="BY72" i="1"/>
  <c r="BY67" i="1"/>
  <c r="BY62" i="1"/>
  <c r="BY57" i="1"/>
  <c r="BY51" i="1"/>
  <c r="BY42" i="1"/>
  <c r="BY33" i="1"/>
  <c r="BY28" i="1"/>
  <c r="BY22" i="1"/>
  <c r="BY21" i="1"/>
  <c r="BY20" i="1"/>
  <c r="AX330" i="1"/>
  <c r="AX329" i="1"/>
  <c r="AX327" i="1"/>
  <c r="AX326" i="1"/>
  <c r="AX307" i="1"/>
  <c r="AX325" i="1" s="1"/>
  <c r="AX306" i="1"/>
  <c r="AX305" i="1"/>
  <c r="AX283" i="1"/>
  <c r="AX276" i="1"/>
  <c r="AX270" i="1"/>
  <c r="AX269" i="1"/>
  <c r="AX263" i="1"/>
  <c r="AX260" i="1"/>
  <c r="AX259" i="1"/>
  <c r="AX254" i="1"/>
  <c r="AX253" i="1"/>
  <c r="AX251" i="1" s="1"/>
  <c r="AX234" i="1"/>
  <c r="AX230" i="1"/>
  <c r="AX226" i="1"/>
  <c r="AX220" i="1"/>
  <c r="AX216" i="1"/>
  <c r="AX212" i="1"/>
  <c r="AX208" i="1"/>
  <c r="AX204" i="1"/>
  <c r="AX200" i="1"/>
  <c r="AX196" i="1"/>
  <c r="AX192" i="1"/>
  <c r="AX188" i="1"/>
  <c r="AX172" i="1"/>
  <c r="AX331" i="1" s="1"/>
  <c r="AX165" i="1"/>
  <c r="AX160" i="1"/>
  <c r="AX159" i="1"/>
  <c r="AX156" i="1" s="1"/>
  <c r="AX142" i="1"/>
  <c r="AX328" i="1" s="1"/>
  <c r="AX135" i="1"/>
  <c r="AX132" i="1"/>
  <c r="AX127" i="1"/>
  <c r="AX115" i="1"/>
  <c r="AX112" i="1"/>
  <c r="AX319" i="1" s="1"/>
  <c r="AX111" i="1"/>
  <c r="AX110" i="1"/>
  <c r="AX109" i="1"/>
  <c r="AX76" i="1"/>
  <c r="AX72" i="1"/>
  <c r="AX67" i="1"/>
  <c r="AX62" i="1"/>
  <c r="AX57" i="1"/>
  <c r="AX51" i="1"/>
  <c r="AX42" i="1"/>
  <c r="AX33" i="1"/>
  <c r="AX28" i="1"/>
  <c r="AX22" i="1"/>
  <c r="AX21" i="1"/>
  <c r="AX20" i="1"/>
  <c r="U330" i="1"/>
  <c r="U329" i="1"/>
  <c r="U328" i="1"/>
  <c r="U327" i="1"/>
  <c r="U326" i="1"/>
  <c r="U307" i="1"/>
  <c r="U325" i="1" s="1"/>
  <c r="U306" i="1"/>
  <c r="U305" i="1"/>
  <c r="U283" i="1"/>
  <c r="U276" i="1"/>
  <c r="U270" i="1"/>
  <c r="U269" i="1"/>
  <c r="U263" i="1"/>
  <c r="U260" i="1"/>
  <c r="U259" i="1"/>
  <c r="U254" i="1"/>
  <c r="U253" i="1"/>
  <c r="U251" i="1" s="1"/>
  <c r="U234" i="1"/>
  <c r="U230" i="1"/>
  <c r="U226" i="1"/>
  <c r="U220" i="1"/>
  <c r="U216" i="1"/>
  <c r="U212" i="1"/>
  <c r="U208" i="1"/>
  <c r="U204" i="1"/>
  <c r="U200" i="1"/>
  <c r="U196" i="1"/>
  <c r="U192" i="1"/>
  <c r="U188" i="1"/>
  <c r="U172" i="1"/>
  <c r="U331" i="1" s="1"/>
  <c r="U165" i="1"/>
  <c r="U160" i="1"/>
  <c r="U159" i="1"/>
  <c r="U156" i="1" s="1"/>
  <c r="U135" i="1"/>
  <c r="U132" i="1"/>
  <c r="U127" i="1"/>
  <c r="U115" i="1"/>
  <c r="U112" i="1"/>
  <c r="U319" i="1" s="1"/>
  <c r="U111" i="1"/>
  <c r="U110" i="1"/>
  <c r="U109" i="1"/>
  <c r="U89" i="1"/>
  <c r="U76" i="1"/>
  <c r="U72" i="1"/>
  <c r="U67" i="1"/>
  <c r="U62" i="1"/>
  <c r="U57" i="1"/>
  <c r="U51" i="1"/>
  <c r="U42" i="1"/>
  <c r="U38" i="1"/>
  <c r="U33" i="1"/>
  <c r="U28" i="1"/>
  <c r="U22" i="1"/>
  <c r="U21" i="1"/>
  <c r="U20" i="1"/>
  <c r="BY184" i="1" l="1"/>
  <c r="BY107" i="1"/>
  <c r="BY322" i="1"/>
  <c r="U318" i="1"/>
  <c r="AX267" i="1"/>
  <c r="AX303" i="1"/>
  <c r="AX257" i="1"/>
  <c r="BY303" i="1"/>
  <c r="U322" i="1"/>
  <c r="U18" i="1"/>
  <c r="AX323" i="1"/>
  <c r="BY317" i="1"/>
  <c r="AX317" i="1"/>
  <c r="AX322" i="1"/>
  <c r="BY257" i="1"/>
  <c r="U317" i="1"/>
  <c r="U267" i="1"/>
  <c r="U303" i="1"/>
  <c r="BY323" i="1"/>
  <c r="AX324" i="1"/>
  <c r="AX107" i="1"/>
  <c r="BY324" i="1"/>
  <c r="U321" i="1"/>
  <c r="AX18" i="1"/>
  <c r="BY321" i="1"/>
  <c r="U323" i="1"/>
  <c r="U184" i="1"/>
  <c r="AX316" i="1"/>
  <c r="U316" i="1"/>
  <c r="BY267" i="1"/>
  <c r="BY318" i="1"/>
  <c r="BY18" i="1"/>
  <c r="AX318" i="1"/>
  <c r="AX321" i="1"/>
  <c r="U107" i="1"/>
  <c r="U324" i="1"/>
  <c r="U257" i="1"/>
  <c r="BW20" i="1"/>
  <c r="AV20" i="1"/>
  <c r="S20" i="1"/>
  <c r="BX105" i="1"/>
  <c r="BZ105" i="1" s="1"/>
  <c r="CB105" i="1" s="1"/>
  <c r="CD105" i="1" s="1"/>
  <c r="CF105" i="1" s="1"/>
  <c r="CH105" i="1" s="1"/>
  <c r="AW105" i="1"/>
  <c r="AY105" i="1" s="1"/>
  <c r="BA105" i="1" s="1"/>
  <c r="BC105" i="1" s="1"/>
  <c r="BE105" i="1" s="1"/>
  <c r="BG105" i="1" s="1"/>
  <c r="T105" i="1"/>
  <c r="V105" i="1" s="1"/>
  <c r="X105" i="1" s="1"/>
  <c r="Z105" i="1" s="1"/>
  <c r="AB105" i="1" s="1"/>
  <c r="AD105" i="1" s="1"/>
  <c r="AX314" i="1" l="1"/>
  <c r="BY314" i="1"/>
  <c r="BY334" i="1" s="1"/>
  <c r="U314" i="1"/>
  <c r="BW330" i="1"/>
  <c r="BW329" i="1"/>
  <c r="BW328" i="1"/>
  <c r="BW327" i="1"/>
  <c r="BW326" i="1"/>
  <c r="BW307" i="1"/>
  <c r="BW325" i="1" s="1"/>
  <c r="BW306" i="1"/>
  <c r="BW305" i="1"/>
  <c r="BW283" i="1"/>
  <c r="BW276" i="1"/>
  <c r="BW270" i="1"/>
  <c r="BW269" i="1"/>
  <c r="BW263" i="1"/>
  <c r="BW260" i="1"/>
  <c r="BW259" i="1"/>
  <c r="BW254" i="1"/>
  <c r="BW253" i="1"/>
  <c r="BW251" i="1" s="1"/>
  <c r="BW234" i="1"/>
  <c r="BW230" i="1"/>
  <c r="BW226" i="1"/>
  <c r="BW220" i="1"/>
  <c r="BW216" i="1"/>
  <c r="BW212" i="1"/>
  <c r="BW208" i="1"/>
  <c r="BW204" i="1"/>
  <c r="BW200" i="1"/>
  <c r="BW196" i="1"/>
  <c r="BW192" i="1"/>
  <c r="BW188" i="1"/>
  <c r="BW187" i="1"/>
  <c r="BW186" i="1"/>
  <c r="BW172" i="1"/>
  <c r="BW331" i="1" s="1"/>
  <c r="BW165" i="1"/>
  <c r="BW160" i="1"/>
  <c r="BW159" i="1"/>
  <c r="BW158" i="1"/>
  <c r="BW135" i="1"/>
  <c r="BW132" i="1"/>
  <c r="BW127" i="1"/>
  <c r="BW112" i="1"/>
  <c r="BW319" i="1" s="1"/>
  <c r="BW111" i="1"/>
  <c r="BW110" i="1"/>
  <c r="BW109" i="1"/>
  <c r="BW76" i="1"/>
  <c r="BW72" i="1"/>
  <c r="BW67" i="1"/>
  <c r="BW62" i="1"/>
  <c r="BW57" i="1"/>
  <c r="BW51" i="1"/>
  <c r="BW42" i="1"/>
  <c r="BW33" i="1"/>
  <c r="BW28" i="1"/>
  <c r="BW22" i="1"/>
  <c r="BW318" i="1" s="1"/>
  <c r="BW21" i="1"/>
  <c r="AV330" i="1"/>
  <c r="AV329" i="1"/>
  <c r="AV327" i="1"/>
  <c r="AV326" i="1"/>
  <c r="AV307" i="1"/>
  <c r="AV306" i="1"/>
  <c r="AV305" i="1"/>
  <c r="AV283" i="1"/>
  <c r="AV276" i="1"/>
  <c r="AV270" i="1"/>
  <c r="AV269" i="1"/>
  <c r="AV263" i="1"/>
  <c r="AV260" i="1"/>
  <c r="AV259" i="1"/>
  <c r="AV254" i="1"/>
  <c r="AV253" i="1"/>
  <c r="AV251" i="1" s="1"/>
  <c r="AV234" i="1"/>
  <c r="AV230" i="1"/>
  <c r="AV226" i="1"/>
  <c r="AV220" i="1"/>
  <c r="AV216" i="1"/>
  <c r="AV212" i="1"/>
  <c r="AV208" i="1"/>
  <c r="AV204" i="1"/>
  <c r="AV200" i="1"/>
  <c r="AV196" i="1"/>
  <c r="AV192" i="1"/>
  <c r="AV188" i="1"/>
  <c r="AV187" i="1"/>
  <c r="AV316" i="1" s="1"/>
  <c r="AV186" i="1"/>
  <c r="AV172" i="1"/>
  <c r="AV331" i="1" s="1"/>
  <c r="AV165" i="1"/>
  <c r="AV160" i="1"/>
  <c r="AV159" i="1"/>
  <c r="AV158" i="1"/>
  <c r="AV142" i="1"/>
  <c r="AV328" i="1" s="1"/>
  <c r="AV135" i="1"/>
  <c r="AV132" i="1"/>
  <c r="AV127" i="1"/>
  <c r="AV115" i="1"/>
  <c r="AV112" i="1"/>
  <c r="AV319" i="1" s="1"/>
  <c r="AV111" i="1"/>
  <c r="AV110" i="1"/>
  <c r="AV109" i="1"/>
  <c r="AV76" i="1"/>
  <c r="AV72" i="1"/>
  <c r="AV67" i="1"/>
  <c r="AV62" i="1"/>
  <c r="AV57" i="1"/>
  <c r="AV51" i="1"/>
  <c r="AV42" i="1"/>
  <c r="AV33" i="1"/>
  <c r="AV28" i="1"/>
  <c r="AV22" i="1"/>
  <c r="AV21" i="1"/>
  <c r="S330" i="1"/>
  <c r="S329" i="1"/>
  <c r="S328" i="1"/>
  <c r="S327" i="1"/>
  <c r="S326" i="1"/>
  <c r="S307" i="1"/>
  <c r="S325" i="1" s="1"/>
  <c r="S306" i="1"/>
  <c r="S305" i="1"/>
  <c r="S283" i="1"/>
  <c r="S276" i="1"/>
  <c r="S270" i="1"/>
  <c r="S269" i="1"/>
  <c r="S263" i="1"/>
  <c r="S260" i="1"/>
  <c r="S259" i="1"/>
  <c r="S254" i="1"/>
  <c r="S253" i="1"/>
  <c r="S251" i="1" s="1"/>
  <c r="S234" i="1"/>
  <c r="S230" i="1"/>
  <c r="S226" i="1"/>
  <c r="S220" i="1"/>
  <c r="S216" i="1"/>
  <c r="S212" i="1"/>
  <c r="S208" i="1"/>
  <c r="S204" i="1"/>
  <c r="S200" i="1"/>
  <c r="S196" i="1"/>
  <c r="S192" i="1"/>
  <c r="S188" i="1"/>
  <c r="S187" i="1"/>
  <c r="S316" i="1" s="1"/>
  <c r="S186" i="1"/>
  <c r="S172" i="1"/>
  <c r="S331" i="1" s="1"/>
  <c r="S165" i="1"/>
  <c r="S160" i="1"/>
  <c r="S159" i="1"/>
  <c r="S158" i="1"/>
  <c r="S135" i="1"/>
  <c r="S132" i="1"/>
  <c r="S127" i="1"/>
  <c r="S115" i="1"/>
  <c r="S112" i="1"/>
  <c r="S319" i="1" s="1"/>
  <c r="S111" i="1"/>
  <c r="S110" i="1"/>
  <c r="S109" i="1"/>
  <c r="S89" i="1"/>
  <c r="S76" i="1"/>
  <c r="S72" i="1"/>
  <c r="S67" i="1"/>
  <c r="S62" i="1"/>
  <c r="S57" i="1"/>
  <c r="S51" i="1"/>
  <c r="S42" i="1"/>
  <c r="S38" i="1"/>
  <c r="S33" i="1"/>
  <c r="S28" i="1"/>
  <c r="S22" i="1"/>
  <c r="S21" i="1"/>
  <c r="AX332" i="1" l="1"/>
  <c r="AX333" i="1" s="1"/>
  <c r="AX334" i="1"/>
  <c r="BY320" i="1"/>
  <c r="BY332" i="1"/>
  <c r="BY333" i="1" s="1"/>
  <c r="BW267" i="1"/>
  <c r="U332" i="1"/>
  <c r="U333" i="1" s="1"/>
  <c r="U320" i="1"/>
  <c r="AX320" i="1"/>
  <c r="BW257" i="1"/>
  <c r="BW18" i="1"/>
  <c r="S303" i="1"/>
  <c r="AV18" i="1"/>
  <c r="S318" i="1"/>
  <c r="S324" i="1"/>
  <c r="S184" i="1"/>
  <c r="AV184" i="1"/>
  <c r="BW156" i="1"/>
  <c r="S321" i="1"/>
  <c r="BW316" i="1"/>
  <c r="BW184" i="1"/>
  <c r="BW322" i="1"/>
  <c r="S317" i="1"/>
  <c r="S323" i="1"/>
  <c r="AV321" i="1"/>
  <c r="S156" i="1"/>
  <c r="AV322" i="1"/>
  <c r="BW324" i="1"/>
  <c r="BW107" i="1"/>
  <c r="S322" i="1"/>
  <c r="AV303" i="1"/>
  <c r="BW317" i="1"/>
  <c r="BW323" i="1"/>
  <c r="AV324" i="1"/>
  <c r="AV107" i="1"/>
  <c r="AV156" i="1"/>
  <c r="AV317" i="1"/>
  <c r="BW303" i="1"/>
  <c r="S107" i="1"/>
  <c r="BW321" i="1"/>
  <c r="AV267" i="1"/>
  <c r="AV318" i="1"/>
  <c r="AV323" i="1"/>
  <c r="AV325" i="1"/>
  <c r="AV257" i="1"/>
  <c r="S267" i="1"/>
  <c r="S18" i="1"/>
  <c r="S257" i="1"/>
  <c r="BV88" i="1"/>
  <c r="BX88" i="1" s="1"/>
  <c r="BZ88" i="1" s="1"/>
  <c r="CB88" i="1" s="1"/>
  <c r="CD88" i="1" s="1"/>
  <c r="CF88" i="1" s="1"/>
  <c r="CH88" i="1" s="1"/>
  <c r="AU88" i="1"/>
  <c r="AW88" i="1" s="1"/>
  <c r="AY88" i="1" s="1"/>
  <c r="BA88" i="1" s="1"/>
  <c r="BC88" i="1" s="1"/>
  <c r="BE88" i="1" s="1"/>
  <c r="BG88" i="1" s="1"/>
  <c r="BW314" i="1" l="1"/>
  <c r="AV314" i="1"/>
  <c r="S314" i="1"/>
  <c r="BU330" i="1"/>
  <c r="AT330" i="1"/>
  <c r="Q330" i="1"/>
  <c r="BU305" i="1"/>
  <c r="AT305" i="1"/>
  <c r="Q305" i="1"/>
  <c r="BV313" i="1"/>
  <c r="BX313" i="1" s="1"/>
  <c r="BZ313" i="1" s="1"/>
  <c r="CB313" i="1" s="1"/>
  <c r="CD313" i="1" s="1"/>
  <c r="CF313" i="1" s="1"/>
  <c r="CH313" i="1" s="1"/>
  <c r="AU313" i="1"/>
  <c r="AW313" i="1" s="1"/>
  <c r="AY313" i="1" s="1"/>
  <c r="BA313" i="1" s="1"/>
  <c r="BC313" i="1" s="1"/>
  <c r="BE313" i="1" s="1"/>
  <c r="BG313" i="1" s="1"/>
  <c r="R313" i="1"/>
  <c r="T313" i="1" s="1"/>
  <c r="V313" i="1" s="1"/>
  <c r="X313" i="1" s="1"/>
  <c r="Z313" i="1" s="1"/>
  <c r="AB313" i="1" s="1"/>
  <c r="AD313" i="1" s="1"/>
  <c r="AV332" i="1" l="1"/>
  <c r="AV333" i="1" s="1"/>
  <c r="AV334" i="1"/>
  <c r="BW332" i="1"/>
  <c r="BW333" i="1" s="1"/>
  <c r="BW334" i="1"/>
  <c r="BW320" i="1"/>
  <c r="AV320" i="1"/>
  <c r="S332" i="1"/>
  <c r="S333" i="1" s="1"/>
  <c r="BU158" i="1"/>
  <c r="AT158" i="1"/>
  <c r="Q158" i="1"/>
  <c r="R182" i="1"/>
  <c r="T182" i="1" s="1"/>
  <c r="V182" i="1" s="1"/>
  <c r="X182" i="1" s="1"/>
  <c r="Z182" i="1" s="1"/>
  <c r="AB182" i="1" s="1"/>
  <c r="AD182" i="1" s="1"/>
  <c r="BV182" i="1"/>
  <c r="BX182" i="1" s="1"/>
  <c r="BZ182" i="1" s="1"/>
  <c r="CB182" i="1" s="1"/>
  <c r="CD182" i="1" s="1"/>
  <c r="CF182" i="1" s="1"/>
  <c r="CH182" i="1" s="1"/>
  <c r="AU182" i="1"/>
  <c r="AW182" i="1" s="1"/>
  <c r="AY182" i="1" s="1"/>
  <c r="BA182" i="1" s="1"/>
  <c r="BC182" i="1" s="1"/>
  <c r="BE182" i="1" s="1"/>
  <c r="BG182" i="1" s="1"/>
  <c r="BU20" i="1"/>
  <c r="AT20" i="1"/>
  <c r="Q20" i="1"/>
  <c r="BV104" i="1"/>
  <c r="BX104" i="1" s="1"/>
  <c r="BZ104" i="1" s="1"/>
  <c r="CB104" i="1" s="1"/>
  <c r="CD104" i="1" s="1"/>
  <c r="CF104" i="1" s="1"/>
  <c r="CH104" i="1" s="1"/>
  <c r="AU104" i="1"/>
  <c r="AW104" i="1" s="1"/>
  <c r="AY104" i="1" s="1"/>
  <c r="BA104" i="1" s="1"/>
  <c r="BC104" i="1" s="1"/>
  <c r="BE104" i="1" s="1"/>
  <c r="BG104" i="1" s="1"/>
  <c r="R104" i="1"/>
  <c r="T104" i="1" s="1"/>
  <c r="V104" i="1" s="1"/>
  <c r="X104" i="1" s="1"/>
  <c r="Z104" i="1" s="1"/>
  <c r="AB104" i="1" s="1"/>
  <c r="AD104" i="1" s="1"/>
  <c r="BV103" i="1"/>
  <c r="BX103" i="1" s="1"/>
  <c r="BZ103" i="1" s="1"/>
  <c r="CB103" i="1" s="1"/>
  <c r="CD103" i="1" s="1"/>
  <c r="CF103" i="1" s="1"/>
  <c r="CH103" i="1" s="1"/>
  <c r="AU103" i="1"/>
  <c r="AW103" i="1" s="1"/>
  <c r="AY103" i="1" s="1"/>
  <c r="BA103" i="1" s="1"/>
  <c r="BC103" i="1" s="1"/>
  <c r="BE103" i="1" s="1"/>
  <c r="BG103" i="1" s="1"/>
  <c r="R103" i="1"/>
  <c r="T103" i="1" s="1"/>
  <c r="V103" i="1" s="1"/>
  <c r="X103" i="1" s="1"/>
  <c r="Z103" i="1" s="1"/>
  <c r="AB103" i="1" s="1"/>
  <c r="AD103" i="1" s="1"/>
  <c r="BU329" i="1" l="1"/>
  <c r="BU328" i="1"/>
  <c r="BU327" i="1"/>
  <c r="BU326" i="1"/>
  <c r="BU307" i="1"/>
  <c r="BU325" i="1" s="1"/>
  <c r="BU306" i="1"/>
  <c r="BU283" i="1"/>
  <c r="BU276" i="1"/>
  <c r="BU270" i="1"/>
  <c r="BU269" i="1"/>
  <c r="BU263" i="1"/>
  <c r="BU260" i="1"/>
  <c r="BU259" i="1"/>
  <c r="BU254" i="1"/>
  <c r="BU253" i="1"/>
  <c r="BU234" i="1"/>
  <c r="BU230" i="1"/>
  <c r="BU226" i="1"/>
  <c r="BU220" i="1"/>
  <c r="BU216" i="1"/>
  <c r="BU212" i="1"/>
  <c r="BU208" i="1"/>
  <c r="BU204" i="1"/>
  <c r="BU200" i="1"/>
  <c r="BU196" i="1"/>
  <c r="BU192" i="1"/>
  <c r="BU188" i="1"/>
  <c r="BU187" i="1"/>
  <c r="BU316" i="1" s="1"/>
  <c r="BU186" i="1"/>
  <c r="BU172" i="1"/>
  <c r="BU331" i="1" s="1"/>
  <c r="BU165" i="1"/>
  <c r="BU160" i="1"/>
  <c r="BU159" i="1"/>
  <c r="BU135" i="1"/>
  <c r="BU132" i="1"/>
  <c r="BU127" i="1"/>
  <c r="BU112" i="1"/>
  <c r="BU319" i="1" s="1"/>
  <c r="BU111" i="1"/>
  <c r="BU110" i="1"/>
  <c r="BU109" i="1"/>
  <c r="BU76" i="1"/>
  <c r="BU72" i="1"/>
  <c r="BU67" i="1"/>
  <c r="BU62" i="1"/>
  <c r="BU57" i="1"/>
  <c r="BU51" i="1"/>
  <c r="BU42" i="1"/>
  <c r="BU33" i="1"/>
  <c r="BU28" i="1"/>
  <c r="BU22" i="1"/>
  <c r="BU21" i="1"/>
  <c r="AT329" i="1"/>
  <c r="AT327" i="1"/>
  <c r="AT326" i="1"/>
  <c r="AT307" i="1"/>
  <c r="AT306" i="1"/>
  <c r="AT283" i="1"/>
  <c r="AT276" i="1"/>
  <c r="AT270" i="1"/>
  <c r="AT269" i="1"/>
  <c r="AT263" i="1"/>
  <c r="AT260" i="1"/>
  <c r="AT259" i="1"/>
  <c r="AT254" i="1"/>
  <c r="AT253" i="1"/>
  <c r="AT251" i="1" s="1"/>
  <c r="AT234" i="1"/>
  <c r="AT230" i="1"/>
  <c r="AT226" i="1"/>
  <c r="AT220" i="1"/>
  <c r="AT216" i="1"/>
  <c r="AT212" i="1"/>
  <c r="AT208" i="1"/>
  <c r="AT204" i="1"/>
  <c r="AT200" i="1"/>
  <c r="AT196" i="1"/>
  <c r="AT192" i="1"/>
  <c r="AT188" i="1"/>
  <c r="AT187" i="1"/>
  <c r="AT186" i="1"/>
  <c r="AT172" i="1"/>
  <c r="AT331" i="1" s="1"/>
  <c r="AT165" i="1"/>
  <c r="AT160" i="1"/>
  <c r="AT159" i="1"/>
  <c r="AT142" i="1"/>
  <c r="AT328" i="1" s="1"/>
  <c r="AT135" i="1"/>
  <c r="AT132" i="1"/>
  <c r="AT127" i="1"/>
  <c r="AT115" i="1"/>
  <c r="AT112" i="1"/>
  <c r="AT319" i="1" s="1"/>
  <c r="AT111" i="1"/>
  <c r="AT110" i="1"/>
  <c r="AT109" i="1"/>
  <c r="AT76" i="1"/>
  <c r="AT72" i="1"/>
  <c r="AT67" i="1"/>
  <c r="AT62" i="1"/>
  <c r="AT57" i="1"/>
  <c r="AT51" i="1"/>
  <c r="AT42" i="1"/>
  <c r="AT33" i="1"/>
  <c r="AT28" i="1"/>
  <c r="AT22" i="1"/>
  <c r="AT21" i="1"/>
  <c r="Q329" i="1"/>
  <c r="Q328" i="1"/>
  <c r="Q327" i="1"/>
  <c r="Q326" i="1"/>
  <c r="Q307" i="1"/>
  <c r="Q306" i="1"/>
  <c r="Q283" i="1"/>
  <c r="Q276" i="1"/>
  <c r="Q270" i="1"/>
  <c r="Q269" i="1"/>
  <c r="Q263" i="1"/>
  <c r="Q260" i="1"/>
  <c r="Q259" i="1"/>
  <c r="Q254" i="1"/>
  <c r="Q253" i="1"/>
  <c r="Q251" i="1" s="1"/>
  <c r="Q234" i="1"/>
  <c r="Q230" i="1"/>
  <c r="Q226" i="1"/>
  <c r="Q220" i="1"/>
  <c r="Q216" i="1"/>
  <c r="Q212" i="1"/>
  <c r="Q208" i="1"/>
  <c r="Q204" i="1"/>
  <c r="Q200" i="1"/>
  <c r="Q196" i="1"/>
  <c r="Q192" i="1"/>
  <c r="Q188" i="1"/>
  <c r="Q187" i="1"/>
  <c r="Q316" i="1" s="1"/>
  <c r="Q186" i="1"/>
  <c r="Q172" i="1"/>
  <c r="Q331" i="1" s="1"/>
  <c r="Q165" i="1"/>
  <c r="Q160" i="1"/>
  <c r="Q159" i="1"/>
  <c r="Q135" i="1"/>
  <c r="Q132" i="1"/>
  <c r="Q127" i="1"/>
  <c r="Q115" i="1"/>
  <c r="Q112" i="1"/>
  <c r="Q319" i="1" s="1"/>
  <c r="Q111" i="1"/>
  <c r="Q110" i="1"/>
  <c r="Q109" i="1"/>
  <c r="Q89" i="1"/>
  <c r="Q76" i="1"/>
  <c r="Q72" i="1"/>
  <c r="Q67" i="1"/>
  <c r="Q62" i="1"/>
  <c r="Q57" i="1"/>
  <c r="Q51" i="1"/>
  <c r="Q42" i="1"/>
  <c r="Q38" i="1"/>
  <c r="Q33" i="1"/>
  <c r="Q28" i="1"/>
  <c r="Q22" i="1"/>
  <c r="Q21" i="1"/>
  <c r="BU318" i="1" l="1"/>
  <c r="BU321" i="1"/>
  <c r="Q321" i="1"/>
  <c r="AT321" i="1"/>
  <c r="AT267" i="1"/>
  <c r="Q322" i="1"/>
  <c r="AT322" i="1"/>
  <c r="BU322" i="1"/>
  <c r="BU184" i="1"/>
  <c r="AT303" i="1"/>
  <c r="AT317" i="1"/>
  <c r="Q156" i="1"/>
  <c r="BU303" i="1"/>
  <c r="BU257" i="1"/>
  <c r="AT156" i="1"/>
  <c r="Q303" i="1"/>
  <c r="AT324" i="1"/>
  <c r="Q317" i="1"/>
  <c r="Q257" i="1"/>
  <c r="Q18" i="1"/>
  <c r="Q107" i="1"/>
  <c r="Q267" i="1"/>
  <c r="AT107" i="1"/>
  <c r="AT257" i="1"/>
  <c r="BU323" i="1"/>
  <c r="BU267" i="1"/>
  <c r="BU18" i="1"/>
  <c r="BU317" i="1"/>
  <c r="BU324" i="1"/>
  <c r="BU107" i="1"/>
  <c r="AT184" i="1"/>
  <c r="Q324" i="1"/>
  <c r="BU156" i="1"/>
  <c r="BU251" i="1"/>
  <c r="AT316" i="1"/>
  <c r="AT318" i="1"/>
  <c r="AT323" i="1"/>
  <c r="AT325" i="1"/>
  <c r="AT18" i="1"/>
  <c r="Q184" i="1"/>
  <c r="Q318" i="1"/>
  <c r="Q323" i="1"/>
  <c r="Q325" i="1"/>
  <c r="BS330" i="1"/>
  <c r="BS329" i="1"/>
  <c r="BS328" i="1"/>
  <c r="BS327" i="1"/>
  <c r="BS326" i="1"/>
  <c r="BS307" i="1"/>
  <c r="BS325" i="1" s="1"/>
  <c r="BS306" i="1"/>
  <c r="BS305" i="1"/>
  <c r="BS283" i="1"/>
  <c r="BS276" i="1"/>
  <c r="BS270" i="1"/>
  <c r="BS269" i="1"/>
  <c r="BS263" i="1"/>
  <c r="BS260" i="1"/>
  <c r="BS259" i="1"/>
  <c r="BS254" i="1"/>
  <c r="BS253" i="1"/>
  <c r="BS234" i="1"/>
  <c r="BS230" i="1"/>
  <c r="BS226" i="1"/>
  <c r="BS220" i="1"/>
  <c r="BS216" i="1"/>
  <c r="BS212" i="1"/>
  <c r="BS208" i="1"/>
  <c r="BS204" i="1"/>
  <c r="BS200" i="1"/>
  <c r="BS196" i="1"/>
  <c r="BS192" i="1"/>
  <c r="BS188" i="1"/>
  <c r="BS187" i="1"/>
  <c r="BS186" i="1"/>
  <c r="BS172" i="1"/>
  <c r="BS331" i="1" s="1"/>
  <c r="BS165" i="1"/>
  <c r="BS160" i="1"/>
  <c r="BS159" i="1"/>
  <c r="BS158" i="1"/>
  <c r="BS135" i="1"/>
  <c r="BS132" i="1"/>
  <c r="BS127" i="1"/>
  <c r="BS112" i="1"/>
  <c r="BS319" i="1" s="1"/>
  <c r="BS111" i="1"/>
  <c r="BS110" i="1"/>
  <c r="BS109" i="1"/>
  <c r="BS76" i="1"/>
  <c r="BS72" i="1"/>
  <c r="BS67" i="1"/>
  <c r="BS62" i="1"/>
  <c r="BS57" i="1"/>
  <c r="BS51" i="1"/>
  <c r="BS42" i="1"/>
  <c r="BS33" i="1"/>
  <c r="BS28" i="1"/>
  <c r="BS22" i="1"/>
  <c r="BS21" i="1"/>
  <c r="BS20" i="1"/>
  <c r="AR330" i="1"/>
  <c r="AR329" i="1"/>
  <c r="AR327" i="1"/>
  <c r="AR326" i="1"/>
  <c r="AR307" i="1"/>
  <c r="AR306" i="1"/>
  <c r="AR305" i="1"/>
  <c r="AR283" i="1"/>
  <c r="AR276" i="1"/>
  <c r="AR270" i="1"/>
  <c r="AR269" i="1"/>
  <c r="AR263" i="1"/>
  <c r="AR260" i="1"/>
  <c r="AR259" i="1"/>
  <c r="AR254" i="1"/>
  <c r="AR253" i="1"/>
  <c r="AR251" i="1" s="1"/>
  <c r="AR234" i="1"/>
  <c r="AR230" i="1"/>
  <c r="AR226" i="1"/>
  <c r="AR220" i="1"/>
  <c r="AR216" i="1"/>
  <c r="AR212" i="1"/>
  <c r="AR208" i="1"/>
  <c r="AR204" i="1"/>
  <c r="AR200" i="1"/>
  <c r="AR196" i="1"/>
  <c r="AR192" i="1"/>
  <c r="AR188" i="1"/>
  <c r="AR187" i="1"/>
  <c r="AR316" i="1" s="1"/>
  <c r="AR186" i="1"/>
  <c r="AR172" i="1"/>
  <c r="AR331" i="1" s="1"/>
  <c r="AR165" i="1"/>
  <c r="AR160" i="1"/>
  <c r="AR159" i="1"/>
  <c r="AR158" i="1"/>
  <c r="AR142" i="1"/>
  <c r="AR328" i="1" s="1"/>
  <c r="AR135" i="1"/>
  <c r="AR132" i="1"/>
  <c r="AR127" i="1"/>
  <c r="AR112" i="1"/>
  <c r="AR319" i="1" s="1"/>
  <c r="AR111" i="1"/>
  <c r="AR110" i="1"/>
  <c r="AR109" i="1"/>
  <c r="AR76" i="1"/>
  <c r="AR72" i="1"/>
  <c r="AR67" i="1"/>
  <c r="AR62" i="1"/>
  <c r="AR57" i="1"/>
  <c r="AR51" i="1"/>
  <c r="AR42" i="1"/>
  <c r="AR33" i="1"/>
  <c r="AR22" i="1"/>
  <c r="AR21" i="1"/>
  <c r="AR20" i="1"/>
  <c r="O329" i="1"/>
  <c r="O328" i="1"/>
  <c r="O327" i="1"/>
  <c r="O326" i="1"/>
  <c r="O330" i="1"/>
  <c r="O307" i="1"/>
  <c r="O325" i="1" s="1"/>
  <c r="O306" i="1"/>
  <c r="O305" i="1"/>
  <c r="O283" i="1"/>
  <c r="O276" i="1"/>
  <c r="O270" i="1"/>
  <c r="O269" i="1"/>
  <c r="O263" i="1"/>
  <c r="O260" i="1"/>
  <c r="O259" i="1"/>
  <c r="O254" i="1"/>
  <c r="O253" i="1"/>
  <c r="O251" i="1" s="1"/>
  <c r="O234" i="1"/>
  <c r="O230" i="1"/>
  <c r="O226" i="1"/>
  <c r="O220" i="1"/>
  <c r="O216" i="1"/>
  <c r="O212" i="1"/>
  <c r="O208" i="1"/>
  <c r="O204" i="1"/>
  <c r="O200" i="1"/>
  <c r="O196" i="1"/>
  <c r="O192" i="1"/>
  <c r="O188" i="1"/>
  <c r="O187" i="1"/>
  <c r="O186" i="1"/>
  <c r="O172" i="1"/>
  <c r="O331" i="1" s="1"/>
  <c r="O165" i="1"/>
  <c r="O160" i="1"/>
  <c r="O159" i="1"/>
  <c r="O158" i="1"/>
  <c r="O135" i="1"/>
  <c r="O132" i="1"/>
  <c r="O127" i="1"/>
  <c r="O115" i="1"/>
  <c r="O112" i="1"/>
  <c r="O319" i="1" s="1"/>
  <c r="O111" i="1"/>
  <c r="O110" i="1"/>
  <c r="O109" i="1"/>
  <c r="O89" i="1"/>
  <c r="O76" i="1"/>
  <c r="O72" i="1"/>
  <c r="O67" i="1"/>
  <c r="O62" i="1"/>
  <c r="O57" i="1"/>
  <c r="O51" i="1"/>
  <c r="O42" i="1"/>
  <c r="O38" i="1"/>
  <c r="O33" i="1"/>
  <c r="O22" i="1"/>
  <c r="O21" i="1"/>
  <c r="O20" i="1"/>
  <c r="BS318" i="1" l="1"/>
  <c r="BS267" i="1"/>
  <c r="O156" i="1"/>
  <c r="AR318" i="1"/>
  <c r="Q314" i="1"/>
  <c r="Q332" i="1" s="1"/>
  <c r="Q333" i="1" s="1"/>
  <c r="BS257" i="1"/>
  <c r="O303" i="1"/>
  <c r="AR303" i="1"/>
  <c r="BU314" i="1"/>
  <c r="AT314" i="1"/>
  <c r="BS107" i="1"/>
  <c r="AR257" i="1"/>
  <c r="O322" i="1"/>
  <c r="BS321" i="1"/>
  <c r="O324" i="1"/>
  <c r="AR267" i="1"/>
  <c r="BS316" i="1"/>
  <c r="BS184" i="1"/>
  <c r="O323" i="1"/>
  <c r="BS18" i="1"/>
  <c r="BS324" i="1"/>
  <c r="BS156" i="1"/>
  <c r="BS323" i="1"/>
  <c r="AR324" i="1"/>
  <c r="AR322" i="1"/>
  <c r="BS317" i="1"/>
  <c r="BS322" i="1"/>
  <c r="BS303" i="1"/>
  <c r="BS251" i="1"/>
  <c r="AR317" i="1"/>
  <c r="AR107" i="1"/>
  <c r="AR115" i="1"/>
  <c r="AR156" i="1"/>
  <c r="AR184" i="1"/>
  <c r="AR323" i="1"/>
  <c r="AR325" i="1"/>
  <c r="AR18" i="1"/>
  <c r="AR28" i="1"/>
  <c r="O184" i="1"/>
  <c r="O317" i="1"/>
  <c r="O107" i="1"/>
  <c r="O257" i="1"/>
  <c r="O267" i="1"/>
  <c r="O28" i="1"/>
  <c r="O316" i="1"/>
  <c r="O318" i="1"/>
  <c r="O18" i="1"/>
  <c r="BQ20" i="1"/>
  <c r="AP20" i="1"/>
  <c r="M20" i="1"/>
  <c r="BR102" i="1"/>
  <c r="BT102" i="1" s="1"/>
  <c r="BV102" i="1" s="1"/>
  <c r="BX102" i="1" s="1"/>
  <c r="BZ102" i="1" s="1"/>
  <c r="CB102" i="1" s="1"/>
  <c r="CD102" i="1" s="1"/>
  <c r="CF102" i="1" s="1"/>
  <c r="CH102" i="1" s="1"/>
  <c r="AQ102" i="1"/>
  <c r="AS102" i="1" s="1"/>
  <c r="AU102" i="1" s="1"/>
  <c r="AW102" i="1" s="1"/>
  <c r="AY102" i="1" s="1"/>
  <c r="BA102" i="1" s="1"/>
  <c r="BC102" i="1" s="1"/>
  <c r="BE102" i="1" s="1"/>
  <c r="BG102" i="1" s="1"/>
  <c r="N102" i="1"/>
  <c r="P102" i="1" s="1"/>
  <c r="R102" i="1" s="1"/>
  <c r="T102" i="1" s="1"/>
  <c r="V102" i="1" s="1"/>
  <c r="X102" i="1" s="1"/>
  <c r="Z102" i="1" s="1"/>
  <c r="AB102" i="1" s="1"/>
  <c r="AD102" i="1" s="1"/>
  <c r="BR100" i="1"/>
  <c r="BT100" i="1" s="1"/>
  <c r="BV100" i="1" s="1"/>
  <c r="BX100" i="1" s="1"/>
  <c r="BZ100" i="1" s="1"/>
  <c r="CB100" i="1" s="1"/>
  <c r="CD100" i="1" s="1"/>
  <c r="CF100" i="1" s="1"/>
  <c r="CH100" i="1" s="1"/>
  <c r="N100" i="1"/>
  <c r="P100" i="1" s="1"/>
  <c r="R100" i="1" s="1"/>
  <c r="T100" i="1" s="1"/>
  <c r="V100" i="1" s="1"/>
  <c r="X100" i="1" s="1"/>
  <c r="Z100" i="1" s="1"/>
  <c r="AB100" i="1" s="1"/>
  <c r="AD100" i="1" s="1"/>
  <c r="AQ100" i="1"/>
  <c r="AS100" i="1" s="1"/>
  <c r="AU100" i="1" s="1"/>
  <c r="AW100" i="1" s="1"/>
  <c r="AY100" i="1" s="1"/>
  <c r="BA100" i="1" s="1"/>
  <c r="BC100" i="1" s="1"/>
  <c r="BE100" i="1" s="1"/>
  <c r="BG100" i="1" s="1"/>
  <c r="BU332" i="1" l="1"/>
  <c r="BU333" i="1" s="1"/>
  <c r="BU334" i="1"/>
  <c r="AT332" i="1"/>
  <c r="AT333" i="1" s="1"/>
  <c r="AT334" i="1"/>
  <c r="BU320" i="1"/>
  <c r="AT320" i="1"/>
  <c r="BS314" i="1"/>
  <c r="AR314" i="1"/>
  <c r="AR321" i="1"/>
  <c r="O321" i="1"/>
  <c r="O314" i="1"/>
  <c r="M115" i="1"/>
  <c r="AP117" i="1"/>
  <c r="AP115" i="1" s="1"/>
  <c r="AR334" i="1" l="1"/>
  <c r="BS332" i="1"/>
  <c r="BS333" i="1" s="1"/>
  <c r="BS334" i="1"/>
  <c r="AR320" i="1"/>
  <c r="AR332" i="1"/>
  <c r="AR333" i="1" s="1"/>
  <c r="BS320" i="1"/>
  <c r="O332" i="1"/>
  <c r="O333" i="1" s="1"/>
  <c r="M89" i="1"/>
  <c r="BQ22" i="1"/>
  <c r="BQ21" i="1"/>
  <c r="AP22" i="1"/>
  <c r="M22" i="1"/>
  <c r="BR91" i="1"/>
  <c r="BT91" i="1" s="1"/>
  <c r="BV91" i="1" s="1"/>
  <c r="BX91" i="1" s="1"/>
  <c r="BZ91" i="1" s="1"/>
  <c r="CB91" i="1" s="1"/>
  <c r="CD91" i="1" s="1"/>
  <c r="CF91" i="1" s="1"/>
  <c r="CH91" i="1" s="1"/>
  <c r="BR92" i="1"/>
  <c r="BT92" i="1" s="1"/>
  <c r="BV92" i="1" s="1"/>
  <c r="BX92" i="1" s="1"/>
  <c r="BZ92" i="1" s="1"/>
  <c r="CB92" i="1" s="1"/>
  <c r="CD92" i="1" s="1"/>
  <c r="CF92" i="1" s="1"/>
  <c r="CH92" i="1" s="1"/>
  <c r="BR93" i="1"/>
  <c r="BT93" i="1" s="1"/>
  <c r="BV93" i="1" s="1"/>
  <c r="BX93" i="1" s="1"/>
  <c r="BZ93" i="1" s="1"/>
  <c r="CB93" i="1" s="1"/>
  <c r="CD93" i="1" s="1"/>
  <c r="CF93" i="1" s="1"/>
  <c r="CH93" i="1" s="1"/>
  <c r="AQ91" i="1"/>
  <c r="AS91" i="1" s="1"/>
  <c r="AU91" i="1" s="1"/>
  <c r="AW91" i="1" s="1"/>
  <c r="AY91" i="1" s="1"/>
  <c r="BA91" i="1" s="1"/>
  <c r="BC91" i="1" s="1"/>
  <c r="BE91" i="1" s="1"/>
  <c r="BG91" i="1" s="1"/>
  <c r="AQ92" i="1"/>
  <c r="AS92" i="1" s="1"/>
  <c r="AU92" i="1" s="1"/>
  <c r="AW92" i="1" s="1"/>
  <c r="AY92" i="1" s="1"/>
  <c r="BA92" i="1" s="1"/>
  <c r="BC92" i="1" s="1"/>
  <c r="BE92" i="1" s="1"/>
  <c r="BG92" i="1" s="1"/>
  <c r="AQ93" i="1"/>
  <c r="AS93" i="1" s="1"/>
  <c r="AU93" i="1" s="1"/>
  <c r="AW93" i="1" s="1"/>
  <c r="AY93" i="1" s="1"/>
  <c r="BA93" i="1" s="1"/>
  <c r="BC93" i="1" s="1"/>
  <c r="BE93" i="1" s="1"/>
  <c r="BG93" i="1" s="1"/>
  <c r="N93" i="1"/>
  <c r="P93" i="1" s="1"/>
  <c r="R93" i="1" s="1"/>
  <c r="T93" i="1" s="1"/>
  <c r="V93" i="1" s="1"/>
  <c r="X93" i="1" s="1"/>
  <c r="Z93" i="1" s="1"/>
  <c r="AB93" i="1" s="1"/>
  <c r="AD93" i="1" s="1"/>
  <c r="H91" i="1"/>
  <c r="J91" i="1" s="1"/>
  <c r="L91" i="1" s="1"/>
  <c r="N91" i="1" s="1"/>
  <c r="P91" i="1" s="1"/>
  <c r="R91" i="1" s="1"/>
  <c r="T91" i="1" s="1"/>
  <c r="V91" i="1" s="1"/>
  <c r="X91" i="1" s="1"/>
  <c r="Z91" i="1" s="1"/>
  <c r="AB91" i="1" s="1"/>
  <c r="AD91" i="1" s="1"/>
  <c r="H92" i="1"/>
  <c r="J92" i="1" s="1"/>
  <c r="L92" i="1" s="1"/>
  <c r="N92" i="1" s="1"/>
  <c r="P92" i="1" s="1"/>
  <c r="R92" i="1" s="1"/>
  <c r="T92" i="1" s="1"/>
  <c r="V92" i="1" s="1"/>
  <c r="X92" i="1" s="1"/>
  <c r="Z92" i="1" s="1"/>
  <c r="AB92" i="1" s="1"/>
  <c r="AD92" i="1" s="1"/>
  <c r="BQ109" i="1"/>
  <c r="AP109" i="1"/>
  <c r="M109" i="1"/>
  <c r="N145" i="1"/>
  <c r="P145" i="1" s="1"/>
  <c r="R145" i="1" s="1"/>
  <c r="T145" i="1" s="1"/>
  <c r="V145" i="1" s="1"/>
  <c r="X145" i="1" s="1"/>
  <c r="Z145" i="1" s="1"/>
  <c r="AB145" i="1" s="1"/>
  <c r="AD145" i="1" s="1"/>
  <c r="BR145" i="1"/>
  <c r="BT145" i="1" s="1"/>
  <c r="BV145" i="1" s="1"/>
  <c r="BX145" i="1" s="1"/>
  <c r="BZ145" i="1" s="1"/>
  <c r="CB145" i="1" s="1"/>
  <c r="CD145" i="1" s="1"/>
  <c r="CF145" i="1" s="1"/>
  <c r="CH145" i="1" s="1"/>
  <c r="AQ145" i="1"/>
  <c r="AS145" i="1" s="1"/>
  <c r="AU145" i="1" s="1"/>
  <c r="AW145" i="1" s="1"/>
  <c r="AY145" i="1" s="1"/>
  <c r="BA145" i="1" s="1"/>
  <c r="BC145" i="1" s="1"/>
  <c r="BE145" i="1" s="1"/>
  <c r="BG145" i="1" s="1"/>
  <c r="N99" i="1"/>
  <c r="P99" i="1" s="1"/>
  <c r="R99" i="1" s="1"/>
  <c r="T99" i="1" s="1"/>
  <c r="V99" i="1" s="1"/>
  <c r="X99" i="1" s="1"/>
  <c r="Z99" i="1" s="1"/>
  <c r="AB99" i="1" s="1"/>
  <c r="AD99" i="1" s="1"/>
  <c r="N101" i="1"/>
  <c r="P101" i="1" s="1"/>
  <c r="R101" i="1" s="1"/>
  <c r="T101" i="1" s="1"/>
  <c r="V101" i="1" s="1"/>
  <c r="X101" i="1" s="1"/>
  <c r="Z101" i="1" s="1"/>
  <c r="AB101" i="1" s="1"/>
  <c r="AD101" i="1" s="1"/>
  <c r="BR99" i="1"/>
  <c r="BT99" i="1" s="1"/>
  <c r="BV99" i="1" s="1"/>
  <c r="BX99" i="1" s="1"/>
  <c r="BZ99" i="1" s="1"/>
  <c r="CB99" i="1" s="1"/>
  <c r="CD99" i="1" s="1"/>
  <c r="CF99" i="1" s="1"/>
  <c r="CH99" i="1" s="1"/>
  <c r="BR101" i="1"/>
  <c r="BT101" i="1" s="1"/>
  <c r="BV101" i="1" s="1"/>
  <c r="BX101" i="1" s="1"/>
  <c r="BZ101" i="1" s="1"/>
  <c r="CB101" i="1" s="1"/>
  <c r="CD101" i="1" s="1"/>
  <c r="CF101" i="1" s="1"/>
  <c r="CH101" i="1" s="1"/>
  <c r="AQ99" i="1"/>
  <c r="AS99" i="1" s="1"/>
  <c r="AU99" i="1" s="1"/>
  <c r="AW99" i="1" s="1"/>
  <c r="AY99" i="1" s="1"/>
  <c r="BA99" i="1" s="1"/>
  <c r="BC99" i="1" s="1"/>
  <c r="BE99" i="1" s="1"/>
  <c r="BG99" i="1" s="1"/>
  <c r="AQ101" i="1"/>
  <c r="AS101" i="1" s="1"/>
  <c r="AU101" i="1" s="1"/>
  <c r="AW101" i="1" s="1"/>
  <c r="AY101" i="1" s="1"/>
  <c r="BA101" i="1" s="1"/>
  <c r="BC101" i="1" s="1"/>
  <c r="BE101" i="1" s="1"/>
  <c r="BG101" i="1" s="1"/>
  <c r="M223" i="1"/>
  <c r="M312" i="1" l="1"/>
  <c r="BR98" i="1" l="1"/>
  <c r="BT98" i="1" s="1"/>
  <c r="BV98" i="1" s="1"/>
  <c r="BX98" i="1" s="1"/>
  <c r="BZ98" i="1" s="1"/>
  <c r="CB98" i="1" s="1"/>
  <c r="CD98" i="1" s="1"/>
  <c r="CF98" i="1" s="1"/>
  <c r="CH98" i="1" s="1"/>
  <c r="AQ98" i="1"/>
  <c r="AS98" i="1" s="1"/>
  <c r="AU98" i="1" s="1"/>
  <c r="AW98" i="1" s="1"/>
  <c r="AY98" i="1" s="1"/>
  <c r="BA98" i="1" s="1"/>
  <c r="BC98" i="1" s="1"/>
  <c r="BE98" i="1" s="1"/>
  <c r="BG98" i="1" s="1"/>
  <c r="N98" i="1"/>
  <c r="P98" i="1" s="1"/>
  <c r="R98" i="1" s="1"/>
  <c r="T98" i="1" s="1"/>
  <c r="V98" i="1" s="1"/>
  <c r="X98" i="1" s="1"/>
  <c r="Z98" i="1" s="1"/>
  <c r="AB98" i="1" s="1"/>
  <c r="AD98" i="1" s="1"/>
  <c r="BQ186" i="1" l="1"/>
  <c r="AP186" i="1"/>
  <c r="M186" i="1"/>
  <c r="BR249" i="1"/>
  <c r="BT249" i="1" s="1"/>
  <c r="BV249" i="1" s="1"/>
  <c r="BX249" i="1" s="1"/>
  <c r="BZ249" i="1" s="1"/>
  <c r="CB249" i="1" s="1"/>
  <c r="CD249" i="1" s="1"/>
  <c r="CF249" i="1" s="1"/>
  <c r="CH249" i="1" s="1"/>
  <c r="AQ249" i="1"/>
  <c r="AS249" i="1" s="1"/>
  <c r="AU249" i="1" s="1"/>
  <c r="AW249" i="1" s="1"/>
  <c r="AY249" i="1" s="1"/>
  <c r="BA249" i="1" s="1"/>
  <c r="BC249" i="1" s="1"/>
  <c r="BE249" i="1" s="1"/>
  <c r="BG249" i="1" s="1"/>
  <c r="N249" i="1"/>
  <c r="P249" i="1" s="1"/>
  <c r="R249" i="1" s="1"/>
  <c r="T249" i="1" s="1"/>
  <c r="V249" i="1" s="1"/>
  <c r="X249" i="1" s="1"/>
  <c r="Z249" i="1" s="1"/>
  <c r="AB249" i="1" s="1"/>
  <c r="AD249" i="1" s="1"/>
  <c r="BQ305" i="1"/>
  <c r="AP305" i="1"/>
  <c r="M305" i="1"/>
  <c r="BQ330" i="1"/>
  <c r="BR330" i="1" s="1"/>
  <c r="BT330" i="1" s="1"/>
  <c r="BV330" i="1" s="1"/>
  <c r="BX330" i="1" s="1"/>
  <c r="BZ330" i="1" s="1"/>
  <c r="CB330" i="1" s="1"/>
  <c r="CD330" i="1" s="1"/>
  <c r="CF330" i="1" s="1"/>
  <c r="CH330" i="1" s="1"/>
  <c r="AP330" i="1"/>
  <c r="AQ330" i="1" s="1"/>
  <c r="AS330" i="1" s="1"/>
  <c r="AU330" i="1" s="1"/>
  <c r="AW330" i="1" s="1"/>
  <c r="AY330" i="1" s="1"/>
  <c r="BA330" i="1" s="1"/>
  <c r="BC330" i="1" s="1"/>
  <c r="BE330" i="1" s="1"/>
  <c r="BG330" i="1" s="1"/>
  <c r="M330" i="1"/>
  <c r="N330" i="1" s="1"/>
  <c r="P330" i="1" s="1"/>
  <c r="R330" i="1" s="1"/>
  <c r="T330" i="1" s="1"/>
  <c r="V330" i="1" s="1"/>
  <c r="X330" i="1" s="1"/>
  <c r="Z330" i="1" s="1"/>
  <c r="AB330" i="1" s="1"/>
  <c r="AD330" i="1" s="1"/>
  <c r="BR312" i="1"/>
  <c r="BT312" i="1" s="1"/>
  <c r="BV312" i="1" s="1"/>
  <c r="BX312" i="1" s="1"/>
  <c r="BZ312" i="1" s="1"/>
  <c r="CB312" i="1" s="1"/>
  <c r="CD312" i="1" s="1"/>
  <c r="CF312" i="1" s="1"/>
  <c r="CH312" i="1" s="1"/>
  <c r="AQ312" i="1"/>
  <c r="AS312" i="1" s="1"/>
  <c r="AU312" i="1" s="1"/>
  <c r="AW312" i="1" s="1"/>
  <c r="AY312" i="1" s="1"/>
  <c r="BA312" i="1" s="1"/>
  <c r="BC312" i="1" s="1"/>
  <c r="BE312" i="1" s="1"/>
  <c r="BG312" i="1" s="1"/>
  <c r="N312" i="1"/>
  <c r="P312" i="1" s="1"/>
  <c r="R312" i="1" s="1"/>
  <c r="T312" i="1" s="1"/>
  <c r="V312" i="1" s="1"/>
  <c r="X312" i="1" s="1"/>
  <c r="Z312" i="1" s="1"/>
  <c r="AB312" i="1" s="1"/>
  <c r="AD312" i="1" s="1"/>
  <c r="BQ111" i="1" l="1"/>
  <c r="BQ110" i="1"/>
  <c r="AP111" i="1"/>
  <c r="AP110" i="1"/>
  <c r="M111" i="1"/>
  <c r="M110" i="1"/>
  <c r="BR117" i="1"/>
  <c r="BT117" i="1" s="1"/>
  <c r="BV117" i="1" s="1"/>
  <c r="BX117" i="1" s="1"/>
  <c r="BZ117" i="1" s="1"/>
  <c r="CB117" i="1" s="1"/>
  <c r="CD117" i="1" s="1"/>
  <c r="CF117" i="1" s="1"/>
  <c r="CH117" i="1" s="1"/>
  <c r="BR118" i="1"/>
  <c r="BT118" i="1" s="1"/>
  <c r="BV118" i="1" s="1"/>
  <c r="BX118" i="1" s="1"/>
  <c r="BZ118" i="1" s="1"/>
  <c r="CB118" i="1" s="1"/>
  <c r="CD118" i="1" s="1"/>
  <c r="CF118" i="1" s="1"/>
  <c r="CH118" i="1" s="1"/>
  <c r="BR119" i="1"/>
  <c r="BT119" i="1" s="1"/>
  <c r="BV119" i="1" s="1"/>
  <c r="BX119" i="1" s="1"/>
  <c r="BZ119" i="1" s="1"/>
  <c r="CB119" i="1" s="1"/>
  <c r="CD119" i="1" s="1"/>
  <c r="CF119" i="1" s="1"/>
  <c r="CH119" i="1" s="1"/>
  <c r="AG115" i="1"/>
  <c r="AG116" i="1"/>
  <c r="AG117" i="1"/>
  <c r="AI117" i="1" s="1"/>
  <c r="AK117" i="1" s="1"/>
  <c r="AM117" i="1" s="1"/>
  <c r="AO117" i="1" s="1"/>
  <c r="AQ117" i="1" s="1"/>
  <c r="AS117" i="1" s="1"/>
  <c r="AU117" i="1" s="1"/>
  <c r="AW117" i="1" s="1"/>
  <c r="AY117" i="1" s="1"/>
  <c r="BA117" i="1" s="1"/>
  <c r="BC117" i="1" s="1"/>
  <c r="BE117" i="1" s="1"/>
  <c r="BG117" i="1" s="1"/>
  <c r="AG118" i="1"/>
  <c r="AI118" i="1" s="1"/>
  <c r="AK118" i="1" s="1"/>
  <c r="AM118" i="1" s="1"/>
  <c r="AO118" i="1" s="1"/>
  <c r="AQ118" i="1" s="1"/>
  <c r="AS118" i="1" s="1"/>
  <c r="AU118" i="1" s="1"/>
  <c r="AW118" i="1" s="1"/>
  <c r="AY118" i="1" s="1"/>
  <c r="BA118" i="1" s="1"/>
  <c r="BC118" i="1" s="1"/>
  <c r="BE118" i="1" s="1"/>
  <c r="BG118" i="1" s="1"/>
  <c r="AG119" i="1"/>
  <c r="AI119" i="1" s="1"/>
  <c r="AK119" i="1" s="1"/>
  <c r="AM119" i="1" s="1"/>
  <c r="AO119" i="1" s="1"/>
  <c r="AQ119" i="1" s="1"/>
  <c r="AS119" i="1" s="1"/>
  <c r="AU119" i="1" s="1"/>
  <c r="AW119" i="1" s="1"/>
  <c r="AY119" i="1" s="1"/>
  <c r="BA119" i="1" s="1"/>
  <c r="BC119" i="1" s="1"/>
  <c r="BE119" i="1" s="1"/>
  <c r="BG119" i="1" s="1"/>
  <c r="H117" i="1"/>
  <c r="J117" i="1" s="1"/>
  <c r="L117" i="1" s="1"/>
  <c r="N117" i="1" s="1"/>
  <c r="P117" i="1" s="1"/>
  <c r="R117" i="1" s="1"/>
  <c r="T117" i="1" s="1"/>
  <c r="V117" i="1" s="1"/>
  <c r="X117" i="1" s="1"/>
  <c r="Z117" i="1" s="1"/>
  <c r="AB117" i="1" s="1"/>
  <c r="AD117" i="1" s="1"/>
  <c r="H118" i="1"/>
  <c r="J118" i="1" s="1"/>
  <c r="L118" i="1" s="1"/>
  <c r="N118" i="1" s="1"/>
  <c r="P118" i="1" s="1"/>
  <c r="R118" i="1" s="1"/>
  <c r="T118" i="1" s="1"/>
  <c r="V118" i="1" s="1"/>
  <c r="X118" i="1" s="1"/>
  <c r="Z118" i="1" s="1"/>
  <c r="AB118" i="1" s="1"/>
  <c r="AD118" i="1" s="1"/>
  <c r="H119" i="1"/>
  <c r="J119" i="1" s="1"/>
  <c r="L119" i="1" s="1"/>
  <c r="N119" i="1" s="1"/>
  <c r="P119" i="1" s="1"/>
  <c r="R119" i="1" s="1"/>
  <c r="T119" i="1" s="1"/>
  <c r="V119" i="1" s="1"/>
  <c r="X119" i="1" s="1"/>
  <c r="Z119" i="1" s="1"/>
  <c r="AB119" i="1" s="1"/>
  <c r="AD119" i="1" s="1"/>
  <c r="BQ329" i="1" l="1"/>
  <c r="BQ328" i="1"/>
  <c r="BQ327" i="1"/>
  <c r="BQ326" i="1"/>
  <c r="BQ307" i="1"/>
  <c r="BQ325" i="1" s="1"/>
  <c r="BQ306" i="1"/>
  <c r="BQ303" i="1" s="1"/>
  <c r="BQ283" i="1"/>
  <c r="BQ276" i="1"/>
  <c r="BQ270" i="1"/>
  <c r="BQ269" i="1"/>
  <c r="BQ263" i="1"/>
  <c r="BQ260" i="1"/>
  <c r="BQ259" i="1"/>
  <c r="BQ254" i="1"/>
  <c r="BQ253" i="1"/>
  <c r="BQ251" i="1" s="1"/>
  <c r="BQ234" i="1"/>
  <c r="BQ230" i="1"/>
  <c r="BQ226" i="1"/>
  <c r="BQ220" i="1"/>
  <c r="BQ216" i="1"/>
  <c r="BQ212" i="1"/>
  <c r="BQ208" i="1"/>
  <c r="BQ204" i="1"/>
  <c r="BQ200" i="1"/>
  <c r="BQ196" i="1"/>
  <c r="BQ192" i="1"/>
  <c r="BQ188" i="1"/>
  <c r="BQ187" i="1"/>
  <c r="BQ316" i="1" s="1"/>
  <c r="BQ172" i="1"/>
  <c r="BQ331" i="1" s="1"/>
  <c r="BQ165" i="1"/>
  <c r="BQ160" i="1"/>
  <c r="BQ159" i="1"/>
  <c r="BQ158" i="1"/>
  <c r="BQ135" i="1"/>
  <c r="BQ132" i="1"/>
  <c r="BQ127" i="1"/>
  <c r="BQ112" i="1"/>
  <c r="BQ107" i="1" s="1"/>
  <c r="BQ76" i="1"/>
  <c r="BQ72" i="1"/>
  <c r="BQ67" i="1"/>
  <c r="BQ62" i="1"/>
  <c r="BQ57" i="1"/>
  <c r="BQ51" i="1"/>
  <c r="BQ42" i="1"/>
  <c r="BQ33" i="1"/>
  <c r="BQ28" i="1"/>
  <c r="BQ318" i="1"/>
  <c r="AP329" i="1"/>
  <c r="AP327" i="1"/>
  <c r="AP326" i="1"/>
  <c r="AP307" i="1"/>
  <c r="AP325" i="1" s="1"/>
  <c r="AP306" i="1"/>
  <c r="AP303" i="1" s="1"/>
  <c r="AP283" i="1"/>
  <c r="AP276" i="1"/>
  <c r="AP270" i="1"/>
  <c r="AP269" i="1"/>
  <c r="AP263" i="1"/>
  <c r="AP260" i="1"/>
  <c r="AP259" i="1"/>
  <c r="AP254" i="1"/>
  <c r="AP253" i="1"/>
  <c r="AP251" i="1" s="1"/>
  <c r="AP234" i="1"/>
  <c r="AP230" i="1"/>
  <c r="AP226" i="1"/>
  <c r="AP220" i="1"/>
  <c r="AP216" i="1"/>
  <c r="AP212" i="1"/>
  <c r="AP208" i="1"/>
  <c r="AP204" i="1"/>
  <c r="AP200" i="1"/>
  <c r="AP196" i="1"/>
  <c r="AP192" i="1"/>
  <c r="AP188" i="1"/>
  <c r="AP187" i="1"/>
  <c r="AP316" i="1" s="1"/>
  <c r="AP172" i="1"/>
  <c r="AP331" i="1" s="1"/>
  <c r="AP165" i="1"/>
  <c r="AP160" i="1"/>
  <c r="AP159" i="1"/>
  <c r="AP158" i="1"/>
  <c r="AP142" i="1"/>
  <c r="AP328" i="1" s="1"/>
  <c r="AP135" i="1"/>
  <c r="AP132" i="1"/>
  <c r="AP127" i="1"/>
  <c r="AP112" i="1"/>
  <c r="AP319" i="1" s="1"/>
  <c r="AP76" i="1"/>
  <c r="AP72" i="1"/>
  <c r="AP67" i="1"/>
  <c r="AP62" i="1"/>
  <c r="AP57" i="1"/>
  <c r="AP51" i="1"/>
  <c r="AP42" i="1"/>
  <c r="AP33" i="1"/>
  <c r="AP31" i="1"/>
  <c r="AP21" i="1" s="1"/>
  <c r="AP318" i="1"/>
  <c r="M329" i="1"/>
  <c r="M328" i="1"/>
  <c r="M327" i="1"/>
  <c r="M326" i="1"/>
  <c r="M307" i="1"/>
  <c r="M325" i="1" s="1"/>
  <c r="M306" i="1"/>
  <c r="M303" i="1" s="1"/>
  <c r="M283" i="1"/>
  <c r="M276" i="1"/>
  <c r="M270" i="1"/>
  <c r="M269" i="1"/>
  <c r="M263" i="1"/>
  <c r="M260" i="1"/>
  <c r="M259" i="1"/>
  <c r="M254" i="1"/>
  <c r="M253" i="1"/>
  <c r="M251" i="1" s="1"/>
  <c r="M234" i="1"/>
  <c r="M230" i="1"/>
  <c r="M226" i="1"/>
  <c r="M220" i="1"/>
  <c r="M216" i="1"/>
  <c r="M212" i="1"/>
  <c r="M208" i="1"/>
  <c r="M204" i="1"/>
  <c r="M200" i="1"/>
  <c r="M196" i="1"/>
  <c r="M192" i="1"/>
  <c r="M188" i="1"/>
  <c r="M187" i="1"/>
  <c r="M316" i="1" s="1"/>
  <c r="M172" i="1"/>
  <c r="M331" i="1" s="1"/>
  <c r="M165" i="1"/>
  <c r="M160" i="1"/>
  <c r="M159" i="1"/>
  <c r="M158" i="1"/>
  <c r="M135" i="1"/>
  <c r="M132" i="1"/>
  <c r="M127" i="1"/>
  <c r="M112" i="1"/>
  <c r="M107" i="1" s="1"/>
  <c r="M76" i="1"/>
  <c r="M72" i="1"/>
  <c r="M67" i="1"/>
  <c r="M62" i="1"/>
  <c r="M57" i="1"/>
  <c r="M51" i="1"/>
  <c r="M42" i="1"/>
  <c r="M38" i="1"/>
  <c r="M33" i="1"/>
  <c r="M31" i="1"/>
  <c r="M21" i="1" s="1"/>
  <c r="M318" i="1"/>
  <c r="AP28" i="1" l="1"/>
  <c r="M28" i="1"/>
  <c r="M321" i="1" s="1"/>
  <c r="BQ317" i="1"/>
  <c r="BQ267" i="1"/>
  <c r="M324" i="1"/>
  <c r="AP324" i="1"/>
  <c r="BQ324" i="1"/>
  <c r="BQ257" i="1"/>
  <c r="M156" i="1"/>
  <c r="M257" i="1"/>
  <c r="AP317" i="1"/>
  <c r="M317" i="1"/>
  <c r="AP107" i="1"/>
  <c r="BQ156" i="1"/>
  <c r="M322" i="1"/>
  <c r="M267" i="1"/>
  <c r="AP257" i="1"/>
  <c r="AP321" i="1"/>
  <c r="BQ322" i="1"/>
  <c r="BQ184" i="1"/>
  <c r="BQ321" i="1"/>
  <c r="AP322" i="1"/>
  <c r="BQ319" i="1"/>
  <c r="BQ323" i="1"/>
  <c r="M319" i="1"/>
  <c r="AP156" i="1"/>
  <c r="AP267" i="1"/>
  <c r="AP184" i="1"/>
  <c r="M184" i="1"/>
  <c r="M323" i="1"/>
  <c r="AP323" i="1"/>
  <c r="BQ18" i="1"/>
  <c r="AP18" i="1"/>
  <c r="M18" i="1"/>
  <c r="BO158" i="1"/>
  <c r="AN158" i="1"/>
  <c r="K158" i="1"/>
  <c r="BP178" i="1"/>
  <c r="BR178" i="1" s="1"/>
  <c r="BT178" i="1" s="1"/>
  <c r="BV178" i="1" s="1"/>
  <c r="BX178" i="1" s="1"/>
  <c r="BZ178" i="1" s="1"/>
  <c r="CB178" i="1" s="1"/>
  <c r="CD178" i="1" s="1"/>
  <c r="CF178" i="1" s="1"/>
  <c r="CH178" i="1" s="1"/>
  <c r="AO178" i="1"/>
  <c r="AQ178" i="1" s="1"/>
  <c r="AS178" i="1" s="1"/>
  <c r="AU178" i="1" s="1"/>
  <c r="AW178" i="1" s="1"/>
  <c r="AY178" i="1" s="1"/>
  <c r="BA178" i="1" s="1"/>
  <c r="BC178" i="1" s="1"/>
  <c r="BE178" i="1" s="1"/>
  <c r="BG178" i="1" s="1"/>
  <c r="L178" i="1"/>
  <c r="N178" i="1" s="1"/>
  <c r="P178" i="1" s="1"/>
  <c r="R178" i="1" s="1"/>
  <c r="T178" i="1" s="1"/>
  <c r="V178" i="1" s="1"/>
  <c r="X178" i="1" s="1"/>
  <c r="Z178" i="1" s="1"/>
  <c r="AB178" i="1" s="1"/>
  <c r="AD178" i="1" s="1"/>
  <c r="M314" i="1" l="1"/>
  <c r="M332" i="1" s="1"/>
  <c r="M333" i="1" s="1"/>
  <c r="BQ314" i="1"/>
  <c r="BQ334" i="1" s="1"/>
  <c r="AP314" i="1"/>
  <c r="AP334" i="1" s="1"/>
  <c r="AN31" i="1"/>
  <c r="AN21" i="1" s="1"/>
  <c r="K31" i="1"/>
  <c r="BO329" i="1"/>
  <c r="BO328" i="1"/>
  <c r="BO327" i="1"/>
  <c r="BO326" i="1"/>
  <c r="BO307" i="1"/>
  <c r="BO325" i="1" s="1"/>
  <c r="BO306" i="1"/>
  <c r="BO305" i="1"/>
  <c r="BO283" i="1"/>
  <c r="BO276" i="1"/>
  <c r="BO270" i="1"/>
  <c r="BO269" i="1"/>
  <c r="BO263" i="1"/>
  <c r="BO260" i="1"/>
  <c r="BO259" i="1"/>
  <c r="BO254" i="1"/>
  <c r="BO253" i="1"/>
  <c r="BO251" i="1" s="1"/>
  <c r="BO234" i="1"/>
  <c r="BO230" i="1"/>
  <c r="BO226" i="1"/>
  <c r="BO220" i="1"/>
  <c r="BO216" i="1"/>
  <c r="BO212" i="1"/>
  <c r="BO208" i="1"/>
  <c r="BO204" i="1"/>
  <c r="BO200" i="1"/>
  <c r="BO196" i="1"/>
  <c r="BO192" i="1"/>
  <c r="BO188" i="1"/>
  <c r="BO187" i="1"/>
  <c r="BO316" i="1" s="1"/>
  <c r="BO186" i="1"/>
  <c r="BO172" i="1"/>
  <c r="BO331" i="1" s="1"/>
  <c r="BO165" i="1"/>
  <c r="BO160" i="1"/>
  <c r="BO159" i="1"/>
  <c r="BO135" i="1"/>
  <c r="BO132" i="1"/>
  <c r="BO127" i="1"/>
  <c r="BO112" i="1"/>
  <c r="BO319" i="1" s="1"/>
  <c r="BO111" i="1"/>
  <c r="BO110" i="1"/>
  <c r="BO109" i="1"/>
  <c r="BO76" i="1"/>
  <c r="BO72" i="1"/>
  <c r="BO67" i="1"/>
  <c r="BO62" i="1"/>
  <c r="BO57" i="1"/>
  <c r="BO51" i="1"/>
  <c r="BO42" i="1"/>
  <c r="BO33" i="1"/>
  <c r="BO28" i="1"/>
  <c r="BO22" i="1"/>
  <c r="BO21" i="1"/>
  <c r="BO20" i="1"/>
  <c r="AN329" i="1"/>
  <c r="AN327" i="1"/>
  <c r="AN326" i="1"/>
  <c r="AN307" i="1"/>
  <c r="AN325" i="1" s="1"/>
  <c r="AN306" i="1"/>
  <c r="AN305" i="1"/>
  <c r="AN283" i="1"/>
  <c r="AN276" i="1"/>
  <c r="AN270" i="1"/>
  <c r="AN269" i="1"/>
  <c r="AN263" i="1"/>
  <c r="AN260" i="1"/>
  <c r="AN259" i="1"/>
  <c r="AN254" i="1"/>
  <c r="AN253" i="1"/>
  <c r="AN251" i="1" s="1"/>
  <c r="AN234" i="1"/>
  <c r="AN230" i="1"/>
  <c r="AN226" i="1"/>
  <c r="AN220" i="1"/>
  <c r="AN216" i="1"/>
  <c r="AN212" i="1"/>
  <c r="AN208" i="1"/>
  <c r="AN204" i="1"/>
  <c r="AN200" i="1"/>
  <c r="AN196" i="1"/>
  <c r="AN192" i="1"/>
  <c r="AN188" i="1"/>
  <c r="AN187" i="1"/>
  <c r="AN316" i="1" s="1"/>
  <c r="AN186" i="1"/>
  <c r="AN172" i="1"/>
  <c r="AN331" i="1" s="1"/>
  <c r="AN165" i="1"/>
  <c r="AN160" i="1"/>
  <c r="AN159" i="1"/>
  <c r="AN156" i="1" s="1"/>
  <c r="AN142" i="1"/>
  <c r="AN135" i="1"/>
  <c r="AN132" i="1"/>
  <c r="AN127" i="1"/>
  <c r="AN112" i="1"/>
  <c r="AN111" i="1"/>
  <c r="AN110" i="1"/>
  <c r="AN109" i="1"/>
  <c r="AN76" i="1"/>
  <c r="AN72" i="1"/>
  <c r="AN67" i="1"/>
  <c r="AN62" i="1"/>
  <c r="AN57" i="1"/>
  <c r="AN51" i="1"/>
  <c r="AN42" i="1"/>
  <c r="AN33" i="1"/>
  <c r="AN28" i="1"/>
  <c r="AN22" i="1"/>
  <c r="AN20" i="1"/>
  <c r="K329" i="1"/>
  <c r="K328" i="1"/>
  <c r="K327" i="1"/>
  <c r="K326" i="1"/>
  <c r="K307" i="1"/>
  <c r="K325" i="1" s="1"/>
  <c r="K306" i="1"/>
  <c r="K305" i="1"/>
  <c r="K283" i="1"/>
  <c r="K276" i="1"/>
  <c r="K270" i="1"/>
  <c r="K269" i="1"/>
  <c r="K263" i="1"/>
  <c r="K260" i="1"/>
  <c r="K259" i="1"/>
  <c r="K254" i="1"/>
  <c r="K253" i="1"/>
  <c r="K251" i="1" s="1"/>
  <c r="K234" i="1"/>
  <c r="K230" i="1"/>
  <c r="K226" i="1"/>
  <c r="K220" i="1"/>
  <c r="K216" i="1"/>
  <c r="K212" i="1"/>
  <c r="K208" i="1"/>
  <c r="K204" i="1"/>
  <c r="K200" i="1"/>
  <c r="K196" i="1"/>
  <c r="K192" i="1"/>
  <c r="K188" i="1"/>
  <c r="K187" i="1"/>
  <c r="K186" i="1"/>
  <c r="K172" i="1"/>
  <c r="K331" i="1" s="1"/>
  <c r="K165" i="1"/>
  <c r="K160" i="1"/>
  <c r="K159" i="1"/>
  <c r="K135" i="1"/>
  <c r="K132" i="1"/>
  <c r="K127" i="1"/>
  <c r="K112" i="1"/>
  <c r="K319" i="1" s="1"/>
  <c r="K111" i="1"/>
  <c r="K110" i="1"/>
  <c r="K109" i="1"/>
  <c r="K76" i="1"/>
  <c r="K72" i="1"/>
  <c r="K67" i="1"/>
  <c r="K62" i="1"/>
  <c r="K57" i="1"/>
  <c r="K51" i="1"/>
  <c r="K42" i="1"/>
  <c r="K38" i="1"/>
  <c r="K33" i="1"/>
  <c r="K28" i="1"/>
  <c r="K22" i="1"/>
  <c r="K21" i="1"/>
  <c r="K20" i="1"/>
  <c r="AP320" i="1" l="1"/>
  <c r="AP332" i="1"/>
  <c r="AP333" i="1" s="1"/>
  <c r="BQ320" i="1"/>
  <c r="BQ332" i="1"/>
  <c r="BQ333" i="1" s="1"/>
  <c r="BO318" i="1"/>
  <c r="AN303" i="1"/>
  <c r="BO303" i="1"/>
  <c r="BO18" i="1"/>
  <c r="BO322" i="1"/>
  <c r="K303" i="1"/>
  <c r="BO184" i="1"/>
  <c r="AN323" i="1"/>
  <c r="K323" i="1"/>
  <c r="BO323" i="1"/>
  <c r="BO257" i="1"/>
  <c r="BO107" i="1"/>
  <c r="BO321" i="1"/>
  <c r="BO267" i="1"/>
  <c r="AN322" i="1"/>
  <c r="BO324" i="1"/>
  <c r="K324" i="1"/>
  <c r="AN184" i="1"/>
  <c r="AN257" i="1"/>
  <c r="BO156" i="1"/>
  <c r="BO317" i="1"/>
  <c r="AN317" i="1"/>
  <c r="K318" i="1"/>
  <c r="K156" i="1"/>
  <c r="AN319" i="1"/>
  <c r="K322" i="1"/>
  <c r="K317" i="1"/>
  <c r="K316" i="1"/>
  <c r="AN107" i="1"/>
  <c r="AN328" i="1"/>
  <c r="AN321" i="1"/>
  <c r="AN267" i="1"/>
  <c r="AN18" i="1"/>
  <c r="AN324" i="1"/>
  <c r="AN318" i="1"/>
  <c r="K321" i="1"/>
  <c r="K107" i="1"/>
  <c r="K184" i="1"/>
  <c r="K257" i="1"/>
  <c r="K267" i="1"/>
  <c r="K18" i="1"/>
  <c r="BM329" i="1"/>
  <c r="BM328" i="1"/>
  <c r="BM327" i="1"/>
  <c r="BM326" i="1"/>
  <c r="BM307" i="1"/>
  <c r="BM325" i="1" s="1"/>
  <c r="BM306" i="1"/>
  <c r="BM305" i="1"/>
  <c r="BM283" i="1"/>
  <c r="BM276" i="1"/>
  <c r="BM270" i="1"/>
  <c r="BM269" i="1"/>
  <c r="BM263" i="1"/>
  <c r="BM260" i="1"/>
  <c r="BM259" i="1"/>
  <c r="BM254" i="1"/>
  <c r="BM253" i="1"/>
  <c r="BM251" i="1" s="1"/>
  <c r="BM234" i="1"/>
  <c r="BM230" i="1"/>
  <c r="BM226" i="1"/>
  <c r="BM220" i="1"/>
  <c r="BM216" i="1"/>
  <c r="BM212" i="1"/>
  <c r="BM208" i="1"/>
  <c r="BM204" i="1"/>
  <c r="BM200" i="1"/>
  <c r="BM196" i="1"/>
  <c r="BM192" i="1"/>
  <c r="BM188" i="1"/>
  <c r="BM187" i="1"/>
  <c r="BM316" i="1" s="1"/>
  <c r="BM186" i="1"/>
  <c r="BM172" i="1"/>
  <c r="BM331" i="1" s="1"/>
  <c r="BM165" i="1"/>
  <c r="BM160" i="1"/>
  <c r="BM159" i="1"/>
  <c r="BM158" i="1"/>
  <c r="BM135" i="1"/>
  <c r="BM132" i="1"/>
  <c r="BM127" i="1"/>
  <c r="BM112" i="1"/>
  <c r="BM319" i="1" s="1"/>
  <c r="BM111" i="1"/>
  <c r="BM110" i="1"/>
  <c r="BM109" i="1"/>
  <c r="BM76" i="1"/>
  <c r="BM72" i="1"/>
  <c r="BM67" i="1"/>
  <c r="BM62" i="1"/>
  <c r="BM57" i="1"/>
  <c r="BM51" i="1"/>
  <c r="BM42" i="1"/>
  <c r="BM33" i="1"/>
  <c r="BM28" i="1"/>
  <c r="BM22" i="1"/>
  <c r="BM318" i="1" s="1"/>
  <c r="BM21" i="1"/>
  <c r="BM20" i="1"/>
  <c r="AL329" i="1"/>
  <c r="AL327" i="1"/>
  <c r="AL326" i="1"/>
  <c r="AL307" i="1"/>
  <c r="AL325" i="1" s="1"/>
  <c r="AL306" i="1"/>
  <c r="AL305" i="1"/>
  <c r="AL283" i="1"/>
  <c r="AL276" i="1"/>
  <c r="AL270" i="1"/>
  <c r="AL269" i="1"/>
  <c r="AL263" i="1"/>
  <c r="AL260" i="1"/>
  <c r="AL259" i="1"/>
  <c r="AL254" i="1"/>
  <c r="AL253" i="1"/>
  <c r="AL234" i="1"/>
  <c r="AL230" i="1"/>
  <c r="AL226" i="1"/>
  <c r="AL220" i="1"/>
  <c r="AL216" i="1"/>
  <c r="AL212" i="1"/>
  <c r="AL208" i="1"/>
  <c r="AL204" i="1"/>
  <c r="AL200" i="1"/>
  <c r="AL196" i="1"/>
  <c r="AL192" i="1"/>
  <c r="AL188" i="1"/>
  <c r="AL187" i="1"/>
  <c r="AL316" i="1" s="1"/>
  <c r="AL186" i="1"/>
  <c r="AL172" i="1"/>
  <c r="AL331" i="1" s="1"/>
  <c r="AL165" i="1"/>
  <c r="AL160" i="1"/>
  <c r="AL159" i="1"/>
  <c r="AL158" i="1"/>
  <c r="AL142" i="1"/>
  <c r="AL135" i="1"/>
  <c r="AL132" i="1"/>
  <c r="AL127" i="1"/>
  <c r="AL112" i="1"/>
  <c r="AL111" i="1"/>
  <c r="AL110" i="1"/>
  <c r="AL109" i="1"/>
  <c r="AL76" i="1"/>
  <c r="AL72" i="1"/>
  <c r="AL67" i="1"/>
  <c r="AL62" i="1"/>
  <c r="AL57" i="1"/>
  <c r="AL51" i="1"/>
  <c r="AL42" i="1"/>
  <c r="AL33" i="1"/>
  <c r="AL28" i="1"/>
  <c r="AL22" i="1"/>
  <c r="AL21" i="1"/>
  <c r="AL20" i="1"/>
  <c r="I42" i="1"/>
  <c r="I329" i="1"/>
  <c r="I328" i="1"/>
  <c r="I327" i="1"/>
  <c r="I326" i="1"/>
  <c r="I307" i="1"/>
  <c r="I306" i="1"/>
  <c r="I305" i="1"/>
  <c r="I283" i="1"/>
  <c r="I276" i="1"/>
  <c r="I270" i="1"/>
  <c r="I269" i="1"/>
  <c r="I263" i="1"/>
  <c r="I260" i="1"/>
  <c r="I259" i="1"/>
  <c r="I254" i="1"/>
  <c r="I253" i="1"/>
  <c r="I234" i="1"/>
  <c r="I230" i="1"/>
  <c r="I226" i="1"/>
  <c r="I220" i="1"/>
  <c r="I216" i="1"/>
  <c r="I212" i="1"/>
  <c r="I208" i="1"/>
  <c r="I204" i="1"/>
  <c r="I200" i="1"/>
  <c r="I196" i="1"/>
  <c r="I192" i="1"/>
  <c r="I188" i="1"/>
  <c r="I187" i="1"/>
  <c r="I316" i="1" s="1"/>
  <c r="I186" i="1"/>
  <c r="I172" i="1"/>
  <c r="I165" i="1"/>
  <c r="I160" i="1"/>
  <c r="I159" i="1"/>
  <c r="I158" i="1"/>
  <c r="I135" i="1"/>
  <c r="I132" i="1"/>
  <c r="I109" i="1"/>
  <c r="I112" i="1"/>
  <c r="I319" i="1" s="1"/>
  <c r="I111" i="1"/>
  <c r="I110" i="1"/>
  <c r="I76" i="1"/>
  <c r="I72" i="1"/>
  <c r="I67" i="1"/>
  <c r="I62" i="1"/>
  <c r="I57" i="1"/>
  <c r="I51" i="1"/>
  <c r="I38" i="1"/>
  <c r="I33" i="1"/>
  <c r="I28" i="1"/>
  <c r="I22" i="1"/>
  <c r="I21" i="1"/>
  <c r="BO314" i="1" l="1"/>
  <c r="BO334" i="1" s="1"/>
  <c r="AN314" i="1"/>
  <c r="AN334" i="1" s="1"/>
  <c r="K314" i="1"/>
  <c r="K332" i="1" s="1"/>
  <c r="K333" i="1" s="1"/>
  <c r="AL322" i="1"/>
  <c r="AL267" i="1"/>
  <c r="BM303" i="1"/>
  <c r="BM184" i="1"/>
  <c r="BM257" i="1"/>
  <c r="BM18" i="1"/>
  <c r="AL319" i="1"/>
  <c r="AL303" i="1"/>
  <c r="AL184" i="1"/>
  <c r="AL251" i="1"/>
  <c r="AL257" i="1"/>
  <c r="AL321" i="1"/>
  <c r="BM322" i="1"/>
  <c r="BM321" i="1"/>
  <c r="BM267" i="1"/>
  <c r="AL156" i="1"/>
  <c r="BM107" i="1"/>
  <c r="BM317" i="1"/>
  <c r="BM324" i="1"/>
  <c r="BM323" i="1"/>
  <c r="BM156" i="1"/>
  <c r="AL328" i="1"/>
  <c r="AL107" i="1"/>
  <c r="AL18" i="1"/>
  <c r="AL317" i="1"/>
  <c r="AL324" i="1"/>
  <c r="AL318" i="1"/>
  <c r="AL323" i="1"/>
  <c r="I267" i="1"/>
  <c r="I325" i="1"/>
  <c r="I324" i="1"/>
  <c r="I318" i="1"/>
  <c r="I257" i="1"/>
  <c r="I303" i="1"/>
  <c r="I184" i="1"/>
  <c r="I156" i="1"/>
  <c r="I317" i="1"/>
  <c r="I107" i="1"/>
  <c r="I321" i="1"/>
  <c r="I323" i="1"/>
  <c r="I127" i="1"/>
  <c r="I251" i="1"/>
  <c r="I20" i="1"/>
  <c r="AJ329" i="1"/>
  <c r="AJ327" i="1"/>
  <c r="AJ326" i="1"/>
  <c r="AJ307" i="1"/>
  <c r="AJ325" i="1" s="1"/>
  <c r="AJ306" i="1"/>
  <c r="AJ305" i="1"/>
  <c r="AJ283" i="1"/>
  <c r="AJ276" i="1"/>
  <c r="AJ270" i="1"/>
  <c r="AJ269" i="1"/>
  <c r="AJ263" i="1"/>
  <c r="AJ260" i="1"/>
  <c r="AJ259" i="1"/>
  <c r="AJ254" i="1"/>
  <c r="AJ253" i="1"/>
  <c r="AJ234" i="1"/>
  <c r="AJ230" i="1"/>
  <c r="AJ226" i="1"/>
  <c r="AJ220" i="1"/>
  <c r="AJ216" i="1"/>
  <c r="AJ212" i="1"/>
  <c r="AJ208" i="1"/>
  <c r="AJ204" i="1"/>
  <c r="AJ200" i="1"/>
  <c r="AJ196" i="1"/>
  <c r="AJ192" i="1"/>
  <c r="AJ188" i="1"/>
  <c r="AJ187" i="1"/>
  <c r="AJ316" i="1" s="1"/>
  <c r="AJ186" i="1"/>
  <c r="AJ172" i="1"/>
  <c r="AJ331" i="1" s="1"/>
  <c r="AJ165" i="1"/>
  <c r="AJ160" i="1"/>
  <c r="AJ159" i="1"/>
  <c r="AJ158" i="1"/>
  <c r="AJ142" i="1"/>
  <c r="AJ328" i="1" s="1"/>
  <c r="AJ135" i="1"/>
  <c r="AJ132" i="1"/>
  <c r="AJ127" i="1"/>
  <c r="AJ112" i="1"/>
  <c r="AJ111" i="1"/>
  <c r="AJ110" i="1"/>
  <c r="AJ109" i="1"/>
  <c r="AJ76" i="1"/>
  <c r="AJ72" i="1"/>
  <c r="AJ67" i="1"/>
  <c r="AJ62" i="1"/>
  <c r="AJ57" i="1"/>
  <c r="AJ51" i="1"/>
  <c r="AJ42" i="1"/>
  <c r="AJ33" i="1"/>
  <c r="AJ28" i="1"/>
  <c r="AJ22" i="1"/>
  <c r="AJ21" i="1"/>
  <c r="AJ20" i="1"/>
  <c r="AN320" i="1" l="1"/>
  <c r="AN332" i="1"/>
  <c r="AN333" i="1" s="1"/>
  <c r="BO320" i="1"/>
  <c r="BO332" i="1"/>
  <c r="BO333" i="1" s="1"/>
  <c r="K330" i="1"/>
  <c r="AJ267" i="1"/>
  <c r="AJ303" i="1"/>
  <c r="AJ184" i="1"/>
  <c r="BM314" i="1"/>
  <c r="BM334" i="1" s="1"/>
  <c r="AL314" i="1"/>
  <c r="AL334" i="1" s="1"/>
  <c r="AJ257" i="1"/>
  <c r="I322" i="1"/>
  <c r="I18" i="1"/>
  <c r="AJ317" i="1"/>
  <c r="AJ18" i="1"/>
  <c r="AJ156" i="1"/>
  <c r="AJ251" i="1"/>
  <c r="AJ319" i="1"/>
  <c r="AJ322" i="1"/>
  <c r="AJ324" i="1"/>
  <c r="AJ107" i="1"/>
  <c r="AJ318" i="1"/>
  <c r="AJ321" i="1"/>
  <c r="AJ323" i="1"/>
  <c r="AL320" i="1" l="1"/>
  <c r="AL332" i="1"/>
  <c r="AL333" i="1" s="1"/>
  <c r="BM320" i="1"/>
  <c r="BM332" i="1"/>
  <c r="BM333" i="1" s="1"/>
  <c r="I314" i="1"/>
  <c r="AJ314" i="1"/>
  <c r="AJ334" i="1" s="1"/>
  <c r="BK20" i="1"/>
  <c r="AH20" i="1"/>
  <c r="BL89" i="1"/>
  <c r="BN89" i="1" s="1"/>
  <c r="BP89" i="1" s="1"/>
  <c r="BR89" i="1" s="1"/>
  <c r="BT89" i="1" s="1"/>
  <c r="BV89" i="1" s="1"/>
  <c r="BX89" i="1" s="1"/>
  <c r="BZ89" i="1" s="1"/>
  <c r="CB89" i="1" s="1"/>
  <c r="CD89" i="1" s="1"/>
  <c r="CF89" i="1" s="1"/>
  <c r="CH89" i="1" s="1"/>
  <c r="AI89" i="1"/>
  <c r="AK89" i="1" s="1"/>
  <c r="AM89" i="1" s="1"/>
  <c r="AO89" i="1" s="1"/>
  <c r="AQ89" i="1" s="1"/>
  <c r="AS89" i="1" s="1"/>
  <c r="AU89" i="1" s="1"/>
  <c r="AW89" i="1" s="1"/>
  <c r="AY89" i="1" s="1"/>
  <c r="BA89" i="1" s="1"/>
  <c r="BC89" i="1" s="1"/>
  <c r="BE89" i="1" s="1"/>
  <c r="BG89" i="1" s="1"/>
  <c r="BL96" i="1"/>
  <c r="BN96" i="1" s="1"/>
  <c r="BP96" i="1" s="1"/>
  <c r="BR96" i="1" s="1"/>
  <c r="BT96" i="1" s="1"/>
  <c r="BV96" i="1" s="1"/>
  <c r="BX96" i="1" s="1"/>
  <c r="BZ96" i="1" s="1"/>
  <c r="CB96" i="1" s="1"/>
  <c r="CD96" i="1" s="1"/>
  <c r="CF96" i="1" s="1"/>
  <c r="CH96" i="1" s="1"/>
  <c r="AI96" i="1"/>
  <c r="AK96" i="1" s="1"/>
  <c r="AM96" i="1" s="1"/>
  <c r="AO96" i="1" s="1"/>
  <c r="AQ96" i="1" s="1"/>
  <c r="AS96" i="1" s="1"/>
  <c r="AU96" i="1" s="1"/>
  <c r="AW96" i="1" s="1"/>
  <c r="AY96" i="1" s="1"/>
  <c r="BA96" i="1" s="1"/>
  <c r="BC96" i="1" s="1"/>
  <c r="BE96" i="1" s="1"/>
  <c r="BG96" i="1" s="1"/>
  <c r="H96" i="1"/>
  <c r="J96" i="1" s="1"/>
  <c r="L96" i="1" s="1"/>
  <c r="N96" i="1" s="1"/>
  <c r="P96" i="1" s="1"/>
  <c r="R96" i="1" s="1"/>
  <c r="T96" i="1" s="1"/>
  <c r="V96" i="1" s="1"/>
  <c r="X96" i="1" s="1"/>
  <c r="Z96" i="1" s="1"/>
  <c r="AB96" i="1" s="1"/>
  <c r="AD96" i="1" s="1"/>
  <c r="G95" i="1"/>
  <c r="G88" i="1"/>
  <c r="H89" i="1"/>
  <c r="J89" i="1" s="1"/>
  <c r="L89" i="1" s="1"/>
  <c r="N89" i="1" s="1"/>
  <c r="P89" i="1" s="1"/>
  <c r="R89" i="1" s="1"/>
  <c r="T89" i="1" s="1"/>
  <c r="V89" i="1" s="1"/>
  <c r="X89" i="1" s="1"/>
  <c r="Z89" i="1" s="1"/>
  <c r="AB89" i="1" s="1"/>
  <c r="AD89" i="1" s="1"/>
  <c r="AJ320" i="1" l="1"/>
  <c r="AJ332" i="1"/>
  <c r="AJ333" i="1" s="1"/>
  <c r="I330" i="1"/>
  <c r="G283" i="1"/>
  <c r="G269" i="1"/>
  <c r="BK186" i="1"/>
  <c r="AH186" i="1"/>
  <c r="BK158" i="1"/>
  <c r="AH158" i="1"/>
  <c r="G158" i="1"/>
  <c r="BK21" i="1"/>
  <c r="AH21" i="1"/>
  <c r="G21" i="1"/>
  <c r="G328" i="1" l="1"/>
  <c r="BI21" i="1"/>
  <c r="BI20" i="1"/>
  <c r="BH20" i="1"/>
  <c r="AF21" i="1"/>
  <c r="AE20" i="1"/>
  <c r="E21" i="1"/>
  <c r="D20" i="1"/>
  <c r="BL38" i="1"/>
  <c r="BN38" i="1" s="1"/>
  <c r="BP38" i="1" s="1"/>
  <c r="BR38" i="1" s="1"/>
  <c r="BT38" i="1" s="1"/>
  <c r="BV38" i="1" s="1"/>
  <c r="BX38" i="1" s="1"/>
  <c r="BZ38" i="1" s="1"/>
  <c r="CB38" i="1" s="1"/>
  <c r="CD38" i="1" s="1"/>
  <c r="CF38" i="1" s="1"/>
  <c r="CH38" i="1" s="1"/>
  <c r="BL39" i="1"/>
  <c r="BN39" i="1" s="1"/>
  <c r="BP39" i="1" s="1"/>
  <c r="BR39" i="1" s="1"/>
  <c r="BT39" i="1" s="1"/>
  <c r="BV39" i="1" s="1"/>
  <c r="BX39" i="1" s="1"/>
  <c r="BZ39" i="1" s="1"/>
  <c r="CB39" i="1" s="1"/>
  <c r="CD39" i="1" s="1"/>
  <c r="CF39" i="1" s="1"/>
  <c r="CH39" i="1" s="1"/>
  <c r="BL40" i="1"/>
  <c r="BN40" i="1" s="1"/>
  <c r="BP40" i="1" s="1"/>
  <c r="BR40" i="1" s="1"/>
  <c r="BT40" i="1" s="1"/>
  <c r="BV40" i="1" s="1"/>
  <c r="BX40" i="1" s="1"/>
  <c r="BZ40" i="1" s="1"/>
  <c r="CB40" i="1" s="1"/>
  <c r="CD40" i="1" s="1"/>
  <c r="CF40" i="1" s="1"/>
  <c r="CH40" i="1" s="1"/>
  <c r="BL41" i="1"/>
  <c r="BN41" i="1" s="1"/>
  <c r="BP41" i="1" s="1"/>
  <c r="BR41" i="1" s="1"/>
  <c r="BT41" i="1" s="1"/>
  <c r="BV41" i="1" s="1"/>
  <c r="BX41" i="1" s="1"/>
  <c r="BZ41" i="1" s="1"/>
  <c r="CB41" i="1" s="1"/>
  <c r="CD41" i="1" s="1"/>
  <c r="CF41" i="1" s="1"/>
  <c r="CH41" i="1" s="1"/>
  <c r="AI38" i="1"/>
  <c r="AK38" i="1" s="1"/>
  <c r="AM38" i="1" s="1"/>
  <c r="AO38" i="1" s="1"/>
  <c r="AQ38" i="1" s="1"/>
  <c r="AS38" i="1" s="1"/>
  <c r="AU38" i="1" s="1"/>
  <c r="AW38" i="1" s="1"/>
  <c r="AY38" i="1" s="1"/>
  <c r="BA38" i="1" s="1"/>
  <c r="BC38" i="1" s="1"/>
  <c r="BE38" i="1" s="1"/>
  <c r="BG38" i="1" s="1"/>
  <c r="AI39" i="1"/>
  <c r="AK39" i="1" s="1"/>
  <c r="AM39" i="1" s="1"/>
  <c r="AO39" i="1" s="1"/>
  <c r="AQ39" i="1" s="1"/>
  <c r="AS39" i="1" s="1"/>
  <c r="AU39" i="1" s="1"/>
  <c r="AW39" i="1" s="1"/>
  <c r="AY39" i="1" s="1"/>
  <c r="BA39" i="1" s="1"/>
  <c r="BC39" i="1" s="1"/>
  <c r="BE39" i="1" s="1"/>
  <c r="BG39" i="1" s="1"/>
  <c r="AI40" i="1"/>
  <c r="AK40" i="1" s="1"/>
  <c r="AM40" i="1" s="1"/>
  <c r="AO40" i="1" s="1"/>
  <c r="AQ40" i="1" s="1"/>
  <c r="AS40" i="1" s="1"/>
  <c r="AU40" i="1" s="1"/>
  <c r="AW40" i="1" s="1"/>
  <c r="AY40" i="1" s="1"/>
  <c r="BA40" i="1" s="1"/>
  <c r="BC40" i="1" s="1"/>
  <c r="BE40" i="1" s="1"/>
  <c r="BG40" i="1" s="1"/>
  <c r="AI41" i="1"/>
  <c r="AK41" i="1" s="1"/>
  <c r="AM41" i="1" s="1"/>
  <c r="AO41" i="1" s="1"/>
  <c r="AQ41" i="1" s="1"/>
  <c r="AS41" i="1" s="1"/>
  <c r="AU41" i="1" s="1"/>
  <c r="AW41" i="1" s="1"/>
  <c r="AY41" i="1" s="1"/>
  <c r="BA41" i="1" s="1"/>
  <c r="BC41" i="1" s="1"/>
  <c r="BE41" i="1" s="1"/>
  <c r="BG41" i="1" s="1"/>
  <c r="F41" i="1"/>
  <c r="H41" i="1" s="1"/>
  <c r="J41" i="1" s="1"/>
  <c r="L41" i="1" s="1"/>
  <c r="N41" i="1" s="1"/>
  <c r="P41" i="1" s="1"/>
  <c r="R41" i="1" s="1"/>
  <c r="T41" i="1" s="1"/>
  <c r="V41" i="1" s="1"/>
  <c r="X41" i="1" s="1"/>
  <c r="Z41" i="1" s="1"/>
  <c r="AB41" i="1" s="1"/>
  <c r="AD41" i="1" s="1"/>
  <c r="G40" i="1"/>
  <c r="G20" i="1" s="1"/>
  <c r="F40" i="1"/>
  <c r="E38" i="1"/>
  <c r="D38" i="1"/>
  <c r="BK42" i="1"/>
  <c r="AH42" i="1"/>
  <c r="BL44" i="1"/>
  <c r="BN44" i="1" s="1"/>
  <c r="BP44" i="1" s="1"/>
  <c r="BR44" i="1" s="1"/>
  <c r="BT44" i="1" s="1"/>
  <c r="BV44" i="1" s="1"/>
  <c r="BX44" i="1" s="1"/>
  <c r="BZ44" i="1" s="1"/>
  <c r="CB44" i="1" s="1"/>
  <c r="CD44" i="1" s="1"/>
  <c r="CF44" i="1" s="1"/>
  <c r="CH44" i="1" s="1"/>
  <c r="BL45" i="1"/>
  <c r="BN45" i="1" s="1"/>
  <c r="BP45" i="1" s="1"/>
  <c r="BR45" i="1" s="1"/>
  <c r="BT45" i="1" s="1"/>
  <c r="BV45" i="1" s="1"/>
  <c r="BX45" i="1" s="1"/>
  <c r="BZ45" i="1" s="1"/>
  <c r="CB45" i="1" s="1"/>
  <c r="CD45" i="1" s="1"/>
  <c r="CF45" i="1" s="1"/>
  <c r="CH45" i="1" s="1"/>
  <c r="AI44" i="1"/>
  <c r="AK44" i="1" s="1"/>
  <c r="AM44" i="1" s="1"/>
  <c r="AO44" i="1" s="1"/>
  <c r="AQ44" i="1" s="1"/>
  <c r="AS44" i="1" s="1"/>
  <c r="AU44" i="1" s="1"/>
  <c r="AW44" i="1" s="1"/>
  <c r="AY44" i="1" s="1"/>
  <c r="BA44" i="1" s="1"/>
  <c r="BC44" i="1" s="1"/>
  <c r="BE44" i="1" s="1"/>
  <c r="BG44" i="1" s="1"/>
  <c r="AI45" i="1"/>
  <c r="AK45" i="1" s="1"/>
  <c r="AM45" i="1" s="1"/>
  <c r="AO45" i="1" s="1"/>
  <c r="AQ45" i="1" s="1"/>
  <c r="AS45" i="1" s="1"/>
  <c r="AU45" i="1" s="1"/>
  <c r="AW45" i="1" s="1"/>
  <c r="AY45" i="1" s="1"/>
  <c r="BA45" i="1" s="1"/>
  <c r="BC45" i="1" s="1"/>
  <c r="BE45" i="1" s="1"/>
  <c r="BG45" i="1" s="1"/>
  <c r="H45" i="1"/>
  <c r="J45" i="1" s="1"/>
  <c r="L45" i="1" s="1"/>
  <c r="N45" i="1" s="1"/>
  <c r="P45" i="1" s="1"/>
  <c r="R45" i="1" s="1"/>
  <c r="T45" i="1" s="1"/>
  <c r="V45" i="1" s="1"/>
  <c r="X45" i="1" s="1"/>
  <c r="Z45" i="1" s="1"/>
  <c r="AB45" i="1" s="1"/>
  <c r="AD45" i="1" s="1"/>
  <c r="G42" i="1"/>
  <c r="F44" i="1"/>
  <c r="H44" i="1" s="1"/>
  <c r="J44" i="1" s="1"/>
  <c r="L44" i="1" s="1"/>
  <c r="N44" i="1" s="1"/>
  <c r="P44" i="1" s="1"/>
  <c r="R44" i="1" s="1"/>
  <c r="T44" i="1" s="1"/>
  <c r="V44" i="1" s="1"/>
  <c r="X44" i="1" s="1"/>
  <c r="Z44" i="1" s="1"/>
  <c r="AB44" i="1" s="1"/>
  <c r="AD44" i="1" s="1"/>
  <c r="G129" i="1"/>
  <c r="G109" i="1" s="1"/>
  <c r="G38" i="1" l="1"/>
  <c r="H40" i="1"/>
  <c r="J40" i="1" s="1"/>
  <c r="L40" i="1" s="1"/>
  <c r="N40" i="1" s="1"/>
  <c r="P40" i="1" s="1"/>
  <c r="R40" i="1" s="1"/>
  <c r="T40" i="1" s="1"/>
  <c r="V40" i="1" s="1"/>
  <c r="X40" i="1" s="1"/>
  <c r="Z40" i="1" s="1"/>
  <c r="AB40" i="1" s="1"/>
  <c r="AD40" i="1" s="1"/>
  <c r="F38" i="1"/>
  <c r="BK305" i="1"/>
  <c r="AH305" i="1"/>
  <c r="G305" i="1"/>
  <c r="BL180" i="1"/>
  <c r="BN180" i="1" s="1"/>
  <c r="BP180" i="1" s="1"/>
  <c r="BR180" i="1" s="1"/>
  <c r="BT180" i="1" s="1"/>
  <c r="BV180" i="1" s="1"/>
  <c r="BX180" i="1" s="1"/>
  <c r="BZ180" i="1" s="1"/>
  <c r="CB180" i="1" s="1"/>
  <c r="CD180" i="1" s="1"/>
  <c r="CF180" i="1" s="1"/>
  <c r="CH180" i="1" s="1"/>
  <c r="BL181" i="1"/>
  <c r="BN181" i="1" s="1"/>
  <c r="BP181" i="1" s="1"/>
  <c r="BR181" i="1" s="1"/>
  <c r="BT181" i="1" s="1"/>
  <c r="BV181" i="1" s="1"/>
  <c r="BX181" i="1" s="1"/>
  <c r="BZ181" i="1" s="1"/>
  <c r="CB181" i="1" s="1"/>
  <c r="CD181" i="1" s="1"/>
  <c r="CF181" i="1" s="1"/>
  <c r="CH181" i="1" s="1"/>
  <c r="AI180" i="1"/>
  <c r="AK180" i="1" s="1"/>
  <c r="AM180" i="1" s="1"/>
  <c r="AO180" i="1" s="1"/>
  <c r="AQ180" i="1" s="1"/>
  <c r="AS180" i="1" s="1"/>
  <c r="AU180" i="1" s="1"/>
  <c r="AW180" i="1" s="1"/>
  <c r="AY180" i="1" s="1"/>
  <c r="BA180" i="1" s="1"/>
  <c r="BC180" i="1" s="1"/>
  <c r="BE180" i="1" s="1"/>
  <c r="BG180" i="1" s="1"/>
  <c r="AI181" i="1"/>
  <c r="AK181" i="1" s="1"/>
  <c r="AM181" i="1" s="1"/>
  <c r="AO181" i="1" s="1"/>
  <c r="AQ181" i="1" s="1"/>
  <c r="AS181" i="1" s="1"/>
  <c r="AU181" i="1" s="1"/>
  <c r="AW181" i="1" s="1"/>
  <c r="AY181" i="1" s="1"/>
  <c r="BA181" i="1" s="1"/>
  <c r="BC181" i="1" s="1"/>
  <c r="BE181" i="1" s="1"/>
  <c r="BG181" i="1" s="1"/>
  <c r="H180" i="1"/>
  <c r="J180" i="1" s="1"/>
  <c r="L180" i="1" s="1"/>
  <c r="N180" i="1" s="1"/>
  <c r="P180" i="1" s="1"/>
  <c r="R180" i="1" s="1"/>
  <c r="T180" i="1" s="1"/>
  <c r="V180" i="1" s="1"/>
  <c r="X180" i="1" s="1"/>
  <c r="Z180" i="1" s="1"/>
  <c r="AB180" i="1" s="1"/>
  <c r="AD180" i="1" s="1"/>
  <c r="H181" i="1"/>
  <c r="J181" i="1" s="1"/>
  <c r="L181" i="1" s="1"/>
  <c r="N181" i="1" s="1"/>
  <c r="P181" i="1" s="1"/>
  <c r="R181" i="1" s="1"/>
  <c r="T181" i="1" s="1"/>
  <c r="V181" i="1" s="1"/>
  <c r="X181" i="1" s="1"/>
  <c r="Z181" i="1" s="1"/>
  <c r="AB181" i="1" s="1"/>
  <c r="AD181" i="1" s="1"/>
  <c r="G239" i="1"/>
  <c r="BL248" i="1"/>
  <c r="BN248" i="1" s="1"/>
  <c r="BP248" i="1" s="1"/>
  <c r="BR248" i="1" s="1"/>
  <c r="BT248" i="1" s="1"/>
  <c r="BV248" i="1" s="1"/>
  <c r="BX248" i="1" s="1"/>
  <c r="BZ248" i="1" s="1"/>
  <c r="CB248" i="1" s="1"/>
  <c r="CD248" i="1" s="1"/>
  <c r="CF248" i="1" s="1"/>
  <c r="CH248" i="1" s="1"/>
  <c r="AI248" i="1"/>
  <c r="AK248" i="1" s="1"/>
  <c r="AM248" i="1" s="1"/>
  <c r="AO248" i="1" s="1"/>
  <c r="AQ248" i="1" s="1"/>
  <c r="AS248" i="1" s="1"/>
  <c r="AU248" i="1" s="1"/>
  <c r="AW248" i="1" s="1"/>
  <c r="AY248" i="1" s="1"/>
  <c r="BA248" i="1" s="1"/>
  <c r="BC248" i="1" s="1"/>
  <c r="BE248" i="1" s="1"/>
  <c r="BG248" i="1" s="1"/>
  <c r="H248" i="1"/>
  <c r="J248" i="1" s="1"/>
  <c r="L248" i="1" s="1"/>
  <c r="N248" i="1" s="1"/>
  <c r="P248" i="1" s="1"/>
  <c r="R248" i="1" s="1"/>
  <c r="T248" i="1" s="1"/>
  <c r="V248" i="1" s="1"/>
  <c r="X248" i="1" s="1"/>
  <c r="Z248" i="1" s="1"/>
  <c r="AB248" i="1" s="1"/>
  <c r="AD248" i="1" s="1"/>
  <c r="BL244" i="1"/>
  <c r="BN244" i="1" s="1"/>
  <c r="BP244" i="1" s="1"/>
  <c r="BR244" i="1" s="1"/>
  <c r="BT244" i="1" s="1"/>
  <c r="BV244" i="1" s="1"/>
  <c r="BX244" i="1" s="1"/>
  <c r="BZ244" i="1" s="1"/>
  <c r="CB244" i="1" s="1"/>
  <c r="CD244" i="1" s="1"/>
  <c r="CF244" i="1" s="1"/>
  <c r="CH244" i="1" s="1"/>
  <c r="AI244" i="1"/>
  <c r="AK244" i="1" s="1"/>
  <c r="AM244" i="1" s="1"/>
  <c r="AO244" i="1" s="1"/>
  <c r="AQ244" i="1" s="1"/>
  <c r="AS244" i="1" s="1"/>
  <c r="AU244" i="1" s="1"/>
  <c r="AW244" i="1" s="1"/>
  <c r="AY244" i="1" s="1"/>
  <c r="BA244" i="1" s="1"/>
  <c r="BC244" i="1" s="1"/>
  <c r="BE244" i="1" s="1"/>
  <c r="BG244" i="1" s="1"/>
  <c r="H244" i="1"/>
  <c r="J244" i="1" s="1"/>
  <c r="L244" i="1" s="1"/>
  <c r="N244" i="1" s="1"/>
  <c r="P244" i="1" s="1"/>
  <c r="R244" i="1" s="1"/>
  <c r="T244" i="1" s="1"/>
  <c r="V244" i="1" s="1"/>
  <c r="X244" i="1" s="1"/>
  <c r="Z244" i="1" s="1"/>
  <c r="AB244" i="1" s="1"/>
  <c r="AD244" i="1" s="1"/>
  <c r="G190" i="1"/>
  <c r="G115" i="1"/>
  <c r="BK328" i="1"/>
  <c r="AH110" i="1"/>
  <c r="BK110" i="1"/>
  <c r="G110" i="1"/>
  <c r="BL144" i="1"/>
  <c r="BN144" i="1" s="1"/>
  <c r="BP144" i="1" s="1"/>
  <c r="BR144" i="1" s="1"/>
  <c r="BT144" i="1" s="1"/>
  <c r="BV144" i="1" s="1"/>
  <c r="BX144" i="1" s="1"/>
  <c r="BZ144" i="1" s="1"/>
  <c r="CB144" i="1" s="1"/>
  <c r="CD144" i="1" s="1"/>
  <c r="CF144" i="1" s="1"/>
  <c r="CH144" i="1" s="1"/>
  <c r="AH142" i="1"/>
  <c r="AI142" i="1" s="1"/>
  <c r="AK142" i="1" s="1"/>
  <c r="AM142" i="1" s="1"/>
  <c r="AO142" i="1" s="1"/>
  <c r="AQ142" i="1" s="1"/>
  <c r="AS142" i="1" s="1"/>
  <c r="AU142" i="1" s="1"/>
  <c r="AW142" i="1" s="1"/>
  <c r="AY142" i="1" s="1"/>
  <c r="BA142" i="1" s="1"/>
  <c r="BC142" i="1" s="1"/>
  <c r="BE142" i="1" s="1"/>
  <c r="BG142" i="1" s="1"/>
  <c r="AI144" i="1"/>
  <c r="AK144" i="1" s="1"/>
  <c r="AM144" i="1" s="1"/>
  <c r="AO144" i="1" s="1"/>
  <c r="AQ144" i="1" s="1"/>
  <c r="AS144" i="1" s="1"/>
  <c r="AU144" i="1" s="1"/>
  <c r="AW144" i="1" s="1"/>
  <c r="AY144" i="1" s="1"/>
  <c r="BA144" i="1" s="1"/>
  <c r="BC144" i="1" s="1"/>
  <c r="BE144" i="1" s="1"/>
  <c r="BG144" i="1" s="1"/>
  <c r="H144" i="1"/>
  <c r="J144" i="1" s="1"/>
  <c r="L144" i="1" s="1"/>
  <c r="N144" i="1" s="1"/>
  <c r="P144" i="1" s="1"/>
  <c r="R144" i="1" s="1"/>
  <c r="T144" i="1" s="1"/>
  <c r="V144" i="1" s="1"/>
  <c r="X144" i="1" s="1"/>
  <c r="Z144" i="1" s="1"/>
  <c r="AB144" i="1" s="1"/>
  <c r="AD144" i="1" s="1"/>
  <c r="BL142" i="1"/>
  <c r="BN142" i="1" s="1"/>
  <c r="BP142" i="1" s="1"/>
  <c r="BR142" i="1" s="1"/>
  <c r="BT142" i="1" s="1"/>
  <c r="BV142" i="1" s="1"/>
  <c r="BX142" i="1" s="1"/>
  <c r="BZ142" i="1" s="1"/>
  <c r="CB142" i="1" s="1"/>
  <c r="CD142" i="1" s="1"/>
  <c r="CF142" i="1" s="1"/>
  <c r="CH142" i="1" s="1"/>
  <c r="H142" i="1"/>
  <c r="J142" i="1" s="1"/>
  <c r="L142" i="1" s="1"/>
  <c r="N142" i="1" s="1"/>
  <c r="P142" i="1" s="1"/>
  <c r="R142" i="1" s="1"/>
  <c r="T142" i="1" s="1"/>
  <c r="V142" i="1" s="1"/>
  <c r="X142" i="1" s="1"/>
  <c r="Z142" i="1" s="1"/>
  <c r="AB142" i="1" s="1"/>
  <c r="AD142" i="1" s="1"/>
  <c r="BK283" i="1"/>
  <c r="AH283" i="1"/>
  <c r="BK269" i="1"/>
  <c r="AH269" i="1"/>
  <c r="BK109" i="1"/>
  <c r="AH109" i="1"/>
  <c r="BL311" i="1"/>
  <c r="BN311" i="1" s="1"/>
  <c r="BP311" i="1" s="1"/>
  <c r="BR311" i="1" s="1"/>
  <c r="BT311" i="1" s="1"/>
  <c r="BV311" i="1" s="1"/>
  <c r="BX311" i="1" s="1"/>
  <c r="BZ311" i="1" s="1"/>
  <c r="CB311" i="1" s="1"/>
  <c r="CD311" i="1" s="1"/>
  <c r="CF311" i="1" s="1"/>
  <c r="CH311" i="1" s="1"/>
  <c r="AI311" i="1"/>
  <c r="AK311" i="1" s="1"/>
  <c r="AM311" i="1" s="1"/>
  <c r="AO311" i="1" s="1"/>
  <c r="AQ311" i="1" s="1"/>
  <c r="AS311" i="1" s="1"/>
  <c r="AU311" i="1" s="1"/>
  <c r="AW311" i="1" s="1"/>
  <c r="AY311" i="1" s="1"/>
  <c r="BA311" i="1" s="1"/>
  <c r="BC311" i="1" s="1"/>
  <c r="BE311" i="1" s="1"/>
  <c r="BG311" i="1" s="1"/>
  <c r="H311" i="1"/>
  <c r="J311" i="1" s="1"/>
  <c r="L311" i="1" s="1"/>
  <c r="N311" i="1" s="1"/>
  <c r="P311" i="1" s="1"/>
  <c r="R311" i="1" s="1"/>
  <c r="T311" i="1" s="1"/>
  <c r="V311" i="1" s="1"/>
  <c r="X311" i="1" s="1"/>
  <c r="Z311" i="1" s="1"/>
  <c r="AB311" i="1" s="1"/>
  <c r="AD311" i="1" s="1"/>
  <c r="G261" i="1"/>
  <c r="BL281" i="1"/>
  <c r="BN281" i="1" s="1"/>
  <c r="BP281" i="1" s="1"/>
  <c r="BR281" i="1" s="1"/>
  <c r="BT281" i="1" s="1"/>
  <c r="BV281" i="1" s="1"/>
  <c r="BX281" i="1" s="1"/>
  <c r="BZ281" i="1" s="1"/>
  <c r="CB281" i="1" s="1"/>
  <c r="CD281" i="1" s="1"/>
  <c r="CF281" i="1" s="1"/>
  <c r="CH281" i="1" s="1"/>
  <c r="AI281" i="1"/>
  <c r="AK281" i="1" s="1"/>
  <c r="AM281" i="1" s="1"/>
  <c r="AO281" i="1" s="1"/>
  <c r="AQ281" i="1" s="1"/>
  <c r="AS281" i="1" s="1"/>
  <c r="AU281" i="1" s="1"/>
  <c r="AW281" i="1" s="1"/>
  <c r="AY281" i="1" s="1"/>
  <c r="BA281" i="1" s="1"/>
  <c r="BC281" i="1" s="1"/>
  <c r="BE281" i="1" s="1"/>
  <c r="BG281" i="1" s="1"/>
  <c r="H281" i="1"/>
  <c r="J281" i="1" s="1"/>
  <c r="L281" i="1" s="1"/>
  <c r="N281" i="1" s="1"/>
  <c r="P281" i="1" s="1"/>
  <c r="R281" i="1" s="1"/>
  <c r="T281" i="1" s="1"/>
  <c r="V281" i="1" s="1"/>
  <c r="X281" i="1" s="1"/>
  <c r="Z281" i="1" s="1"/>
  <c r="AB281" i="1" s="1"/>
  <c r="AD281" i="1" s="1"/>
  <c r="BL97" i="1"/>
  <c r="BN97" i="1" s="1"/>
  <c r="BP97" i="1" s="1"/>
  <c r="BR97" i="1" s="1"/>
  <c r="BT97" i="1" s="1"/>
  <c r="BV97" i="1" s="1"/>
  <c r="BX97" i="1" s="1"/>
  <c r="BZ97" i="1" s="1"/>
  <c r="CB97" i="1" s="1"/>
  <c r="CD97" i="1" s="1"/>
  <c r="CF97" i="1" s="1"/>
  <c r="CH97" i="1" s="1"/>
  <c r="AI97" i="1"/>
  <c r="AK97" i="1" s="1"/>
  <c r="AM97" i="1" s="1"/>
  <c r="AO97" i="1" s="1"/>
  <c r="AQ97" i="1" s="1"/>
  <c r="AS97" i="1" s="1"/>
  <c r="AU97" i="1" s="1"/>
  <c r="AW97" i="1" s="1"/>
  <c r="AY97" i="1" s="1"/>
  <c r="BA97" i="1" s="1"/>
  <c r="BC97" i="1" s="1"/>
  <c r="BE97" i="1" s="1"/>
  <c r="BG97" i="1" s="1"/>
  <c r="H97" i="1"/>
  <c r="J97" i="1" s="1"/>
  <c r="L97" i="1" s="1"/>
  <c r="N97" i="1" s="1"/>
  <c r="P97" i="1" s="1"/>
  <c r="R97" i="1" s="1"/>
  <c r="T97" i="1" s="1"/>
  <c r="V97" i="1" s="1"/>
  <c r="X97" i="1" s="1"/>
  <c r="Z97" i="1" s="1"/>
  <c r="AB97" i="1" s="1"/>
  <c r="AD97" i="1" s="1"/>
  <c r="H38" i="1" l="1"/>
  <c r="J38" i="1" s="1"/>
  <c r="L38" i="1" s="1"/>
  <c r="N38" i="1" s="1"/>
  <c r="P38" i="1" s="1"/>
  <c r="R38" i="1" s="1"/>
  <c r="T38" i="1" s="1"/>
  <c r="V38" i="1" s="1"/>
  <c r="X38" i="1" s="1"/>
  <c r="Z38" i="1" s="1"/>
  <c r="AB38" i="1" s="1"/>
  <c r="AD38" i="1" s="1"/>
  <c r="G186" i="1"/>
  <c r="AH328" i="1"/>
  <c r="BL95" i="1"/>
  <c r="BN95" i="1" s="1"/>
  <c r="BP95" i="1" s="1"/>
  <c r="BR95" i="1" s="1"/>
  <c r="BT95" i="1" s="1"/>
  <c r="BV95" i="1" s="1"/>
  <c r="BX95" i="1" s="1"/>
  <c r="BZ95" i="1" s="1"/>
  <c r="CB95" i="1" s="1"/>
  <c r="CD95" i="1" s="1"/>
  <c r="CF95" i="1" s="1"/>
  <c r="CH95" i="1" s="1"/>
  <c r="AI95" i="1"/>
  <c r="AK95" i="1" s="1"/>
  <c r="AM95" i="1" s="1"/>
  <c r="AO95" i="1" s="1"/>
  <c r="AQ95" i="1" s="1"/>
  <c r="AS95" i="1" s="1"/>
  <c r="AU95" i="1" s="1"/>
  <c r="AW95" i="1" s="1"/>
  <c r="AY95" i="1" s="1"/>
  <c r="BA95" i="1" s="1"/>
  <c r="BC95" i="1" s="1"/>
  <c r="BE95" i="1" s="1"/>
  <c r="BG95" i="1" s="1"/>
  <c r="H95" i="1"/>
  <c r="J95" i="1" s="1"/>
  <c r="L95" i="1" s="1"/>
  <c r="N95" i="1" s="1"/>
  <c r="P95" i="1" s="1"/>
  <c r="R95" i="1" s="1"/>
  <c r="T95" i="1" s="1"/>
  <c r="V95" i="1" s="1"/>
  <c r="X95" i="1" s="1"/>
  <c r="Z95" i="1" s="1"/>
  <c r="AB95" i="1" s="1"/>
  <c r="AD95" i="1" s="1"/>
  <c r="BL94" i="1" l="1"/>
  <c r="BN94" i="1" s="1"/>
  <c r="BP94" i="1" s="1"/>
  <c r="BR94" i="1" s="1"/>
  <c r="BT94" i="1" s="1"/>
  <c r="BV94" i="1" s="1"/>
  <c r="BX94" i="1" s="1"/>
  <c r="BZ94" i="1" s="1"/>
  <c r="CB94" i="1" s="1"/>
  <c r="CD94" i="1" s="1"/>
  <c r="CF94" i="1" s="1"/>
  <c r="CH94" i="1" s="1"/>
  <c r="AI94" i="1"/>
  <c r="AK94" i="1" s="1"/>
  <c r="AM94" i="1" s="1"/>
  <c r="AO94" i="1" s="1"/>
  <c r="AQ94" i="1" s="1"/>
  <c r="AS94" i="1" s="1"/>
  <c r="AU94" i="1" s="1"/>
  <c r="AW94" i="1" s="1"/>
  <c r="AY94" i="1" s="1"/>
  <c r="BA94" i="1" s="1"/>
  <c r="BC94" i="1" s="1"/>
  <c r="BE94" i="1" s="1"/>
  <c r="BG94" i="1" s="1"/>
  <c r="H94" i="1"/>
  <c r="J94" i="1" s="1"/>
  <c r="L94" i="1" s="1"/>
  <c r="N94" i="1" s="1"/>
  <c r="P94" i="1" s="1"/>
  <c r="R94" i="1" s="1"/>
  <c r="T94" i="1" s="1"/>
  <c r="V94" i="1" s="1"/>
  <c r="X94" i="1" s="1"/>
  <c r="Z94" i="1" s="1"/>
  <c r="AB94" i="1" s="1"/>
  <c r="AD94" i="1" s="1"/>
  <c r="H88" i="1"/>
  <c r="J88" i="1" s="1"/>
  <c r="L88" i="1" s="1"/>
  <c r="N88" i="1" s="1"/>
  <c r="P88" i="1" s="1"/>
  <c r="R88" i="1" s="1"/>
  <c r="T88" i="1" s="1"/>
  <c r="V88" i="1" s="1"/>
  <c r="X88" i="1" s="1"/>
  <c r="Z88" i="1" s="1"/>
  <c r="AB88" i="1" s="1"/>
  <c r="AD88" i="1" s="1"/>
  <c r="BL141" i="1"/>
  <c r="BN141" i="1" s="1"/>
  <c r="BP141" i="1" s="1"/>
  <c r="BR141" i="1" s="1"/>
  <c r="BT141" i="1" s="1"/>
  <c r="BV141" i="1" s="1"/>
  <c r="BX141" i="1" s="1"/>
  <c r="BZ141" i="1" s="1"/>
  <c r="CB141" i="1" s="1"/>
  <c r="CD141" i="1" s="1"/>
  <c r="CF141" i="1" s="1"/>
  <c r="CH141" i="1" s="1"/>
  <c r="AI141" i="1"/>
  <c r="AK141" i="1" s="1"/>
  <c r="AM141" i="1" s="1"/>
  <c r="AO141" i="1" s="1"/>
  <c r="AQ141" i="1" s="1"/>
  <c r="AS141" i="1" s="1"/>
  <c r="AU141" i="1" s="1"/>
  <c r="AW141" i="1" s="1"/>
  <c r="AY141" i="1" s="1"/>
  <c r="BA141" i="1" s="1"/>
  <c r="BC141" i="1" s="1"/>
  <c r="BE141" i="1" s="1"/>
  <c r="BG141" i="1" s="1"/>
  <c r="H141" i="1"/>
  <c r="J141" i="1" s="1"/>
  <c r="L141" i="1" s="1"/>
  <c r="N141" i="1" s="1"/>
  <c r="P141" i="1" s="1"/>
  <c r="R141" i="1" s="1"/>
  <c r="T141" i="1" s="1"/>
  <c r="V141" i="1" s="1"/>
  <c r="X141" i="1" s="1"/>
  <c r="Z141" i="1" s="1"/>
  <c r="AB141" i="1" s="1"/>
  <c r="AD141" i="1" s="1"/>
  <c r="BL140" i="1"/>
  <c r="BN140" i="1" s="1"/>
  <c r="BP140" i="1" s="1"/>
  <c r="BR140" i="1" s="1"/>
  <c r="BT140" i="1" s="1"/>
  <c r="BV140" i="1" s="1"/>
  <c r="BX140" i="1" s="1"/>
  <c r="BZ140" i="1" s="1"/>
  <c r="CB140" i="1" s="1"/>
  <c r="CD140" i="1" s="1"/>
  <c r="CF140" i="1" s="1"/>
  <c r="CH140" i="1" s="1"/>
  <c r="AI140" i="1"/>
  <c r="AK140" i="1" s="1"/>
  <c r="AM140" i="1" s="1"/>
  <c r="AO140" i="1" s="1"/>
  <c r="AQ140" i="1" s="1"/>
  <c r="AS140" i="1" s="1"/>
  <c r="AU140" i="1" s="1"/>
  <c r="AW140" i="1" s="1"/>
  <c r="AY140" i="1" s="1"/>
  <c r="BA140" i="1" s="1"/>
  <c r="BC140" i="1" s="1"/>
  <c r="BE140" i="1" s="1"/>
  <c r="BG140" i="1" s="1"/>
  <c r="H140" i="1"/>
  <c r="J140" i="1" s="1"/>
  <c r="L140" i="1" s="1"/>
  <c r="N140" i="1" s="1"/>
  <c r="P140" i="1" s="1"/>
  <c r="R140" i="1" s="1"/>
  <c r="T140" i="1" s="1"/>
  <c r="V140" i="1" s="1"/>
  <c r="X140" i="1" s="1"/>
  <c r="Z140" i="1" s="1"/>
  <c r="AB140" i="1" s="1"/>
  <c r="AD140" i="1" s="1"/>
  <c r="BL139" i="1"/>
  <c r="BN139" i="1" s="1"/>
  <c r="BP139" i="1" s="1"/>
  <c r="BR139" i="1" s="1"/>
  <c r="BT139" i="1" s="1"/>
  <c r="BV139" i="1" s="1"/>
  <c r="BX139" i="1" s="1"/>
  <c r="BZ139" i="1" s="1"/>
  <c r="CB139" i="1" s="1"/>
  <c r="CD139" i="1" s="1"/>
  <c r="CF139" i="1" s="1"/>
  <c r="CH139" i="1" s="1"/>
  <c r="AI139" i="1"/>
  <c r="AK139" i="1" s="1"/>
  <c r="AM139" i="1" s="1"/>
  <c r="AO139" i="1" s="1"/>
  <c r="AQ139" i="1" s="1"/>
  <c r="AS139" i="1" s="1"/>
  <c r="AU139" i="1" s="1"/>
  <c r="AW139" i="1" s="1"/>
  <c r="AY139" i="1" s="1"/>
  <c r="BA139" i="1" s="1"/>
  <c r="BC139" i="1" s="1"/>
  <c r="BE139" i="1" s="1"/>
  <c r="BG139" i="1" s="1"/>
  <c r="H139" i="1"/>
  <c r="J139" i="1" s="1"/>
  <c r="L139" i="1" s="1"/>
  <c r="N139" i="1" s="1"/>
  <c r="P139" i="1" s="1"/>
  <c r="R139" i="1" s="1"/>
  <c r="T139" i="1" s="1"/>
  <c r="V139" i="1" s="1"/>
  <c r="X139" i="1" s="1"/>
  <c r="Z139" i="1" s="1"/>
  <c r="AB139" i="1" s="1"/>
  <c r="AD139" i="1" s="1"/>
  <c r="BL301" i="1"/>
  <c r="BN301" i="1" s="1"/>
  <c r="BP301" i="1" s="1"/>
  <c r="BR301" i="1" s="1"/>
  <c r="BT301" i="1" s="1"/>
  <c r="BV301" i="1" s="1"/>
  <c r="BX301" i="1" s="1"/>
  <c r="BZ301" i="1" s="1"/>
  <c r="CB301" i="1" s="1"/>
  <c r="CD301" i="1" s="1"/>
  <c r="CF301" i="1" s="1"/>
  <c r="CH301" i="1" s="1"/>
  <c r="AI301" i="1"/>
  <c r="AK301" i="1" s="1"/>
  <c r="AM301" i="1" s="1"/>
  <c r="AO301" i="1" s="1"/>
  <c r="AQ301" i="1" s="1"/>
  <c r="AS301" i="1" s="1"/>
  <c r="AU301" i="1" s="1"/>
  <c r="AW301" i="1" s="1"/>
  <c r="AY301" i="1" s="1"/>
  <c r="BA301" i="1" s="1"/>
  <c r="BC301" i="1" s="1"/>
  <c r="BE301" i="1" s="1"/>
  <c r="BG301" i="1" s="1"/>
  <c r="H301" i="1"/>
  <c r="J301" i="1" s="1"/>
  <c r="L301" i="1" s="1"/>
  <c r="N301" i="1" s="1"/>
  <c r="P301" i="1" s="1"/>
  <c r="R301" i="1" s="1"/>
  <c r="T301" i="1" s="1"/>
  <c r="V301" i="1" s="1"/>
  <c r="X301" i="1" s="1"/>
  <c r="Z301" i="1" s="1"/>
  <c r="AB301" i="1" s="1"/>
  <c r="AD301" i="1" s="1"/>
  <c r="BL300" i="1"/>
  <c r="BN300" i="1" s="1"/>
  <c r="BP300" i="1" s="1"/>
  <c r="BR300" i="1" s="1"/>
  <c r="BT300" i="1" s="1"/>
  <c r="BV300" i="1" s="1"/>
  <c r="BX300" i="1" s="1"/>
  <c r="BZ300" i="1" s="1"/>
  <c r="CB300" i="1" s="1"/>
  <c r="CD300" i="1" s="1"/>
  <c r="CF300" i="1" s="1"/>
  <c r="CH300" i="1" s="1"/>
  <c r="AI300" i="1"/>
  <c r="AK300" i="1" s="1"/>
  <c r="AM300" i="1" s="1"/>
  <c r="AO300" i="1" s="1"/>
  <c r="AQ300" i="1" s="1"/>
  <c r="AS300" i="1" s="1"/>
  <c r="AU300" i="1" s="1"/>
  <c r="AW300" i="1" s="1"/>
  <c r="AY300" i="1" s="1"/>
  <c r="BA300" i="1" s="1"/>
  <c r="BC300" i="1" s="1"/>
  <c r="BE300" i="1" s="1"/>
  <c r="BG300" i="1" s="1"/>
  <c r="H300" i="1"/>
  <c r="J300" i="1" s="1"/>
  <c r="L300" i="1" s="1"/>
  <c r="N300" i="1" s="1"/>
  <c r="P300" i="1" s="1"/>
  <c r="R300" i="1" s="1"/>
  <c r="T300" i="1" s="1"/>
  <c r="V300" i="1" s="1"/>
  <c r="X300" i="1" s="1"/>
  <c r="Z300" i="1" s="1"/>
  <c r="AB300" i="1" s="1"/>
  <c r="AD300" i="1" s="1"/>
  <c r="BL302" i="1"/>
  <c r="BN302" i="1" s="1"/>
  <c r="BP302" i="1" s="1"/>
  <c r="BR302" i="1" s="1"/>
  <c r="BT302" i="1" s="1"/>
  <c r="BV302" i="1" s="1"/>
  <c r="BX302" i="1" s="1"/>
  <c r="BZ302" i="1" s="1"/>
  <c r="CB302" i="1" s="1"/>
  <c r="CD302" i="1" s="1"/>
  <c r="CF302" i="1" s="1"/>
  <c r="CH302" i="1" s="1"/>
  <c r="AI302" i="1"/>
  <c r="AK302" i="1" s="1"/>
  <c r="AM302" i="1" s="1"/>
  <c r="AO302" i="1" s="1"/>
  <c r="AQ302" i="1" s="1"/>
  <c r="AS302" i="1" s="1"/>
  <c r="AU302" i="1" s="1"/>
  <c r="AW302" i="1" s="1"/>
  <c r="AY302" i="1" s="1"/>
  <c r="BA302" i="1" s="1"/>
  <c r="BC302" i="1" s="1"/>
  <c r="BE302" i="1" s="1"/>
  <c r="BG302" i="1" s="1"/>
  <c r="H302" i="1"/>
  <c r="J302" i="1" s="1"/>
  <c r="L302" i="1" s="1"/>
  <c r="N302" i="1" s="1"/>
  <c r="P302" i="1" s="1"/>
  <c r="R302" i="1" s="1"/>
  <c r="T302" i="1" s="1"/>
  <c r="V302" i="1" s="1"/>
  <c r="X302" i="1" s="1"/>
  <c r="Z302" i="1" s="1"/>
  <c r="AB302" i="1" s="1"/>
  <c r="AD302" i="1" s="1"/>
  <c r="BL243" i="1" l="1"/>
  <c r="BN243" i="1" s="1"/>
  <c r="BP243" i="1" s="1"/>
  <c r="BR243" i="1" s="1"/>
  <c r="BT243" i="1" s="1"/>
  <c r="BV243" i="1" s="1"/>
  <c r="BX243" i="1" s="1"/>
  <c r="BZ243" i="1" s="1"/>
  <c r="CB243" i="1" s="1"/>
  <c r="CD243" i="1" s="1"/>
  <c r="CF243" i="1" s="1"/>
  <c r="CH243" i="1" s="1"/>
  <c r="AI243" i="1"/>
  <c r="AK243" i="1" s="1"/>
  <c r="AM243" i="1" s="1"/>
  <c r="AO243" i="1" s="1"/>
  <c r="AQ243" i="1" s="1"/>
  <c r="AS243" i="1" s="1"/>
  <c r="AU243" i="1" s="1"/>
  <c r="AW243" i="1" s="1"/>
  <c r="AY243" i="1" s="1"/>
  <c r="BA243" i="1" s="1"/>
  <c r="BC243" i="1" s="1"/>
  <c r="BE243" i="1" s="1"/>
  <c r="BG243" i="1" s="1"/>
  <c r="H243" i="1"/>
  <c r="J243" i="1" s="1"/>
  <c r="L243" i="1" s="1"/>
  <c r="N243" i="1" s="1"/>
  <c r="P243" i="1" s="1"/>
  <c r="R243" i="1" s="1"/>
  <c r="T243" i="1" s="1"/>
  <c r="V243" i="1" s="1"/>
  <c r="X243" i="1" s="1"/>
  <c r="Z243" i="1" s="1"/>
  <c r="AB243" i="1" s="1"/>
  <c r="AD243" i="1" s="1"/>
  <c r="BL239" i="1"/>
  <c r="BN239" i="1" s="1"/>
  <c r="BP239" i="1" s="1"/>
  <c r="BR239" i="1" s="1"/>
  <c r="BT239" i="1" s="1"/>
  <c r="BV239" i="1" s="1"/>
  <c r="BX239" i="1" s="1"/>
  <c r="BZ239" i="1" s="1"/>
  <c r="CB239" i="1" s="1"/>
  <c r="CD239" i="1" s="1"/>
  <c r="CF239" i="1" s="1"/>
  <c r="CH239" i="1" s="1"/>
  <c r="AI239" i="1"/>
  <c r="AK239" i="1" s="1"/>
  <c r="AM239" i="1" s="1"/>
  <c r="AO239" i="1" s="1"/>
  <c r="AQ239" i="1" s="1"/>
  <c r="AS239" i="1" s="1"/>
  <c r="AU239" i="1" s="1"/>
  <c r="AW239" i="1" s="1"/>
  <c r="AY239" i="1" s="1"/>
  <c r="BA239" i="1" s="1"/>
  <c r="BC239" i="1" s="1"/>
  <c r="BE239" i="1" s="1"/>
  <c r="BG239" i="1" s="1"/>
  <c r="H239" i="1"/>
  <c r="J239" i="1" s="1"/>
  <c r="L239" i="1" s="1"/>
  <c r="N239" i="1" s="1"/>
  <c r="P239" i="1" s="1"/>
  <c r="R239" i="1" s="1"/>
  <c r="T239" i="1" s="1"/>
  <c r="V239" i="1" s="1"/>
  <c r="X239" i="1" s="1"/>
  <c r="Z239" i="1" s="1"/>
  <c r="AB239" i="1" s="1"/>
  <c r="AD239" i="1" s="1"/>
  <c r="BK329" i="1" l="1"/>
  <c r="BK327" i="1"/>
  <c r="BK326" i="1"/>
  <c r="BK307" i="1"/>
  <c r="BK325" i="1" s="1"/>
  <c r="BK306" i="1"/>
  <c r="BK276" i="1"/>
  <c r="BK270" i="1"/>
  <c r="BK263" i="1"/>
  <c r="BK260" i="1"/>
  <c r="BK259" i="1"/>
  <c r="BK254" i="1"/>
  <c r="BK253" i="1"/>
  <c r="BK251" i="1" s="1"/>
  <c r="BK234" i="1"/>
  <c r="BK230" i="1"/>
  <c r="BK226" i="1"/>
  <c r="BK220" i="1"/>
  <c r="BK216" i="1"/>
  <c r="BK212" i="1"/>
  <c r="BK208" i="1"/>
  <c r="BK204" i="1"/>
  <c r="BK200" i="1"/>
  <c r="BK196" i="1"/>
  <c r="BK192" i="1"/>
  <c r="BK188" i="1"/>
  <c r="BK187" i="1"/>
  <c r="BK316" i="1" s="1"/>
  <c r="BK172" i="1"/>
  <c r="BK331" i="1" s="1"/>
  <c r="BK165" i="1"/>
  <c r="BK160" i="1"/>
  <c r="BK159" i="1"/>
  <c r="BK135" i="1"/>
  <c r="BK132" i="1"/>
  <c r="BK127" i="1"/>
  <c r="BK112" i="1"/>
  <c r="BK319" i="1" s="1"/>
  <c r="BK111" i="1"/>
  <c r="BK76" i="1"/>
  <c r="BK72" i="1"/>
  <c r="BK67" i="1"/>
  <c r="BK62" i="1"/>
  <c r="BK57" i="1"/>
  <c r="BK51" i="1"/>
  <c r="BK33" i="1"/>
  <c r="BK28" i="1"/>
  <c r="BK22" i="1"/>
  <c r="AH329" i="1"/>
  <c r="AH327" i="1"/>
  <c r="AH326" i="1"/>
  <c r="AH307" i="1"/>
  <c r="AH325" i="1" s="1"/>
  <c r="AH306" i="1"/>
  <c r="AH276" i="1"/>
  <c r="AH270" i="1"/>
  <c r="AH263" i="1"/>
  <c r="AH260" i="1"/>
  <c r="AH259" i="1"/>
  <c r="AH254" i="1"/>
  <c r="AH253" i="1"/>
  <c r="AH251" i="1" s="1"/>
  <c r="AH234" i="1"/>
  <c r="AH230" i="1"/>
  <c r="AH226" i="1"/>
  <c r="AH220" i="1"/>
  <c r="AH216" i="1"/>
  <c r="AH212" i="1"/>
  <c r="AH208" i="1"/>
  <c r="AH204" i="1"/>
  <c r="AH200" i="1"/>
  <c r="AH196" i="1"/>
  <c r="AH192" i="1"/>
  <c r="AH188" i="1"/>
  <c r="AH187" i="1"/>
  <c r="AH316" i="1" s="1"/>
  <c r="AH172" i="1"/>
  <c r="AH331" i="1" s="1"/>
  <c r="AH165" i="1"/>
  <c r="AH160" i="1"/>
  <c r="AH159" i="1"/>
  <c r="AH135" i="1"/>
  <c r="AH132" i="1"/>
  <c r="AH127" i="1"/>
  <c r="AH112" i="1"/>
  <c r="AH319" i="1" s="1"/>
  <c r="AH111" i="1"/>
  <c r="AH76" i="1"/>
  <c r="AH72" i="1"/>
  <c r="AH67" i="1"/>
  <c r="AH62" i="1"/>
  <c r="AH57" i="1"/>
  <c r="AH51" i="1"/>
  <c r="AH33" i="1"/>
  <c r="AH28" i="1"/>
  <c r="AH22" i="1"/>
  <c r="G28" i="1"/>
  <c r="G329" i="1"/>
  <c r="G327" i="1"/>
  <c r="G326" i="1"/>
  <c r="G307" i="1"/>
  <c r="G325" i="1" s="1"/>
  <c r="G306" i="1"/>
  <c r="G276" i="1"/>
  <c r="G270" i="1"/>
  <c r="G263" i="1"/>
  <c r="G260" i="1"/>
  <c r="G259" i="1"/>
  <c r="G254" i="1"/>
  <c r="G253" i="1"/>
  <c r="G251" i="1" s="1"/>
  <c r="G234" i="1"/>
  <c r="G230" i="1"/>
  <c r="G226" i="1"/>
  <c r="G220" i="1"/>
  <c r="G216" i="1"/>
  <c r="G212" i="1"/>
  <c r="G208" i="1"/>
  <c r="G204" i="1"/>
  <c r="G200" i="1"/>
  <c r="G196" i="1"/>
  <c r="G192" i="1"/>
  <c r="G188" i="1"/>
  <c r="G187" i="1"/>
  <c r="G172" i="1"/>
  <c r="G165" i="1"/>
  <c r="G160" i="1"/>
  <c r="G159" i="1"/>
  <c r="G135" i="1"/>
  <c r="G132" i="1"/>
  <c r="G127" i="1"/>
  <c r="G112" i="1"/>
  <c r="G319" i="1" s="1"/>
  <c r="G111" i="1"/>
  <c r="G76" i="1"/>
  <c r="G72" i="1"/>
  <c r="G67" i="1"/>
  <c r="G62" i="1"/>
  <c r="G57" i="1"/>
  <c r="G51" i="1"/>
  <c r="G33" i="1"/>
  <c r="G22" i="1"/>
  <c r="G18" i="1" s="1"/>
  <c r="G321" i="1" l="1"/>
  <c r="BK321" i="1"/>
  <c r="AH321" i="1"/>
  <c r="G324" i="1"/>
  <c r="AH324" i="1"/>
  <c r="BK324" i="1"/>
  <c r="BK323" i="1"/>
  <c r="AH323" i="1"/>
  <c r="G323" i="1"/>
  <c r="AH257" i="1"/>
  <c r="G303" i="1"/>
  <c r="BK318" i="1"/>
  <c r="BK18" i="1"/>
  <c r="AH322" i="1"/>
  <c r="AH184" i="1"/>
  <c r="AH303" i="1"/>
  <c r="BK303" i="1"/>
  <c r="AH18" i="1"/>
  <c r="G156" i="1"/>
  <c r="BK322" i="1"/>
  <c r="BK317" i="1"/>
  <c r="BK156" i="1"/>
  <c r="BK107" i="1"/>
  <c r="AH318" i="1"/>
  <c r="AH317" i="1"/>
  <c r="G318" i="1"/>
  <c r="G322" i="1"/>
  <c r="G317" i="1"/>
  <c r="G107" i="1"/>
  <c r="BK184" i="1"/>
  <c r="BK257" i="1"/>
  <c r="BK267" i="1"/>
  <c r="AH267" i="1"/>
  <c r="AH107" i="1"/>
  <c r="AH156" i="1"/>
  <c r="G267" i="1"/>
  <c r="G257" i="1"/>
  <c r="G184" i="1"/>
  <c r="G316" i="1"/>
  <c r="D22" i="1"/>
  <c r="G314" i="1" l="1"/>
  <c r="G330" i="1" s="1"/>
  <c r="BK314" i="1"/>
  <c r="BK334" i="1" s="1"/>
  <c r="AH314" i="1"/>
  <c r="AH334" i="1" s="1"/>
  <c r="BK320" i="1" l="1"/>
  <c r="BK332" i="1"/>
  <c r="BK333" i="1" s="1"/>
  <c r="AH320" i="1"/>
  <c r="AH332" i="1"/>
  <c r="AH333" i="1" s="1"/>
  <c r="BI283" i="1"/>
  <c r="AF283" i="1"/>
  <c r="BJ288" i="1"/>
  <c r="BL288" i="1" s="1"/>
  <c r="BN288" i="1" s="1"/>
  <c r="BP288" i="1" s="1"/>
  <c r="BR288" i="1" s="1"/>
  <c r="BT288" i="1" s="1"/>
  <c r="BV288" i="1" s="1"/>
  <c r="BX288" i="1" s="1"/>
  <c r="BZ288" i="1" s="1"/>
  <c r="CB288" i="1" s="1"/>
  <c r="CD288" i="1" s="1"/>
  <c r="CF288" i="1" s="1"/>
  <c r="CH288" i="1" s="1"/>
  <c r="BJ289" i="1"/>
  <c r="BL289" i="1" s="1"/>
  <c r="BN289" i="1" s="1"/>
  <c r="BP289" i="1" s="1"/>
  <c r="BR289" i="1" s="1"/>
  <c r="BT289" i="1" s="1"/>
  <c r="BV289" i="1" s="1"/>
  <c r="BX289" i="1" s="1"/>
  <c r="BZ289" i="1" s="1"/>
  <c r="CB289" i="1" s="1"/>
  <c r="CD289" i="1" s="1"/>
  <c r="CF289" i="1" s="1"/>
  <c r="CH289" i="1" s="1"/>
  <c r="BJ290" i="1"/>
  <c r="BL290" i="1" s="1"/>
  <c r="BN290" i="1" s="1"/>
  <c r="BP290" i="1" s="1"/>
  <c r="BR290" i="1" s="1"/>
  <c r="BT290" i="1" s="1"/>
  <c r="BV290" i="1" s="1"/>
  <c r="BX290" i="1" s="1"/>
  <c r="BZ290" i="1" s="1"/>
  <c r="CB290" i="1" s="1"/>
  <c r="CD290" i="1" s="1"/>
  <c r="CF290" i="1" s="1"/>
  <c r="CH290" i="1" s="1"/>
  <c r="BJ291" i="1"/>
  <c r="BL291" i="1" s="1"/>
  <c r="BN291" i="1" s="1"/>
  <c r="BP291" i="1" s="1"/>
  <c r="BR291" i="1" s="1"/>
  <c r="BT291" i="1" s="1"/>
  <c r="BV291" i="1" s="1"/>
  <c r="BX291" i="1" s="1"/>
  <c r="BZ291" i="1" s="1"/>
  <c r="CB291" i="1" s="1"/>
  <c r="CD291" i="1" s="1"/>
  <c r="CF291" i="1" s="1"/>
  <c r="CH291" i="1" s="1"/>
  <c r="BJ292" i="1"/>
  <c r="BL292" i="1" s="1"/>
  <c r="BN292" i="1" s="1"/>
  <c r="BP292" i="1" s="1"/>
  <c r="BR292" i="1" s="1"/>
  <c r="BT292" i="1" s="1"/>
  <c r="BV292" i="1" s="1"/>
  <c r="BX292" i="1" s="1"/>
  <c r="BZ292" i="1" s="1"/>
  <c r="CB292" i="1" s="1"/>
  <c r="CD292" i="1" s="1"/>
  <c r="CF292" i="1" s="1"/>
  <c r="CH292" i="1" s="1"/>
  <c r="BJ293" i="1"/>
  <c r="BL293" i="1" s="1"/>
  <c r="BN293" i="1" s="1"/>
  <c r="BP293" i="1" s="1"/>
  <c r="BR293" i="1" s="1"/>
  <c r="BT293" i="1" s="1"/>
  <c r="BV293" i="1" s="1"/>
  <c r="BX293" i="1" s="1"/>
  <c r="BZ293" i="1" s="1"/>
  <c r="CB293" i="1" s="1"/>
  <c r="CD293" i="1" s="1"/>
  <c r="CF293" i="1" s="1"/>
  <c r="CH293" i="1" s="1"/>
  <c r="BJ294" i="1"/>
  <c r="BL294" i="1" s="1"/>
  <c r="BN294" i="1" s="1"/>
  <c r="BP294" i="1" s="1"/>
  <c r="BR294" i="1" s="1"/>
  <c r="BT294" i="1" s="1"/>
  <c r="BV294" i="1" s="1"/>
  <c r="BX294" i="1" s="1"/>
  <c r="BZ294" i="1" s="1"/>
  <c r="CB294" i="1" s="1"/>
  <c r="CD294" i="1" s="1"/>
  <c r="CF294" i="1" s="1"/>
  <c r="CH294" i="1" s="1"/>
  <c r="BJ295" i="1"/>
  <c r="BL295" i="1" s="1"/>
  <c r="BN295" i="1" s="1"/>
  <c r="BP295" i="1" s="1"/>
  <c r="BR295" i="1" s="1"/>
  <c r="BT295" i="1" s="1"/>
  <c r="BV295" i="1" s="1"/>
  <c r="BX295" i="1" s="1"/>
  <c r="BZ295" i="1" s="1"/>
  <c r="CB295" i="1" s="1"/>
  <c r="CD295" i="1" s="1"/>
  <c r="CF295" i="1" s="1"/>
  <c r="CH295" i="1" s="1"/>
  <c r="BJ296" i="1"/>
  <c r="BL296" i="1" s="1"/>
  <c r="BN296" i="1" s="1"/>
  <c r="BP296" i="1" s="1"/>
  <c r="BR296" i="1" s="1"/>
  <c r="BT296" i="1" s="1"/>
  <c r="BV296" i="1" s="1"/>
  <c r="BX296" i="1" s="1"/>
  <c r="BZ296" i="1" s="1"/>
  <c r="CB296" i="1" s="1"/>
  <c r="CD296" i="1" s="1"/>
  <c r="CF296" i="1" s="1"/>
  <c r="CH296" i="1" s="1"/>
  <c r="BJ297" i="1"/>
  <c r="BL297" i="1" s="1"/>
  <c r="BN297" i="1" s="1"/>
  <c r="BP297" i="1" s="1"/>
  <c r="BR297" i="1" s="1"/>
  <c r="BT297" i="1" s="1"/>
  <c r="BV297" i="1" s="1"/>
  <c r="BX297" i="1" s="1"/>
  <c r="BZ297" i="1" s="1"/>
  <c r="CB297" i="1" s="1"/>
  <c r="CD297" i="1" s="1"/>
  <c r="CF297" i="1" s="1"/>
  <c r="CH297" i="1" s="1"/>
  <c r="BJ298" i="1"/>
  <c r="BL298" i="1" s="1"/>
  <c r="BN298" i="1" s="1"/>
  <c r="BP298" i="1" s="1"/>
  <c r="BR298" i="1" s="1"/>
  <c r="BT298" i="1" s="1"/>
  <c r="BV298" i="1" s="1"/>
  <c r="BX298" i="1" s="1"/>
  <c r="BZ298" i="1" s="1"/>
  <c r="CB298" i="1" s="1"/>
  <c r="CD298" i="1" s="1"/>
  <c r="CF298" i="1" s="1"/>
  <c r="CH298" i="1" s="1"/>
  <c r="BJ299" i="1"/>
  <c r="BL299" i="1" s="1"/>
  <c r="BN299" i="1" s="1"/>
  <c r="BP299" i="1" s="1"/>
  <c r="BR299" i="1" s="1"/>
  <c r="BT299" i="1" s="1"/>
  <c r="BV299" i="1" s="1"/>
  <c r="BX299" i="1" s="1"/>
  <c r="BZ299" i="1" s="1"/>
  <c r="CB299" i="1" s="1"/>
  <c r="CD299" i="1" s="1"/>
  <c r="CF299" i="1" s="1"/>
  <c r="CH299" i="1" s="1"/>
  <c r="AG288" i="1"/>
  <c r="AI288" i="1" s="1"/>
  <c r="AK288" i="1" s="1"/>
  <c r="AM288" i="1" s="1"/>
  <c r="AO288" i="1" s="1"/>
  <c r="AQ288" i="1" s="1"/>
  <c r="AS288" i="1" s="1"/>
  <c r="AU288" i="1" s="1"/>
  <c r="AW288" i="1" s="1"/>
  <c r="AY288" i="1" s="1"/>
  <c r="BA288" i="1" s="1"/>
  <c r="BC288" i="1" s="1"/>
  <c r="BE288" i="1" s="1"/>
  <c r="BG288" i="1" s="1"/>
  <c r="AG289" i="1"/>
  <c r="AI289" i="1" s="1"/>
  <c r="AK289" i="1" s="1"/>
  <c r="AM289" i="1" s="1"/>
  <c r="AO289" i="1" s="1"/>
  <c r="AQ289" i="1" s="1"/>
  <c r="AS289" i="1" s="1"/>
  <c r="AU289" i="1" s="1"/>
  <c r="AW289" i="1" s="1"/>
  <c r="AY289" i="1" s="1"/>
  <c r="BA289" i="1" s="1"/>
  <c r="BC289" i="1" s="1"/>
  <c r="BE289" i="1" s="1"/>
  <c r="BG289" i="1" s="1"/>
  <c r="AG290" i="1"/>
  <c r="AI290" i="1" s="1"/>
  <c r="AK290" i="1" s="1"/>
  <c r="AM290" i="1" s="1"/>
  <c r="AO290" i="1" s="1"/>
  <c r="AQ290" i="1" s="1"/>
  <c r="AS290" i="1" s="1"/>
  <c r="AU290" i="1" s="1"/>
  <c r="AW290" i="1" s="1"/>
  <c r="AY290" i="1" s="1"/>
  <c r="BA290" i="1" s="1"/>
  <c r="BC290" i="1" s="1"/>
  <c r="BE290" i="1" s="1"/>
  <c r="BG290" i="1" s="1"/>
  <c r="AG291" i="1"/>
  <c r="AI291" i="1" s="1"/>
  <c r="AK291" i="1" s="1"/>
  <c r="AM291" i="1" s="1"/>
  <c r="AO291" i="1" s="1"/>
  <c r="AQ291" i="1" s="1"/>
  <c r="AS291" i="1" s="1"/>
  <c r="AU291" i="1" s="1"/>
  <c r="AW291" i="1" s="1"/>
  <c r="AY291" i="1" s="1"/>
  <c r="BA291" i="1" s="1"/>
  <c r="BC291" i="1" s="1"/>
  <c r="BE291" i="1" s="1"/>
  <c r="BG291" i="1" s="1"/>
  <c r="AG292" i="1"/>
  <c r="AI292" i="1" s="1"/>
  <c r="AK292" i="1" s="1"/>
  <c r="AM292" i="1" s="1"/>
  <c r="AO292" i="1" s="1"/>
  <c r="AQ292" i="1" s="1"/>
  <c r="AS292" i="1" s="1"/>
  <c r="AU292" i="1" s="1"/>
  <c r="AW292" i="1" s="1"/>
  <c r="AY292" i="1" s="1"/>
  <c r="BA292" i="1" s="1"/>
  <c r="BC292" i="1" s="1"/>
  <c r="BE292" i="1" s="1"/>
  <c r="BG292" i="1" s="1"/>
  <c r="AG293" i="1"/>
  <c r="AI293" i="1" s="1"/>
  <c r="AK293" i="1" s="1"/>
  <c r="AM293" i="1" s="1"/>
  <c r="AO293" i="1" s="1"/>
  <c r="AQ293" i="1" s="1"/>
  <c r="AS293" i="1" s="1"/>
  <c r="AU293" i="1" s="1"/>
  <c r="AW293" i="1" s="1"/>
  <c r="AY293" i="1" s="1"/>
  <c r="BA293" i="1" s="1"/>
  <c r="BC293" i="1" s="1"/>
  <c r="BE293" i="1" s="1"/>
  <c r="BG293" i="1" s="1"/>
  <c r="AG294" i="1"/>
  <c r="AI294" i="1" s="1"/>
  <c r="AK294" i="1" s="1"/>
  <c r="AM294" i="1" s="1"/>
  <c r="AO294" i="1" s="1"/>
  <c r="AQ294" i="1" s="1"/>
  <c r="AS294" i="1" s="1"/>
  <c r="AU294" i="1" s="1"/>
  <c r="AW294" i="1" s="1"/>
  <c r="AY294" i="1" s="1"/>
  <c r="BA294" i="1" s="1"/>
  <c r="BC294" i="1" s="1"/>
  <c r="BE294" i="1" s="1"/>
  <c r="BG294" i="1" s="1"/>
  <c r="AG295" i="1"/>
  <c r="AI295" i="1" s="1"/>
  <c r="AK295" i="1" s="1"/>
  <c r="AM295" i="1" s="1"/>
  <c r="AO295" i="1" s="1"/>
  <c r="AQ295" i="1" s="1"/>
  <c r="AS295" i="1" s="1"/>
  <c r="AU295" i="1" s="1"/>
  <c r="AW295" i="1" s="1"/>
  <c r="AY295" i="1" s="1"/>
  <c r="BA295" i="1" s="1"/>
  <c r="BC295" i="1" s="1"/>
  <c r="BE295" i="1" s="1"/>
  <c r="BG295" i="1" s="1"/>
  <c r="AG296" i="1"/>
  <c r="AI296" i="1" s="1"/>
  <c r="AK296" i="1" s="1"/>
  <c r="AM296" i="1" s="1"/>
  <c r="AO296" i="1" s="1"/>
  <c r="AQ296" i="1" s="1"/>
  <c r="AS296" i="1" s="1"/>
  <c r="AU296" i="1" s="1"/>
  <c r="AW296" i="1" s="1"/>
  <c r="AY296" i="1" s="1"/>
  <c r="BA296" i="1" s="1"/>
  <c r="BC296" i="1" s="1"/>
  <c r="BE296" i="1" s="1"/>
  <c r="BG296" i="1" s="1"/>
  <c r="AG297" i="1"/>
  <c r="AI297" i="1" s="1"/>
  <c r="AK297" i="1" s="1"/>
  <c r="AM297" i="1" s="1"/>
  <c r="AO297" i="1" s="1"/>
  <c r="AQ297" i="1" s="1"/>
  <c r="AS297" i="1" s="1"/>
  <c r="AU297" i="1" s="1"/>
  <c r="AW297" i="1" s="1"/>
  <c r="AY297" i="1" s="1"/>
  <c r="BA297" i="1" s="1"/>
  <c r="BC297" i="1" s="1"/>
  <c r="BE297" i="1" s="1"/>
  <c r="BG297" i="1" s="1"/>
  <c r="AG298" i="1"/>
  <c r="AI298" i="1" s="1"/>
  <c r="AK298" i="1" s="1"/>
  <c r="AM298" i="1" s="1"/>
  <c r="AO298" i="1" s="1"/>
  <c r="AQ298" i="1" s="1"/>
  <c r="AS298" i="1" s="1"/>
  <c r="AU298" i="1" s="1"/>
  <c r="AW298" i="1" s="1"/>
  <c r="AY298" i="1" s="1"/>
  <c r="BA298" i="1" s="1"/>
  <c r="BC298" i="1" s="1"/>
  <c r="BE298" i="1" s="1"/>
  <c r="BG298" i="1" s="1"/>
  <c r="AG299" i="1"/>
  <c r="AI299" i="1" s="1"/>
  <c r="AK299" i="1" s="1"/>
  <c r="AM299" i="1" s="1"/>
  <c r="AO299" i="1" s="1"/>
  <c r="AQ299" i="1" s="1"/>
  <c r="AS299" i="1" s="1"/>
  <c r="AU299" i="1" s="1"/>
  <c r="AW299" i="1" s="1"/>
  <c r="AY299" i="1" s="1"/>
  <c r="BA299" i="1" s="1"/>
  <c r="BC299" i="1" s="1"/>
  <c r="BE299" i="1" s="1"/>
  <c r="BG299" i="1" s="1"/>
  <c r="F288" i="1"/>
  <c r="H288" i="1" s="1"/>
  <c r="J288" i="1" s="1"/>
  <c r="L288" i="1" s="1"/>
  <c r="N288" i="1" s="1"/>
  <c r="P288" i="1" s="1"/>
  <c r="R288" i="1" s="1"/>
  <c r="T288" i="1" s="1"/>
  <c r="V288" i="1" s="1"/>
  <c r="X288" i="1" s="1"/>
  <c r="Z288" i="1" s="1"/>
  <c r="AB288" i="1" s="1"/>
  <c r="AD288" i="1" s="1"/>
  <c r="F289" i="1"/>
  <c r="H289" i="1" s="1"/>
  <c r="J289" i="1" s="1"/>
  <c r="L289" i="1" s="1"/>
  <c r="N289" i="1" s="1"/>
  <c r="P289" i="1" s="1"/>
  <c r="R289" i="1" s="1"/>
  <c r="T289" i="1" s="1"/>
  <c r="V289" i="1" s="1"/>
  <c r="X289" i="1" s="1"/>
  <c r="Z289" i="1" s="1"/>
  <c r="AB289" i="1" s="1"/>
  <c r="AD289" i="1" s="1"/>
  <c r="F290" i="1"/>
  <c r="H290" i="1" s="1"/>
  <c r="J290" i="1" s="1"/>
  <c r="L290" i="1" s="1"/>
  <c r="N290" i="1" s="1"/>
  <c r="P290" i="1" s="1"/>
  <c r="R290" i="1" s="1"/>
  <c r="T290" i="1" s="1"/>
  <c r="V290" i="1" s="1"/>
  <c r="X290" i="1" s="1"/>
  <c r="Z290" i="1" s="1"/>
  <c r="AB290" i="1" s="1"/>
  <c r="AD290" i="1" s="1"/>
  <c r="F291" i="1"/>
  <c r="H291" i="1" s="1"/>
  <c r="J291" i="1" s="1"/>
  <c r="L291" i="1" s="1"/>
  <c r="N291" i="1" s="1"/>
  <c r="P291" i="1" s="1"/>
  <c r="R291" i="1" s="1"/>
  <c r="T291" i="1" s="1"/>
  <c r="V291" i="1" s="1"/>
  <c r="X291" i="1" s="1"/>
  <c r="Z291" i="1" s="1"/>
  <c r="AB291" i="1" s="1"/>
  <c r="AD291" i="1" s="1"/>
  <c r="F292" i="1"/>
  <c r="H292" i="1" s="1"/>
  <c r="J292" i="1" s="1"/>
  <c r="L292" i="1" s="1"/>
  <c r="N292" i="1" s="1"/>
  <c r="P292" i="1" s="1"/>
  <c r="R292" i="1" s="1"/>
  <c r="T292" i="1" s="1"/>
  <c r="V292" i="1" s="1"/>
  <c r="X292" i="1" s="1"/>
  <c r="Z292" i="1" s="1"/>
  <c r="AB292" i="1" s="1"/>
  <c r="AD292" i="1" s="1"/>
  <c r="F293" i="1"/>
  <c r="H293" i="1" s="1"/>
  <c r="J293" i="1" s="1"/>
  <c r="L293" i="1" s="1"/>
  <c r="N293" i="1" s="1"/>
  <c r="P293" i="1" s="1"/>
  <c r="R293" i="1" s="1"/>
  <c r="T293" i="1" s="1"/>
  <c r="V293" i="1" s="1"/>
  <c r="X293" i="1" s="1"/>
  <c r="Z293" i="1" s="1"/>
  <c r="AB293" i="1" s="1"/>
  <c r="AD293" i="1" s="1"/>
  <c r="F294" i="1"/>
  <c r="H294" i="1" s="1"/>
  <c r="J294" i="1" s="1"/>
  <c r="L294" i="1" s="1"/>
  <c r="N294" i="1" s="1"/>
  <c r="P294" i="1" s="1"/>
  <c r="R294" i="1" s="1"/>
  <c r="T294" i="1" s="1"/>
  <c r="V294" i="1" s="1"/>
  <c r="X294" i="1" s="1"/>
  <c r="Z294" i="1" s="1"/>
  <c r="AB294" i="1" s="1"/>
  <c r="AD294" i="1" s="1"/>
  <c r="F295" i="1"/>
  <c r="H295" i="1" s="1"/>
  <c r="J295" i="1" s="1"/>
  <c r="L295" i="1" s="1"/>
  <c r="N295" i="1" s="1"/>
  <c r="P295" i="1" s="1"/>
  <c r="R295" i="1" s="1"/>
  <c r="T295" i="1" s="1"/>
  <c r="V295" i="1" s="1"/>
  <c r="X295" i="1" s="1"/>
  <c r="Z295" i="1" s="1"/>
  <c r="AB295" i="1" s="1"/>
  <c r="AD295" i="1" s="1"/>
  <c r="F296" i="1"/>
  <c r="H296" i="1" s="1"/>
  <c r="J296" i="1" s="1"/>
  <c r="L296" i="1" s="1"/>
  <c r="N296" i="1" s="1"/>
  <c r="P296" i="1" s="1"/>
  <c r="R296" i="1" s="1"/>
  <c r="T296" i="1" s="1"/>
  <c r="V296" i="1" s="1"/>
  <c r="X296" i="1" s="1"/>
  <c r="Z296" i="1" s="1"/>
  <c r="AB296" i="1" s="1"/>
  <c r="AD296" i="1" s="1"/>
  <c r="F297" i="1"/>
  <c r="H297" i="1" s="1"/>
  <c r="J297" i="1" s="1"/>
  <c r="L297" i="1" s="1"/>
  <c r="N297" i="1" s="1"/>
  <c r="P297" i="1" s="1"/>
  <c r="R297" i="1" s="1"/>
  <c r="T297" i="1" s="1"/>
  <c r="V297" i="1" s="1"/>
  <c r="X297" i="1" s="1"/>
  <c r="Z297" i="1" s="1"/>
  <c r="AB297" i="1" s="1"/>
  <c r="AD297" i="1" s="1"/>
  <c r="F298" i="1"/>
  <c r="H298" i="1" s="1"/>
  <c r="J298" i="1" s="1"/>
  <c r="L298" i="1" s="1"/>
  <c r="N298" i="1" s="1"/>
  <c r="P298" i="1" s="1"/>
  <c r="R298" i="1" s="1"/>
  <c r="T298" i="1" s="1"/>
  <c r="V298" i="1" s="1"/>
  <c r="X298" i="1" s="1"/>
  <c r="Z298" i="1" s="1"/>
  <c r="AB298" i="1" s="1"/>
  <c r="AD298" i="1" s="1"/>
  <c r="F299" i="1"/>
  <c r="H299" i="1" s="1"/>
  <c r="J299" i="1" s="1"/>
  <c r="L299" i="1" s="1"/>
  <c r="N299" i="1" s="1"/>
  <c r="P299" i="1" s="1"/>
  <c r="R299" i="1" s="1"/>
  <c r="T299" i="1" s="1"/>
  <c r="V299" i="1" s="1"/>
  <c r="X299" i="1" s="1"/>
  <c r="Z299" i="1" s="1"/>
  <c r="AB299" i="1" s="1"/>
  <c r="AD299" i="1" s="1"/>
  <c r="BI329" i="1"/>
  <c r="BJ329" i="1" s="1"/>
  <c r="BL329" i="1" s="1"/>
  <c r="BN329" i="1" s="1"/>
  <c r="BP329" i="1" s="1"/>
  <c r="BR329" i="1" s="1"/>
  <c r="BT329" i="1" s="1"/>
  <c r="BV329" i="1" s="1"/>
  <c r="BX329" i="1" s="1"/>
  <c r="BZ329" i="1" s="1"/>
  <c r="CB329" i="1" s="1"/>
  <c r="CD329" i="1" s="1"/>
  <c r="CF329" i="1" s="1"/>
  <c r="CH329" i="1" s="1"/>
  <c r="AF329" i="1"/>
  <c r="AG329" i="1" s="1"/>
  <c r="AI329" i="1" s="1"/>
  <c r="AK329" i="1" s="1"/>
  <c r="AM329" i="1" s="1"/>
  <c r="AO329" i="1" s="1"/>
  <c r="AQ329" i="1" s="1"/>
  <c r="AS329" i="1" s="1"/>
  <c r="AU329" i="1" s="1"/>
  <c r="AW329" i="1" s="1"/>
  <c r="AY329" i="1" s="1"/>
  <c r="BA329" i="1" s="1"/>
  <c r="BC329" i="1" s="1"/>
  <c r="BE329" i="1" s="1"/>
  <c r="BG329" i="1" s="1"/>
  <c r="AF109" i="1"/>
  <c r="E109" i="1"/>
  <c r="E329" i="1"/>
  <c r="F329" i="1" s="1"/>
  <c r="H329" i="1" s="1"/>
  <c r="J329" i="1" s="1"/>
  <c r="L329" i="1" s="1"/>
  <c r="N329" i="1" s="1"/>
  <c r="P329" i="1" s="1"/>
  <c r="R329" i="1" s="1"/>
  <c r="T329" i="1" s="1"/>
  <c r="V329" i="1" s="1"/>
  <c r="X329" i="1" s="1"/>
  <c r="Z329" i="1" s="1"/>
  <c r="AB329" i="1" s="1"/>
  <c r="AD329" i="1" s="1"/>
  <c r="BJ286" i="1"/>
  <c r="BL286" i="1" s="1"/>
  <c r="BN286" i="1" s="1"/>
  <c r="BP286" i="1" s="1"/>
  <c r="BR286" i="1" s="1"/>
  <c r="BT286" i="1" s="1"/>
  <c r="BV286" i="1" s="1"/>
  <c r="BX286" i="1" s="1"/>
  <c r="BZ286" i="1" s="1"/>
  <c r="CB286" i="1" s="1"/>
  <c r="CD286" i="1" s="1"/>
  <c r="CF286" i="1" s="1"/>
  <c r="CH286" i="1" s="1"/>
  <c r="AG286" i="1"/>
  <c r="AI286" i="1" s="1"/>
  <c r="AK286" i="1" s="1"/>
  <c r="AM286" i="1" s="1"/>
  <c r="AO286" i="1" s="1"/>
  <c r="AQ286" i="1" s="1"/>
  <c r="AS286" i="1" s="1"/>
  <c r="AU286" i="1" s="1"/>
  <c r="AW286" i="1" s="1"/>
  <c r="AY286" i="1" s="1"/>
  <c r="BA286" i="1" s="1"/>
  <c r="BC286" i="1" s="1"/>
  <c r="BE286" i="1" s="1"/>
  <c r="BG286" i="1" s="1"/>
  <c r="F286" i="1"/>
  <c r="H286" i="1" s="1"/>
  <c r="J286" i="1" s="1"/>
  <c r="L286" i="1" s="1"/>
  <c r="N286" i="1" s="1"/>
  <c r="P286" i="1" s="1"/>
  <c r="R286" i="1" s="1"/>
  <c r="T286" i="1" s="1"/>
  <c r="V286" i="1" s="1"/>
  <c r="X286" i="1" s="1"/>
  <c r="Z286" i="1" s="1"/>
  <c r="AB286" i="1" s="1"/>
  <c r="AD286" i="1" s="1"/>
  <c r="E285" i="1"/>
  <c r="E283" i="1" s="1"/>
  <c r="BI328" i="1"/>
  <c r="BJ328" i="1" s="1"/>
  <c r="BL328" i="1" s="1"/>
  <c r="BN328" i="1" s="1"/>
  <c r="BP328" i="1" s="1"/>
  <c r="BR328" i="1" s="1"/>
  <c r="BT328" i="1" s="1"/>
  <c r="BV328" i="1" s="1"/>
  <c r="BX328" i="1" s="1"/>
  <c r="BZ328" i="1" s="1"/>
  <c r="CB328" i="1" s="1"/>
  <c r="CD328" i="1" s="1"/>
  <c r="CF328" i="1" s="1"/>
  <c r="CH328" i="1" s="1"/>
  <c r="AF328" i="1"/>
  <c r="AG328" i="1" s="1"/>
  <c r="AI328" i="1" s="1"/>
  <c r="AK328" i="1" s="1"/>
  <c r="AM328" i="1" s="1"/>
  <c r="AO328" i="1" s="1"/>
  <c r="AQ328" i="1" s="1"/>
  <c r="AS328" i="1" s="1"/>
  <c r="AU328" i="1" s="1"/>
  <c r="AW328" i="1" s="1"/>
  <c r="AY328" i="1" s="1"/>
  <c r="BA328" i="1" s="1"/>
  <c r="BC328" i="1" s="1"/>
  <c r="BE328" i="1" s="1"/>
  <c r="BG328" i="1" s="1"/>
  <c r="E328" i="1"/>
  <c r="F328" i="1" s="1"/>
  <c r="H328" i="1" s="1"/>
  <c r="J328" i="1" s="1"/>
  <c r="L328" i="1" s="1"/>
  <c r="N328" i="1" s="1"/>
  <c r="P328" i="1" s="1"/>
  <c r="R328" i="1" s="1"/>
  <c r="T328" i="1" s="1"/>
  <c r="V328" i="1" s="1"/>
  <c r="X328" i="1" s="1"/>
  <c r="Z328" i="1" s="1"/>
  <c r="AB328" i="1" s="1"/>
  <c r="AD328" i="1" s="1"/>
  <c r="BI109" i="1"/>
  <c r="BJ122" i="1"/>
  <c r="BL122" i="1" s="1"/>
  <c r="BN122" i="1" s="1"/>
  <c r="BP122" i="1" s="1"/>
  <c r="BR122" i="1" s="1"/>
  <c r="BT122" i="1" s="1"/>
  <c r="BV122" i="1" s="1"/>
  <c r="BX122" i="1" s="1"/>
  <c r="BZ122" i="1" s="1"/>
  <c r="CB122" i="1" s="1"/>
  <c r="CD122" i="1" s="1"/>
  <c r="CF122" i="1" s="1"/>
  <c r="CH122" i="1" s="1"/>
  <c r="AG122" i="1"/>
  <c r="AI122" i="1" s="1"/>
  <c r="AK122" i="1" s="1"/>
  <c r="AM122" i="1" s="1"/>
  <c r="AO122" i="1" s="1"/>
  <c r="AQ122" i="1" s="1"/>
  <c r="AS122" i="1" s="1"/>
  <c r="AU122" i="1" s="1"/>
  <c r="AW122" i="1" s="1"/>
  <c r="AY122" i="1" s="1"/>
  <c r="BA122" i="1" s="1"/>
  <c r="BC122" i="1" s="1"/>
  <c r="BE122" i="1" s="1"/>
  <c r="BG122" i="1" s="1"/>
  <c r="F122" i="1"/>
  <c r="H122" i="1" s="1"/>
  <c r="J122" i="1" s="1"/>
  <c r="L122" i="1" s="1"/>
  <c r="N122" i="1" s="1"/>
  <c r="P122" i="1" s="1"/>
  <c r="R122" i="1" s="1"/>
  <c r="T122" i="1" s="1"/>
  <c r="V122" i="1" s="1"/>
  <c r="X122" i="1" s="1"/>
  <c r="Z122" i="1" s="1"/>
  <c r="AB122" i="1" s="1"/>
  <c r="AD122" i="1" s="1"/>
  <c r="BI186" i="1"/>
  <c r="AF186" i="1"/>
  <c r="E186" i="1"/>
  <c r="BJ238" i="1"/>
  <c r="BL238" i="1" s="1"/>
  <c r="BN238" i="1" s="1"/>
  <c r="BP238" i="1" s="1"/>
  <c r="BR238" i="1" s="1"/>
  <c r="BT238" i="1" s="1"/>
  <c r="BV238" i="1" s="1"/>
  <c r="BX238" i="1" s="1"/>
  <c r="BZ238" i="1" s="1"/>
  <c r="CB238" i="1" s="1"/>
  <c r="CD238" i="1" s="1"/>
  <c r="CF238" i="1" s="1"/>
  <c r="CH238" i="1" s="1"/>
  <c r="AG238" i="1"/>
  <c r="AI238" i="1" s="1"/>
  <c r="AK238" i="1" s="1"/>
  <c r="AM238" i="1" s="1"/>
  <c r="AO238" i="1" s="1"/>
  <c r="AQ238" i="1" s="1"/>
  <c r="AS238" i="1" s="1"/>
  <c r="AU238" i="1" s="1"/>
  <c r="AW238" i="1" s="1"/>
  <c r="AY238" i="1" s="1"/>
  <c r="BA238" i="1" s="1"/>
  <c r="BC238" i="1" s="1"/>
  <c r="BE238" i="1" s="1"/>
  <c r="BG238" i="1" s="1"/>
  <c r="F238" i="1"/>
  <c r="H238" i="1" s="1"/>
  <c r="J238" i="1" s="1"/>
  <c r="L238" i="1" s="1"/>
  <c r="N238" i="1" s="1"/>
  <c r="P238" i="1" s="1"/>
  <c r="R238" i="1" s="1"/>
  <c r="T238" i="1" s="1"/>
  <c r="V238" i="1" s="1"/>
  <c r="X238" i="1" s="1"/>
  <c r="Z238" i="1" s="1"/>
  <c r="AB238" i="1" s="1"/>
  <c r="AD238" i="1" s="1"/>
  <c r="BI158" i="1"/>
  <c r="AF158" i="1"/>
  <c r="E158" i="1"/>
  <c r="BJ179" i="1"/>
  <c r="BL179" i="1" s="1"/>
  <c r="BN179" i="1" s="1"/>
  <c r="BP179" i="1" s="1"/>
  <c r="BR179" i="1" s="1"/>
  <c r="BT179" i="1" s="1"/>
  <c r="BV179" i="1" s="1"/>
  <c r="BX179" i="1" s="1"/>
  <c r="BZ179" i="1" s="1"/>
  <c r="CB179" i="1" s="1"/>
  <c r="CD179" i="1" s="1"/>
  <c r="CF179" i="1" s="1"/>
  <c r="CH179" i="1" s="1"/>
  <c r="AG179" i="1"/>
  <c r="AI179" i="1" s="1"/>
  <c r="AK179" i="1" s="1"/>
  <c r="AM179" i="1" s="1"/>
  <c r="AO179" i="1" s="1"/>
  <c r="AQ179" i="1" s="1"/>
  <c r="AS179" i="1" s="1"/>
  <c r="AU179" i="1" s="1"/>
  <c r="AW179" i="1" s="1"/>
  <c r="AY179" i="1" s="1"/>
  <c r="BA179" i="1" s="1"/>
  <c r="BC179" i="1" s="1"/>
  <c r="BE179" i="1" s="1"/>
  <c r="BG179" i="1" s="1"/>
  <c r="F179" i="1"/>
  <c r="H179" i="1" s="1"/>
  <c r="J179" i="1" s="1"/>
  <c r="L179" i="1" s="1"/>
  <c r="N179" i="1" s="1"/>
  <c r="P179" i="1" s="1"/>
  <c r="R179" i="1" s="1"/>
  <c r="T179" i="1" s="1"/>
  <c r="V179" i="1" s="1"/>
  <c r="X179" i="1" s="1"/>
  <c r="Z179" i="1" s="1"/>
  <c r="AB179" i="1" s="1"/>
  <c r="AD179" i="1" s="1"/>
  <c r="AF53" i="1"/>
  <c r="AF20" i="1" s="1"/>
  <c r="E27" i="1"/>
  <c r="E20" i="1" s="1"/>
  <c r="F71" i="1"/>
  <c r="H71" i="1" s="1"/>
  <c r="J71" i="1" s="1"/>
  <c r="L71" i="1" s="1"/>
  <c r="N71" i="1" s="1"/>
  <c r="P71" i="1" s="1"/>
  <c r="R71" i="1" s="1"/>
  <c r="T71" i="1" s="1"/>
  <c r="V71" i="1" s="1"/>
  <c r="X71" i="1" s="1"/>
  <c r="Z71" i="1" s="1"/>
  <c r="AB71" i="1" s="1"/>
  <c r="AD71" i="1" s="1"/>
  <c r="BJ23" i="1" l="1"/>
  <c r="BJ24" i="1"/>
  <c r="BL24" i="1" s="1"/>
  <c r="BN24" i="1" s="1"/>
  <c r="BP24" i="1" s="1"/>
  <c r="BR24" i="1" s="1"/>
  <c r="BT24" i="1" s="1"/>
  <c r="BV24" i="1" s="1"/>
  <c r="BX24" i="1" s="1"/>
  <c r="BZ24" i="1" s="1"/>
  <c r="CB24" i="1" s="1"/>
  <c r="CD24" i="1" s="1"/>
  <c r="CF24" i="1" s="1"/>
  <c r="CH24" i="1" s="1"/>
  <c r="BJ25" i="1"/>
  <c r="BL25" i="1" s="1"/>
  <c r="BN25" i="1" s="1"/>
  <c r="BP25" i="1" s="1"/>
  <c r="BR25" i="1" s="1"/>
  <c r="BT25" i="1" s="1"/>
  <c r="BV25" i="1" s="1"/>
  <c r="BX25" i="1" s="1"/>
  <c r="BZ25" i="1" s="1"/>
  <c r="CB25" i="1" s="1"/>
  <c r="CD25" i="1" s="1"/>
  <c r="CF25" i="1" s="1"/>
  <c r="CH25" i="1" s="1"/>
  <c r="BJ26" i="1"/>
  <c r="BL26" i="1" s="1"/>
  <c r="BN26" i="1" s="1"/>
  <c r="BP26" i="1" s="1"/>
  <c r="BR26" i="1" s="1"/>
  <c r="BT26" i="1" s="1"/>
  <c r="BV26" i="1" s="1"/>
  <c r="BX26" i="1" s="1"/>
  <c r="BZ26" i="1" s="1"/>
  <c r="CB26" i="1" s="1"/>
  <c r="CD26" i="1" s="1"/>
  <c r="CF26" i="1" s="1"/>
  <c r="CH26" i="1" s="1"/>
  <c r="BJ27" i="1"/>
  <c r="BL27" i="1" s="1"/>
  <c r="BN27" i="1" s="1"/>
  <c r="BP27" i="1" s="1"/>
  <c r="BR27" i="1" s="1"/>
  <c r="BT27" i="1" s="1"/>
  <c r="BV27" i="1" s="1"/>
  <c r="BX27" i="1" s="1"/>
  <c r="BZ27" i="1" s="1"/>
  <c r="CB27" i="1" s="1"/>
  <c r="CD27" i="1" s="1"/>
  <c r="CF27" i="1" s="1"/>
  <c r="CH27" i="1" s="1"/>
  <c r="BJ30" i="1"/>
  <c r="BL30" i="1" s="1"/>
  <c r="BN30" i="1" s="1"/>
  <c r="BP30" i="1" s="1"/>
  <c r="BR30" i="1" s="1"/>
  <c r="BT30" i="1" s="1"/>
  <c r="BV30" i="1" s="1"/>
  <c r="BX30" i="1" s="1"/>
  <c r="BZ30" i="1" s="1"/>
  <c r="CB30" i="1" s="1"/>
  <c r="CD30" i="1" s="1"/>
  <c r="CF30" i="1" s="1"/>
  <c r="CH30" i="1" s="1"/>
  <c r="BJ31" i="1"/>
  <c r="BL31" i="1" s="1"/>
  <c r="BN31" i="1" s="1"/>
  <c r="BP31" i="1" s="1"/>
  <c r="BR31" i="1" s="1"/>
  <c r="BT31" i="1" s="1"/>
  <c r="BV31" i="1" s="1"/>
  <c r="BX31" i="1" s="1"/>
  <c r="BZ31" i="1" s="1"/>
  <c r="CB31" i="1" s="1"/>
  <c r="CD31" i="1" s="1"/>
  <c r="CF31" i="1" s="1"/>
  <c r="CH31" i="1" s="1"/>
  <c r="BJ32" i="1"/>
  <c r="BL32" i="1" s="1"/>
  <c r="BN32" i="1" s="1"/>
  <c r="BP32" i="1" s="1"/>
  <c r="BR32" i="1" s="1"/>
  <c r="BT32" i="1" s="1"/>
  <c r="BV32" i="1" s="1"/>
  <c r="BX32" i="1" s="1"/>
  <c r="BZ32" i="1" s="1"/>
  <c r="CB32" i="1" s="1"/>
  <c r="CD32" i="1" s="1"/>
  <c r="CF32" i="1" s="1"/>
  <c r="CH32" i="1" s="1"/>
  <c r="BJ35" i="1"/>
  <c r="BL35" i="1" s="1"/>
  <c r="BN35" i="1" s="1"/>
  <c r="BP35" i="1" s="1"/>
  <c r="BR35" i="1" s="1"/>
  <c r="BT35" i="1" s="1"/>
  <c r="BV35" i="1" s="1"/>
  <c r="BX35" i="1" s="1"/>
  <c r="BZ35" i="1" s="1"/>
  <c r="CB35" i="1" s="1"/>
  <c r="CD35" i="1" s="1"/>
  <c r="CF35" i="1" s="1"/>
  <c r="CH35" i="1" s="1"/>
  <c r="BJ36" i="1"/>
  <c r="BL36" i="1" s="1"/>
  <c r="BN36" i="1" s="1"/>
  <c r="BP36" i="1" s="1"/>
  <c r="BR36" i="1" s="1"/>
  <c r="BT36" i="1" s="1"/>
  <c r="BV36" i="1" s="1"/>
  <c r="BX36" i="1" s="1"/>
  <c r="BZ36" i="1" s="1"/>
  <c r="CB36" i="1" s="1"/>
  <c r="CD36" i="1" s="1"/>
  <c r="CF36" i="1" s="1"/>
  <c r="CH36" i="1" s="1"/>
  <c r="BJ37" i="1"/>
  <c r="BL37" i="1" s="1"/>
  <c r="BN37" i="1" s="1"/>
  <c r="BP37" i="1" s="1"/>
  <c r="BR37" i="1" s="1"/>
  <c r="BT37" i="1" s="1"/>
  <c r="BV37" i="1" s="1"/>
  <c r="BX37" i="1" s="1"/>
  <c r="BZ37" i="1" s="1"/>
  <c r="CB37" i="1" s="1"/>
  <c r="CD37" i="1" s="1"/>
  <c r="CF37" i="1" s="1"/>
  <c r="CH37" i="1" s="1"/>
  <c r="BJ42" i="1"/>
  <c r="BL42" i="1" s="1"/>
  <c r="BN42" i="1" s="1"/>
  <c r="BP42" i="1" s="1"/>
  <c r="BR42" i="1" s="1"/>
  <c r="BT42" i="1" s="1"/>
  <c r="BV42" i="1" s="1"/>
  <c r="BX42" i="1" s="1"/>
  <c r="BZ42" i="1" s="1"/>
  <c r="CB42" i="1" s="1"/>
  <c r="CD42" i="1" s="1"/>
  <c r="CF42" i="1" s="1"/>
  <c r="CH42" i="1" s="1"/>
  <c r="BJ46" i="1"/>
  <c r="BL46" i="1" s="1"/>
  <c r="BN46" i="1" s="1"/>
  <c r="BP46" i="1" s="1"/>
  <c r="BR46" i="1" s="1"/>
  <c r="BT46" i="1" s="1"/>
  <c r="BV46" i="1" s="1"/>
  <c r="BX46" i="1" s="1"/>
  <c r="BZ46" i="1" s="1"/>
  <c r="CB46" i="1" s="1"/>
  <c r="CD46" i="1" s="1"/>
  <c r="CF46" i="1" s="1"/>
  <c r="CH46" i="1" s="1"/>
  <c r="BJ53" i="1"/>
  <c r="BL53" i="1" s="1"/>
  <c r="BN53" i="1" s="1"/>
  <c r="BP53" i="1" s="1"/>
  <c r="BR53" i="1" s="1"/>
  <c r="BT53" i="1" s="1"/>
  <c r="BV53" i="1" s="1"/>
  <c r="BX53" i="1" s="1"/>
  <c r="BZ53" i="1" s="1"/>
  <c r="CB53" i="1" s="1"/>
  <c r="CD53" i="1" s="1"/>
  <c r="CF53" i="1" s="1"/>
  <c r="CH53" i="1" s="1"/>
  <c r="BJ54" i="1"/>
  <c r="BL54" i="1" s="1"/>
  <c r="BN54" i="1" s="1"/>
  <c r="BP54" i="1" s="1"/>
  <c r="BR54" i="1" s="1"/>
  <c r="BT54" i="1" s="1"/>
  <c r="BV54" i="1" s="1"/>
  <c r="BX54" i="1" s="1"/>
  <c r="BZ54" i="1" s="1"/>
  <c r="CB54" i="1" s="1"/>
  <c r="CD54" i="1" s="1"/>
  <c r="CF54" i="1" s="1"/>
  <c r="CH54" i="1" s="1"/>
  <c r="BJ56" i="1"/>
  <c r="BL56" i="1" s="1"/>
  <c r="BN56" i="1" s="1"/>
  <c r="BP56" i="1" s="1"/>
  <c r="BR56" i="1" s="1"/>
  <c r="BT56" i="1" s="1"/>
  <c r="BV56" i="1" s="1"/>
  <c r="BX56" i="1" s="1"/>
  <c r="BZ56" i="1" s="1"/>
  <c r="CB56" i="1" s="1"/>
  <c r="CD56" i="1" s="1"/>
  <c r="CF56" i="1" s="1"/>
  <c r="CH56" i="1" s="1"/>
  <c r="BJ59" i="1"/>
  <c r="BL59" i="1" s="1"/>
  <c r="BN59" i="1" s="1"/>
  <c r="BP59" i="1" s="1"/>
  <c r="BR59" i="1" s="1"/>
  <c r="BT59" i="1" s="1"/>
  <c r="BV59" i="1" s="1"/>
  <c r="BX59" i="1" s="1"/>
  <c r="BZ59" i="1" s="1"/>
  <c r="CB59" i="1" s="1"/>
  <c r="CD59" i="1" s="1"/>
  <c r="CF59" i="1" s="1"/>
  <c r="CH59" i="1" s="1"/>
  <c r="BJ60" i="1"/>
  <c r="BL60" i="1" s="1"/>
  <c r="BN60" i="1" s="1"/>
  <c r="BP60" i="1" s="1"/>
  <c r="BR60" i="1" s="1"/>
  <c r="BT60" i="1" s="1"/>
  <c r="BV60" i="1" s="1"/>
  <c r="BX60" i="1" s="1"/>
  <c r="BZ60" i="1" s="1"/>
  <c r="CB60" i="1" s="1"/>
  <c r="CD60" i="1" s="1"/>
  <c r="CF60" i="1" s="1"/>
  <c r="CH60" i="1" s="1"/>
  <c r="BJ61" i="1"/>
  <c r="BL61" i="1" s="1"/>
  <c r="BN61" i="1" s="1"/>
  <c r="BP61" i="1" s="1"/>
  <c r="BR61" i="1" s="1"/>
  <c r="BT61" i="1" s="1"/>
  <c r="BV61" i="1" s="1"/>
  <c r="BX61" i="1" s="1"/>
  <c r="BZ61" i="1" s="1"/>
  <c r="CB61" i="1" s="1"/>
  <c r="CD61" i="1" s="1"/>
  <c r="CF61" i="1" s="1"/>
  <c r="CH61" i="1" s="1"/>
  <c r="BJ64" i="1"/>
  <c r="BL64" i="1" s="1"/>
  <c r="BN64" i="1" s="1"/>
  <c r="BP64" i="1" s="1"/>
  <c r="BR64" i="1" s="1"/>
  <c r="BT64" i="1" s="1"/>
  <c r="BV64" i="1" s="1"/>
  <c r="BX64" i="1" s="1"/>
  <c r="BZ64" i="1" s="1"/>
  <c r="CB64" i="1" s="1"/>
  <c r="CD64" i="1" s="1"/>
  <c r="CF64" i="1" s="1"/>
  <c r="CH64" i="1" s="1"/>
  <c r="BJ65" i="1"/>
  <c r="BL65" i="1" s="1"/>
  <c r="BN65" i="1" s="1"/>
  <c r="BP65" i="1" s="1"/>
  <c r="BR65" i="1" s="1"/>
  <c r="BT65" i="1" s="1"/>
  <c r="BV65" i="1" s="1"/>
  <c r="BX65" i="1" s="1"/>
  <c r="BZ65" i="1" s="1"/>
  <c r="CB65" i="1" s="1"/>
  <c r="CD65" i="1" s="1"/>
  <c r="CF65" i="1" s="1"/>
  <c r="CH65" i="1" s="1"/>
  <c r="BJ66" i="1"/>
  <c r="BL66" i="1" s="1"/>
  <c r="BN66" i="1" s="1"/>
  <c r="BP66" i="1" s="1"/>
  <c r="BR66" i="1" s="1"/>
  <c r="BT66" i="1" s="1"/>
  <c r="BV66" i="1" s="1"/>
  <c r="BX66" i="1" s="1"/>
  <c r="BZ66" i="1" s="1"/>
  <c r="CB66" i="1" s="1"/>
  <c r="CD66" i="1" s="1"/>
  <c r="CF66" i="1" s="1"/>
  <c r="CH66" i="1" s="1"/>
  <c r="BJ69" i="1"/>
  <c r="BL69" i="1" s="1"/>
  <c r="BN69" i="1" s="1"/>
  <c r="BP69" i="1" s="1"/>
  <c r="BR69" i="1" s="1"/>
  <c r="BT69" i="1" s="1"/>
  <c r="BV69" i="1" s="1"/>
  <c r="BX69" i="1" s="1"/>
  <c r="BZ69" i="1" s="1"/>
  <c r="CB69" i="1" s="1"/>
  <c r="CD69" i="1" s="1"/>
  <c r="CF69" i="1" s="1"/>
  <c r="CH69" i="1" s="1"/>
  <c r="BJ71" i="1"/>
  <c r="BL71" i="1" s="1"/>
  <c r="BN71" i="1" s="1"/>
  <c r="BP71" i="1" s="1"/>
  <c r="BR71" i="1" s="1"/>
  <c r="BT71" i="1" s="1"/>
  <c r="BV71" i="1" s="1"/>
  <c r="BX71" i="1" s="1"/>
  <c r="BZ71" i="1" s="1"/>
  <c r="CB71" i="1" s="1"/>
  <c r="CD71" i="1" s="1"/>
  <c r="CF71" i="1" s="1"/>
  <c r="CH71" i="1" s="1"/>
  <c r="BJ74" i="1"/>
  <c r="BL74" i="1" s="1"/>
  <c r="BN74" i="1" s="1"/>
  <c r="BP74" i="1" s="1"/>
  <c r="BR74" i="1" s="1"/>
  <c r="BT74" i="1" s="1"/>
  <c r="BV74" i="1" s="1"/>
  <c r="BX74" i="1" s="1"/>
  <c r="BZ74" i="1" s="1"/>
  <c r="CB74" i="1" s="1"/>
  <c r="CD74" i="1" s="1"/>
  <c r="CF74" i="1" s="1"/>
  <c r="CH74" i="1" s="1"/>
  <c r="BJ75" i="1"/>
  <c r="BL75" i="1" s="1"/>
  <c r="BN75" i="1" s="1"/>
  <c r="BP75" i="1" s="1"/>
  <c r="BR75" i="1" s="1"/>
  <c r="BT75" i="1" s="1"/>
  <c r="BV75" i="1" s="1"/>
  <c r="BX75" i="1" s="1"/>
  <c r="BZ75" i="1" s="1"/>
  <c r="CB75" i="1" s="1"/>
  <c r="CD75" i="1" s="1"/>
  <c r="CF75" i="1" s="1"/>
  <c r="CH75" i="1" s="1"/>
  <c r="BJ78" i="1"/>
  <c r="BL78" i="1" s="1"/>
  <c r="BN78" i="1" s="1"/>
  <c r="BP78" i="1" s="1"/>
  <c r="BR78" i="1" s="1"/>
  <c r="BT78" i="1" s="1"/>
  <c r="BV78" i="1" s="1"/>
  <c r="BX78" i="1" s="1"/>
  <c r="BZ78" i="1" s="1"/>
  <c r="CB78" i="1" s="1"/>
  <c r="CD78" i="1" s="1"/>
  <c r="CF78" i="1" s="1"/>
  <c r="CH78" i="1" s="1"/>
  <c r="BJ79" i="1"/>
  <c r="BL79" i="1" s="1"/>
  <c r="BN79" i="1" s="1"/>
  <c r="BP79" i="1" s="1"/>
  <c r="BR79" i="1" s="1"/>
  <c r="BT79" i="1" s="1"/>
  <c r="BV79" i="1" s="1"/>
  <c r="BX79" i="1" s="1"/>
  <c r="BZ79" i="1" s="1"/>
  <c r="CB79" i="1" s="1"/>
  <c r="CD79" i="1" s="1"/>
  <c r="CF79" i="1" s="1"/>
  <c r="CH79" i="1" s="1"/>
  <c r="BJ80" i="1"/>
  <c r="BL80" i="1" s="1"/>
  <c r="BN80" i="1" s="1"/>
  <c r="BP80" i="1" s="1"/>
  <c r="BR80" i="1" s="1"/>
  <c r="BT80" i="1" s="1"/>
  <c r="BV80" i="1" s="1"/>
  <c r="BX80" i="1" s="1"/>
  <c r="BZ80" i="1" s="1"/>
  <c r="CB80" i="1" s="1"/>
  <c r="CD80" i="1" s="1"/>
  <c r="CF80" i="1" s="1"/>
  <c r="CH80" i="1" s="1"/>
  <c r="BJ81" i="1"/>
  <c r="BL81" i="1" s="1"/>
  <c r="BN81" i="1" s="1"/>
  <c r="BP81" i="1" s="1"/>
  <c r="BR81" i="1" s="1"/>
  <c r="BT81" i="1" s="1"/>
  <c r="BV81" i="1" s="1"/>
  <c r="BX81" i="1" s="1"/>
  <c r="BZ81" i="1" s="1"/>
  <c r="CB81" i="1" s="1"/>
  <c r="CD81" i="1" s="1"/>
  <c r="CF81" i="1" s="1"/>
  <c r="CH81" i="1" s="1"/>
  <c r="BJ82" i="1"/>
  <c r="BL82" i="1" s="1"/>
  <c r="BN82" i="1" s="1"/>
  <c r="BP82" i="1" s="1"/>
  <c r="BR82" i="1" s="1"/>
  <c r="BT82" i="1" s="1"/>
  <c r="BV82" i="1" s="1"/>
  <c r="BX82" i="1" s="1"/>
  <c r="BZ82" i="1" s="1"/>
  <c r="CB82" i="1" s="1"/>
  <c r="CD82" i="1" s="1"/>
  <c r="CF82" i="1" s="1"/>
  <c r="CH82" i="1" s="1"/>
  <c r="BJ83" i="1"/>
  <c r="BL83" i="1" s="1"/>
  <c r="BN83" i="1" s="1"/>
  <c r="BP83" i="1" s="1"/>
  <c r="BR83" i="1" s="1"/>
  <c r="BT83" i="1" s="1"/>
  <c r="BV83" i="1" s="1"/>
  <c r="BX83" i="1" s="1"/>
  <c r="BZ83" i="1" s="1"/>
  <c r="CB83" i="1" s="1"/>
  <c r="CD83" i="1" s="1"/>
  <c r="CF83" i="1" s="1"/>
  <c r="CH83" i="1" s="1"/>
  <c r="BJ84" i="1"/>
  <c r="BL84" i="1" s="1"/>
  <c r="BN84" i="1" s="1"/>
  <c r="BP84" i="1" s="1"/>
  <c r="BR84" i="1" s="1"/>
  <c r="BT84" i="1" s="1"/>
  <c r="BV84" i="1" s="1"/>
  <c r="BX84" i="1" s="1"/>
  <c r="BZ84" i="1" s="1"/>
  <c r="CB84" i="1" s="1"/>
  <c r="CD84" i="1" s="1"/>
  <c r="CF84" i="1" s="1"/>
  <c r="CH84" i="1" s="1"/>
  <c r="BJ85" i="1"/>
  <c r="BL85" i="1" s="1"/>
  <c r="BN85" i="1" s="1"/>
  <c r="BP85" i="1" s="1"/>
  <c r="BR85" i="1" s="1"/>
  <c r="BT85" i="1" s="1"/>
  <c r="BV85" i="1" s="1"/>
  <c r="BX85" i="1" s="1"/>
  <c r="BZ85" i="1" s="1"/>
  <c r="CB85" i="1" s="1"/>
  <c r="CD85" i="1" s="1"/>
  <c r="CF85" i="1" s="1"/>
  <c r="CH85" i="1" s="1"/>
  <c r="BJ86" i="1"/>
  <c r="BL86" i="1" s="1"/>
  <c r="BN86" i="1" s="1"/>
  <c r="BP86" i="1" s="1"/>
  <c r="BR86" i="1" s="1"/>
  <c r="BT86" i="1" s="1"/>
  <c r="BV86" i="1" s="1"/>
  <c r="BX86" i="1" s="1"/>
  <c r="BZ86" i="1" s="1"/>
  <c r="CB86" i="1" s="1"/>
  <c r="CD86" i="1" s="1"/>
  <c r="CF86" i="1" s="1"/>
  <c r="CH86" i="1" s="1"/>
  <c r="BJ87" i="1"/>
  <c r="BL87" i="1" s="1"/>
  <c r="BN87" i="1" s="1"/>
  <c r="BP87" i="1" s="1"/>
  <c r="BR87" i="1" s="1"/>
  <c r="BT87" i="1" s="1"/>
  <c r="BV87" i="1" s="1"/>
  <c r="BX87" i="1" s="1"/>
  <c r="BZ87" i="1" s="1"/>
  <c r="CB87" i="1" s="1"/>
  <c r="CD87" i="1" s="1"/>
  <c r="CF87" i="1" s="1"/>
  <c r="CH87" i="1" s="1"/>
  <c r="BJ113" i="1"/>
  <c r="BL113" i="1" s="1"/>
  <c r="BN113" i="1" s="1"/>
  <c r="BP113" i="1" s="1"/>
  <c r="BR113" i="1" s="1"/>
  <c r="BT113" i="1" s="1"/>
  <c r="BV113" i="1" s="1"/>
  <c r="BX113" i="1" s="1"/>
  <c r="BZ113" i="1" s="1"/>
  <c r="CB113" i="1" s="1"/>
  <c r="CD113" i="1" s="1"/>
  <c r="CF113" i="1" s="1"/>
  <c r="CH113" i="1" s="1"/>
  <c r="BJ114" i="1"/>
  <c r="BL114" i="1" s="1"/>
  <c r="BN114" i="1" s="1"/>
  <c r="BP114" i="1" s="1"/>
  <c r="BR114" i="1" s="1"/>
  <c r="BT114" i="1" s="1"/>
  <c r="BV114" i="1" s="1"/>
  <c r="BX114" i="1" s="1"/>
  <c r="BZ114" i="1" s="1"/>
  <c r="CB114" i="1" s="1"/>
  <c r="CD114" i="1" s="1"/>
  <c r="CF114" i="1" s="1"/>
  <c r="CH114" i="1" s="1"/>
  <c r="BJ115" i="1"/>
  <c r="BL115" i="1" s="1"/>
  <c r="BN115" i="1" s="1"/>
  <c r="BP115" i="1" s="1"/>
  <c r="BR115" i="1" s="1"/>
  <c r="BT115" i="1" s="1"/>
  <c r="BV115" i="1" s="1"/>
  <c r="BX115" i="1" s="1"/>
  <c r="BZ115" i="1" s="1"/>
  <c r="CB115" i="1" s="1"/>
  <c r="CD115" i="1" s="1"/>
  <c r="CF115" i="1" s="1"/>
  <c r="CH115" i="1" s="1"/>
  <c r="BJ120" i="1"/>
  <c r="BL120" i="1" s="1"/>
  <c r="BN120" i="1" s="1"/>
  <c r="BP120" i="1" s="1"/>
  <c r="BR120" i="1" s="1"/>
  <c r="BT120" i="1" s="1"/>
  <c r="BV120" i="1" s="1"/>
  <c r="BX120" i="1" s="1"/>
  <c r="BZ120" i="1" s="1"/>
  <c r="CB120" i="1" s="1"/>
  <c r="CD120" i="1" s="1"/>
  <c r="CF120" i="1" s="1"/>
  <c r="CH120" i="1" s="1"/>
  <c r="BJ121" i="1"/>
  <c r="BL121" i="1" s="1"/>
  <c r="BN121" i="1" s="1"/>
  <c r="BP121" i="1" s="1"/>
  <c r="BR121" i="1" s="1"/>
  <c r="BT121" i="1" s="1"/>
  <c r="BV121" i="1" s="1"/>
  <c r="BX121" i="1" s="1"/>
  <c r="BZ121" i="1" s="1"/>
  <c r="CB121" i="1" s="1"/>
  <c r="CD121" i="1" s="1"/>
  <c r="CF121" i="1" s="1"/>
  <c r="CH121" i="1" s="1"/>
  <c r="BJ123" i="1"/>
  <c r="BL123" i="1" s="1"/>
  <c r="BN123" i="1" s="1"/>
  <c r="BP123" i="1" s="1"/>
  <c r="BR123" i="1" s="1"/>
  <c r="BT123" i="1" s="1"/>
  <c r="BV123" i="1" s="1"/>
  <c r="BX123" i="1" s="1"/>
  <c r="BZ123" i="1" s="1"/>
  <c r="CB123" i="1" s="1"/>
  <c r="CD123" i="1" s="1"/>
  <c r="CF123" i="1" s="1"/>
  <c r="CH123" i="1" s="1"/>
  <c r="BJ124" i="1"/>
  <c r="BL124" i="1" s="1"/>
  <c r="BN124" i="1" s="1"/>
  <c r="BP124" i="1" s="1"/>
  <c r="BR124" i="1" s="1"/>
  <c r="BT124" i="1" s="1"/>
  <c r="BV124" i="1" s="1"/>
  <c r="BX124" i="1" s="1"/>
  <c r="BZ124" i="1" s="1"/>
  <c r="CB124" i="1" s="1"/>
  <c r="CD124" i="1" s="1"/>
  <c r="CF124" i="1" s="1"/>
  <c r="CH124" i="1" s="1"/>
  <c r="BJ125" i="1"/>
  <c r="BL125" i="1" s="1"/>
  <c r="BN125" i="1" s="1"/>
  <c r="BP125" i="1" s="1"/>
  <c r="BR125" i="1" s="1"/>
  <c r="BT125" i="1" s="1"/>
  <c r="BV125" i="1" s="1"/>
  <c r="BX125" i="1" s="1"/>
  <c r="BZ125" i="1" s="1"/>
  <c r="CB125" i="1" s="1"/>
  <c r="CD125" i="1" s="1"/>
  <c r="CF125" i="1" s="1"/>
  <c r="CH125" i="1" s="1"/>
  <c r="BJ126" i="1"/>
  <c r="BL126" i="1" s="1"/>
  <c r="BN126" i="1" s="1"/>
  <c r="BP126" i="1" s="1"/>
  <c r="BR126" i="1" s="1"/>
  <c r="BT126" i="1" s="1"/>
  <c r="BV126" i="1" s="1"/>
  <c r="BX126" i="1" s="1"/>
  <c r="BZ126" i="1" s="1"/>
  <c r="CB126" i="1" s="1"/>
  <c r="CD126" i="1" s="1"/>
  <c r="CF126" i="1" s="1"/>
  <c r="CH126" i="1" s="1"/>
  <c r="BJ129" i="1"/>
  <c r="BL129" i="1" s="1"/>
  <c r="BN129" i="1" s="1"/>
  <c r="BP129" i="1" s="1"/>
  <c r="BR129" i="1" s="1"/>
  <c r="BT129" i="1" s="1"/>
  <c r="BV129" i="1" s="1"/>
  <c r="BX129" i="1" s="1"/>
  <c r="BZ129" i="1" s="1"/>
  <c r="CB129" i="1" s="1"/>
  <c r="CD129" i="1" s="1"/>
  <c r="CF129" i="1" s="1"/>
  <c r="CH129" i="1" s="1"/>
  <c r="BJ130" i="1"/>
  <c r="BL130" i="1" s="1"/>
  <c r="BN130" i="1" s="1"/>
  <c r="BP130" i="1" s="1"/>
  <c r="BR130" i="1" s="1"/>
  <c r="BT130" i="1" s="1"/>
  <c r="BV130" i="1" s="1"/>
  <c r="BX130" i="1" s="1"/>
  <c r="BZ130" i="1" s="1"/>
  <c r="CB130" i="1" s="1"/>
  <c r="CD130" i="1" s="1"/>
  <c r="CF130" i="1" s="1"/>
  <c r="CH130" i="1" s="1"/>
  <c r="BJ131" i="1"/>
  <c r="BL131" i="1" s="1"/>
  <c r="BN131" i="1" s="1"/>
  <c r="BP131" i="1" s="1"/>
  <c r="BR131" i="1" s="1"/>
  <c r="BT131" i="1" s="1"/>
  <c r="BV131" i="1" s="1"/>
  <c r="BX131" i="1" s="1"/>
  <c r="BZ131" i="1" s="1"/>
  <c r="CB131" i="1" s="1"/>
  <c r="CD131" i="1" s="1"/>
  <c r="CF131" i="1" s="1"/>
  <c r="CH131" i="1" s="1"/>
  <c r="BJ134" i="1"/>
  <c r="BL134" i="1" s="1"/>
  <c r="BN134" i="1" s="1"/>
  <c r="BP134" i="1" s="1"/>
  <c r="BR134" i="1" s="1"/>
  <c r="BT134" i="1" s="1"/>
  <c r="BV134" i="1" s="1"/>
  <c r="BX134" i="1" s="1"/>
  <c r="BZ134" i="1" s="1"/>
  <c r="CB134" i="1" s="1"/>
  <c r="CD134" i="1" s="1"/>
  <c r="CF134" i="1" s="1"/>
  <c r="CH134" i="1" s="1"/>
  <c r="BJ137" i="1"/>
  <c r="BL137" i="1" s="1"/>
  <c r="BN137" i="1" s="1"/>
  <c r="BP137" i="1" s="1"/>
  <c r="BR137" i="1" s="1"/>
  <c r="BT137" i="1" s="1"/>
  <c r="BV137" i="1" s="1"/>
  <c r="BX137" i="1" s="1"/>
  <c r="BZ137" i="1" s="1"/>
  <c r="CB137" i="1" s="1"/>
  <c r="CD137" i="1" s="1"/>
  <c r="CF137" i="1" s="1"/>
  <c r="CH137" i="1" s="1"/>
  <c r="BJ138" i="1"/>
  <c r="BL138" i="1" s="1"/>
  <c r="BN138" i="1" s="1"/>
  <c r="BP138" i="1" s="1"/>
  <c r="BR138" i="1" s="1"/>
  <c r="BT138" i="1" s="1"/>
  <c r="BV138" i="1" s="1"/>
  <c r="BX138" i="1" s="1"/>
  <c r="BZ138" i="1" s="1"/>
  <c r="CB138" i="1" s="1"/>
  <c r="CD138" i="1" s="1"/>
  <c r="CF138" i="1" s="1"/>
  <c r="CH138" i="1" s="1"/>
  <c r="BJ162" i="1"/>
  <c r="BL162" i="1" s="1"/>
  <c r="BN162" i="1" s="1"/>
  <c r="BP162" i="1" s="1"/>
  <c r="BR162" i="1" s="1"/>
  <c r="BT162" i="1" s="1"/>
  <c r="BV162" i="1" s="1"/>
  <c r="BX162" i="1" s="1"/>
  <c r="BZ162" i="1" s="1"/>
  <c r="CB162" i="1" s="1"/>
  <c r="CD162" i="1" s="1"/>
  <c r="CF162" i="1" s="1"/>
  <c r="CH162" i="1" s="1"/>
  <c r="BJ163" i="1"/>
  <c r="BL163" i="1" s="1"/>
  <c r="BN163" i="1" s="1"/>
  <c r="BP163" i="1" s="1"/>
  <c r="BR163" i="1" s="1"/>
  <c r="BT163" i="1" s="1"/>
  <c r="BV163" i="1" s="1"/>
  <c r="BX163" i="1" s="1"/>
  <c r="BZ163" i="1" s="1"/>
  <c r="CB163" i="1" s="1"/>
  <c r="CD163" i="1" s="1"/>
  <c r="CF163" i="1" s="1"/>
  <c r="CH163" i="1" s="1"/>
  <c r="BJ164" i="1"/>
  <c r="BL164" i="1" s="1"/>
  <c r="BN164" i="1" s="1"/>
  <c r="BP164" i="1" s="1"/>
  <c r="BR164" i="1" s="1"/>
  <c r="BT164" i="1" s="1"/>
  <c r="BV164" i="1" s="1"/>
  <c r="BX164" i="1" s="1"/>
  <c r="BZ164" i="1" s="1"/>
  <c r="CB164" i="1" s="1"/>
  <c r="CD164" i="1" s="1"/>
  <c r="CF164" i="1" s="1"/>
  <c r="CH164" i="1" s="1"/>
  <c r="BJ167" i="1"/>
  <c r="BL167" i="1" s="1"/>
  <c r="BN167" i="1" s="1"/>
  <c r="BP167" i="1" s="1"/>
  <c r="BR167" i="1" s="1"/>
  <c r="BT167" i="1" s="1"/>
  <c r="BV167" i="1" s="1"/>
  <c r="BX167" i="1" s="1"/>
  <c r="BZ167" i="1" s="1"/>
  <c r="CB167" i="1" s="1"/>
  <c r="CD167" i="1" s="1"/>
  <c r="CF167" i="1" s="1"/>
  <c r="CH167" i="1" s="1"/>
  <c r="BJ168" i="1"/>
  <c r="BL168" i="1" s="1"/>
  <c r="BN168" i="1" s="1"/>
  <c r="BP168" i="1" s="1"/>
  <c r="BR168" i="1" s="1"/>
  <c r="BT168" i="1" s="1"/>
  <c r="BV168" i="1" s="1"/>
  <c r="BX168" i="1" s="1"/>
  <c r="BZ168" i="1" s="1"/>
  <c r="CB168" i="1" s="1"/>
  <c r="CD168" i="1" s="1"/>
  <c r="CF168" i="1" s="1"/>
  <c r="CH168" i="1" s="1"/>
  <c r="BJ169" i="1"/>
  <c r="BL169" i="1" s="1"/>
  <c r="BN169" i="1" s="1"/>
  <c r="BP169" i="1" s="1"/>
  <c r="BR169" i="1" s="1"/>
  <c r="BT169" i="1" s="1"/>
  <c r="BV169" i="1" s="1"/>
  <c r="BX169" i="1" s="1"/>
  <c r="BZ169" i="1" s="1"/>
  <c r="CB169" i="1" s="1"/>
  <c r="CD169" i="1" s="1"/>
  <c r="CF169" i="1" s="1"/>
  <c r="CH169" i="1" s="1"/>
  <c r="BJ170" i="1"/>
  <c r="BL170" i="1" s="1"/>
  <c r="BN170" i="1" s="1"/>
  <c r="BP170" i="1" s="1"/>
  <c r="BR170" i="1" s="1"/>
  <c r="BT170" i="1" s="1"/>
  <c r="BV170" i="1" s="1"/>
  <c r="BX170" i="1" s="1"/>
  <c r="BZ170" i="1" s="1"/>
  <c r="CB170" i="1" s="1"/>
  <c r="CD170" i="1" s="1"/>
  <c r="CF170" i="1" s="1"/>
  <c r="CH170" i="1" s="1"/>
  <c r="BJ171" i="1"/>
  <c r="BL171" i="1" s="1"/>
  <c r="BN171" i="1" s="1"/>
  <c r="BP171" i="1" s="1"/>
  <c r="BR171" i="1" s="1"/>
  <c r="BT171" i="1" s="1"/>
  <c r="BV171" i="1" s="1"/>
  <c r="BX171" i="1" s="1"/>
  <c r="BZ171" i="1" s="1"/>
  <c r="CB171" i="1" s="1"/>
  <c r="CD171" i="1" s="1"/>
  <c r="CF171" i="1" s="1"/>
  <c r="CH171" i="1" s="1"/>
  <c r="BJ174" i="1"/>
  <c r="BL174" i="1" s="1"/>
  <c r="BN174" i="1" s="1"/>
  <c r="BP174" i="1" s="1"/>
  <c r="BR174" i="1" s="1"/>
  <c r="BT174" i="1" s="1"/>
  <c r="BV174" i="1" s="1"/>
  <c r="BX174" i="1" s="1"/>
  <c r="BZ174" i="1" s="1"/>
  <c r="CB174" i="1" s="1"/>
  <c r="CD174" i="1" s="1"/>
  <c r="CF174" i="1" s="1"/>
  <c r="CH174" i="1" s="1"/>
  <c r="BJ175" i="1"/>
  <c r="BL175" i="1" s="1"/>
  <c r="BN175" i="1" s="1"/>
  <c r="BP175" i="1" s="1"/>
  <c r="BR175" i="1" s="1"/>
  <c r="BT175" i="1" s="1"/>
  <c r="BV175" i="1" s="1"/>
  <c r="BX175" i="1" s="1"/>
  <c r="BZ175" i="1" s="1"/>
  <c r="CB175" i="1" s="1"/>
  <c r="CD175" i="1" s="1"/>
  <c r="CF175" i="1" s="1"/>
  <c r="CH175" i="1" s="1"/>
  <c r="BJ176" i="1"/>
  <c r="BL176" i="1" s="1"/>
  <c r="BN176" i="1" s="1"/>
  <c r="BP176" i="1" s="1"/>
  <c r="BR176" i="1" s="1"/>
  <c r="BT176" i="1" s="1"/>
  <c r="BV176" i="1" s="1"/>
  <c r="BX176" i="1" s="1"/>
  <c r="BZ176" i="1" s="1"/>
  <c r="CB176" i="1" s="1"/>
  <c r="CD176" i="1" s="1"/>
  <c r="CF176" i="1" s="1"/>
  <c r="CH176" i="1" s="1"/>
  <c r="BJ177" i="1"/>
  <c r="BL177" i="1" s="1"/>
  <c r="BN177" i="1" s="1"/>
  <c r="BP177" i="1" s="1"/>
  <c r="BR177" i="1" s="1"/>
  <c r="BT177" i="1" s="1"/>
  <c r="BV177" i="1" s="1"/>
  <c r="BX177" i="1" s="1"/>
  <c r="BZ177" i="1" s="1"/>
  <c r="CB177" i="1" s="1"/>
  <c r="CD177" i="1" s="1"/>
  <c r="CF177" i="1" s="1"/>
  <c r="CH177" i="1" s="1"/>
  <c r="BJ190" i="1"/>
  <c r="BL190" i="1" s="1"/>
  <c r="BN190" i="1" s="1"/>
  <c r="BP190" i="1" s="1"/>
  <c r="BR190" i="1" s="1"/>
  <c r="BT190" i="1" s="1"/>
  <c r="BV190" i="1" s="1"/>
  <c r="BX190" i="1" s="1"/>
  <c r="BZ190" i="1" s="1"/>
  <c r="CB190" i="1" s="1"/>
  <c r="CD190" i="1" s="1"/>
  <c r="CF190" i="1" s="1"/>
  <c r="CH190" i="1" s="1"/>
  <c r="BJ191" i="1"/>
  <c r="BL191" i="1" s="1"/>
  <c r="BN191" i="1" s="1"/>
  <c r="BP191" i="1" s="1"/>
  <c r="BR191" i="1" s="1"/>
  <c r="BT191" i="1" s="1"/>
  <c r="BV191" i="1" s="1"/>
  <c r="BX191" i="1" s="1"/>
  <c r="BZ191" i="1" s="1"/>
  <c r="CB191" i="1" s="1"/>
  <c r="CD191" i="1" s="1"/>
  <c r="CF191" i="1" s="1"/>
  <c r="CH191" i="1" s="1"/>
  <c r="BJ194" i="1"/>
  <c r="BL194" i="1" s="1"/>
  <c r="BN194" i="1" s="1"/>
  <c r="BP194" i="1" s="1"/>
  <c r="BR194" i="1" s="1"/>
  <c r="BT194" i="1" s="1"/>
  <c r="BV194" i="1" s="1"/>
  <c r="BX194" i="1" s="1"/>
  <c r="BZ194" i="1" s="1"/>
  <c r="CB194" i="1" s="1"/>
  <c r="CD194" i="1" s="1"/>
  <c r="CF194" i="1" s="1"/>
  <c r="CH194" i="1" s="1"/>
  <c r="BJ195" i="1"/>
  <c r="BL195" i="1" s="1"/>
  <c r="BN195" i="1" s="1"/>
  <c r="BP195" i="1" s="1"/>
  <c r="BR195" i="1" s="1"/>
  <c r="BT195" i="1" s="1"/>
  <c r="BV195" i="1" s="1"/>
  <c r="BX195" i="1" s="1"/>
  <c r="BZ195" i="1" s="1"/>
  <c r="CB195" i="1" s="1"/>
  <c r="CD195" i="1" s="1"/>
  <c r="CF195" i="1" s="1"/>
  <c r="CH195" i="1" s="1"/>
  <c r="BJ198" i="1"/>
  <c r="BL198" i="1" s="1"/>
  <c r="BN198" i="1" s="1"/>
  <c r="BP198" i="1" s="1"/>
  <c r="BR198" i="1" s="1"/>
  <c r="BT198" i="1" s="1"/>
  <c r="BV198" i="1" s="1"/>
  <c r="BX198" i="1" s="1"/>
  <c r="BZ198" i="1" s="1"/>
  <c r="CB198" i="1" s="1"/>
  <c r="CD198" i="1" s="1"/>
  <c r="CF198" i="1" s="1"/>
  <c r="CH198" i="1" s="1"/>
  <c r="BJ199" i="1"/>
  <c r="BL199" i="1" s="1"/>
  <c r="BN199" i="1" s="1"/>
  <c r="BP199" i="1" s="1"/>
  <c r="BR199" i="1" s="1"/>
  <c r="BT199" i="1" s="1"/>
  <c r="BV199" i="1" s="1"/>
  <c r="BX199" i="1" s="1"/>
  <c r="BZ199" i="1" s="1"/>
  <c r="CB199" i="1" s="1"/>
  <c r="CD199" i="1" s="1"/>
  <c r="CF199" i="1" s="1"/>
  <c r="CH199" i="1" s="1"/>
  <c r="BJ202" i="1"/>
  <c r="BL202" i="1" s="1"/>
  <c r="BN202" i="1" s="1"/>
  <c r="BP202" i="1" s="1"/>
  <c r="BR202" i="1" s="1"/>
  <c r="BT202" i="1" s="1"/>
  <c r="BV202" i="1" s="1"/>
  <c r="BX202" i="1" s="1"/>
  <c r="BZ202" i="1" s="1"/>
  <c r="CB202" i="1" s="1"/>
  <c r="CD202" i="1" s="1"/>
  <c r="CF202" i="1" s="1"/>
  <c r="CH202" i="1" s="1"/>
  <c r="BJ203" i="1"/>
  <c r="BL203" i="1" s="1"/>
  <c r="BN203" i="1" s="1"/>
  <c r="BP203" i="1" s="1"/>
  <c r="BR203" i="1" s="1"/>
  <c r="BT203" i="1" s="1"/>
  <c r="BV203" i="1" s="1"/>
  <c r="BX203" i="1" s="1"/>
  <c r="BZ203" i="1" s="1"/>
  <c r="CB203" i="1" s="1"/>
  <c r="CD203" i="1" s="1"/>
  <c r="CF203" i="1" s="1"/>
  <c r="CH203" i="1" s="1"/>
  <c r="BJ206" i="1"/>
  <c r="BL206" i="1" s="1"/>
  <c r="BN206" i="1" s="1"/>
  <c r="BP206" i="1" s="1"/>
  <c r="BR206" i="1" s="1"/>
  <c r="BT206" i="1" s="1"/>
  <c r="BV206" i="1" s="1"/>
  <c r="BX206" i="1" s="1"/>
  <c r="BZ206" i="1" s="1"/>
  <c r="CB206" i="1" s="1"/>
  <c r="CD206" i="1" s="1"/>
  <c r="CF206" i="1" s="1"/>
  <c r="CH206" i="1" s="1"/>
  <c r="BJ207" i="1"/>
  <c r="BL207" i="1" s="1"/>
  <c r="BN207" i="1" s="1"/>
  <c r="BP207" i="1" s="1"/>
  <c r="BR207" i="1" s="1"/>
  <c r="BT207" i="1" s="1"/>
  <c r="BV207" i="1" s="1"/>
  <c r="BX207" i="1" s="1"/>
  <c r="BZ207" i="1" s="1"/>
  <c r="CB207" i="1" s="1"/>
  <c r="CD207" i="1" s="1"/>
  <c r="CF207" i="1" s="1"/>
  <c r="CH207" i="1" s="1"/>
  <c r="BJ210" i="1"/>
  <c r="BL210" i="1" s="1"/>
  <c r="BN210" i="1" s="1"/>
  <c r="BP210" i="1" s="1"/>
  <c r="BR210" i="1" s="1"/>
  <c r="BT210" i="1" s="1"/>
  <c r="BV210" i="1" s="1"/>
  <c r="BX210" i="1" s="1"/>
  <c r="BZ210" i="1" s="1"/>
  <c r="CB210" i="1" s="1"/>
  <c r="CD210" i="1" s="1"/>
  <c r="CF210" i="1" s="1"/>
  <c r="CH210" i="1" s="1"/>
  <c r="BJ211" i="1"/>
  <c r="BL211" i="1" s="1"/>
  <c r="BN211" i="1" s="1"/>
  <c r="BP211" i="1" s="1"/>
  <c r="BR211" i="1" s="1"/>
  <c r="BT211" i="1" s="1"/>
  <c r="BV211" i="1" s="1"/>
  <c r="BX211" i="1" s="1"/>
  <c r="BZ211" i="1" s="1"/>
  <c r="CB211" i="1" s="1"/>
  <c r="CD211" i="1" s="1"/>
  <c r="CF211" i="1" s="1"/>
  <c r="CH211" i="1" s="1"/>
  <c r="BJ214" i="1"/>
  <c r="BL214" i="1" s="1"/>
  <c r="BN214" i="1" s="1"/>
  <c r="BP214" i="1" s="1"/>
  <c r="BR214" i="1" s="1"/>
  <c r="BT214" i="1" s="1"/>
  <c r="BV214" i="1" s="1"/>
  <c r="BX214" i="1" s="1"/>
  <c r="BZ214" i="1" s="1"/>
  <c r="CB214" i="1" s="1"/>
  <c r="CD214" i="1" s="1"/>
  <c r="CF214" i="1" s="1"/>
  <c r="CH214" i="1" s="1"/>
  <c r="BJ215" i="1"/>
  <c r="BL215" i="1" s="1"/>
  <c r="BN215" i="1" s="1"/>
  <c r="BP215" i="1" s="1"/>
  <c r="BR215" i="1" s="1"/>
  <c r="BT215" i="1" s="1"/>
  <c r="BV215" i="1" s="1"/>
  <c r="BX215" i="1" s="1"/>
  <c r="BZ215" i="1" s="1"/>
  <c r="CB215" i="1" s="1"/>
  <c r="CD215" i="1" s="1"/>
  <c r="CF215" i="1" s="1"/>
  <c r="CH215" i="1" s="1"/>
  <c r="BJ218" i="1"/>
  <c r="BL218" i="1" s="1"/>
  <c r="BN218" i="1" s="1"/>
  <c r="BP218" i="1" s="1"/>
  <c r="BR218" i="1" s="1"/>
  <c r="BT218" i="1" s="1"/>
  <c r="BV218" i="1" s="1"/>
  <c r="BX218" i="1" s="1"/>
  <c r="BZ218" i="1" s="1"/>
  <c r="CB218" i="1" s="1"/>
  <c r="CD218" i="1" s="1"/>
  <c r="CF218" i="1" s="1"/>
  <c r="CH218" i="1" s="1"/>
  <c r="BJ219" i="1"/>
  <c r="BL219" i="1" s="1"/>
  <c r="BN219" i="1" s="1"/>
  <c r="BP219" i="1" s="1"/>
  <c r="BR219" i="1" s="1"/>
  <c r="BT219" i="1" s="1"/>
  <c r="BV219" i="1" s="1"/>
  <c r="BX219" i="1" s="1"/>
  <c r="BZ219" i="1" s="1"/>
  <c r="CB219" i="1" s="1"/>
  <c r="CD219" i="1" s="1"/>
  <c r="CF219" i="1" s="1"/>
  <c r="CH219" i="1" s="1"/>
  <c r="BJ222" i="1"/>
  <c r="BL222" i="1" s="1"/>
  <c r="BN222" i="1" s="1"/>
  <c r="BP222" i="1" s="1"/>
  <c r="BR222" i="1" s="1"/>
  <c r="BT222" i="1" s="1"/>
  <c r="BV222" i="1" s="1"/>
  <c r="BX222" i="1" s="1"/>
  <c r="BZ222" i="1" s="1"/>
  <c r="CB222" i="1" s="1"/>
  <c r="CD222" i="1" s="1"/>
  <c r="CF222" i="1" s="1"/>
  <c r="CH222" i="1" s="1"/>
  <c r="BJ223" i="1"/>
  <c r="BL223" i="1" s="1"/>
  <c r="BN223" i="1" s="1"/>
  <c r="BP223" i="1" s="1"/>
  <c r="BR223" i="1" s="1"/>
  <c r="BT223" i="1" s="1"/>
  <c r="BV223" i="1" s="1"/>
  <c r="BX223" i="1" s="1"/>
  <c r="BZ223" i="1" s="1"/>
  <c r="CB223" i="1" s="1"/>
  <c r="CD223" i="1" s="1"/>
  <c r="CF223" i="1" s="1"/>
  <c r="CH223" i="1" s="1"/>
  <c r="BJ224" i="1"/>
  <c r="BL224" i="1" s="1"/>
  <c r="BN224" i="1" s="1"/>
  <c r="BP224" i="1" s="1"/>
  <c r="BR224" i="1" s="1"/>
  <c r="BT224" i="1" s="1"/>
  <c r="BV224" i="1" s="1"/>
  <c r="BX224" i="1" s="1"/>
  <c r="BZ224" i="1" s="1"/>
  <c r="CB224" i="1" s="1"/>
  <c r="CD224" i="1" s="1"/>
  <c r="CF224" i="1" s="1"/>
  <c r="CH224" i="1" s="1"/>
  <c r="BJ225" i="1"/>
  <c r="BL225" i="1" s="1"/>
  <c r="BN225" i="1" s="1"/>
  <c r="BP225" i="1" s="1"/>
  <c r="BR225" i="1" s="1"/>
  <c r="BT225" i="1" s="1"/>
  <c r="BV225" i="1" s="1"/>
  <c r="BX225" i="1" s="1"/>
  <c r="BZ225" i="1" s="1"/>
  <c r="CB225" i="1" s="1"/>
  <c r="CD225" i="1" s="1"/>
  <c r="CF225" i="1" s="1"/>
  <c r="CH225" i="1" s="1"/>
  <c r="BJ228" i="1"/>
  <c r="BL228" i="1" s="1"/>
  <c r="BN228" i="1" s="1"/>
  <c r="BP228" i="1" s="1"/>
  <c r="BR228" i="1" s="1"/>
  <c r="BT228" i="1" s="1"/>
  <c r="BV228" i="1" s="1"/>
  <c r="BX228" i="1" s="1"/>
  <c r="BZ228" i="1" s="1"/>
  <c r="CB228" i="1" s="1"/>
  <c r="CD228" i="1" s="1"/>
  <c r="CF228" i="1" s="1"/>
  <c r="CH228" i="1" s="1"/>
  <c r="BJ229" i="1"/>
  <c r="BL229" i="1" s="1"/>
  <c r="BN229" i="1" s="1"/>
  <c r="BP229" i="1" s="1"/>
  <c r="BR229" i="1" s="1"/>
  <c r="BT229" i="1" s="1"/>
  <c r="BV229" i="1" s="1"/>
  <c r="BX229" i="1" s="1"/>
  <c r="BZ229" i="1" s="1"/>
  <c r="CB229" i="1" s="1"/>
  <c r="CD229" i="1" s="1"/>
  <c r="CF229" i="1" s="1"/>
  <c r="CH229" i="1" s="1"/>
  <c r="BJ232" i="1"/>
  <c r="BL232" i="1" s="1"/>
  <c r="BN232" i="1" s="1"/>
  <c r="BP232" i="1" s="1"/>
  <c r="BR232" i="1" s="1"/>
  <c r="BT232" i="1" s="1"/>
  <c r="BV232" i="1" s="1"/>
  <c r="BX232" i="1" s="1"/>
  <c r="BZ232" i="1" s="1"/>
  <c r="CB232" i="1" s="1"/>
  <c r="CD232" i="1" s="1"/>
  <c r="CF232" i="1" s="1"/>
  <c r="CH232" i="1" s="1"/>
  <c r="BJ233" i="1"/>
  <c r="BL233" i="1" s="1"/>
  <c r="BN233" i="1" s="1"/>
  <c r="BP233" i="1" s="1"/>
  <c r="BR233" i="1" s="1"/>
  <c r="BT233" i="1" s="1"/>
  <c r="BV233" i="1" s="1"/>
  <c r="BX233" i="1" s="1"/>
  <c r="BZ233" i="1" s="1"/>
  <c r="CB233" i="1" s="1"/>
  <c r="CD233" i="1" s="1"/>
  <c r="CF233" i="1" s="1"/>
  <c r="CH233" i="1" s="1"/>
  <c r="BJ236" i="1"/>
  <c r="BL236" i="1" s="1"/>
  <c r="BN236" i="1" s="1"/>
  <c r="BP236" i="1" s="1"/>
  <c r="BR236" i="1" s="1"/>
  <c r="BT236" i="1" s="1"/>
  <c r="BV236" i="1" s="1"/>
  <c r="BX236" i="1" s="1"/>
  <c r="BZ236" i="1" s="1"/>
  <c r="CB236" i="1" s="1"/>
  <c r="CD236" i="1" s="1"/>
  <c r="CF236" i="1" s="1"/>
  <c r="CH236" i="1" s="1"/>
  <c r="BJ237" i="1"/>
  <c r="BL237" i="1" s="1"/>
  <c r="BN237" i="1" s="1"/>
  <c r="BP237" i="1" s="1"/>
  <c r="BR237" i="1" s="1"/>
  <c r="BT237" i="1" s="1"/>
  <c r="BV237" i="1" s="1"/>
  <c r="BX237" i="1" s="1"/>
  <c r="BZ237" i="1" s="1"/>
  <c r="CB237" i="1" s="1"/>
  <c r="CD237" i="1" s="1"/>
  <c r="CF237" i="1" s="1"/>
  <c r="CH237" i="1" s="1"/>
  <c r="BJ256" i="1"/>
  <c r="BL256" i="1" s="1"/>
  <c r="BN256" i="1" s="1"/>
  <c r="BP256" i="1" s="1"/>
  <c r="BR256" i="1" s="1"/>
  <c r="BT256" i="1" s="1"/>
  <c r="BV256" i="1" s="1"/>
  <c r="BX256" i="1" s="1"/>
  <c r="BZ256" i="1" s="1"/>
  <c r="CB256" i="1" s="1"/>
  <c r="CD256" i="1" s="1"/>
  <c r="CF256" i="1" s="1"/>
  <c r="CH256" i="1" s="1"/>
  <c r="BJ261" i="1"/>
  <c r="BL261" i="1" s="1"/>
  <c r="BN261" i="1" s="1"/>
  <c r="BP261" i="1" s="1"/>
  <c r="BR261" i="1" s="1"/>
  <c r="BT261" i="1" s="1"/>
  <c r="BV261" i="1" s="1"/>
  <c r="BX261" i="1" s="1"/>
  <c r="BZ261" i="1" s="1"/>
  <c r="CB261" i="1" s="1"/>
  <c r="CD261" i="1" s="1"/>
  <c r="CF261" i="1" s="1"/>
  <c r="CH261" i="1" s="1"/>
  <c r="BJ262" i="1"/>
  <c r="BL262" i="1" s="1"/>
  <c r="BN262" i="1" s="1"/>
  <c r="BP262" i="1" s="1"/>
  <c r="BR262" i="1" s="1"/>
  <c r="BT262" i="1" s="1"/>
  <c r="BV262" i="1" s="1"/>
  <c r="BX262" i="1" s="1"/>
  <c r="BZ262" i="1" s="1"/>
  <c r="CB262" i="1" s="1"/>
  <c r="CD262" i="1" s="1"/>
  <c r="CF262" i="1" s="1"/>
  <c r="CH262" i="1" s="1"/>
  <c r="BJ265" i="1"/>
  <c r="BL265" i="1" s="1"/>
  <c r="BN265" i="1" s="1"/>
  <c r="BP265" i="1" s="1"/>
  <c r="BR265" i="1" s="1"/>
  <c r="BT265" i="1" s="1"/>
  <c r="BV265" i="1" s="1"/>
  <c r="BX265" i="1" s="1"/>
  <c r="BZ265" i="1" s="1"/>
  <c r="CB265" i="1" s="1"/>
  <c r="CD265" i="1" s="1"/>
  <c r="CF265" i="1" s="1"/>
  <c r="CH265" i="1" s="1"/>
  <c r="BJ266" i="1"/>
  <c r="BL266" i="1" s="1"/>
  <c r="BN266" i="1" s="1"/>
  <c r="BP266" i="1" s="1"/>
  <c r="BR266" i="1" s="1"/>
  <c r="BT266" i="1" s="1"/>
  <c r="BV266" i="1" s="1"/>
  <c r="BX266" i="1" s="1"/>
  <c r="BZ266" i="1" s="1"/>
  <c r="CB266" i="1" s="1"/>
  <c r="CD266" i="1" s="1"/>
  <c r="CF266" i="1" s="1"/>
  <c r="CH266" i="1" s="1"/>
  <c r="BJ271" i="1"/>
  <c r="BL271" i="1" s="1"/>
  <c r="BN271" i="1" s="1"/>
  <c r="BP271" i="1" s="1"/>
  <c r="BR271" i="1" s="1"/>
  <c r="BT271" i="1" s="1"/>
  <c r="BV271" i="1" s="1"/>
  <c r="BX271" i="1" s="1"/>
  <c r="BZ271" i="1" s="1"/>
  <c r="CB271" i="1" s="1"/>
  <c r="CD271" i="1" s="1"/>
  <c r="CF271" i="1" s="1"/>
  <c r="CH271" i="1" s="1"/>
  <c r="BJ272" i="1"/>
  <c r="BL272" i="1" s="1"/>
  <c r="BN272" i="1" s="1"/>
  <c r="BP272" i="1" s="1"/>
  <c r="BR272" i="1" s="1"/>
  <c r="BT272" i="1" s="1"/>
  <c r="BV272" i="1" s="1"/>
  <c r="BX272" i="1" s="1"/>
  <c r="BZ272" i="1" s="1"/>
  <c r="CB272" i="1" s="1"/>
  <c r="CD272" i="1" s="1"/>
  <c r="CF272" i="1" s="1"/>
  <c r="CH272" i="1" s="1"/>
  <c r="BJ273" i="1"/>
  <c r="BL273" i="1" s="1"/>
  <c r="BN273" i="1" s="1"/>
  <c r="BP273" i="1" s="1"/>
  <c r="BR273" i="1" s="1"/>
  <c r="BT273" i="1" s="1"/>
  <c r="BV273" i="1" s="1"/>
  <c r="BX273" i="1" s="1"/>
  <c r="BZ273" i="1" s="1"/>
  <c r="CB273" i="1" s="1"/>
  <c r="CD273" i="1" s="1"/>
  <c r="CF273" i="1" s="1"/>
  <c r="CH273" i="1" s="1"/>
  <c r="BJ274" i="1"/>
  <c r="BL274" i="1" s="1"/>
  <c r="BN274" i="1" s="1"/>
  <c r="BP274" i="1" s="1"/>
  <c r="BR274" i="1" s="1"/>
  <c r="BT274" i="1" s="1"/>
  <c r="BV274" i="1" s="1"/>
  <c r="BX274" i="1" s="1"/>
  <c r="BZ274" i="1" s="1"/>
  <c r="CB274" i="1" s="1"/>
  <c r="CD274" i="1" s="1"/>
  <c r="CF274" i="1" s="1"/>
  <c r="CH274" i="1" s="1"/>
  <c r="BJ275" i="1"/>
  <c r="BL275" i="1" s="1"/>
  <c r="BN275" i="1" s="1"/>
  <c r="BP275" i="1" s="1"/>
  <c r="BR275" i="1" s="1"/>
  <c r="BT275" i="1" s="1"/>
  <c r="BV275" i="1" s="1"/>
  <c r="BX275" i="1" s="1"/>
  <c r="BZ275" i="1" s="1"/>
  <c r="CB275" i="1" s="1"/>
  <c r="CD275" i="1" s="1"/>
  <c r="CF275" i="1" s="1"/>
  <c r="CH275" i="1" s="1"/>
  <c r="BJ278" i="1"/>
  <c r="BL278" i="1" s="1"/>
  <c r="BN278" i="1" s="1"/>
  <c r="BP278" i="1" s="1"/>
  <c r="BR278" i="1" s="1"/>
  <c r="BT278" i="1" s="1"/>
  <c r="BV278" i="1" s="1"/>
  <c r="BX278" i="1" s="1"/>
  <c r="BZ278" i="1" s="1"/>
  <c r="CB278" i="1" s="1"/>
  <c r="CD278" i="1" s="1"/>
  <c r="CF278" i="1" s="1"/>
  <c r="CH278" i="1" s="1"/>
  <c r="BJ279" i="1"/>
  <c r="BL279" i="1" s="1"/>
  <c r="BN279" i="1" s="1"/>
  <c r="BP279" i="1" s="1"/>
  <c r="BR279" i="1" s="1"/>
  <c r="BT279" i="1" s="1"/>
  <c r="BV279" i="1" s="1"/>
  <c r="BX279" i="1" s="1"/>
  <c r="BZ279" i="1" s="1"/>
  <c r="CB279" i="1" s="1"/>
  <c r="CD279" i="1" s="1"/>
  <c r="CF279" i="1" s="1"/>
  <c r="CH279" i="1" s="1"/>
  <c r="BJ280" i="1"/>
  <c r="BL280" i="1" s="1"/>
  <c r="BN280" i="1" s="1"/>
  <c r="BP280" i="1" s="1"/>
  <c r="BR280" i="1" s="1"/>
  <c r="BT280" i="1" s="1"/>
  <c r="BV280" i="1" s="1"/>
  <c r="BX280" i="1" s="1"/>
  <c r="BZ280" i="1" s="1"/>
  <c r="CB280" i="1" s="1"/>
  <c r="CD280" i="1" s="1"/>
  <c r="CF280" i="1" s="1"/>
  <c r="CH280" i="1" s="1"/>
  <c r="BJ284" i="1"/>
  <c r="BL284" i="1" s="1"/>
  <c r="BN284" i="1" s="1"/>
  <c r="BP284" i="1" s="1"/>
  <c r="BR284" i="1" s="1"/>
  <c r="BT284" i="1" s="1"/>
  <c r="BV284" i="1" s="1"/>
  <c r="BX284" i="1" s="1"/>
  <c r="BZ284" i="1" s="1"/>
  <c r="CB284" i="1" s="1"/>
  <c r="CD284" i="1" s="1"/>
  <c r="CF284" i="1" s="1"/>
  <c r="CH284" i="1" s="1"/>
  <c r="BJ285" i="1"/>
  <c r="BL285" i="1" s="1"/>
  <c r="BN285" i="1" s="1"/>
  <c r="BP285" i="1" s="1"/>
  <c r="BR285" i="1" s="1"/>
  <c r="BT285" i="1" s="1"/>
  <c r="BV285" i="1" s="1"/>
  <c r="BX285" i="1" s="1"/>
  <c r="BZ285" i="1" s="1"/>
  <c r="CB285" i="1" s="1"/>
  <c r="CD285" i="1" s="1"/>
  <c r="CF285" i="1" s="1"/>
  <c r="CH285" i="1" s="1"/>
  <c r="BJ287" i="1"/>
  <c r="BL287" i="1" s="1"/>
  <c r="BN287" i="1" s="1"/>
  <c r="BP287" i="1" s="1"/>
  <c r="BR287" i="1" s="1"/>
  <c r="BT287" i="1" s="1"/>
  <c r="BV287" i="1" s="1"/>
  <c r="BX287" i="1" s="1"/>
  <c r="BZ287" i="1" s="1"/>
  <c r="CB287" i="1" s="1"/>
  <c r="CD287" i="1" s="1"/>
  <c r="CF287" i="1" s="1"/>
  <c r="CH287" i="1" s="1"/>
  <c r="BJ309" i="1"/>
  <c r="BL309" i="1" s="1"/>
  <c r="BN309" i="1" s="1"/>
  <c r="BP309" i="1" s="1"/>
  <c r="BR309" i="1" s="1"/>
  <c r="BT309" i="1" s="1"/>
  <c r="BV309" i="1" s="1"/>
  <c r="BX309" i="1" s="1"/>
  <c r="BZ309" i="1" s="1"/>
  <c r="CB309" i="1" s="1"/>
  <c r="CD309" i="1" s="1"/>
  <c r="CF309" i="1" s="1"/>
  <c r="CH309" i="1" s="1"/>
  <c r="BJ310" i="1"/>
  <c r="BL310" i="1" s="1"/>
  <c r="BN310" i="1" s="1"/>
  <c r="BP310" i="1" s="1"/>
  <c r="BR310" i="1" s="1"/>
  <c r="BT310" i="1" s="1"/>
  <c r="BV310" i="1" s="1"/>
  <c r="BX310" i="1" s="1"/>
  <c r="BZ310" i="1" s="1"/>
  <c r="CB310" i="1" s="1"/>
  <c r="CD310" i="1" s="1"/>
  <c r="CF310" i="1" s="1"/>
  <c r="CH310" i="1" s="1"/>
  <c r="AG23" i="1"/>
  <c r="AG24" i="1"/>
  <c r="AI24" i="1" s="1"/>
  <c r="AK24" i="1" s="1"/>
  <c r="AM24" i="1" s="1"/>
  <c r="AO24" i="1" s="1"/>
  <c r="AQ24" i="1" s="1"/>
  <c r="AS24" i="1" s="1"/>
  <c r="AU24" i="1" s="1"/>
  <c r="AW24" i="1" s="1"/>
  <c r="AY24" i="1" s="1"/>
  <c r="BA24" i="1" s="1"/>
  <c r="BC24" i="1" s="1"/>
  <c r="BE24" i="1" s="1"/>
  <c r="BG24" i="1" s="1"/>
  <c r="AG25" i="1"/>
  <c r="AI25" i="1" s="1"/>
  <c r="AK25" i="1" s="1"/>
  <c r="AM25" i="1" s="1"/>
  <c r="AO25" i="1" s="1"/>
  <c r="AQ25" i="1" s="1"/>
  <c r="AS25" i="1" s="1"/>
  <c r="AU25" i="1" s="1"/>
  <c r="AW25" i="1" s="1"/>
  <c r="AY25" i="1" s="1"/>
  <c r="BA25" i="1" s="1"/>
  <c r="BC25" i="1" s="1"/>
  <c r="BE25" i="1" s="1"/>
  <c r="BG25" i="1" s="1"/>
  <c r="AG26" i="1"/>
  <c r="AI26" i="1" s="1"/>
  <c r="AK26" i="1" s="1"/>
  <c r="AM26" i="1" s="1"/>
  <c r="AO26" i="1" s="1"/>
  <c r="AQ26" i="1" s="1"/>
  <c r="AS26" i="1" s="1"/>
  <c r="AU26" i="1" s="1"/>
  <c r="AW26" i="1" s="1"/>
  <c r="AY26" i="1" s="1"/>
  <c r="BA26" i="1" s="1"/>
  <c r="BC26" i="1" s="1"/>
  <c r="BE26" i="1" s="1"/>
  <c r="BG26" i="1" s="1"/>
  <c r="AG27" i="1"/>
  <c r="AI27" i="1" s="1"/>
  <c r="AK27" i="1" s="1"/>
  <c r="AM27" i="1" s="1"/>
  <c r="AO27" i="1" s="1"/>
  <c r="AQ27" i="1" s="1"/>
  <c r="AS27" i="1" s="1"/>
  <c r="AU27" i="1" s="1"/>
  <c r="AW27" i="1" s="1"/>
  <c r="AY27" i="1" s="1"/>
  <c r="BA27" i="1" s="1"/>
  <c r="BC27" i="1" s="1"/>
  <c r="BE27" i="1" s="1"/>
  <c r="BG27" i="1" s="1"/>
  <c r="AG30" i="1"/>
  <c r="AI30" i="1" s="1"/>
  <c r="AK30" i="1" s="1"/>
  <c r="AM30" i="1" s="1"/>
  <c r="AO30" i="1" s="1"/>
  <c r="AQ30" i="1" s="1"/>
  <c r="AS30" i="1" s="1"/>
  <c r="AU30" i="1" s="1"/>
  <c r="AW30" i="1" s="1"/>
  <c r="AY30" i="1" s="1"/>
  <c r="BA30" i="1" s="1"/>
  <c r="BC30" i="1" s="1"/>
  <c r="BE30" i="1" s="1"/>
  <c r="BG30" i="1" s="1"/>
  <c r="AG31" i="1"/>
  <c r="AI31" i="1" s="1"/>
  <c r="AK31" i="1" s="1"/>
  <c r="AM31" i="1" s="1"/>
  <c r="AO31" i="1" s="1"/>
  <c r="AQ31" i="1" s="1"/>
  <c r="AS31" i="1" s="1"/>
  <c r="AU31" i="1" s="1"/>
  <c r="AW31" i="1" s="1"/>
  <c r="AY31" i="1" s="1"/>
  <c r="BA31" i="1" s="1"/>
  <c r="BC31" i="1" s="1"/>
  <c r="BE31" i="1" s="1"/>
  <c r="BG31" i="1" s="1"/>
  <c r="AG32" i="1"/>
  <c r="AI32" i="1" s="1"/>
  <c r="AK32" i="1" s="1"/>
  <c r="AM32" i="1" s="1"/>
  <c r="AO32" i="1" s="1"/>
  <c r="AQ32" i="1" s="1"/>
  <c r="AS32" i="1" s="1"/>
  <c r="AU32" i="1" s="1"/>
  <c r="AW32" i="1" s="1"/>
  <c r="AY32" i="1" s="1"/>
  <c r="BA32" i="1" s="1"/>
  <c r="BC32" i="1" s="1"/>
  <c r="BE32" i="1" s="1"/>
  <c r="BG32" i="1" s="1"/>
  <c r="AG35" i="1"/>
  <c r="AI35" i="1" s="1"/>
  <c r="AK35" i="1" s="1"/>
  <c r="AM35" i="1" s="1"/>
  <c r="AO35" i="1" s="1"/>
  <c r="AQ35" i="1" s="1"/>
  <c r="AS35" i="1" s="1"/>
  <c r="AU35" i="1" s="1"/>
  <c r="AW35" i="1" s="1"/>
  <c r="AY35" i="1" s="1"/>
  <c r="BA35" i="1" s="1"/>
  <c r="BC35" i="1" s="1"/>
  <c r="BE35" i="1" s="1"/>
  <c r="BG35" i="1" s="1"/>
  <c r="AG36" i="1"/>
  <c r="AI36" i="1" s="1"/>
  <c r="AK36" i="1" s="1"/>
  <c r="AM36" i="1" s="1"/>
  <c r="AO36" i="1" s="1"/>
  <c r="AQ36" i="1" s="1"/>
  <c r="AS36" i="1" s="1"/>
  <c r="AU36" i="1" s="1"/>
  <c r="AW36" i="1" s="1"/>
  <c r="AY36" i="1" s="1"/>
  <c r="BA36" i="1" s="1"/>
  <c r="BC36" i="1" s="1"/>
  <c r="BE36" i="1" s="1"/>
  <c r="BG36" i="1" s="1"/>
  <c r="AG37" i="1"/>
  <c r="AI37" i="1" s="1"/>
  <c r="AK37" i="1" s="1"/>
  <c r="AM37" i="1" s="1"/>
  <c r="AO37" i="1" s="1"/>
  <c r="AQ37" i="1" s="1"/>
  <c r="AS37" i="1" s="1"/>
  <c r="AU37" i="1" s="1"/>
  <c r="AW37" i="1" s="1"/>
  <c r="AY37" i="1" s="1"/>
  <c r="BA37" i="1" s="1"/>
  <c r="BC37" i="1" s="1"/>
  <c r="BE37" i="1" s="1"/>
  <c r="BG37" i="1" s="1"/>
  <c r="AG42" i="1"/>
  <c r="AI42" i="1" s="1"/>
  <c r="AK42" i="1" s="1"/>
  <c r="AM42" i="1" s="1"/>
  <c r="AO42" i="1" s="1"/>
  <c r="AQ42" i="1" s="1"/>
  <c r="AS42" i="1" s="1"/>
  <c r="AU42" i="1" s="1"/>
  <c r="AW42" i="1" s="1"/>
  <c r="AY42" i="1" s="1"/>
  <c r="BA42" i="1" s="1"/>
  <c r="BC42" i="1" s="1"/>
  <c r="BE42" i="1" s="1"/>
  <c r="BG42" i="1" s="1"/>
  <c r="AG46" i="1"/>
  <c r="AI46" i="1" s="1"/>
  <c r="AK46" i="1" s="1"/>
  <c r="AM46" i="1" s="1"/>
  <c r="AO46" i="1" s="1"/>
  <c r="AQ46" i="1" s="1"/>
  <c r="AS46" i="1" s="1"/>
  <c r="AU46" i="1" s="1"/>
  <c r="AW46" i="1" s="1"/>
  <c r="AY46" i="1" s="1"/>
  <c r="BA46" i="1" s="1"/>
  <c r="BC46" i="1" s="1"/>
  <c r="BE46" i="1" s="1"/>
  <c r="BG46" i="1" s="1"/>
  <c r="AG53" i="1"/>
  <c r="AI53" i="1" s="1"/>
  <c r="AK53" i="1" s="1"/>
  <c r="AM53" i="1" s="1"/>
  <c r="AO53" i="1" s="1"/>
  <c r="AQ53" i="1" s="1"/>
  <c r="AS53" i="1" s="1"/>
  <c r="AU53" i="1" s="1"/>
  <c r="AW53" i="1" s="1"/>
  <c r="AY53" i="1" s="1"/>
  <c r="BA53" i="1" s="1"/>
  <c r="BC53" i="1" s="1"/>
  <c r="BE53" i="1" s="1"/>
  <c r="BG53" i="1" s="1"/>
  <c r="AG54" i="1"/>
  <c r="AI54" i="1" s="1"/>
  <c r="AK54" i="1" s="1"/>
  <c r="AM54" i="1" s="1"/>
  <c r="AO54" i="1" s="1"/>
  <c r="AQ54" i="1" s="1"/>
  <c r="AS54" i="1" s="1"/>
  <c r="AU54" i="1" s="1"/>
  <c r="AW54" i="1" s="1"/>
  <c r="AY54" i="1" s="1"/>
  <c r="BA54" i="1" s="1"/>
  <c r="BC54" i="1" s="1"/>
  <c r="BE54" i="1" s="1"/>
  <c r="BG54" i="1" s="1"/>
  <c r="AG56" i="1"/>
  <c r="AI56" i="1" s="1"/>
  <c r="AK56" i="1" s="1"/>
  <c r="AM56" i="1" s="1"/>
  <c r="AO56" i="1" s="1"/>
  <c r="AQ56" i="1" s="1"/>
  <c r="AS56" i="1" s="1"/>
  <c r="AU56" i="1" s="1"/>
  <c r="AW56" i="1" s="1"/>
  <c r="AY56" i="1" s="1"/>
  <c r="BA56" i="1" s="1"/>
  <c r="BC56" i="1" s="1"/>
  <c r="BE56" i="1" s="1"/>
  <c r="BG56" i="1" s="1"/>
  <c r="AG59" i="1"/>
  <c r="AI59" i="1" s="1"/>
  <c r="AK59" i="1" s="1"/>
  <c r="AM59" i="1" s="1"/>
  <c r="AO59" i="1" s="1"/>
  <c r="AQ59" i="1" s="1"/>
  <c r="AS59" i="1" s="1"/>
  <c r="AU59" i="1" s="1"/>
  <c r="AW59" i="1" s="1"/>
  <c r="AY59" i="1" s="1"/>
  <c r="BA59" i="1" s="1"/>
  <c r="BC59" i="1" s="1"/>
  <c r="BE59" i="1" s="1"/>
  <c r="BG59" i="1" s="1"/>
  <c r="AG60" i="1"/>
  <c r="AI60" i="1" s="1"/>
  <c r="AK60" i="1" s="1"/>
  <c r="AM60" i="1" s="1"/>
  <c r="AO60" i="1" s="1"/>
  <c r="AQ60" i="1" s="1"/>
  <c r="AS60" i="1" s="1"/>
  <c r="AU60" i="1" s="1"/>
  <c r="AW60" i="1" s="1"/>
  <c r="AY60" i="1" s="1"/>
  <c r="BA60" i="1" s="1"/>
  <c r="BC60" i="1" s="1"/>
  <c r="BE60" i="1" s="1"/>
  <c r="BG60" i="1" s="1"/>
  <c r="AG61" i="1"/>
  <c r="AI61" i="1" s="1"/>
  <c r="AK61" i="1" s="1"/>
  <c r="AM61" i="1" s="1"/>
  <c r="AO61" i="1" s="1"/>
  <c r="AQ61" i="1" s="1"/>
  <c r="AS61" i="1" s="1"/>
  <c r="AU61" i="1" s="1"/>
  <c r="AW61" i="1" s="1"/>
  <c r="AY61" i="1" s="1"/>
  <c r="BA61" i="1" s="1"/>
  <c r="BC61" i="1" s="1"/>
  <c r="BE61" i="1" s="1"/>
  <c r="BG61" i="1" s="1"/>
  <c r="AG64" i="1"/>
  <c r="AI64" i="1" s="1"/>
  <c r="AK64" i="1" s="1"/>
  <c r="AM64" i="1" s="1"/>
  <c r="AO64" i="1" s="1"/>
  <c r="AQ64" i="1" s="1"/>
  <c r="AS64" i="1" s="1"/>
  <c r="AU64" i="1" s="1"/>
  <c r="AW64" i="1" s="1"/>
  <c r="AY64" i="1" s="1"/>
  <c r="BA64" i="1" s="1"/>
  <c r="BC64" i="1" s="1"/>
  <c r="BE64" i="1" s="1"/>
  <c r="BG64" i="1" s="1"/>
  <c r="AG66" i="1"/>
  <c r="AI66" i="1" s="1"/>
  <c r="AK66" i="1" s="1"/>
  <c r="AM66" i="1" s="1"/>
  <c r="AO66" i="1" s="1"/>
  <c r="AQ66" i="1" s="1"/>
  <c r="AS66" i="1" s="1"/>
  <c r="AU66" i="1" s="1"/>
  <c r="AW66" i="1" s="1"/>
  <c r="AY66" i="1" s="1"/>
  <c r="BA66" i="1" s="1"/>
  <c r="BC66" i="1" s="1"/>
  <c r="BE66" i="1" s="1"/>
  <c r="BG66" i="1" s="1"/>
  <c r="AG69" i="1"/>
  <c r="AI69" i="1" s="1"/>
  <c r="AK69" i="1" s="1"/>
  <c r="AM69" i="1" s="1"/>
  <c r="AO69" i="1" s="1"/>
  <c r="AQ69" i="1" s="1"/>
  <c r="AS69" i="1" s="1"/>
  <c r="AU69" i="1" s="1"/>
  <c r="AW69" i="1" s="1"/>
  <c r="AY69" i="1" s="1"/>
  <c r="BA69" i="1" s="1"/>
  <c r="BC69" i="1" s="1"/>
  <c r="BE69" i="1" s="1"/>
  <c r="BG69" i="1" s="1"/>
  <c r="AG70" i="1"/>
  <c r="AI70" i="1" s="1"/>
  <c r="AK70" i="1" s="1"/>
  <c r="AM70" i="1" s="1"/>
  <c r="AO70" i="1" s="1"/>
  <c r="AQ70" i="1" s="1"/>
  <c r="AS70" i="1" s="1"/>
  <c r="AU70" i="1" s="1"/>
  <c r="AW70" i="1" s="1"/>
  <c r="AY70" i="1" s="1"/>
  <c r="BA70" i="1" s="1"/>
  <c r="BC70" i="1" s="1"/>
  <c r="BE70" i="1" s="1"/>
  <c r="BG70" i="1" s="1"/>
  <c r="AG71" i="1"/>
  <c r="AI71" i="1" s="1"/>
  <c r="AK71" i="1" s="1"/>
  <c r="AM71" i="1" s="1"/>
  <c r="AO71" i="1" s="1"/>
  <c r="AQ71" i="1" s="1"/>
  <c r="AS71" i="1" s="1"/>
  <c r="AU71" i="1" s="1"/>
  <c r="AW71" i="1" s="1"/>
  <c r="AY71" i="1" s="1"/>
  <c r="BA71" i="1" s="1"/>
  <c r="BC71" i="1" s="1"/>
  <c r="BE71" i="1" s="1"/>
  <c r="BG71" i="1" s="1"/>
  <c r="AG74" i="1"/>
  <c r="AI74" i="1" s="1"/>
  <c r="AK74" i="1" s="1"/>
  <c r="AM74" i="1" s="1"/>
  <c r="AO74" i="1" s="1"/>
  <c r="AQ74" i="1" s="1"/>
  <c r="AS74" i="1" s="1"/>
  <c r="AU74" i="1" s="1"/>
  <c r="AW74" i="1" s="1"/>
  <c r="AY74" i="1" s="1"/>
  <c r="BA74" i="1" s="1"/>
  <c r="BC74" i="1" s="1"/>
  <c r="BE74" i="1" s="1"/>
  <c r="BG74" i="1" s="1"/>
  <c r="AG75" i="1"/>
  <c r="AI75" i="1" s="1"/>
  <c r="AK75" i="1" s="1"/>
  <c r="AM75" i="1" s="1"/>
  <c r="AO75" i="1" s="1"/>
  <c r="AQ75" i="1" s="1"/>
  <c r="AS75" i="1" s="1"/>
  <c r="AU75" i="1" s="1"/>
  <c r="AW75" i="1" s="1"/>
  <c r="AY75" i="1" s="1"/>
  <c r="BA75" i="1" s="1"/>
  <c r="BC75" i="1" s="1"/>
  <c r="BE75" i="1" s="1"/>
  <c r="BG75" i="1" s="1"/>
  <c r="AG78" i="1"/>
  <c r="AI78" i="1" s="1"/>
  <c r="AK78" i="1" s="1"/>
  <c r="AM78" i="1" s="1"/>
  <c r="AO78" i="1" s="1"/>
  <c r="AQ78" i="1" s="1"/>
  <c r="AS78" i="1" s="1"/>
  <c r="AU78" i="1" s="1"/>
  <c r="AW78" i="1" s="1"/>
  <c r="AY78" i="1" s="1"/>
  <c r="BA78" i="1" s="1"/>
  <c r="BC78" i="1" s="1"/>
  <c r="BE78" i="1" s="1"/>
  <c r="BG78" i="1" s="1"/>
  <c r="AG79" i="1"/>
  <c r="AI79" i="1" s="1"/>
  <c r="AK79" i="1" s="1"/>
  <c r="AM79" i="1" s="1"/>
  <c r="AO79" i="1" s="1"/>
  <c r="AQ79" i="1" s="1"/>
  <c r="AS79" i="1" s="1"/>
  <c r="AU79" i="1" s="1"/>
  <c r="AW79" i="1" s="1"/>
  <c r="AY79" i="1" s="1"/>
  <c r="BA79" i="1" s="1"/>
  <c r="BC79" i="1" s="1"/>
  <c r="BE79" i="1" s="1"/>
  <c r="BG79" i="1" s="1"/>
  <c r="AG80" i="1"/>
  <c r="AI80" i="1" s="1"/>
  <c r="AK80" i="1" s="1"/>
  <c r="AM80" i="1" s="1"/>
  <c r="AO80" i="1" s="1"/>
  <c r="AQ80" i="1" s="1"/>
  <c r="AS80" i="1" s="1"/>
  <c r="AU80" i="1" s="1"/>
  <c r="AW80" i="1" s="1"/>
  <c r="AY80" i="1" s="1"/>
  <c r="BA80" i="1" s="1"/>
  <c r="BC80" i="1" s="1"/>
  <c r="BE80" i="1" s="1"/>
  <c r="BG80" i="1" s="1"/>
  <c r="AG81" i="1"/>
  <c r="AI81" i="1" s="1"/>
  <c r="AK81" i="1" s="1"/>
  <c r="AM81" i="1" s="1"/>
  <c r="AO81" i="1" s="1"/>
  <c r="AQ81" i="1" s="1"/>
  <c r="AS81" i="1" s="1"/>
  <c r="AU81" i="1" s="1"/>
  <c r="AW81" i="1" s="1"/>
  <c r="AY81" i="1" s="1"/>
  <c r="BA81" i="1" s="1"/>
  <c r="BC81" i="1" s="1"/>
  <c r="BE81" i="1" s="1"/>
  <c r="BG81" i="1" s="1"/>
  <c r="AG82" i="1"/>
  <c r="AI82" i="1" s="1"/>
  <c r="AK82" i="1" s="1"/>
  <c r="AM82" i="1" s="1"/>
  <c r="AO82" i="1" s="1"/>
  <c r="AQ82" i="1" s="1"/>
  <c r="AS82" i="1" s="1"/>
  <c r="AU82" i="1" s="1"/>
  <c r="AW82" i="1" s="1"/>
  <c r="AY82" i="1" s="1"/>
  <c r="BA82" i="1" s="1"/>
  <c r="BC82" i="1" s="1"/>
  <c r="BE82" i="1" s="1"/>
  <c r="BG82" i="1" s="1"/>
  <c r="AG83" i="1"/>
  <c r="AI83" i="1" s="1"/>
  <c r="AK83" i="1" s="1"/>
  <c r="AM83" i="1" s="1"/>
  <c r="AO83" i="1" s="1"/>
  <c r="AQ83" i="1" s="1"/>
  <c r="AS83" i="1" s="1"/>
  <c r="AU83" i="1" s="1"/>
  <c r="AW83" i="1" s="1"/>
  <c r="AY83" i="1" s="1"/>
  <c r="BA83" i="1" s="1"/>
  <c r="BC83" i="1" s="1"/>
  <c r="BE83" i="1" s="1"/>
  <c r="BG83" i="1" s="1"/>
  <c r="AG84" i="1"/>
  <c r="AI84" i="1" s="1"/>
  <c r="AK84" i="1" s="1"/>
  <c r="AM84" i="1" s="1"/>
  <c r="AO84" i="1" s="1"/>
  <c r="AQ84" i="1" s="1"/>
  <c r="AS84" i="1" s="1"/>
  <c r="AU84" i="1" s="1"/>
  <c r="AW84" i="1" s="1"/>
  <c r="AY84" i="1" s="1"/>
  <c r="BA84" i="1" s="1"/>
  <c r="BC84" i="1" s="1"/>
  <c r="BE84" i="1" s="1"/>
  <c r="BG84" i="1" s="1"/>
  <c r="AG85" i="1"/>
  <c r="AI85" i="1" s="1"/>
  <c r="AK85" i="1" s="1"/>
  <c r="AM85" i="1" s="1"/>
  <c r="AO85" i="1" s="1"/>
  <c r="AQ85" i="1" s="1"/>
  <c r="AS85" i="1" s="1"/>
  <c r="AU85" i="1" s="1"/>
  <c r="AW85" i="1" s="1"/>
  <c r="AY85" i="1" s="1"/>
  <c r="BA85" i="1" s="1"/>
  <c r="BC85" i="1" s="1"/>
  <c r="BE85" i="1" s="1"/>
  <c r="BG85" i="1" s="1"/>
  <c r="AG86" i="1"/>
  <c r="AI86" i="1" s="1"/>
  <c r="AK86" i="1" s="1"/>
  <c r="AM86" i="1" s="1"/>
  <c r="AO86" i="1" s="1"/>
  <c r="AQ86" i="1" s="1"/>
  <c r="AS86" i="1" s="1"/>
  <c r="AU86" i="1" s="1"/>
  <c r="AW86" i="1" s="1"/>
  <c r="AY86" i="1" s="1"/>
  <c r="BA86" i="1" s="1"/>
  <c r="BC86" i="1" s="1"/>
  <c r="BE86" i="1" s="1"/>
  <c r="BG86" i="1" s="1"/>
  <c r="AG87" i="1"/>
  <c r="AI87" i="1" s="1"/>
  <c r="AK87" i="1" s="1"/>
  <c r="AM87" i="1" s="1"/>
  <c r="AO87" i="1" s="1"/>
  <c r="AQ87" i="1" s="1"/>
  <c r="AS87" i="1" s="1"/>
  <c r="AU87" i="1" s="1"/>
  <c r="AW87" i="1" s="1"/>
  <c r="AY87" i="1" s="1"/>
  <c r="BA87" i="1" s="1"/>
  <c r="BC87" i="1" s="1"/>
  <c r="BE87" i="1" s="1"/>
  <c r="BG87" i="1" s="1"/>
  <c r="AG113" i="1"/>
  <c r="AI113" i="1" s="1"/>
  <c r="AK113" i="1" s="1"/>
  <c r="AM113" i="1" s="1"/>
  <c r="AO113" i="1" s="1"/>
  <c r="AQ113" i="1" s="1"/>
  <c r="AS113" i="1" s="1"/>
  <c r="AU113" i="1" s="1"/>
  <c r="AW113" i="1" s="1"/>
  <c r="AY113" i="1" s="1"/>
  <c r="BA113" i="1" s="1"/>
  <c r="BC113" i="1" s="1"/>
  <c r="BE113" i="1" s="1"/>
  <c r="BG113" i="1" s="1"/>
  <c r="AG114" i="1"/>
  <c r="AI114" i="1" s="1"/>
  <c r="AK114" i="1" s="1"/>
  <c r="AM114" i="1" s="1"/>
  <c r="AO114" i="1" s="1"/>
  <c r="AQ114" i="1" s="1"/>
  <c r="AS114" i="1" s="1"/>
  <c r="AU114" i="1" s="1"/>
  <c r="AW114" i="1" s="1"/>
  <c r="AY114" i="1" s="1"/>
  <c r="BA114" i="1" s="1"/>
  <c r="BC114" i="1" s="1"/>
  <c r="BE114" i="1" s="1"/>
  <c r="BG114" i="1" s="1"/>
  <c r="AI115" i="1"/>
  <c r="AK115" i="1" s="1"/>
  <c r="AM115" i="1" s="1"/>
  <c r="AO115" i="1" s="1"/>
  <c r="AQ115" i="1" s="1"/>
  <c r="AS115" i="1" s="1"/>
  <c r="AU115" i="1" s="1"/>
  <c r="AW115" i="1" s="1"/>
  <c r="AY115" i="1" s="1"/>
  <c r="BA115" i="1" s="1"/>
  <c r="BC115" i="1" s="1"/>
  <c r="BE115" i="1" s="1"/>
  <c r="BG115" i="1" s="1"/>
  <c r="AG120" i="1"/>
  <c r="AI120" i="1" s="1"/>
  <c r="AK120" i="1" s="1"/>
  <c r="AM120" i="1" s="1"/>
  <c r="AO120" i="1" s="1"/>
  <c r="AQ120" i="1" s="1"/>
  <c r="AS120" i="1" s="1"/>
  <c r="AU120" i="1" s="1"/>
  <c r="AW120" i="1" s="1"/>
  <c r="AY120" i="1" s="1"/>
  <c r="BA120" i="1" s="1"/>
  <c r="BC120" i="1" s="1"/>
  <c r="BE120" i="1" s="1"/>
  <c r="BG120" i="1" s="1"/>
  <c r="AG121" i="1"/>
  <c r="AI121" i="1" s="1"/>
  <c r="AK121" i="1" s="1"/>
  <c r="AM121" i="1" s="1"/>
  <c r="AO121" i="1" s="1"/>
  <c r="AQ121" i="1" s="1"/>
  <c r="AS121" i="1" s="1"/>
  <c r="AU121" i="1" s="1"/>
  <c r="AW121" i="1" s="1"/>
  <c r="AY121" i="1" s="1"/>
  <c r="BA121" i="1" s="1"/>
  <c r="BC121" i="1" s="1"/>
  <c r="BE121" i="1" s="1"/>
  <c r="BG121" i="1" s="1"/>
  <c r="AG123" i="1"/>
  <c r="AI123" i="1" s="1"/>
  <c r="AK123" i="1" s="1"/>
  <c r="AM123" i="1" s="1"/>
  <c r="AO123" i="1" s="1"/>
  <c r="AQ123" i="1" s="1"/>
  <c r="AS123" i="1" s="1"/>
  <c r="AU123" i="1" s="1"/>
  <c r="AW123" i="1" s="1"/>
  <c r="AY123" i="1" s="1"/>
  <c r="BA123" i="1" s="1"/>
  <c r="BC123" i="1" s="1"/>
  <c r="BE123" i="1" s="1"/>
  <c r="BG123" i="1" s="1"/>
  <c r="AG124" i="1"/>
  <c r="AI124" i="1" s="1"/>
  <c r="AK124" i="1" s="1"/>
  <c r="AM124" i="1" s="1"/>
  <c r="AO124" i="1" s="1"/>
  <c r="AQ124" i="1" s="1"/>
  <c r="AS124" i="1" s="1"/>
  <c r="AU124" i="1" s="1"/>
  <c r="AW124" i="1" s="1"/>
  <c r="AY124" i="1" s="1"/>
  <c r="BA124" i="1" s="1"/>
  <c r="BC124" i="1" s="1"/>
  <c r="BE124" i="1" s="1"/>
  <c r="BG124" i="1" s="1"/>
  <c r="AG125" i="1"/>
  <c r="AI125" i="1" s="1"/>
  <c r="AK125" i="1" s="1"/>
  <c r="AM125" i="1" s="1"/>
  <c r="AO125" i="1" s="1"/>
  <c r="AQ125" i="1" s="1"/>
  <c r="AS125" i="1" s="1"/>
  <c r="AU125" i="1" s="1"/>
  <c r="AW125" i="1" s="1"/>
  <c r="AY125" i="1" s="1"/>
  <c r="BA125" i="1" s="1"/>
  <c r="BC125" i="1" s="1"/>
  <c r="BE125" i="1" s="1"/>
  <c r="BG125" i="1" s="1"/>
  <c r="AG126" i="1"/>
  <c r="AI126" i="1" s="1"/>
  <c r="AK126" i="1" s="1"/>
  <c r="AM126" i="1" s="1"/>
  <c r="AO126" i="1" s="1"/>
  <c r="AQ126" i="1" s="1"/>
  <c r="AS126" i="1" s="1"/>
  <c r="AU126" i="1" s="1"/>
  <c r="AW126" i="1" s="1"/>
  <c r="AY126" i="1" s="1"/>
  <c r="BA126" i="1" s="1"/>
  <c r="BC126" i="1" s="1"/>
  <c r="BE126" i="1" s="1"/>
  <c r="BG126" i="1" s="1"/>
  <c r="AG129" i="1"/>
  <c r="AI129" i="1" s="1"/>
  <c r="AK129" i="1" s="1"/>
  <c r="AM129" i="1" s="1"/>
  <c r="AO129" i="1" s="1"/>
  <c r="AQ129" i="1" s="1"/>
  <c r="AS129" i="1" s="1"/>
  <c r="AU129" i="1" s="1"/>
  <c r="AW129" i="1" s="1"/>
  <c r="AY129" i="1" s="1"/>
  <c r="BA129" i="1" s="1"/>
  <c r="BC129" i="1" s="1"/>
  <c r="BE129" i="1" s="1"/>
  <c r="BG129" i="1" s="1"/>
  <c r="AG130" i="1"/>
  <c r="AI130" i="1" s="1"/>
  <c r="AK130" i="1" s="1"/>
  <c r="AM130" i="1" s="1"/>
  <c r="AO130" i="1" s="1"/>
  <c r="AQ130" i="1" s="1"/>
  <c r="AS130" i="1" s="1"/>
  <c r="AU130" i="1" s="1"/>
  <c r="AW130" i="1" s="1"/>
  <c r="AY130" i="1" s="1"/>
  <c r="BA130" i="1" s="1"/>
  <c r="BC130" i="1" s="1"/>
  <c r="BE130" i="1" s="1"/>
  <c r="BG130" i="1" s="1"/>
  <c r="AG131" i="1"/>
  <c r="AI131" i="1" s="1"/>
  <c r="AK131" i="1" s="1"/>
  <c r="AM131" i="1" s="1"/>
  <c r="AO131" i="1" s="1"/>
  <c r="AQ131" i="1" s="1"/>
  <c r="AS131" i="1" s="1"/>
  <c r="AU131" i="1" s="1"/>
  <c r="AW131" i="1" s="1"/>
  <c r="AY131" i="1" s="1"/>
  <c r="BA131" i="1" s="1"/>
  <c r="BC131" i="1" s="1"/>
  <c r="BE131" i="1" s="1"/>
  <c r="BG131" i="1" s="1"/>
  <c r="AG134" i="1"/>
  <c r="AI134" i="1" s="1"/>
  <c r="AK134" i="1" s="1"/>
  <c r="AM134" i="1" s="1"/>
  <c r="AO134" i="1" s="1"/>
  <c r="AQ134" i="1" s="1"/>
  <c r="AS134" i="1" s="1"/>
  <c r="AU134" i="1" s="1"/>
  <c r="AW134" i="1" s="1"/>
  <c r="AY134" i="1" s="1"/>
  <c r="BA134" i="1" s="1"/>
  <c r="BC134" i="1" s="1"/>
  <c r="BE134" i="1" s="1"/>
  <c r="BG134" i="1" s="1"/>
  <c r="AG137" i="1"/>
  <c r="AI137" i="1" s="1"/>
  <c r="AK137" i="1" s="1"/>
  <c r="AM137" i="1" s="1"/>
  <c r="AO137" i="1" s="1"/>
  <c r="AQ137" i="1" s="1"/>
  <c r="AS137" i="1" s="1"/>
  <c r="AU137" i="1" s="1"/>
  <c r="AW137" i="1" s="1"/>
  <c r="AY137" i="1" s="1"/>
  <c r="BA137" i="1" s="1"/>
  <c r="BC137" i="1" s="1"/>
  <c r="BE137" i="1" s="1"/>
  <c r="BG137" i="1" s="1"/>
  <c r="AG138" i="1"/>
  <c r="AI138" i="1" s="1"/>
  <c r="AK138" i="1" s="1"/>
  <c r="AM138" i="1" s="1"/>
  <c r="AO138" i="1" s="1"/>
  <c r="AQ138" i="1" s="1"/>
  <c r="AS138" i="1" s="1"/>
  <c r="AU138" i="1" s="1"/>
  <c r="AW138" i="1" s="1"/>
  <c r="AY138" i="1" s="1"/>
  <c r="BA138" i="1" s="1"/>
  <c r="BC138" i="1" s="1"/>
  <c r="BE138" i="1" s="1"/>
  <c r="BG138" i="1" s="1"/>
  <c r="AG162" i="1"/>
  <c r="AI162" i="1" s="1"/>
  <c r="AK162" i="1" s="1"/>
  <c r="AM162" i="1" s="1"/>
  <c r="AO162" i="1" s="1"/>
  <c r="AQ162" i="1" s="1"/>
  <c r="AS162" i="1" s="1"/>
  <c r="AU162" i="1" s="1"/>
  <c r="AW162" i="1" s="1"/>
  <c r="AY162" i="1" s="1"/>
  <c r="BA162" i="1" s="1"/>
  <c r="BC162" i="1" s="1"/>
  <c r="BE162" i="1" s="1"/>
  <c r="BG162" i="1" s="1"/>
  <c r="AG163" i="1"/>
  <c r="AI163" i="1" s="1"/>
  <c r="AK163" i="1" s="1"/>
  <c r="AM163" i="1" s="1"/>
  <c r="AO163" i="1" s="1"/>
  <c r="AQ163" i="1" s="1"/>
  <c r="AS163" i="1" s="1"/>
  <c r="AU163" i="1" s="1"/>
  <c r="AW163" i="1" s="1"/>
  <c r="AY163" i="1" s="1"/>
  <c r="BA163" i="1" s="1"/>
  <c r="BC163" i="1" s="1"/>
  <c r="BE163" i="1" s="1"/>
  <c r="BG163" i="1" s="1"/>
  <c r="AG164" i="1"/>
  <c r="AI164" i="1" s="1"/>
  <c r="AK164" i="1" s="1"/>
  <c r="AM164" i="1" s="1"/>
  <c r="AO164" i="1" s="1"/>
  <c r="AQ164" i="1" s="1"/>
  <c r="AS164" i="1" s="1"/>
  <c r="AU164" i="1" s="1"/>
  <c r="AW164" i="1" s="1"/>
  <c r="AY164" i="1" s="1"/>
  <c r="BA164" i="1" s="1"/>
  <c r="BC164" i="1" s="1"/>
  <c r="BE164" i="1" s="1"/>
  <c r="BG164" i="1" s="1"/>
  <c r="AG167" i="1"/>
  <c r="AI167" i="1" s="1"/>
  <c r="AK167" i="1" s="1"/>
  <c r="AM167" i="1" s="1"/>
  <c r="AO167" i="1" s="1"/>
  <c r="AQ167" i="1" s="1"/>
  <c r="AS167" i="1" s="1"/>
  <c r="AU167" i="1" s="1"/>
  <c r="AW167" i="1" s="1"/>
  <c r="AY167" i="1" s="1"/>
  <c r="BA167" i="1" s="1"/>
  <c r="BC167" i="1" s="1"/>
  <c r="BE167" i="1" s="1"/>
  <c r="BG167" i="1" s="1"/>
  <c r="AG168" i="1"/>
  <c r="AI168" i="1" s="1"/>
  <c r="AK168" i="1" s="1"/>
  <c r="AM168" i="1" s="1"/>
  <c r="AO168" i="1" s="1"/>
  <c r="AQ168" i="1" s="1"/>
  <c r="AS168" i="1" s="1"/>
  <c r="AU168" i="1" s="1"/>
  <c r="AW168" i="1" s="1"/>
  <c r="AY168" i="1" s="1"/>
  <c r="BA168" i="1" s="1"/>
  <c r="BC168" i="1" s="1"/>
  <c r="BE168" i="1" s="1"/>
  <c r="BG168" i="1" s="1"/>
  <c r="AG169" i="1"/>
  <c r="AI169" i="1" s="1"/>
  <c r="AK169" i="1" s="1"/>
  <c r="AM169" i="1" s="1"/>
  <c r="AO169" i="1" s="1"/>
  <c r="AQ169" i="1" s="1"/>
  <c r="AS169" i="1" s="1"/>
  <c r="AU169" i="1" s="1"/>
  <c r="AW169" i="1" s="1"/>
  <c r="AY169" i="1" s="1"/>
  <c r="BA169" i="1" s="1"/>
  <c r="BC169" i="1" s="1"/>
  <c r="BE169" i="1" s="1"/>
  <c r="BG169" i="1" s="1"/>
  <c r="AG170" i="1"/>
  <c r="AI170" i="1" s="1"/>
  <c r="AK170" i="1" s="1"/>
  <c r="AM170" i="1" s="1"/>
  <c r="AO170" i="1" s="1"/>
  <c r="AQ170" i="1" s="1"/>
  <c r="AS170" i="1" s="1"/>
  <c r="AU170" i="1" s="1"/>
  <c r="AW170" i="1" s="1"/>
  <c r="AY170" i="1" s="1"/>
  <c r="BA170" i="1" s="1"/>
  <c r="BC170" i="1" s="1"/>
  <c r="BE170" i="1" s="1"/>
  <c r="BG170" i="1" s="1"/>
  <c r="AG171" i="1"/>
  <c r="AI171" i="1" s="1"/>
  <c r="AK171" i="1" s="1"/>
  <c r="AM171" i="1" s="1"/>
  <c r="AO171" i="1" s="1"/>
  <c r="AQ171" i="1" s="1"/>
  <c r="AS171" i="1" s="1"/>
  <c r="AU171" i="1" s="1"/>
  <c r="AW171" i="1" s="1"/>
  <c r="AY171" i="1" s="1"/>
  <c r="BA171" i="1" s="1"/>
  <c r="BC171" i="1" s="1"/>
  <c r="BE171" i="1" s="1"/>
  <c r="BG171" i="1" s="1"/>
  <c r="AG174" i="1"/>
  <c r="AI174" i="1" s="1"/>
  <c r="AK174" i="1" s="1"/>
  <c r="AM174" i="1" s="1"/>
  <c r="AO174" i="1" s="1"/>
  <c r="AQ174" i="1" s="1"/>
  <c r="AS174" i="1" s="1"/>
  <c r="AU174" i="1" s="1"/>
  <c r="AW174" i="1" s="1"/>
  <c r="AY174" i="1" s="1"/>
  <c r="BA174" i="1" s="1"/>
  <c r="BC174" i="1" s="1"/>
  <c r="BE174" i="1" s="1"/>
  <c r="BG174" i="1" s="1"/>
  <c r="AG175" i="1"/>
  <c r="AI175" i="1" s="1"/>
  <c r="AK175" i="1" s="1"/>
  <c r="AM175" i="1" s="1"/>
  <c r="AO175" i="1" s="1"/>
  <c r="AQ175" i="1" s="1"/>
  <c r="AS175" i="1" s="1"/>
  <c r="AU175" i="1" s="1"/>
  <c r="AW175" i="1" s="1"/>
  <c r="AY175" i="1" s="1"/>
  <c r="BA175" i="1" s="1"/>
  <c r="BC175" i="1" s="1"/>
  <c r="BE175" i="1" s="1"/>
  <c r="BG175" i="1" s="1"/>
  <c r="AG176" i="1"/>
  <c r="AI176" i="1" s="1"/>
  <c r="AK176" i="1" s="1"/>
  <c r="AM176" i="1" s="1"/>
  <c r="AO176" i="1" s="1"/>
  <c r="AQ176" i="1" s="1"/>
  <c r="AS176" i="1" s="1"/>
  <c r="AU176" i="1" s="1"/>
  <c r="AW176" i="1" s="1"/>
  <c r="AY176" i="1" s="1"/>
  <c r="BA176" i="1" s="1"/>
  <c r="BC176" i="1" s="1"/>
  <c r="BE176" i="1" s="1"/>
  <c r="BG176" i="1" s="1"/>
  <c r="AG177" i="1"/>
  <c r="AI177" i="1" s="1"/>
  <c r="AK177" i="1" s="1"/>
  <c r="AM177" i="1" s="1"/>
  <c r="AO177" i="1" s="1"/>
  <c r="AQ177" i="1" s="1"/>
  <c r="AS177" i="1" s="1"/>
  <c r="AU177" i="1" s="1"/>
  <c r="AW177" i="1" s="1"/>
  <c r="AY177" i="1" s="1"/>
  <c r="BA177" i="1" s="1"/>
  <c r="BC177" i="1" s="1"/>
  <c r="BE177" i="1" s="1"/>
  <c r="BG177" i="1" s="1"/>
  <c r="AG190" i="1"/>
  <c r="AI190" i="1" s="1"/>
  <c r="AK190" i="1" s="1"/>
  <c r="AM190" i="1" s="1"/>
  <c r="AO190" i="1" s="1"/>
  <c r="AQ190" i="1" s="1"/>
  <c r="AS190" i="1" s="1"/>
  <c r="AU190" i="1" s="1"/>
  <c r="AW190" i="1" s="1"/>
  <c r="AY190" i="1" s="1"/>
  <c r="BA190" i="1" s="1"/>
  <c r="BC190" i="1" s="1"/>
  <c r="BE190" i="1" s="1"/>
  <c r="BG190" i="1" s="1"/>
  <c r="AG191" i="1"/>
  <c r="AI191" i="1" s="1"/>
  <c r="AK191" i="1" s="1"/>
  <c r="AM191" i="1" s="1"/>
  <c r="AO191" i="1" s="1"/>
  <c r="AQ191" i="1" s="1"/>
  <c r="AS191" i="1" s="1"/>
  <c r="AU191" i="1" s="1"/>
  <c r="AW191" i="1" s="1"/>
  <c r="AY191" i="1" s="1"/>
  <c r="BA191" i="1" s="1"/>
  <c r="BC191" i="1" s="1"/>
  <c r="BE191" i="1" s="1"/>
  <c r="BG191" i="1" s="1"/>
  <c r="AG194" i="1"/>
  <c r="AI194" i="1" s="1"/>
  <c r="AK194" i="1" s="1"/>
  <c r="AM194" i="1" s="1"/>
  <c r="AO194" i="1" s="1"/>
  <c r="AQ194" i="1" s="1"/>
  <c r="AS194" i="1" s="1"/>
  <c r="AU194" i="1" s="1"/>
  <c r="AW194" i="1" s="1"/>
  <c r="AY194" i="1" s="1"/>
  <c r="BA194" i="1" s="1"/>
  <c r="BC194" i="1" s="1"/>
  <c r="BE194" i="1" s="1"/>
  <c r="BG194" i="1" s="1"/>
  <c r="AG195" i="1"/>
  <c r="AI195" i="1" s="1"/>
  <c r="AK195" i="1" s="1"/>
  <c r="AM195" i="1" s="1"/>
  <c r="AO195" i="1" s="1"/>
  <c r="AQ195" i="1" s="1"/>
  <c r="AS195" i="1" s="1"/>
  <c r="AU195" i="1" s="1"/>
  <c r="AW195" i="1" s="1"/>
  <c r="AY195" i="1" s="1"/>
  <c r="BA195" i="1" s="1"/>
  <c r="BC195" i="1" s="1"/>
  <c r="BE195" i="1" s="1"/>
  <c r="BG195" i="1" s="1"/>
  <c r="AG198" i="1"/>
  <c r="AI198" i="1" s="1"/>
  <c r="AK198" i="1" s="1"/>
  <c r="AM198" i="1" s="1"/>
  <c r="AO198" i="1" s="1"/>
  <c r="AQ198" i="1" s="1"/>
  <c r="AS198" i="1" s="1"/>
  <c r="AU198" i="1" s="1"/>
  <c r="AW198" i="1" s="1"/>
  <c r="AY198" i="1" s="1"/>
  <c r="BA198" i="1" s="1"/>
  <c r="BC198" i="1" s="1"/>
  <c r="BE198" i="1" s="1"/>
  <c r="BG198" i="1" s="1"/>
  <c r="AG199" i="1"/>
  <c r="AI199" i="1" s="1"/>
  <c r="AK199" i="1" s="1"/>
  <c r="AM199" i="1" s="1"/>
  <c r="AO199" i="1" s="1"/>
  <c r="AQ199" i="1" s="1"/>
  <c r="AS199" i="1" s="1"/>
  <c r="AU199" i="1" s="1"/>
  <c r="AW199" i="1" s="1"/>
  <c r="AY199" i="1" s="1"/>
  <c r="BA199" i="1" s="1"/>
  <c r="BC199" i="1" s="1"/>
  <c r="BE199" i="1" s="1"/>
  <c r="BG199" i="1" s="1"/>
  <c r="AG202" i="1"/>
  <c r="AI202" i="1" s="1"/>
  <c r="AK202" i="1" s="1"/>
  <c r="AM202" i="1" s="1"/>
  <c r="AO202" i="1" s="1"/>
  <c r="AQ202" i="1" s="1"/>
  <c r="AS202" i="1" s="1"/>
  <c r="AU202" i="1" s="1"/>
  <c r="AW202" i="1" s="1"/>
  <c r="AY202" i="1" s="1"/>
  <c r="BA202" i="1" s="1"/>
  <c r="BC202" i="1" s="1"/>
  <c r="BE202" i="1" s="1"/>
  <c r="BG202" i="1" s="1"/>
  <c r="AG203" i="1"/>
  <c r="AI203" i="1" s="1"/>
  <c r="AK203" i="1" s="1"/>
  <c r="AM203" i="1" s="1"/>
  <c r="AO203" i="1" s="1"/>
  <c r="AQ203" i="1" s="1"/>
  <c r="AS203" i="1" s="1"/>
  <c r="AU203" i="1" s="1"/>
  <c r="AW203" i="1" s="1"/>
  <c r="AY203" i="1" s="1"/>
  <c r="BA203" i="1" s="1"/>
  <c r="BC203" i="1" s="1"/>
  <c r="BE203" i="1" s="1"/>
  <c r="BG203" i="1" s="1"/>
  <c r="AG206" i="1"/>
  <c r="AI206" i="1" s="1"/>
  <c r="AK206" i="1" s="1"/>
  <c r="AM206" i="1" s="1"/>
  <c r="AO206" i="1" s="1"/>
  <c r="AQ206" i="1" s="1"/>
  <c r="AS206" i="1" s="1"/>
  <c r="AU206" i="1" s="1"/>
  <c r="AW206" i="1" s="1"/>
  <c r="AY206" i="1" s="1"/>
  <c r="BA206" i="1" s="1"/>
  <c r="BC206" i="1" s="1"/>
  <c r="BE206" i="1" s="1"/>
  <c r="BG206" i="1" s="1"/>
  <c r="AG207" i="1"/>
  <c r="AI207" i="1" s="1"/>
  <c r="AK207" i="1" s="1"/>
  <c r="AM207" i="1" s="1"/>
  <c r="AO207" i="1" s="1"/>
  <c r="AQ207" i="1" s="1"/>
  <c r="AS207" i="1" s="1"/>
  <c r="AU207" i="1" s="1"/>
  <c r="AW207" i="1" s="1"/>
  <c r="AY207" i="1" s="1"/>
  <c r="BA207" i="1" s="1"/>
  <c r="BC207" i="1" s="1"/>
  <c r="BE207" i="1" s="1"/>
  <c r="BG207" i="1" s="1"/>
  <c r="AG210" i="1"/>
  <c r="AI210" i="1" s="1"/>
  <c r="AK210" i="1" s="1"/>
  <c r="AM210" i="1" s="1"/>
  <c r="AO210" i="1" s="1"/>
  <c r="AQ210" i="1" s="1"/>
  <c r="AS210" i="1" s="1"/>
  <c r="AU210" i="1" s="1"/>
  <c r="AW210" i="1" s="1"/>
  <c r="AY210" i="1" s="1"/>
  <c r="BA210" i="1" s="1"/>
  <c r="BC210" i="1" s="1"/>
  <c r="BE210" i="1" s="1"/>
  <c r="BG210" i="1" s="1"/>
  <c r="AG211" i="1"/>
  <c r="AI211" i="1" s="1"/>
  <c r="AK211" i="1" s="1"/>
  <c r="AM211" i="1" s="1"/>
  <c r="AO211" i="1" s="1"/>
  <c r="AQ211" i="1" s="1"/>
  <c r="AS211" i="1" s="1"/>
  <c r="AU211" i="1" s="1"/>
  <c r="AW211" i="1" s="1"/>
  <c r="AY211" i="1" s="1"/>
  <c r="BA211" i="1" s="1"/>
  <c r="BC211" i="1" s="1"/>
  <c r="BE211" i="1" s="1"/>
  <c r="BG211" i="1" s="1"/>
  <c r="AG214" i="1"/>
  <c r="AI214" i="1" s="1"/>
  <c r="AK214" i="1" s="1"/>
  <c r="AM214" i="1" s="1"/>
  <c r="AO214" i="1" s="1"/>
  <c r="AQ214" i="1" s="1"/>
  <c r="AS214" i="1" s="1"/>
  <c r="AU214" i="1" s="1"/>
  <c r="AW214" i="1" s="1"/>
  <c r="AY214" i="1" s="1"/>
  <c r="BA214" i="1" s="1"/>
  <c r="BC214" i="1" s="1"/>
  <c r="BE214" i="1" s="1"/>
  <c r="BG214" i="1" s="1"/>
  <c r="AG215" i="1"/>
  <c r="AI215" i="1" s="1"/>
  <c r="AK215" i="1" s="1"/>
  <c r="AM215" i="1" s="1"/>
  <c r="AO215" i="1" s="1"/>
  <c r="AQ215" i="1" s="1"/>
  <c r="AS215" i="1" s="1"/>
  <c r="AU215" i="1" s="1"/>
  <c r="AW215" i="1" s="1"/>
  <c r="AY215" i="1" s="1"/>
  <c r="BA215" i="1" s="1"/>
  <c r="BC215" i="1" s="1"/>
  <c r="BE215" i="1" s="1"/>
  <c r="BG215" i="1" s="1"/>
  <c r="AG218" i="1"/>
  <c r="AI218" i="1" s="1"/>
  <c r="AK218" i="1" s="1"/>
  <c r="AM218" i="1" s="1"/>
  <c r="AO218" i="1" s="1"/>
  <c r="AQ218" i="1" s="1"/>
  <c r="AS218" i="1" s="1"/>
  <c r="AU218" i="1" s="1"/>
  <c r="AW218" i="1" s="1"/>
  <c r="AY218" i="1" s="1"/>
  <c r="BA218" i="1" s="1"/>
  <c r="BC218" i="1" s="1"/>
  <c r="BE218" i="1" s="1"/>
  <c r="BG218" i="1" s="1"/>
  <c r="AG219" i="1"/>
  <c r="AI219" i="1" s="1"/>
  <c r="AK219" i="1" s="1"/>
  <c r="AM219" i="1" s="1"/>
  <c r="AO219" i="1" s="1"/>
  <c r="AQ219" i="1" s="1"/>
  <c r="AS219" i="1" s="1"/>
  <c r="AU219" i="1" s="1"/>
  <c r="AW219" i="1" s="1"/>
  <c r="AY219" i="1" s="1"/>
  <c r="BA219" i="1" s="1"/>
  <c r="BC219" i="1" s="1"/>
  <c r="BE219" i="1" s="1"/>
  <c r="BG219" i="1" s="1"/>
  <c r="AG222" i="1"/>
  <c r="AI222" i="1" s="1"/>
  <c r="AK222" i="1" s="1"/>
  <c r="AM222" i="1" s="1"/>
  <c r="AO222" i="1" s="1"/>
  <c r="AQ222" i="1" s="1"/>
  <c r="AS222" i="1" s="1"/>
  <c r="AU222" i="1" s="1"/>
  <c r="AW222" i="1" s="1"/>
  <c r="AY222" i="1" s="1"/>
  <c r="BA222" i="1" s="1"/>
  <c r="BC222" i="1" s="1"/>
  <c r="BE222" i="1" s="1"/>
  <c r="BG222" i="1" s="1"/>
  <c r="AG223" i="1"/>
  <c r="AI223" i="1" s="1"/>
  <c r="AK223" i="1" s="1"/>
  <c r="AM223" i="1" s="1"/>
  <c r="AO223" i="1" s="1"/>
  <c r="AQ223" i="1" s="1"/>
  <c r="AS223" i="1" s="1"/>
  <c r="AU223" i="1" s="1"/>
  <c r="AW223" i="1" s="1"/>
  <c r="AY223" i="1" s="1"/>
  <c r="BA223" i="1" s="1"/>
  <c r="BC223" i="1" s="1"/>
  <c r="BE223" i="1" s="1"/>
  <c r="BG223" i="1" s="1"/>
  <c r="AG224" i="1"/>
  <c r="AI224" i="1" s="1"/>
  <c r="AK224" i="1" s="1"/>
  <c r="AM224" i="1" s="1"/>
  <c r="AO224" i="1" s="1"/>
  <c r="AQ224" i="1" s="1"/>
  <c r="AS224" i="1" s="1"/>
  <c r="AU224" i="1" s="1"/>
  <c r="AW224" i="1" s="1"/>
  <c r="AY224" i="1" s="1"/>
  <c r="BA224" i="1" s="1"/>
  <c r="BC224" i="1" s="1"/>
  <c r="BE224" i="1" s="1"/>
  <c r="BG224" i="1" s="1"/>
  <c r="AG225" i="1"/>
  <c r="AI225" i="1" s="1"/>
  <c r="AK225" i="1" s="1"/>
  <c r="AM225" i="1" s="1"/>
  <c r="AO225" i="1" s="1"/>
  <c r="AQ225" i="1" s="1"/>
  <c r="AS225" i="1" s="1"/>
  <c r="AU225" i="1" s="1"/>
  <c r="AW225" i="1" s="1"/>
  <c r="AY225" i="1" s="1"/>
  <c r="BA225" i="1" s="1"/>
  <c r="BC225" i="1" s="1"/>
  <c r="BE225" i="1" s="1"/>
  <c r="BG225" i="1" s="1"/>
  <c r="AG228" i="1"/>
  <c r="AI228" i="1" s="1"/>
  <c r="AK228" i="1" s="1"/>
  <c r="AM228" i="1" s="1"/>
  <c r="AO228" i="1" s="1"/>
  <c r="AQ228" i="1" s="1"/>
  <c r="AS228" i="1" s="1"/>
  <c r="AU228" i="1" s="1"/>
  <c r="AW228" i="1" s="1"/>
  <c r="AY228" i="1" s="1"/>
  <c r="BA228" i="1" s="1"/>
  <c r="BC228" i="1" s="1"/>
  <c r="BE228" i="1" s="1"/>
  <c r="BG228" i="1" s="1"/>
  <c r="AG229" i="1"/>
  <c r="AI229" i="1" s="1"/>
  <c r="AK229" i="1" s="1"/>
  <c r="AM229" i="1" s="1"/>
  <c r="AO229" i="1" s="1"/>
  <c r="AQ229" i="1" s="1"/>
  <c r="AS229" i="1" s="1"/>
  <c r="AU229" i="1" s="1"/>
  <c r="AW229" i="1" s="1"/>
  <c r="AY229" i="1" s="1"/>
  <c r="BA229" i="1" s="1"/>
  <c r="BC229" i="1" s="1"/>
  <c r="BE229" i="1" s="1"/>
  <c r="BG229" i="1" s="1"/>
  <c r="AG232" i="1"/>
  <c r="AI232" i="1" s="1"/>
  <c r="AK232" i="1" s="1"/>
  <c r="AM232" i="1" s="1"/>
  <c r="AO232" i="1" s="1"/>
  <c r="AQ232" i="1" s="1"/>
  <c r="AS232" i="1" s="1"/>
  <c r="AU232" i="1" s="1"/>
  <c r="AW232" i="1" s="1"/>
  <c r="AY232" i="1" s="1"/>
  <c r="BA232" i="1" s="1"/>
  <c r="BC232" i="1" s="1"/>
  <c r="BE232" i="1" s="1"/>
  <c r="BG232" i="1" s="1"/>
  <c r="AG233" i="1"/>
  <c r="AI233" i="1" s="1"/>
  <c r="AK233" i="1" s="1"/>
  <c r="AM233" i="1" s="1"/>
  <c r="AO233" i="1" s="1"/>
  <c r="AQ233" i="1" s="1"/>
  <c r="AS233" i="1" s="1"/>
  <c r="AU233" i="1" s="1"/>
  <c r="AW233" i="1" s="1"/>
  <c r="AY233" i="1" s="1"/>
  <c r="BA233" i="1" s="1"/>
  <c r="BC233" i="1" s="1"/>
  <c r="BE233" i="1" s="1"/>
  <c r="BG233" i="1" s="1"/>
  <c r="AG236" i="1"/>
  <c r="AI236" i="1" s="1"/>
  <c r="AK236" i="1" s="1"/>
  <c r="AM236" i="1" s="1"/>
  <c r="AO236" i="1" s="1"/>
  <c r="AQ236" i="1" s="1"/>
  <c r="AS236" i="1" s="1"/>
  <c r="AU236" i="1" s="1"/>
  <c r="AW236" i="1" s="1"/>
  <c r="AY236" i="1" s="1"/>
  <c r="BA236" i="1" s="1"/>
  <c r="BC236" i="1" s="1"/>
  <c r="BE236" i="1" s="1"/>
  <c r="BG236" i="1" s="1"/>
  <c r="AG237" i="1"/>
  <c r="AI237" i="1" s="1"/>
  <c r="AK237" i="1" s="1"/>
  <c r="AM237" i="1" s="1"/>
  <c r="AO237" i="1" s="1"/>
  <c r="AQ237" i="1" s="1"/>
  <c r="AS237" i="1" s="1"/>
  <c r="AU237" i="1" s="1"/>
  <c r="AW237" i="1" s="1"/>
  <c r="AY237" i="1" s="1"/>
  <c r="BA237" i="1" s="1"/>
  <c r="BC237" i="1" s="1"/>
  <c r="BE237" i="1" s="1"/>
  <c r="BG237" i="1" s="1"/>
  <c r="AG256" i="1"/>
  <c r="AI256" i="1" s="1"/>
  <c r="AK256" i="1" s="1"/>
  <c r="AM256" i="1" s="1"/>
  <c r="AO256" i="1" s="1"/>
  <c r="AQ256" i="1" s="1"/>
  <c r="AS256" i="1" s="1"/>
  <c r="AU256" i="1" s="1"/>
  <c r="AW256" i="1" s="1"/>
  <c r="AY256" i="1" s="1"/>
  <c r="BA256" i="1" s="1"/>
  <c r="BC256" i="1" s="1"/>
  <c r="BE256" i="1" s="1"/>
  <c r="BG256" i="1" s="1"/>
  <c r="AG261" i="1"/>
  <c r="AI261" i="1" s="1"/>
  <c r="AK261" i="1" s="1"/>
  <c r="AM261" i="1" s="1"/>
  <c r="AO261" i="1" s="1"/>
  <c r="AQ261" i="1" s="1"/>
  <c r="AS261" i="1" s="1"/>
  <c r="AU261" i="1" s="1"/>
  <c r="AW261" i="1" s="1"/>
  <c r="AY261" i="1" s="1"/>
  <c r="BA261" i="1" s="1"/>
  <c r="BC261" i="1" s="1"/>
  <c r="BE261" i="1" s="1"/>
  <c r="BG261" i="1" s="1"/>
  <c r="AG262" i="1"/>
  <c r="AI262" i="1" s="1"/>
  <c r="AK262" i="1" s="1"/>
  <c r="AM262" i="1" s="1"/>
  <c r="AO262" i="1" s="1"/>
  <c r="AQ262" i="1" s="1"/>
  <c r="AS262" i="1" s="1"/>
  <c r="AU262" i="1" s="1"/>
  <c r="AW262" i="1" s="1"/>
  <c r="AY262" i="1" s="1"/>
  <c r="BA262" i="1" s="1"/>
  <c r="BC262" i="1" s="1"/>
  <c r="BE262" i="1" s="1"/>
  <c r="BG262" i="1" s="1"/>
  <c r="AG265" i="1"/>
  <c r="AI265" i="1" s="1"/>
  <c r="AK265" i="1" s="1"/>
  <c r="AM265" i="1" s="1"/>
  <c r="AO265" i="1" s="1"/>
  <c r="AQ265" i="1" s="1"/>
  <c r="AS265" i="1" s="1"/>
  <c r="AU265" i="1" s="1"/>
  <c r="AW265" i="1" s="1"/>
  <c r="AY265" i="1" s="1"/>
  <c r="BA265" i="1" s="1"/>
  <c r="BC265" i="1" s="1"/>
  <c r="BE265" i="1" s="1"/>
  <c r="BG265" i="1" s="1"/>
  <c r="AG266" i="1"/>
  <c r="AI266" i="1" s="1"/>
  <c r="AK266" i="1" s="1"/>
  <c r="AM266" i="1" s="1"/>
  <c r="AO266" i="1" s="1"/>
  <c r="AQ266" i="1" s="1"/>
  <c r="AS266" i="1" s="1"/>
  <c r="AU266" i="1" s="1"/>
  <c r="AW266" i="1" s="1"/>
  <c r="AY266" i="1" s="1"/>
  <c r="BA266" i="1" s="1"/>
  <c r="BC266" i="1" s="1"/>
  <c r="BE266" i="1" s="1"/>
  <c r="BG266" i="1" s="1"/>
  <c r="AG271" i="1"/>
  <c r="AI271" i="1" s="1"/>
  <c r="AK271" i="1" s="1"/>
  <c r="AM271" i="1" s="1"/>
  <c r="AO271" i="1" s="1"/>
  <c r="AQ271" i="1" s="1"/>
  <c r="AS271" i="1" s="1"/>
  <c r="AU271" i="1" s="1"/>
  <c r="AW271" i="1" s="1"/>
  <c r="AY271" i="1" s="1"/>
  <c r="BA271" i="1" s="1"/>
  <c r="BC271" i="1" s="1"/>
  <c r="BE271" i="1" s="1"/>
  <c r="BG271" i="1" s="1"/>
  <c r="AG272" i="1"/>
  <c r="AI272" i="1" s="1"/>
  <c r="AK272" i="1" s="1"/>
  <c r="AM272" i="1" s="1"/>
  <c r="AO272" i="1" s="1"/>
  <c r="AQ272" i="1" s="1"/>
  <c r="AS272" i="1" s="1"/>
  <c r="AU272" i="1" s="1"/>
  <c r="AW272" i="1" s="1"/>
  <c r="AY272" i="1" s="1"/>
  <c r="BA272" i="1" s="1"/>
  <c r="BC272" i="1" s="1"/>
  <c r="BE272" i="1" s="1"/>
  <c r="BG272" i="1" s="1"/>
  <c r="AG273" i="1"/>
  <c r="AI273" i="1" s="1"/>
  <c r="AK273" i="1" s="1"/>
  <c r="AM273" i="1" s="1"/>
  <c r="AO273" i="1" s="1"/>
  <c r="AQ273" i="1" s="1"/>
  <c r="AS273" i="1" s="1"/>
  <c r="AU273" i="1" s="1"/>
  <c r="AW273" i="1" s="1"/>
  <c r="AY273" i="1" s="1"/>
  <c r="BA273" i="1" s="1"/>
  <c r="BC273" i="1" s="1"/>
  <c r="BE273" i="1" s="1"/>
  <c r="BG273" i="1" s="1"/>
  <c r="AG274" i="1"/>
  <c r="AI274" i="1" s="1"/>
  <c r="AK274" i="1" s="1"/>
  <c r="AM274" i="1" s="1"/>
  <c r="AO274" i="1" s="1"/>
  <c r="AQ274" i="1" s="1"/>
  <c r="AS274" i="1" s="1"/>
  <c r="AU274" i="1" s="1"/>
  <c r="AW274" i="1" s="1"/>
  <c r="AY274" i="1" s="1"/>
  <c r="BA274" i="1" s="1"/>
  <c r="BC274" i="1" s="1"/>
  <c r="BE274" i="1" s="1"/>
  <c r="BG274" i="1" s="1"/>
  <c r="AG275" i="1"/>
  <c r="AI275" i="1" s="1"/>
  <c r="AK275" i="1" s="1"/>
  <c r="AM275" i="1" s="1"/>
  <c r="AO275" i="1" s="1"/>
  <c r="AQ275" i="1" s="1"/>
  <c r="AS275" i="1" s="1"/>
  <c r="AU275" i="1" s="1"/>
  <c r="AW275" i="1" s="1"/>
  <c r="AY275" i="1" s="1"/>
  <c r="BA275" i="1" s="1"/>
  <c r="BC275" i="1" s="1"/>
  <c r="BE275" i="1" s="1"/>
  <c r="BG275" i="1" s="1"/>
  <c r="AG278" i="1"/>
  <c r="AI278" i="1" s="1"/>
  <c r="AK278" i="1" s="1"/>
  <c r="AM278" i="1" s="1"/>
  <c r="AO278" i="1" s="1"/>
  <c r="AQ278" i="1" s="1"/>
  <c r="AS278" i="1" s="1"/>
  <c r="AU278" i="1" s="1"/>
  <c r="AW278" i="1" s="1"/>
  <c r="AY278" i="1" s="1"/>
  <c r="BA278" i="1" s="1"/>
  <c r="BC278" i="1" s="1"/>
  <c r="BE278" i="1" s="1"/>
  <c r="BG278" i="1" s="1"/>
  <c r="AG279" i="1"/>
  <c r="AI279" i="1" s="1"/>
  <c r="AK279" i="1" s="1"/>
  <c r="AM279" i="1" s="1"/>
  <c r="AO279" i="1" s="1"/>
  <c r="AQ279" i="1" s="1"/>
  <c r="AS279" i="1" s="1"/>
  <c r="AU279" i="1" s="1"/>
  <c r="AW279" i="1" s="1"/>
  <c r="AY279" i="1" s="1"/>
  <c r="BA279" i="1" s="1"/>
  <c r="BC279" i="1" s="1"/>
  <c r="BE279" i="1" s="1"/>
  <c r="BG279" i="1" s="1"/>
  <c r="AG280" i="1"/>
  <c r="AI280" i="1" s="1"/>
  <c r="AK280" i="1" s="1"/>
  <c r="AM280" i="1" s="1"/>
  <c r="AO280" i="1" s="1"/>
  <c r="AQ280" i="1" s="1"/>
  <c r="AS280" i="1" s="1"/>
  <c r="AU280" i="1" s="1"/>
  <c r="AW280" i="1" s="1"/>
  <c r="AY280" i="1" s="1"/>
  <c r="BA280" i="1" s="1"/>
  <c r="BC280" i="1" s="1"/>
  <c r="BE280" i="1" s="1"/>
  <c r="BG280" i="1" s="1"/>
  <c r="AG284" i="1"/>
  <c r="AI284" i="1" s="1"/>
  <c r="AK284" i="1" s="1"/>
  <c r="AM284" i="1" s="1"/>
  <c r="AO284" i="1" s="1"/>
  <c r="AQ284" i="1" s="1"/>
  <c r="AS284" i="1" s="1"/>
  <c r="AU284" i="1" s="1"/>
  <c r="AW284" i="1" s="1"/>
  <c r="AY284" i="1" s="1"/>
  <c r="BA284" i="1" s="1"/>
  <c r="BC284" i="1" s="1"/>
  <c r="BE284" i="1" s="1"/>
  <c r="BG284" i="1" s="1"/>
  <c r="AG285" i="1"/>
  <c r="AI285" i="1" s="1"/>
  <c r="AK285" i="1" s="1"/>
  <c r="AM285" i="1" s="1"/>
  <c r="AO285" i="1" s="1"/>
  <c r="AQ285" i="1" s="1"/>
  <c r="AS285" i="1" s="1"/>
  <c r="AU285" i="1" s="1"/>
  <c r="AW285" i="1" s="1"/>
  <c r="AY285" i="1" s="1"/>
  <c r="BA285" i="1" s="1"/>
  <c r="BC285" i="1" s="1"/>
  <c r="BE285" i="1" s="1"/>
  <c r="BG285" i="1" s="1"/>
  <c r="AG287" i="1"/>
  <c r="AI287" i="1" s="1"/>
  <c r="AK287" i="1" s="1"/>
  <c r="AM287" i="1" s="1"/>
  <c r="AO287" i="1" s="1"/>
  <c r="AQ287" i="1" s="1"/>
  <c r="AS287" i="1" s="1"/>
  <c r="AU287" i="1" s="1"/>
  <c r="AW287" i="1" s="1"/>
  <c r="AY287" i="1" s="1"/>
  <c r="BA287" i="1" s="1"/>
  <c r="BC287" i="1" s="1"/>
  <c r="BE287" i="1" s="1"/>
  <c r="BG287" i="1" s="1"/>
  <c r="AG309" i="1"/>
  <c r="AI309" i="1" s="1"/>
  <c r="AK309" i="1" s="1"/>
  <c r="AM309" i="1" s="1"/>
  <c r="AO309" i="1" s="1"/>
  <c r="AQ309" i="1" s="1"/>
  <c r="AS309" i="1" s="1"/>
  <c r="AU309" i="1" s="1"/>
  <c r="AW309" i="1" s="1"/>
  <c r="AY309" i="1" s="1"/>
  <c r="BA309" i="1" s="1"/>
  <c r="BC309" i="1" s="1"/>
  <c r="BE309" i="1" s="1"/>
  <c r="BG309" i="1" s="1"/>
  <c r="AG310" i="1"/>
  <c r="AI310" i="1" s="1"/>
  <c r="AK310" i="1" s="1"/>
  <c r="AM310" i="1" s="1"/>
  <c r="AO310" i="1" s="1"/>
  <c r="AQ310" i="1" s="1"/>
  <c r="AS310" i="1" s="1"/>
  <c r="AU310" i="1" s="1"/>
  <c r="AW310" i="1" s="1"/>
  <c r="AY310" i="1" s="1"/>
  <c r="BA310" i="1" s="1"/>
  <c r="BC310" i="1" s="1"/>
  <c r="BE310" i="1" s="1"/>
  <c r="BG310" i="1" s="1"/>
  <c r="F23" i="1"/>
  <c r="H23" i="1" s="1"/>
  <c r="J23" i="1" s="1"/>
  <c r="L23" i="1" s="1"/>
  <c r="N23" i="1" s="1"/>
  <c r="P23" i="1" s="1"/>
  <c r="R23" i="1" s="1"/>
  <c r="T23" i="1" s="1"/>
  <c r="V23" i="1" s="1"/>
  <c r="X23" i="1" s="1"/>
  <c r="Z23" i="1" s="1"/>
  <c r="AB23" i="1" s="1"/>
  <c r="AD23" i="1" s="1"/>
  <c r="F24" i="1"/>
  <c r="H24" i="1" s="1"/>
  <c r="J24" i="1" s="1"/>
  <c r="L24" i="1" s="1"/>
  <c r="N24" i="1" s="1"/>
  <c r="P24" i="1" s="1"/>
  <c r="R24" i="1" s="1"/>
  <c r="T24" i="1" s="1"/>
  <c r="V24" i="1" s="1"/>
  <c r="X24" i="1" s="1"/>
  <c r="Z24" i="1" s="1"/>
  <c r="AB24" i="1" s="1"/>
  <c r="AD24" i="1" s="1"/>
  <c r="F25" i="1"/>
  <c r="H25" i="1" s="1"/>
  <c r="J25" i="1" s="1"/>
  <c r="L25" i="1" s="1"/>
  <c r="N25" i="1" s="1"/>
  <c r="P25" i="1" s="1"/>
  <c r="R25" i="1" s="1"/>
  <c r="T25" i="1" s="1"/>
  <c r="V25" i="1" s="1"/>
  <c r="X25" i="1" s="1"/>
  <c r="Z25" i="1" s="1"/>
  <c r="AB25" i="1" s="1"/>
  <c r="AD25" i="1" s="1"/>
  <c r="F26" i="1"/>
  <c r="H26" i="1" s="1"/>
  <c r="J26" i="1" s="1"/>
  <c r="L26" i="1" s="1"/>
  <c r="N26" i="1" s="1"/>
  <c r="P26" i="1" s="1"/>
  <c r="R26" i="1" s="1"/>
  <c r="T26" i="1" s="1"/>
  <c r="V26" i="1" s="1"/>
  <c r="X26" i="1" s="1"/>
  <c r="Z26" i="1" s="1"/>
  <c r="AB26" i="1" s="1"/>
  <c r="AD26" i="1" s="1"/>
  <c r="F27" i="1"/>
  <c r="H27" i="1" s="1"/>
  <c r="J27" i="1" s="1"/>
  <c r="L27" i="1" s="1"/>
  <c r="N27" i="1" s="1"/>
  <c r="P27" i="1" s="1"/>
  <c r="R27" i="1" s="1"/>
  <c r="T27" i="1" s="1"/>
  <c r="V27" i="1" s="1"/>
  <c r="X27" i="1" s="1"/>
  <c r="Z27" i="1" s="1"/>
  <c r="AB27" i="1" s="1"/>
  <c r="AD27" i="1" s="1"/>
  <c r="F30" i="1"/>
  <c r="H30" i="1" s="1"/>
  <c r="J30" i="1" s="1"/>
  <c r="L30" i="1" s="1"/>
  <c r="N30" i="1" s="1"/>
  <c r="P30" i="1" s="1"/>
  <c r="R30" i="1" s="1"/>
  <c r="T30" i="1" s="1"/>
  <c r="V30" i="1" s="1"/>
  <c r="X30" i="1" s="1"/>
  <c r="Z30" i="1" s="1"/>
  <c r="AB30" i="1" s="1"/>
  <c r="AD30" i="1" s="1"/>
  <c r="F32" i="1"/>
  <c r="H32" i="1" s="1"/>
  <c r="J32" i="1" s="1"/>
  <c r="L32" i="1" s="1"/>
  <c r="N32" i="1" s="1"/>
  <c r="P32" i="1" s="1"/>
  <c r="R32" i="1" s="1"/>
  <c r="T32" i="1" s="1"/>
  <c r="V32" i="1" s="1"/>
  <c r="X32" i="1" s="1"/>
  <c r="Z32" i="1" s="1"/>
  <c r="AB32" i="1" s="1"/>
  <c r="AD32" i="1" s="1"/>
  <c r="F35" i="1"/>
  <c r="H35" i="1" s="1"/>
  <c r="J35" i="1" s="1"/>
  <c r="L35" i="1" s="1"/>
  <c r="N35" i="1" s="1"/>
  <c r="P35" i="1" s="1"/>
  <c r="R35" i="1" s="1"/>
  <c r="T35" i="1" s="1"/>
  <c r="V35" i="1" s="1"/>
  <c r="X35" i="1" s="1"/>
  <c r="Z35" i="1" s="1"/>
  <c r="AB35" i="1" s="1"/>
  <c r="AD35" i="1" s="1"/>
  <c r="F36" i="1"/>
  <c r="H36" i="1" s="1"/>
  <c r="J36" i="1" s="1"/>
  <c r="L36" i="1" s="1"/>
  <c r="N36" i="1" s="1"/>
  <c r="P36" i="1" s="1"/>
  <c r="R36" i="1" s="1"/>
  <c r="T36" i="1" s="1"/>
  <c r="V36" i="1" s="1"/>
  <c r="X36" i="1" s="1"/>
  <c r="Z36" i="1" s="1"/>
  <c r="AB36" i="1" s="1"/>
  <c r="AD36" i="1" s="1"/>
  <c r="F37" i="1"/>
  <c r="H37" i="1" s="1"/>
  <c r="J37" i="1" s="1"/>
  <c r="L37" i="1" s="1"/>
  <c r="N37" i="1" s="1"/>
  <c r="P37" i="1" s="1"/>
  <c r="R37" i="1" s="1"/>
  <c r="T37" i="1" s="1"/>
  <c r="V37" i="1" s="1"/>
  <c r="X37" i="1" s="1"/>
  <c r="Z37" i="1" s="1"/>
  <c r="AB37" i="1" s="1"/>
  <c r="AD37" i="1" s="1"/>
  <c r="F42" i="1"/>
  <c r="H42" i="1" s="1"/>
  <c r="J42" i="1" s="1"/>
  <c r="L42" i="1" s="1"/>
  <c r="N42" i="1" s="1"/>
  <c r="P42" i="1" s="1"/>
  <c r="R42" i="1" s="1"/>
  <c r="T42" i="1" s="1"/>
  <c r="V42" i="1" s="1"/>
  <c r="X42" i="1" s="1"/>
  <c r="Z42" i="1" s="1"/>
  <c r="AB42" i="1" s="1"/>
  <c r="AD42" i="1" s="1"/>
  <c r="F46" i="1"/>
  <c r="H46" i="1" s="1"/>
  <c r="J46" i="1" s="1"/>
  <c r="L46" i="1" s="1"/>
  <c r="N46" i="1" s="1"/>
  <c r="P46" i="1" s="1"/>
  <c r="R46" i="1" s="1"/>
  <c r="T46" i="1" s="1"/>
  <c r="V46" i="1" s="1"/>
  <c r="X46" i="1" s="1"/>
  <c r="Z46" i="1" s="1"/>
  <c r="AB46" i="1" s="1"/>
  <c r="AD46" i="1" s="1"/>
  <c r="F53" i="1"/>
  <c r="H53" i="1" s="1"/>
  <c r="J53" i="1" s="1"/>
  <c r="L53" i="1" s="1"/>
  <c r="N53" i="1" s="1"/>
  <c r="P53" i="1" s="1"/>
  <c r="R53" i="1" s="1"/>
  <c r="T53" i="1" s="1"/>
  <c r="V53" i="1" s="1"/>
  <c r="X53" i="1" s="1"/>
  <c r="Z53" i="1" s="1"/>
  <c r="AB53" i="1" s="1"/>
  <c r="AD53" i="1" s="1"/>
  <c r="F54" i="1"/>
  <c r="H54" i="1" s="1"/>
  <c r="J54" i="1" s="1"/>
  <c r="L54" i="1" s="1"/>
  <c r="N54" i="1" s="1"/>
  <c r="P54" i="1" s="1"/>
  <c r="R54" i="1" s="1"/>
  <c r="T54" i="1" s="1"/>
  <c r="V54" i="1" s="1"/>
  <c r="X54" i="1" s="1"/>
  <c r="Z54" i="1" s="1"/>
  <c r="AB54" i="1" s="1"/>
  <c r="AD54" i="1" s="1"/>
  <c r="F56" i="1"/>
  <c r="H56" i="1" s="1"/>
  <c r="J56" i="1" s="1"/>
  <c r="L56" i="1" s="1"/>
  <c r="N56" i="1" s="1"/>
  <c r="P56" i="1" s="1"/>
  <c r="R56" i="1" s="1"/>
  <c r="T56" i="1" s="1"/>
  <c r="V56" i="1" s="1"/>
  <c r="X56" i="1" s="1"/>
  <c r="Z56" i="1" s="1"/>
  <c r="AB56" i="1" s="1"/>
  <c r="AD56" i="1" s="1"/>
  <c r="F59" i="1"/>
  <c r="H59" i="1" s="1"/>
  <c r="J59" i="1" s="1"/>
  <c r="L59" i="1" s="1"/>
  <c r="N59" i="1" s="1"/>
  <c r="P59" i="1" s="1"/>
  <c r="R59" i="1" s="1"/>
  <c r="T59" i="1" s="1"/>
  <c r="V59" i="1" s="1"/>
  <c r="X59" i="1" s="1"/>
  <c r="Z59" i="1" s="1"/>
  <c r="AB59" i="1" s="1"/>
  <c r="AD59" i="1" s="1"/>
  <c r="F60" i="1"/>
  <c r="H60" i="1" s="1"/>
  <c r="J60" i="1" s="1"/>
  <c r="L60" i="1" s="1"/>
  <c r="N60" i="1" s="1"/>
  <c r="P60" i="1" s="1"/>
  <c r="R60" i="1" s="1"/>
  <c r="T60" i="1" s="1"/>
  <c r="V60" i="1" s="1"/>
  <c r="X60" i="1" s="1"/>
  <c r="Z60" i="1" s="1"/>
  <c r="AB60" i="1" s="1"/>
  <c r="AD60" i="1" s="1"/>
  <c r="F61" i="1"/>
  <c r="H61" i="1" s="1"/>
  <c r="J61" i="1" s="1"/>
  <c r="L61" i="1" s="1"/>
  <c r="N61" i="1" s="1"/>
  <c r="P61" i="1" s="1"/>
  <c r="R61" i="1" s="1"/>
  <c r="T61" i="1" s="1"/>
  <c r="V61" i="1" s="1"/>
  <c r="X61" i="1" s="1"/>
  <c r="Z61" i="1" s="1"/>
  <c r="AB61" i="1" s="1"/>
  <c r="AD61" i="1" s="1"/>
  <c r="F64" i="1"/>
  <c r="H64" i="1" s="1"/>
  <c r="J64" i="1" s="1"/>
  <c r="L64" i="1" s="1"/>
  <c r="N64" i="1" s="1"/>
  <c r="P64" i="1" s="1"/>
  <c r="R64" i="1" s="1"/>
  <c r="T64" i="1" s="1"/>
  <c r="V64" i="1" s="1"/>
  <c r="X64" i="1" s="1"/>
  <c r="Z64" i="1" s="1"/>
  <c r="AB64" i="1" s="1"/>
  <c r="AD64" i="1" s="1"/>
  <c r="F65" i="1"/>
  <c r="H65" i="1" s="1"/>
  <c r="J65" i="1" s="1"/>
  <c r="L65" i="1" s="1"/>
  <c r="N65" i="1" s="1"/>
  <c r="P65" i="1" s="1"/>
  <c r="R65" i="1" s="1"/>
  <c r="T65" i="1" s="1"/>
  <c r="V65" i="1" s="1"/>
  <c r="X65" i="1" s="1"/>
  <c r="Z65" i="1" s="1"/>
  <c r="AB65" i="1" s="1"/>
  <c r="AD65" i="1" s="1"/>
  <c r="F66" i="1"/>
  <c r="H66" i="1" s="1"/>
  <c r="J66" i="1" s="1"/>
  <c r="L66" i="1" s="1"/>
  <c r="N66" i="1" s="1"/>
  <c r="P66" i="1" s="1"/>
  <c r="R66" i="1" s="1"/>
  <c r="T66" i="1" s="1"/>
  <c r="V66" i="1" s="1"/>
  <c r="X66" i="1" s="1"/>
  <c r="Z66" i="1" s="1"/>
  <c r="AB66" i="1" s="1"/>
  <c r="AD66" i="1" s="1"/>
  <c r="F69" i="1"/>
  <c r="H69" i="1" s="1"/>
  <c r="J69" i="1" s="1"/>
  <c r="L69" i="1" s="1"/>
  <c r="N69" i="1" s="1"/>
  <c r="P69" i="1" s="1"/>
  <c r="R69" i="1" s="1"/>
  <c r="T69" i="1" s="1"/>
  <c r="V69" i="1" s="1"/>
  <c r="X69" i="1" s="1"/>
  <c r="Z69" i="1" s="1"/>
  <c r="AB69" i="1" s="1"/>
  <c r="AD69" i="1" s="1"/>
  <c r="F70" i="1"/>
  <c r="H70" i="1" s="1"/>
  <c r="J70" i="1" s="1"/>
  <c r="L70" i="1" s="1"/>
  <c r="N70" i="1" s="1"/>
  <c r="P70" i="1" s="1"/>
  <c r="R70" i="1" s="1"/>
  <c r="T70" i="1" s="1"/>
  <c r="V70" i="1" s="1"/>
  <c r="X70" i="1" s="1"/>
  <c r="Z70" i="1" s="1"/>
  <c r="AB70" i="1" s="1"/>
  <c r="AD70" i="1" s="1"/>
  <c r="F74" i="1"/>
  <c r="H74" i="1" s="1"/>
  <c r="J74" i="1" s="1"/>
  <c r="L74" i="1" s="1"/>
  <c r="N74" i="1" s="1"/>
  <c r="P74" i="1" s="1"/>
  <c r="R74" i="1" s="1"/>
  <c r="T74" i="1" s="1"/>
  <c r="V74" i="1" s="1"/>
  <c r="X74" i="1" s="1"/>
  <c r="Z74" i="1" s="1"/>
  <c r="AB74" i="1" s="1"/>
  <c r="AD74" i="1" s="1"/>
  <c r="F75" i="1"/>
  <c r="H75" i="1" s="1"/>
  <c r="J75" i="1" s="1"/>
  <c r="L75" i="1" s="1"/>
  <c r="N75" i="1" s="1"/>
  <c r="P75" i="1" s="1"/>
  <c r="R75" i="1" s="1"/>
  <c r="T75" i="1" s="1"/>
  <c r="V75" i="1" s="1"/>
  <c r="X75" i="1" s="1"/>
  <c r="Z75" i="1" s="1"/>
  <c r="AB75" i="1" s="1"/>
  <c r="AD75" i="1" s="1"/>
  <c r="F78" i="1"/>
  <c r="H78" i="1" s="1"/>
  <c r="J78" i="1" s="1"/>
  <c r="L78" i="1" s="1"/>
  <c r="N78" i="1" s="1"/>
  <c r="P78" i="1" s="1"/>
  <c r="R78" i="1" s="1"/>
  <c r="T78" i="1" s="1"/>
  <c r="V78" i="1" s="1"/>
  <c r="X78" i="1" s="1"/>
  <c r="Z78" i="1" s="1"/>
  <c r="AB78" i="1" s="1"/>
  <c r="AD78" i="1" s="1"/>
  <c r="F79" i="1"/>
  <c r="H79" i="1" s="1"/>
  <c r="J79" i="1" s="1"/>
  <c r="L79" i="1" s="1"/>
  <c r="N79" i="1" s="1"/>
  <c r="P79" i="1" s="1"/>
  <c r="R79" i="1" s="1"/>
  <c r="T79" i="1" s="1"/>
  <c r="V79" i="1" s="1"/>
  <c r="X79" i="1" s="1"/>
  <c r="Z79" i="1" s="1"/>
  <c r="AB79" i="1" s="1"/>
  <c r="AD79" i="1" s="1"/>
  <c r="F80" i="1"/>
  <c r="H80" i="1" s="1"/>
  <c r="J80" i="1" s="1"/>
  <c r="L80" i="1" s="1"/>
  <c r="N80" i="1" s="1"/>
  <c r="P80" i="1" s="1"/>
  <c r="R80" i="1" s="1"/>
  <c r="T80" i="1" s="1"/>
  <c r="V80" i="1" s="1"/>
  <c r="X80" i="1" s="1"/>
  <c r="Z80" i="1" s="1"/>
  <c r="AB80" i="1" s="1"/>
  <c r="AD80" i="1" s="1"/>
  <c r="F81" i="1"/>
  <c r="H81" i="1" s="1"/>
  <c r="J81" i="1" s="1"/>
  <c r="L81" i="1" s="1"/>
  <c r="N81" i="1" s="1"/>
  <c r="P81" i="1" s="1"/>
  <c r="R81" i="1" s="1"/>
  <c r="T81" i="1" s="1"/>
  <c r="V81" i="1" s="1"/>
  <c r="X81" i="1" s="1"/>
  <c r="Z81" i="1" s="1"/>
  <c r="AB81" i="1" s="1"/>
  <c r="AD81" i="1" s="1"/>
  <c r="F82" i="1"/>
  <c r="H82" i="1" s="1"/>
  <c r="J82" i="1" s="1"/>
  <c r="L82" i="1" s="1"/>
  <c r="N82" i="1" s="1"/>
  <c r="P82" i="1" s="1"/>
  <c r="R82" i="1" s="1"/>
  <c r="T82" i="1" s="1"/>
  <c r="V82" i="1" s="1"/>
  <c r="X82" i="1" s="1"/>
  <c r="Z82" i="1" s="1"/>
  <c r="AB82" i="1" s="1"/>
  <c r="AD82" i="1" s="1"/>
  <c r="F83" i="1"/>
  <c r="H83" i="1" s="1"/>
  <c r="J83" i="1" s="1"/>
  <c r="L83" i="1" s="1"/>
  <c r="N83" i="1" s="1"/>
  <c r="P83" i="1" s="1"/>
  <c r="R83" i="1" s="1"/>
  <c r="T83" i="1" s="1"/>
  <c r="V83" i="1" s="1"/>
  <c r="X83" i="1" s="1"/>
  <c r="Z83" i="1" s="1"/>
  <c r="AB83" i="1" s="1"/>
  <c r="AD83" i="1" s="1"/>
  <c r="F84" i="1"/>
  <c r="H84" i="1" s="1"/>
  <c r="J84" i="1" s="1"/>
  <c r="L84" i="1" s="1"/>
  <c r="N84" i="1" s="1"/>
  <c r="P84" i="1" s="1"/>
  <c r="R84" i="1" s="1"/>
  <c r="T84" i="1" s="1"/>
  <c r="V84" i="1" s="1"/>
  <c r="X84" i="1" s="1"/>
  <c r="Z84" i="1" s="1"/>
  <c r="AB84" i="1" s="1"/>
  <c r="AD84" i="1" s="1"/>
  <c r="F85" i="1"/>
  <c r="H85" i="1" s="1"/>
  <c r="J85" i="1" s="1"/>
  <c r="L85" i="1" s="1"/>
  <c r="N85" i="1" s="1"/>
  <c r="P85" i="1" s="1"/>
  <c r="R85" i="1" s="1"/>
  <c r="T85" i="1" s="1"/>
  <c r="V85" i="1" s="1"/>
  <c r="X85" i="1" s="1"/>
  <c r="Z85" i="1" s="1"/>
  <c r="AB85" i="1" s="1"/>
  <c r="AD85" i="1" s="1"/>
  <c r="F86" i="1"/>
  <c r="H86" i="1" s="1"/>
  <c r="J86" i="1" s="1"/>
  <c r="L86" i="1" s="1"/>
  <c r="N86" i="1" s="1"/>
  <c r="P86" i="1" s="1"/>
  <c r="R86" i="1" s="1"/>
  <c r="T86" i="1" s="1"/>
  <c r="V86" i="1" s="1"/>
  <c r="X86" i="1" s="1"/>
  <c r="Z86" i="1" s="1"/>
  <c r="AB86" i="1" s="1"/>
  <c r="AD86" i="1" s="1"/>
  <c r="F87" i="1"/>
  <c r="H87" i="1" s="1"/>
  <c r="J87" i="1" s="1"/>
  <c r="L87" i="1" s="1"/>
  <c r="N87" i="1" s="1"/>
  <c r="P87" i="1" s="1"/>
  <c r="R87" i="1" s="1"/>
  <c r="T87" i="1" s="1"/>
  <c r="V87" i="1" s="1"/>
  <c r="X87" i="1" s="1"/>
  <c r="Z87" i="1" s="1"/>
  <c r="AB87" i="1" s="1"/>
  <c r="AD87" i="1" s="1"/>
  <c r="F113" i="1"/>
  <c r="H113" i="1" s="1"/>
  <c r="J113" i="1" s="1"/>
  <c r="L113" i="1" s="1"/>
  <c r="N113" i="1" s="1"/>
  <c r="P113" i="1" s="1"/>
  <c r="R113" i="1" s="1"/>
  <c r="T113" i="1" s="1"/>
  <c r="V113" i="1" s="1"/>
  <c r="X113" i="1" s="1"/>
  <c r="Z113" i="1" s="1"/>
  <c r="AB113" i="1" s="1"/>
  <c r="AD113" i="1" s="1"/>
  <c r="F114" i="1"/>
  <c r="H114" i="1" s="1"/>
  <c r="J114" i="1" s="1"/>
  <c r="L114" i="1" s="1"/>
  <c r="N114" i="1" s="1"/>
  <c r="P114" i="1" s="1"/>
  <c r="R114" i="1" s="1"/>
  <c r="T114" i="1" s="1"/>
  <c r="V114" i="1" s="1"/>
  <c r="X114" i="1" s="1"/>
  <c r="Z114" i="1" s="1"/>
  <c r="AB114" i="1" s="1"/>
  <c r="AD114" i="1" s="1"/>
  <c r="F115" i="1"/>
  <c r="H115" i="1" s="1"/>
  <c r="J115" i="1" s="1"/>
  <c r="L115" i="1" s="1"/>
  <c r="N115" i="1" s="1"/>
  <c r="P115" i="1" s="1"/>
  <c r="R115" i="1" s="1"/>
  <c r="T115" i="1" s="1"/>
  <c r="V115" i="1" s="1"/>
  <c r="X115" i="1" s="1"/>
  <c r="Z115" i="1" s="1"/>
  <c r="AB115" i="1" s="1"/>
  <c r="AD115" i="1" s="1"/>
  <c r="F120" i="1"/>
  <c r="H120" i="1" s="1"/>
  <c r="J120" i="1" s="1"/>
  <c r="L120" i="1" s="1"/>
  <c r="N120" i="1" s="1"/>
  <c r="P120" i="1" s="1"/>
  <c r="R120" i="1" s="1"/>
  <c r="T120" i="1" s="1"/>
  <c r="V120" i="1" s="1"/>
  <c r="X120" i="1" s="1"/>
  <c r="Z120" i="1" s="1"/>
  <c r="AB120" i="1" s="1"/>
  <c r="AD120" i="1" s="1"/>
  <c r="F121" i="1"/>
  <c r="H121" i="1" s="1"/>
  <c r="J121" i="1" s="1"/>
  <c r="L121" i="1" s="1"/>
  <c r="N121" i="1" s="1"/>
  <c r="P121" i="1" s="1"/>
  <c r="R121" i="1" s="1"/>
  <c r="T121" i="1" s="1"/>
  <c r="V121" i="1" s="1"/>
  <c r="X121" i="1" s="1"/>
  <c r="Z121" i="1" s="1"/>
  <c r="AB121" i="1" s="1"/>
  <c r="AD121" i="1" s="1"/>
  <c r="F123" i="1"/>
  <c r="H123" i="1" s="1"/>
  <c r="J123" i="1" s="1"/>
  <c r="L123" i="1" s="1"/>
  <c r="N123" i="1" s="1"/>
  <c r="P123" i="1" s="1"/>
  <c r="R123" i="1" s="1"/>
  <c r="T123" i="1" s="1"/>
  <c r="V123" i="1" s="1"/>
  <c r="X123" i="1" s="1"/>
  <c r="Z123" i="1" s="1"/>
  <c r="AB123" i="1" s="1"/>
  <c r="AD123" i="1" s="1"/>
  <c r="F124" i="1"/>
  <c r="H124" i="1" s="1"/>
  <c r="J124" i="1" s="1"/>
  <c r="L124" i="1" s="1"/>
  <c r="N124" i="1" s="1"/>
  <c r="P124" i="1" s="1"/>
  <c r="R124" i="1" s="1"/>
  <c r="T124" i="1" s="1"/>
  <c r="V124" i="1" s="1"/>
  <c r="X124" i="1" s="1"/>
  <c r="Z124" i="1" s="1"/>
  <c r="AB124" i="1" s="1"/>
  <c r="AD124" i="1" s="1"/>
  <c r="F125" i="1"/>
  <c r="H125" i="1" s="1"/>
  <c r="J125" i="1" s="1"/>
  <c r="L125" i="1" s="1"/>
  <c r="N125" i="1" s="1"/>
  <c r="P125" i="1" s="1"/>
  <c r="R125" i="1" s="1"/>
  <c r="T125" i="1" s="1"/>
  <c r="V125" i="1" s="1"/>
  <c r="X125" i="1" s="1"/>
  <c r="Z125" i="1" s="1"/>
  <c r="AB125" i="1" s="1"/>
  <c r="AD125" i="1" s="1"/>
  <c r="F126" i="1"/>
  <c r="H126" i="1" s="1"/>
  <c r="J126" i="1" s="1"/>
  <c r="L126" i="1" s="1"/>
  <c r="N126" i="1" s="1"/>
  <c r="P126" i="1" s="1"/>
  <c r="R126" i="1" s="1"/>
  <c r="T126" i="1" s="1"/>
  <c r="V126" i="1" s="1"/>
  <c r="X126" i="1" s="1"/>
  <c r="Z126" i="1" s="1"/>
  <c r="AB126" i="1" s="1"/>
  <c r="AD126" i="1" s="1"/>
  <c r="F129" i="1"/>
  <c r="H129" i="1" s="1"/>
  <c r="J129" i="1" s="1"/>
  <c r="L129" i="1" s="1"/>
  <c r="N129" i="1" s="1"/>
  <c r="P129" i="1" s="1"/>
  <c r="R129" i="1" s="1"/>
  <c r="T129" i="1" s="1"/>
  <c r="V129" i="1" s="1"/>
  <c r="X129" i="1" s="1"/>
  <c r="Z129" i="1" s="1"/>
  <c r="AB129" i="1" s="1"/>
  <c r="AD129" i="1" s="1"/>
  <c r="F130" i="1"/>
  <c r="H130" i="1" s="1"/>
  <c r="J130" i="1" s="1"/>
  <c r="L130" i="1" s="1"/>
  <c r="N130" i="1" s="1"/>
  <c r="P130" i="1" s="1"/>
  <c r="R130" i="1" s="1"/>
  <c r="T130" i="1" s="1"/>
  <c r="V130" i="1" s="1"/>
  <c r="X130" i="1" s="1"/>
  <c r="Z130" i="1" s="1"/>
  <c r="AB130" i="1" s="1"/>
  <c r="AD130" i="1" s="1"/>
  <c r="F131" i="1"/>
  <c r="H131" i="1" s="1"/>
  <c r="J131" i="1" s="1"/>
  <c r="L131" i="1" s="1"/>
  <c r="N131" i="1" s="1"/>
  <c r="P131" i="1" s="1"/>
  <c r="R131" i="1" s="1"/>
  <c r="T131" i="1" s="1"/>
  <c r="V131" i="1" s="1"/>
  <c r="X131" i="1" s="1"/>
  <c r="Z131" i="1" s="1"/>
  <c r="AB131" i="1" s="1"/>
  <c r="AD131" i="1" s="1"/>
  <c r="F134" i="1"/>
  <c r="H134" i="1" s="1"/>
  <c r="J134" i="1" s="1"/>
  <c r="L134" i="1" s="1"/>
  <c r="N134" i="1" s="1"/>
  <c r="P134" i="1" s="1"/>
  <c r="R134" i="1" s="1"/>
  <c r="T134" i="1" s="1"/>
  <c r="V134" i="1" s="1"/>
  <c r="X134" i="1" s="1"/>
  <c r="Z134" i="1" s="1"/>
  <c r="AB134" i="1" s="1"/>
  <c r="AD134" i="1" s="1"/>
  <c r="F137" i="1"/>
  <c r="H137" i="1" s="1"/>
  <c r="J137" i="1" s="1"/>
  <c r="L137" i="1" s="1"/>
  <c r="N137" i="1" s="1"/>
  <c r="P137" i="1" s="1"/>
  <c r="R137" i="1" s="1"/>
  <c r="T137" i="1" s="1"/>
  <c r="V137" i="1" s="1"/>
  <c r="X137" i="1" s="1"/>
  <c r="Z137" i="1" s="1"/>
  <c r="AB137" i="1" s="1"/>
  <c r="AD137" i="1" s="1"/>
  <c r="F138" i="1"/>
  <c r="H138" i="1" s="1"/>
  <c r="J138" i="1" s="1"/>
  <c r="L138" i="1" s="1"/>
  <c r="N138" i="1" s="1"/>
  <c r="P138" i="1" s="1"/>
  <c r="R138" i="1" s="1"/>
  <c r="T138" i="1" s="1"/>
  <c r="V138" i="1" s="1"/>
  <c r="X138" i="1" s="1"/>
  <c r="Z138" i="1" s="1"/>
  <c r="AB138" i="1" s="1"/>
  <c r="AD138" i="1" s="1"/>
  <c r="F162" i="1"/>
  <c r="H162" i="1" s="1"/>
  <c r="J162" i="1" s="1"/>
  <c r="L162" i="1" s="1"/>
  <c r="N162" i="1" s="1"/>
  <c r="P162" i="1" s="1"/>
  <c r="R162" i="1" s="1"/>
  <c r="T162" i="1" s="1"/>
  <c r="V162" i="1" s="1"/>
  <c r="X162" i="1" s="1"/>
  <c r="Z162" i="1" s="1"/>
  <c r="AB162" i="1" s="1"/>
  <c r="AD162" i="1" s="1"/>
  <c r="F163" i="1"/>
  <c r="H163" i="1" s="1"/>
  <c r="J163" i="1" s="1"/>
  <c r="L163" i="1" s="1"/>
  <c r="N163" i="1" s="1"/>
  <c r="P163" i="1" s="1"/>
  <c r="R163" i="1" s="1"/>
  <c r="T163" i="1" s="1"/>
  <c r="V163" i="1" s="1"/>
  <c r="X163" i="1" s="1"/>
  <c r="Z163" i="1" s="1"/>
  <c r="AB163" i="1" s="1"/>
  <c r="AD163" i="1" s="1"/>
  <c r="F164" i="1"/>
  <c r="H164" i="1" s="1"/>
  <c r="J164" i="1" s="1"/>
  <c r="L164" i="1" s="1"/>
  <c r="N164" i="1" s="1"/>
  <c r="P164" i="1" s="1"/>
  <c r="R164" i="1" s="1"/>
  <c r="T164" i="1" s="1"/>
  <c r="V164" i="1" s="1"/>
  <c r="X164" i="1" s="1"/>
  <c r="Z164" i="1" s="1"/>
  <c r="AB164" i="1" s="1"/>
  <c r="AD164" i="1" s="1"/>
  <c r="F167" i="1"/>
  <c r="H167" i="1" s="1"/>
  <c r="J167" i="1" s="1"/>
  <c r="L167" i="1" s="1"/>
  <c r="N167" i="1" s="1"/>
  <c r="P167" i="1" s="1"/>
  <c r="R167" i="1" s="1"/>
  <c r="T167" i="1" s="1"/>
  <c r="V167" i="1" s="1"/>
  <c r="X167" i="1" s="1"/>
  <c r="Z167" i="1" s="1"/>
  <c r="AB167" i="1" s="1"/>
  <c r="AD167" i="1" s="1"/>
  <c r="F168" i="1"/>
  <c r="H168" i="1" s="1"/>
  <c r="J168" i="1" s="1"/>
  <c r="L168" i="1" s="1"/>
  <c r="N168" i="1" s="1"/>
  <c r="P168" i="1" s="1"/>
  <c r="R168" i="1" s="1"/>
  <c r="T168" i="1" s="1"/>
  <c r="V168" i="1" s="1"/>
  <c r="X168" i="1" s="1"/>
  <c r="Z168" i="1" s="1"/>
  <c r="AB168" i="1" s="1"/>
  <c r="AD168" i="1" s="1"/>
  <c r="F169" i="1"/>
  <c r="H169" i="1" s="1"/>
  <c r="J169" i="1" s="1"/>
  <c r="L169" i="1" s="1"/>
  <c r="N169" i="1" s="1"/>
  <c r="P169" i="1" s="1"/>
  <c r="R169" i="1" s="1"/>
  <c r="T169" i="1" s="1"/>
  <c r="V169" i="1" s="1"/>
  <c r="X169" i="1" s="1"/>
  <c r="Z169" i="1" s="1"/>
  <c r="AB169" i="1" s="1"/>
  <c r="AD169" i="1" s="1"/>
  <c r="F170" i="1"/>
  <c r="H170" i="1" s="1"/>
  <c r="J170" i="1" s="1"/>
  <c r="L170" i="1" s="1"/>
  <c r="N170" i="1" s="1"/>
  <c r="P170" i="1" s="1"/>
  <c r="R170" i="1" s="1"/>
  <c r="T170" i="1" s="1"/>
  <c r="V170" i="1" s="1"/>
  <c r="X170" i="1" s="1"/>
  <c r="Z170" i="1" s="1"/>
  <c r="AB170" i="1" s="1"/>
  <c r="AD170" i="1" s="1"/>
  <c r="F171" i="1"/>
  <c r="H171" i="1" s="1"/>
  <c r="J171" i="1" s="1"/>
  <c r="L171" i="1" s="1"/>
  <c r="N171" i="1" s="1"/>
  <c r="P171" i="1" s="1"/>
  <c r="R171" i="1" s="1"/>
  <c r="T171" i="1" s="1"/>
  <c r="V171" i="1" s="1"/>
  <c r="X171" i="1" s="1"/>
  <c r="Z171" i="1" s="1"/>
  <c r="AB171" i="1" s="1"/>
  <c r="AD171" i="1" s="1"/>
  <c r="F174" i="1"/>
  <c r="H174" i="1" s="1"/>
  <c r="J174" i="1" s="1"/>
  <c r="L174" i="1" s="1"/>
  <c r="N174" i="1" s="1"/>
  <c r="P174" i="1" s="1"/>
  <c r="R174" i="1" s="1"/>
  <c r="T174" i="1" s="1"/>
  <c r="V174" i="1" s="1"/>
  <c r="X174" i="1" s="1"/>
  <c r="Z174" i="1" s="1"/>
  <c r="AB174" i="1" s="1"/>
  <c r="AD174" i="1" s="1"/>
  <c r="F175" i="1"/>
  <c r="H175" i="1" s="1"/>
  <c r="J175" i="1" s="1"/>
  <c r="L175" i="1" s="1"/>
  <c r="N175" i="1" s="1"/>
  <c r="P175" i="1" s="1"/>
  <c r="R175" i="1" s="1"/>
  <c r="T175" i="1" s="1"/>
  <c r="V175" i="1" s="1"/>
  <c r="X175" i="1" s="1"/>
  <c r="Z175" i="1" s="1"/>
  <c r="AB175" i="1" s="1"/>
  <c r="AD175" i="1" s="1"/>
  <c r="F176" i="1"/>
  <c r="H176" i="1" s="1"/>
  <c r="J176" i="1" s="1"/>
  <c r="L176" i="1" s="1"/>
  <c r="N176" i="1" s="1"/>
  <c r="P176" i="1" s="1"/>
  <c r="R176" i="1" s="1"/>
  <c r="T176" i="1" s="1"/>
  <c r="V176" i="1" s="1"/>
  <c r="X176" i="1" s="1"/>
  <c r="Z176" i="1" s="1"/>
  <c r="AB176" i="1" s="1"/>
  <c r="AD176" i="1" s="1"/>
  <c r="F177" i="1"/>
  <c r="H177" i="1" s="1"/>
  <c r="J177" i="1" s="1"/>
  <c r="L177" i="1" s="1"/>
  <c r="N177" i="1" s="1"/>
  <c r="P177" i="1" s="1"/>
  <c r="R177" i="1" s="1"/>
  <c r="T177" i="1" s="1"/>
  <c r="V177" i="1" s="1"/>
  <c r="X177" i="1" s="1"/>
  <c r="Z177" i="1" s="1"/>
  <c r="AB177" i="1" s="1"/>
  <c r="AD177" i="1" s="1"/>
  <c r="F190" i="1"/>
  <c r="H190" i="1" s="1"/>
  <c r="J190" i="1" s="1"/>
  <c r="L190" i="1" s="1"/>
  <c r="N190" i="1" s="1"/>
  <c r="P190" i="1" s="1"/>
  <c r="R190" i="1" s="1"/>
  <c r="T190" i="1" s="1"/>
  <c r="V190" i="1" s="1"/>
  <c r="X190" i="1" s="1"/>
  <c r="Z190" i="1" s="1"/>
  <c r="AB190" i="1" s="1"/>
  <c r="AD190" i="1" s="1"/>
  <c r="F191" i="1"/>
  <c r="H191" i="1" s="1"/>
  <c r="J191" i="1" s="1"/>
  <c r="L191" i="1" s="1"/>
  <c r="N191" i="1" s="1"/>
  <c r="P191" i="1" s="1"/>
  <c r="R191" i="1" s="1"/>
  <c r="T191" i="1" s="1"/>
  <c r="V191" i="1" s="1"/>
  <c r="X191" i="1" s="1"/>
  <c r="Z191" i="1" s="1"/>
  <c r="AB191" i="1" s="1"/>
  <c r="AD191" i="1" s="1"/>
  <c r="F194" i="1"/>
  <c r="H194" i="1" s="1"/>
  <c r="J194" i="1" s="1"/>
  <c r="L194" i="1" s="1"/>
  <c r="N194" i="1" s="1"/>
  <c r="P194" i="1" s="1"/>
  <c r="R194" i="1" s="1"/>
  <c r="T194" i="1" s="1"/>
  <c r="V194" i="1" s="1"/>
  <c r="X194" i="1" s="1"/>
  <c r="Z194" i="1" s="1"/>
  <c r="AB194" i="1" s="1"/>
  <c r="AD194" i="1" s="1"/>
  <c r="F195" i="1"/>
  <c r="H195" i="1" s="1"/>
  <c r="J195" i="1" s="1"/>
  <c r="L195" i="1" s="1"/>
  <c r="N195" i="1" s="1"/>
  <c r="P195" i="1" s="1"/>
  <c r="R195" i="1" s="1"/>
  <c r="T195" i="1" s="1"/>
  <c r="V195" i="1" s="1"/>
  <c r="X195" i="1" s="1"/>
  <c r="Z195" i="1" s="1"/>
  <c r="AB195" i="1" s="1"/>
  <c r="AD195" i="1" s="1"/>
  <c r="F198" i="1"/>
  <c r="H198" i="1" s="1"/>
  <c r="J198" i="1" s="1"/>
  <c r="L198" i="1" s="1"/>
  <c r="N198" i="1" s="1"/>
  <c r="P198" i="1" s="1"/>
  <c r="R198" i="1" s="1"/>
  <c r="T198" i="1" s="1"/>
  <c r="V198" i="1" s="1"/>
  <c r="X198" i="1" s="1"/>
  <c r="Z198" i="1" s="1"/>
  <c r="AB198" i="1" s="1"/>
  <c r="AD198" i="1" s="1"/>
  <c r="F199" i="1"/>
  <c r="H199" i="1" s="1"/>
  <c r="J199" i="1" s="1"/>
  <c r="L199" i="1" s="1"/>
  <c r="N199" i="1" s="1"/>
  <c r="P199" i="1" s="1"/>
  <c r="R199" i="1" s="1"/>
  <c r="T199" i="1" s="1"/>
  <c r="V199" i="1" s="1"/>
  <c r="X199" i="1" s="1"/>
  <c r="Z199" i="1" s="1"/>
  <c r="AB199" i="1" s="1"/>
  <c r="AD199" i="1" s="1"/>
  <c r="F202" i="1"/>
  <c r="H202" i="1" s="1"/>
  <c r="J202" i="1" s="1"/>
  <c r="L202" i="1" s="1"/>
  <c r="N202" i="1" s="1"/>
  <c r="P202" i="1" s="1"/>
  <c r="R202" i="1" s="1"/>
  <c r="T202" i="1" s="1"/>
  <c r="V202" i="1" s="1"/>
  <c r="X202" i="1" s="1"/>
  <c r="Z202" i="1" s="1"/>
  <c r="AB202" i="1" s="1"/>
  <c r="AD202" i="1" s="1"/>
  <c r="F203" i="1"/>
  <c r="H203" i="1" s="1"/>
  <c r="J203" i="1" s="1"/>
  <c r="L203" i="1" s="1"/>
  <c r="N203" i="1" s="1"/>
  <c r="P203" i="1" s="1"/>
  <c r="R203" i="1" s="1"/>
  <c r="T203" i="1" s="1"/>
  <c r="V203" i="1" s="1"/>
  <c r="X203" i="1" s="1"/>
  <c r="Z203" i="1" s="1"/>
  <c r="AB203" i="1" s="1"/>
  <c r="AD203" i="1" s="1"/>
  <c r="F206" i="1"/>
  <c r="H206" i="1" s="1"/>
  <c r="J206" i="1" s="1"/>
  <c r="L206" i="1" s="1"/>
  <c r="N206" i="1" s="1"/>
  <c r="P206" i="1" s="1"/>
  <c r="R206" i="1" s="1"/>
  <c r="T206" i="1" s="1"/>
  <c r="V206" i="1" s="1"/>
  <c r="X206" i="1" s="1"/>
  <c r="Z206" i="1" s="1"/>
  <c r="AB206" i="1" s="1"/>
  <c r="AD206" i="1" s="1"/>
  <c r="F207" i="1"/>
  <c r="H207" i="1" s="1"/>
  <c r="J207" i="1" s="1"/>
  <c r="L207" i="1" s="1"/>
  <c r="N207" i="1" s="1"/>
  <c r="P207" i="1" s="1"/>
  <c r="R207" i="1" s="1"/>
  <c r="T207" i="1" s="1"/>
  <c r="V207" i="1" s="1"/>
  <c r="X207" i="1" s="1"/>
  <c r="Z207" i="1" s="1"/>
  <c r="AB207" i="1" s="1"/>
  <c r="AD207" i="1" s="1"/>
  <c r="F210" i="1"/>
  <c r="H210" i="1" s="1"/>
  <c r="J210" i="1" s="1"/>
  <c r="L210" i="1" s="1"/>
  <c r="N210" i="1" s="1"/>
  <c r="P210" i="1" s="1"/>
  <c r="R210" i="1" s="1"/>
  <c r="T210" i="1" s="1"/>
  <c r="V210" i="1" s="1"/>
  <c r="X210" i="1" s="1"/>
  <c r="Z210" i="1" s="1"/>
  <c r="AB210" i="1" s="1"/>
  <c r="AD210" i="1" s="1"/>
  <c r="F211" i="1"/>
  <c r="H211" i="1" s="1"/>
  <c r="J211" i="1" s="1"/>
  <c r="L211" i="1" s="1"/>
  <c r="N211" i="1" s="1"/>
  <c r="P211" i="1" s="1"/>
  <c r="R211" i="1" s="1"/>
  <c r="T211" i="1" s="1"/>
  <c r="V211" i="1" s="1"/>
  <c r="X211" i="1" s="1"/>
  <c r="Z211" i="1" s="1"/>
  <c r="AB211" i="1" s="1"/>
  <c r="AD211" i="1" s="1"/>
  <c r="F214" i="1"/>
  <c r="H214" i="1" s="1"/>
  <c r="J214" i="1" s="1"/>
  <c r="L214" i="1" s="1"/>
  <c r="N214" i="1" s="1"/>
  <c r="P214" i="1" s="1"/>
  <c r="R214" i="1" s="1"/>
  <c r="T214" i="1" s="1"/>
  <c r="V214" i="1" s="1"/>
  <c r="X214" i="1" s="1"/>
  <c r="Z214" i="1" s="1"/>
  <c r="AB214" i="1" s="1"/>
  <c r="AD214" i="1" s="1"/>
  <c r="F215" i="1"/>
  <c r="H215" i="1" s="1"/>
  <c r="J215" i="1" s="1"/>
  <c r="L215" i="1" s="1"/>
  <c r="N215" i="1" s="1"/>
  <c r="P215" i="1" s="1"/>
  <c r="R215" i="1" s="1"/>
  <c r="T215" i="1" s="1"/>
  <c r="V215" i="1" s="1"/>
  <c r="X215" i="1" s="1"/>
  <c r="Z215" i="1" s="1"/>
  <c r="AB215" i="1" s="1"/>
  <c r="AD215" i="1" s="1"/>
  <c r="F218" i="1"/>
  <c r="H218" i="1" s="1"/>
  <c r="J218" i="1" s="1"/>
  <c r="L218" i="1" s="1"/>
  <c r="N218" i="1" s="1"/>
  <c r="P218" i="1" s="1"/>
  <c r="R218" i="1" s="1"/>
  <c r="T218" i="1" s="1"/>
  <c r="V218" i="1" s="1"/>
  <c r="X218" i="1" s="1"/>
  <c r="Z218" i="1" s="1"/>
  <c r="AB218" i="1" s="1"/>
  <c r="AD218" i="1" s="1"/>
  <c r="F219" i="1"/>
  <c r="H219" i="1" s="1"/>
  <c r="J219" i="1" s="1"/>
  <c r="L219" i="1" s="1"/>
  <c r="N219" i="1" s="1"/>
  <c r="P219" i="1" s="1"/>
  <c r="R219" i="1" s="1"/>
  <c r="T219" i="1" s="1"/>
  <c r="V219" i="1" s="1"/>
  <c r="X219" i="1" s="1"/>
  <c r="Z219" i="1" s="1"/>
  <c r="AB219" i="1" s="1"/>
  <c r="AD219" i="1" s="1"/>
  <c r="F222" i="1"/>
  <c r="H222" i="1" s="1"/>
  <c r="J222" i="1" s="1"/>
  <c r="L222" i="1" s="1"/>
  <c r="N222" i="1" s="1"/>
  <c r="P222" i="1" s="1"/>
  <c r="R222" i="1" s="1"/>
  <c r="T222" i="1" s="1"/>
  <c r="V222" i="1" s="1"/>
  <c r="X222" i="1" s="1"/>
  <c r="Z222" i="1" s="1"/>
  <c r="AB222" i="1" s="1"/>
  <c r="AD222" i="1" s="1"/>
  <c r="F223" i="1"/>
  <c r="H223" i="1" s="1"/>
  <c r="J223" i="1" s="1"/>
  <c r="L223" i="1" s="1"/>
  <c r="N223" i="1" s="1"/>
  <c r="P223" i="1" s="1"/>
  <c r="R223" i="1" s="1"/>
  <c r="T223" i="1" s="1"/>
  <c r="V223" i="1" s="1"/>
  <c r="X223" i="1" s="1"/>
  <c r="Z223" i="1" s="1"/>
  <c r="AB223" i="1" s="1"/>
  <c r="AD223" i="1" s="1"/>
  <c r="F224" i="1"/>
  <c r="H224" i="1" s="1"/>
  <c r="J224" i="1" s="1"/>
  <c r="L224" i="1" s="1"/>
  <c r="N224" i="1" s="1"/>
  <c r="P224" i="1" s="1"/>
  <c r="R224" i="1" s="1"/>
  <c r="T224" i="1" s="1"/>
  <c r="V224" i="1" s="1"/>
  <c r="X224" i="1" s="1"/>
  <c r="Z224" i="1" s="1"/>
  <c r="AB224" i="1" s="1"/>
  <c r="AD224" i="1" s="1"/>
  <c r="F225" i="1"/>
  <c r="H225" i="1" s="1"/>
  <c r="J225" i="1" s="1"/>
  <c r="L225" i="1" s="1"/>
  <c r="N225" i="1" s="1"/>
  <c r="P225" i="1" s="1"/>
  <c r="R225" i="1" s="1"/>
  <c r="T225" i="1" s="1"/>
  <c r="V225" i="1" s="1"/>
  <c r="X225" i="1" s="1"/>
  <c r="Z225" i="1" s="1"/>
  <c r="AB225" i="1" s="1"/>
  <c r="AD225" i="1" s="1"/>
  <c r="F228" i="1"/>
  <c r="H228" i="1" s="1"/>
  <c r="J228" i="1" s="1"/>
  <c r="L228" i="1" s="1"/>
  <c r="N228" i="1" s="1"/>
  <c r="P228" i="1" s="1"/>
  <c r="R228" i="1" s="1"/>
  <c r="T228" i="1" s="1"/>
  <c r="V228" i="1" s="1"/>
  <c r="X228" i="1" s="1"/>
  <c r="Z228" i="1" s="1"/>
  <c r="AB228" i="1" s="1"/>
  <c r="AD228" i="1" s="1"/>
  <c r="F229" i="1"/>
  <c r="H229" i="1" s="1"/>
  <c r="J229" i="1" s="1"/>
  <c r="L229" i="1" s="1"/>
  <c r="N229" i="1" s="1"/>
  <c r="P229" i="1" s="1"/>
  <c r="R229" i="1" s="1"/>
  <c r="T229" i="1" s="1"/>
  <c r="V229" i="1" s="1"/>
  <c r="X229" i="1" s="1"/>
  <c r="Z229" i="1" s="1"/>
  <c r="AB229" i="1" s="1"/>
  <c r="AD229" i="1" s="1"/>
  <c r="F232" i="1"/>
  <c r="H232" i="1" s="1"/>
  <c r="J232" i="1" s="1"/>
  <c r="L232" i="1" s="1"/>
  <c r="N232" i="1" s="1"/>
  <c r="P232" i="1" s="1"/>
  <c r="R232" i="1" s="1"/>
  <c r="T232" i="1" s="1"/>
  <c r="V232" i="1" s="1"/>
  <c r="X232" i="1" s="1"/>
  <c r="Z232" i="1" s="1"/>
  <c r="AB232" i="1" s="1"/>
  <c r="AD232" i="1" s="1"/>
  <c r="F233" i="1"/>
  <c r="H233" i="1" s="1"/>
  <c r="J233" i="1" s="1"/>
  <c r="L233" i="1" s="1"/>
  <c r="N233" i="1" s="1"/>
  <c r="P233" i="1" s="1"/>
  <c r="R233" i="1" s="1"/>
  <c r="T233" i="1" s="1"/>
  <c r="V233" i="1" s="1"/>
  <c r="X233" i="1" s="1"/>
  <c r="Z233" i="1" s="1"/>
  <c r="AB233" i="1" s="1"/>
  <c r="AD233" i="1" s="1"/>
  <c r="F236" i="1"/>
  <c r="H236" i="1" s="1"/>
  <c r="J236" i="1" s="1"/>
  <c r="L236" i="1" s="1"/>
  <c r="N236" i="1" s="1"/>
  <c r="P236" i="1" s="1"/>
  <c r="R236" i="1" s="1"/>
  <c r="T236" i="1" s="1"/>
  <c r="V236" i="1" s="1"/>
  <c r="X236" i="1" s="1"/>
  <c r="Z236" i="1" s="1"/>
  <c r="AB236" i="1" s="1"/>
  <c r="AD236" i="1" s="1"/>
  <c r="F237" i="1"/>
  <c r="H237" i="1" s="1"/>
  <c r="J237" i="1" s="1"/>
  <c r="L237" i="1" s="1"/>
  <c r="N237" i="1" s="1"/>
  <c r="P237" i="1" s="1"/>
  <c r="R237" i="1" s="1"/>
  <c r="T237" i="1" s="1"/>
  <c r="V237" i="1" s="1"/>
  <c r="X237" i="1" s="1"/>
  <c r="Z237" i="1" s="1"/>
  <c r="AB237" i="1" s="1"/>
  <c r="AD237" i="1" s="1"/>
  <c r="F256" i="1"/>
  <c r="H256" i="1" s="1"/>
  <c r="J256" i="1" s="1"/>
  <c r="L256" i="1" s="1"/>
  <c r="N256" i="1" s="1"/>
  <c r="P256" i="1" s="1"/>
  <c r="R256" i="1" s="1"/>
  <c r="T256" i="1" s="1"/>
  <c r="V256" i="1" s="1"/>
  <c r="X256" i="1" s="1"/>
  <c r="Z256" i="1" s="1"/>
  <c r="AB256" i="1" s="1"/>
  <c r="AD256" i="1" s="1"/>
  <c r="F261" i="1"/>
  <c r="H261" i="1" s="1"/>
  <c r="J261" i="1" s="1"/>
  <c r="L261" i="1" s="1"/>
  <c r="N261" i="1" s="1"/>
  <c r="P261" i="1" s="1"/>
  <c r="R261" i="1" s="1"/>
  <c r="T261" i="1" s="1"/>
  <c r="V261" i="1" s="1"/>
  <c r="X261" i="1" s="1"/>
  <c r="Z261" i="1" s="1"/>
  <c r="AB261" i="1" s="1"/>
  <c r="AD261" i="1" s="1"/>
  <c r="F262" i="1"/>
  <c r="H262" i="1" s="1"/>
  <c r="J262" i="1" s="1"/>
  <c r="L262" i="1" s="1"/>
  <c r="N262" i="1" s="1"/>
  <c r="P262" i="1" s="1"/>
  <c r="R262" i="1" s="1"/>
  <c r="T262" i="1" s="1"/>
  <c r="V262" i="1" s="1"/>
  <c r="X262" i="1" s="1"/>
  <c r="Z262" i="1" s="1"/>
  <c r="AB262" i="1" s="1"/>
  <c r="AD262" i="1" s="1"/>
  <c r="F265" i="1"/>
  <c r="H265" i="1" s="1"/>
  <c r="J265" i="1" s="1"/>
  <c r="L265" i="1" s="1"/>
  <c r="N265" i="1" s="1"/>
  <c r="P265" i="1" s="1"/>
  <c r="R265" i="1" s="1"/>
  <c r="T265" i="1" s="1"/>
  <c r="V265" i="1" s="1"/>
  <c r="X265" i="1" s="1"/>
  <c r="Z265" i="1" s="1"/>
  <c r="AB265" i="1" s="1"/>
  <c r="AD265" i="1" s="1"/>
  <c r="F266" i="1"/>
  <c r="H266" i="1" s="1"/>
  <c r="J266" i="1" s="1"/>
  <c r="L266" i="1" s="1"/>
  <c r="N266" i="1" s="1"/>
  <c r="P266" i="1" s="1"/>
  <c r="R266" i="1" s="1"/>
  <c r="T266" i="1" s="1"/>
  <c r="V266" i="1" s="1"/>
  <c r="X266" i="1" s="1"/>
  <c r="Z266" i="1" s="1"/>
  <c r="AB266" i="1" s="1"/>
  <c r="AD266" i="1" s="1"/>
  <c r="F271" i="1"/>
  <c r="H271" i="1" s="1"/>
  <c r="J271" i="1" s="1"/>
  <c r="L271" i="1" s="1"/>
  <c r="N271" i="1" s="1"/>
  <c r="P271" i="1" s="1"/>
  <c r="R271" i="1" s="1"/>
  <c r="T271" i="1" s="1"/>
  <c r="V271" i="1" s="1"/>
  <c r="X271" i="1" s="1"/>
  <c r="Z271" i="1" s="1"/>
  <c r="AB271" i="1" s="1"/>
  <c r="AD271" i="1" s="1"/>
  <c r="F272" i="1"/>
  <c r="H272" i="1" s="1"/>
  <c r="J272" i="1" s="1"/>
  <c r="L272" i="1" s="1"/>
  <c r="N272" i="1" s="1"/>
  <c r="P272" i="1" s="1"/>
  <c r="R272" i="1" s="1"/>
  <c r="T272" i="1" s="1"/>
  <c r="V272" i="1" s="1"/>
  <c r="X272" i="1" s="1"/>
  <c r="Z272" i="1" s="1"/>
  <c r="AB272" i="1" s="1"/>
  <c r="AD272" i="1" s="1"/>
  <c r="F273" i="1"/>
  <c r="H273" i="1" s="1"/>
  <c r="J273" i="1" s="1"/>
  <c r="L273" i="1" s="1"/>
  <c r="N273" i="1" s="1"/>
  <c r="P273" i="1" s="1"/>
  <c r="R273" i="1" s="1"/>
  <c r="T273" i="1" s="1"/>
  <c r="V273" i="1" s="1"/>
  <c r="X273" i="1" s="1"/>
  <c r="Z273" i="1" s="1"/>
  <c r="AB273" i="1" s="1"/>
  <c r="AD273" i="1" s="1"/>
  <c r="F274" i="1"/>
  <c r="H274" i="1" s="1"/>
  <c r="J274" i="1" s="1"/>
  <c r="L274" i="1" s="1"/>
  <c r="N274" i="1" s="1"/>
  <c r="P274" i="1" s="1"/>
  <c r="R274" i="1" s="1"/>
  <c r="T274" i="1" s="1"/>
  <c r="V274" i="1" s="1"/>
  <c r="X274" i="1" s="1"/>
  <c r="Z274" i="1" s="1"/>
  <c r="AB274" i="1" s="1"/>
  <c r="AD274" i="1" s="1"/>
  <c r="F275" i="1"/>
  <c r="H275" i="1" s="1"/>
  <c r="J275" i="1" s="1"/>
  <c r="L275" i="1" s="1"/>
  <c r="N275" i="1" s="1"/>
  <c r="P275" i="1" s="1"/>
  <c r="R275" i="1" s="1"/>
  <c r="T275" i="1" s="1"/>
  <c r="V275" i="1" s="1"/>
  <c r="X275" i="1" s="1"/>
  <c r="Z275" i="1" s="1"/>
  <c r="AB275" i="1" s="1"/>
  <c r="AD275" i="1" s="1"/>
  <c r="F278" i="1"/>
  <c r="H278" i="1" s="1"/>
  <c r="J278" i="1" s="1"/>
  <c r="L278" i="1" s="1"/>
  <c r="N278" i="1" s="1"/>
  <c r="P278" i="1" s="1"/>
  <c r="R278" i="1" s="1"/>
  <c r="T278" i="1" s="1"/>
  <c r="V278" i="1" s="1"/>
  <c r="X278" i="1" s="1"/>
  <c r="Z278" i="1" s="1"/>
  <c r="AB278" i="1" s="1"/>
  <c r="AD278" i="1" s="1"/>
  <c r="F279" i="1"/>
  <c r="H279" i="1" s="1"/>
  <c r="J279" i="1" s="1"/>
  <c r="L279" i="1" s="1"/>
  <c r="N279" i="1" s="1"/>
  <c r="P279" i="1" s="1"/>
  <c r="R279" i="1" s="1"/>
  <c r="T279" i="1" s="1"/>
  <c r="V279" i="1" s="1"/>
  <c r="X279" i="1" s="1"/>
  <c r="Z279" i="1" s="1"/>
  <c r="AB279" i="1" s="1"/>
  <c r="AD279" i="1" s="1"/>
  <c r="F280" i="1"/>
  <c r="H280" i="1" s="1"/>
  <c r="J280" i="1" s="1"/>
  <c r="L280" i="1" s="1"/>
  <c r="N280" i="1" s="1"/>
  <c r="P280" i="1" s="1"/>
  <c r="R280" i="1" s="1"/>
  <c r="T280" i="1" s="1"/>
  <c r="V280" i="1" s="1"/>
  <c r="X280" i="1" s="1"/>
  <c r="Z280" i="1" s="1"/>
  <c r="AB280" i="1" s="1"/>
  <c r="AD280" i="1" s="1"/>
  <c r="F284" i="1"/>
  <c r="H284" i="1" s="1"/>
  <c r="J284" i="1" s="1"/>
  <c r="L284" i="1" s="1"/>
  <c r="N284" i="1" s="1"/>
  <c r="P284" i="1" s="1"/>
  <c r="R284" i="1" s="1"/>
  <c r="T284" i="1" s="1"/>
  <c r="V284" i="1" s="1"/>
  <c r="X284" i="1" s="1"/>
  <c r="Z284" i="1" s="1"/>
  <c r="AB284" i="1" s="1"/>
  <c r="AD284" i="1" s="1"/>
  <c r="F285" i="1"/>
  <c r="H285" i="1" s="1"/>
  <c r="J285" i="1" s="1"/>
  <c r="L285" i="1" s="1"/>
  <c r="N285" i="1" s="1"/>
  <c r="P285" i="1" s="1"/>
  <c r="R285" i="1" s="1"/>
  <c r="T285" i="1" s="1"/>
  <c r="V285" i="1" s="1"/>
  <c r="X285" i="1" s="1"/>
  <c r="Z285" i="1" s="1"/>
  <c r="AB285" i="1" s="1"/>
  <c r="AD285" i="1" s="1"/>
  <c r="F287" i="1"/>
  <c r="H287" i="1" s="1"/>
  <c r="J287" i="1" s="1"/>
  <c r="L287" i="1" s="1"/>
  <c r="N287" i="1" s="1"/>
  <c r="P287" i="1" s="1"/>
  <c r="R287" i="1" s="1"/>
  <c r="T287" i="1" s="1"/>
  <c r="V287" i="1" s="1"/>
  <c r="X287" i="1" s="1"/>
  <c r="Z287" i="1" s="1"/>
  <c r="AB287" i="1" s="1"/>
  <c r="AD287" i="1" s="1"/>
  <c r="F309" i="1"/>
  <c r="H309" i="1" s="1"/>
  <c r="J309" i="1" s="1"/>
  <c r="L309" i="1" s="1"/>
  <c r="N309" i="1" s="1"/>
  <c r="P309" i="1" s="1"/>
  <c r="R309" i="1" s="1"/>
  <c r="T309" i="1" s="1"/>
  <c r="V309" i="1" s="1"/>
  <c r="X309" i="1" s="1"/>
  <c r="Z309" i="1" s="1"/>
  <c r="AB309" i="1" s="1"/>
  <c r="AD309" i="1" s="1"/>
  <c r="F310" i="1"/>
  <c r="H310" i="1" s="1"/>
  <c r="J310" i="1" s="1"/>
  <c r="L310" i="1" s="1"/>
  <c r="N310" i="1" s="1"/>
  <c r="P310" i="1" s="1"/>
  <c r="R310" i="1" s="1"/>
  <c r="T310" i="1" s="1"/>
  <c r="V310" i="1" s="1"/>
  <c r="X310" i="1" s="1"/>
  <c r="Z310" i="1" s="1"/>
  <c r="AB310" i="1" s="1"/>
  <c r="AD310" i="1" s="1"/>
  <c r="BI327" i="1"/>
  <c r="BI326" i="1"/>
  <c r="BI307" i="1"/>
  <c r="BI325" i="1" s="1"/>
  <c r="BI306" i="1"/>
  <c r="BI305" i="1"/>
  <c r="BI276" i="1"/>
  <c r="BI270" i="1"/>
  <c r="BI269" i="1"/>
  <c r="BI263" i="1"/>
  <c r="BI260" i="1"/>
  <c r="BI259" i="1"/>
  <c r="BI254" i="1"/>
  <c r="BI253" i="1"/>
  <c r="BI251" i="1" s="1"/>
  <c r="BI234" i="1"/>
  <c r="BI230" i="1"/>
  <c r="BI226" i="1"/>
  <c r="BI220" i="1"/>
  <c r="BI216" i="1"/>
  <c r="BI212" i="1"/>
  <c r="BI208" i="1"/>
  <c r="BI204" i="1"/>
  <c r="BI200" i="1"/>
  <c r="BI196" i="1"/>
  <c r="BI192" i="1"/>
  <c r="BI188" i="1"/>
  <c r="BI187" i="1"/>
  <c r="BI316" i="1" s="1"/>
  <c r="BI172" i="1"/>
  <c r="BI331" i="1" s="1"/>
  <c r="BI165" i="1"/>
  <c r="BI160" i="1"/>
  <c r="BI159" i="1"/>
  <c r="BI135" i="1"/>
  <c r="BI132" i="1"/>
  <c r="BI127" i="1"/>
  <c r="BI112" i="1"/>
  <c r="BI319" i="1" s="1"/>
  <c r="BI111" i="1"/>
  <c r="BI110" i="1"/>
  <c r="BI76" i="1"/>
  <c r="BI72" i="1"/>
  <c r="BI67" i="1"/>
  <c r="BI62" i="1"/>
  <c r="BI57" i="1"/>
  <c r="BI51" i="1"/>
  <c r="BI33" i="1"/>
  <c r="BI28" i="1"/>
  <c r="BI22" i="1"/>
  <c r="AF327" i="1"/>
  <c r="AF326" i="1"/>
  <c r="AF307" i="1"/>
  <c r="AF325" i="1" s="1"/>
  <c r="AF306" i="1"/>
  <c r="AF305" i="1"/>
  <c r="AF276" i="1"/>
  <c r="AF270" i="1"/>
  <c r="AF269" i="1"/>
  <c r="AF263" i="1"/>
  <c r="AF260" i="1"/>
  <c r="AF259" i="1"/>
  <c r="AF254" i="1"/>
  <c r="AF253" i="1"/>
  <c r="AF251" i="1" s="1"/>
  <c r="AF234" i="1"/>
  <c r="AF230" i="1"/>
  <c r="AF226" i="1"/>
  <c r="AF220" i="1"/>
  <c r="AF216" i="1"/>
  <c r="AF212" i="1"/>
  <c r="AF208" i="1"/>
  <c r="AF204" i="1"/>
  <c r="AF200" i="1"/>
  <c r="AF196" i="1"/>
  <c r="AF192" i="1"/>
  <c r="AF188" i="1"/>
  <c r="AF187" i="1"/>
  <c r="AF316" i="1" s="1"/>
  <c r="AF172" i="1"/>
  <c r="AF331" i="1" s="1"/>
  <c r="AF165" i="1"/>
  <c r="AF160" i="1"/>
  <c r="AF159" i="1"/>
  <c r="AF135" i="1"/>
  <c r="AF132" i="1"/>
  <c r="AF127" i="1"/>
  <c r="AF112" i="1"/>
  <c r="AF319" i="1" s="1"/>
  <c r="AF111" i="1"/>
  <c r="AF110" i="1"/>
  <c r="AF76" i="1"/>
  <c r="AF72" i="1"/>
  <c r="AF67" i="1"/>
  <c r="AF62" i="1"/>
  <c r="AF57" i="1"/>
  <c r="AF51" i="1"/>
  <c r="AF33" i="1"/>
  <c r="AF28" i="1"/>
  <c r="AF22" i="1"/>
  <c r="E226" i="1"/>
  <c r="E327" i="1"/>
  <c r="E326" i="1"/>
  <c r="E307" i="1"/>
  <c r="E325" i="1" s="1"/>
  <c r="E306" i="1"/>
  <c r="E305" i="1"/>
  <c r="E276" i="1"/>
  <c r="E270" i="1"/>
  <c r="E269" i="1"/>
  <c r="E263" i="1"/>
  <c r="E260" i="1"/>
  <c r="E259" i="1"/>
  <c r="E254" i="1"/>
  <c r="E253" i="1"/>
  <c r="E251" i="1" s="1"/>
  <c r="E234" i="1"/>
  <c r="E230" i="1"/>
  <c r="E220" i="1"/>
  <c r="E216" i="1"/>
  <c r="E212" i="1"/>
  <c r="E208" i="1"/>
  <c r="E204" i="1"/>
  <c r="E200" i="1"/>
  <c r="E196" i="1"/>
  <c r="E192" i="1"/>
  <c r="E188" i="1"/>
  <c r="E187" i="1"/>
  <c r="E316" i="1" s="1"/>
  <c r="E172" i="1"/>
  <c r="E165" i="1"/>
  <c r="E160" i="1"/>
  <c r="E159" i="1"/>
  <c r="E135" i="1"/>
  <c r="E132" i="1"/>
  <c r="E127" i="1"/>
  <c r="E112" i="1"/>
  <c r="E319" i="1" s="1"/>
  <c r="E111" i="1"/>
  <c r="E110" i="1"/>
  <c r="E76" i="1"/>
  <c r="E72" i="1"/>
  <c r="E67" i="1"/>
  <c r="E62" i="1"/>
  <c r="E57" i="1"/>
  <c r="E51" i="1"/>
  <c r="E33" i="1"/>
  <c r="E28" i="1"/>
  <c r="E22" i="1"/>
  <c r="AI23" i="1" l="1"/>
  <c r="BL23" i="1"/>
  <c r="AF321" i="1"/>
  <c r="BI321" i="1"/>
  <c r="E321" i="1"/>
  <c r="E107" i="1"/>
  <c r="AF324" i="1"/>
  <c r="AF323" i="1"/>
  <c r="E324" i="1"/>
  <c r="BI324" i="1"/>
  <c r="E323" i="1"/>
  <c r="BI323" i="1"/>
  <c r="BI18" i="1"/>
  <c r="BI318" i="1"/>
  <c r="BI156" i="1"/>
  <c r="BI303" i="1"/>
  <c r="AF303" i="1"/>
  <c r="E257" i="1"/>
  <c r="AF107" i="1"/>
  <c r="AF322" i="1"/>
  <c r="AF184" i="1"/>
  <c r="AF267" i="1"/>
  <c r="BI257" i="1"/>
  <c r="AF317" i="1"/>
  <c r="E322" i="1"/>
  <c r="E184" i="1"/>
  <c r="E303" i="1"/>
  <c r="AF18" i="1"/>
  <c r="AF318" i="1"/>
  <c r="AF156" i="1"/>
  <c r="AF257" i="1"/>
  <c r="BI107" i="1"/>
  <c r="BI322" i="1"/>
  <c r="BI184" i="1"/>
  <c r="BI267" i="1"/>
  <c r="BI317" i="1"/>
  <c r="E267" i="1"/>
  <c r="E156" i="1"/>
  <c r="E318" i="1"/>
  <c r="E317" i="1"/>
  <c r="E18" i="1"/>
  <c r="AE327" i="1"/>
  <c r="AG327" i="1" s="1"/>
  <c r="AI327" i="1" s="1"/>
  <c r="AK327" i="1" s="1"/>
  <c r="AM327" i="1" s="1"/>
  <c r="AO327" i="1" s="1"/>
  <c r="AQ327" i="1" s="1"/>
  <c r="AS327" i="1" s="1"/>
  <c r="AU327" i="1" s="1"/>
  <c r="AW327" i="1" s="1"/>
  <c r="AY327" i="1" s="1"/>
  <c r="BA327" i="1" s="1"/>
  <c r="BC327" i="1" s="1"/>
  <c r="BE327" i="1" s="1"/>
  <c r="BG327" i="1" s="1"/>
  <c r="BH327" i="1"/>
  <c r="BJ327" i="1" s="1"/>
  <c r="BL327" i="1" s="1"/>
  <c r="BN327" i="1" s="1"/>
  <c r="BP327" i="1" s="1"/>
  <c r="BR327" i="1" s="1"/>
  <c r="BT327" i="1" s="1"/>
  <c r="BV327" i="1" s="1"/>
  <c r="BX327" i="1" s="1"/>
  <c r="BZ327" i="1" s="1"/>
  <c r="CB327" i="1" s="1"/>
  <c r="CD327" i="1" s="1"/>
  <c r="CF327" i="1" s="1"/>
  <c r="CH327" i="1" s="1"/>
  <c r="D327" i="1"/>
  <c r="F327" i="1" s="1"/>
  <c r="H327" i="1" s="1"/>
  <c r="J327" i="1" s="1"/>
  <c r="L327" i="1" s="1"/>
  <c r="N327" i="1" s="1"/>
  <c r="P327" i="1" s="1"/>
  <c r="R327" i="1" s="1"/>
  <c r="T327" i="1" s="1"/>
  <c r="V327" i="1" s="1"/>
  <c r="X327" i="1" s="1"/>
  <c r="Z327" i="1" s="1"/>
  <c r="AB327" i="1" s="1"/>
  <c r="AD327" i="1" s="1"/>
  <c r="BN23" i="1" l="1"/>
  <c r="AK23" i="1"/>
  <c r="E314" i="1"/>
  <c r="E330" i="1" s="1"/>
  <c r="AF314" i="1"/>
  <c r="AF334" i="1" s="1"/>
  <c r="BI314" i="1"/>
  <c r="BI334" i="1" s="1"/>
  <c r="AE253" i="1"/>
  <c r="AG253" i="1" s="1"/>
  <c r="AI253" i="1" s="1"/>
  <c r="AK253" i="1" s="1"/>
  <c r="AM253" i="1" s="1"/>
  <c r="AO253" i="1" s="1"/>
  <c r="AQ253" i="1" s="1"/>
  <c r="AS253" i="1" s="1"/>
  <c r="AU253" i="1" s="1"/>
  <c r="AW253" i="1" s="1"/>
  <c r="AY253" i="1" s="1"/>
  <c r="BA253" i="1" s="1"/>
  <c r="BC253" i="1" s="1"/>
  <c r="BE253" i="1" s="1"/>
  <c r="BG253" i="1" s="1"/>
  <c r="BH253" i="1"/>
  <c r="BJ253" i="1" s="1"/>
  <c r="BL253" i="1" s="1"/>
  <c r="BN253" i="1" s="1"/>
  <c r="BP253" i="1" s="1"/>
  <c r="BR253" i="1" s="1"/>
  <c r="BT253" i="1" s="1"/>
  <c r="BV253" i="1" s="1"/>
  <c r="BX253" i="1" s="1"/>
  <c r="BZ253" i="1" s="1"/>
  <c r="CB253" i="1" s="1"/>
  <c r="CD253" i="1" s="1"/>
  <c r="CF253" i="1" s="1"/>
  <c r="CH253" i="1" s="1"/>
  <c r="D253" i="1"/>
  <c r="F253" i="1" s="1"/>
  <c r="H253" i="1" s="1"/>
  <c r="J253" i="1" s="1"/>
  <c r="L253" i="1" s="1"/>
  <c r="N253" i="1" s="1"/>
  <c r="P253" i="1" s="1"/>
  <c r="R253" i="1" s="1"/>
  <c r="T253" i="1" s="1"/>
  <c r="V253" i="1" s="1"/>
  <c r="X253" i="1" s="1"/>
  <c r="Z253" i="1" s="1"/>
  <c r="AB253" i="1" s="1"/>
  <c r="AD253" i="1" s="1"/>
  <c r="BI320" i="1" l="1"/>
  <c r="BI332" i="1"/>
  <c r="BI333" i="1" s="1"/>
  <c r="AF320" i="1"/>
  <c r="AF332" i="1"/>
  <c r="AF333" i="1" s="1"/>
  <c r="AM23" i="1"/>
  <c r="BP23" i="1"/>
  <c r="AE158" i="1"/>
  <c r="AG158" i="1" s="1"/>
  <c r="AI158" i="1" s="1"/>
  <c r="AK158" i="1" s="1"/>
  <c r="AM158" i="1" s="1"/>
  <c r="AO158" i="1" s="1"/>
  <c r="AQ158" i="1" s="1"/>
  <c r="AS158" i="1" s="1"/>
  <c r="AU158" i="1" s="1"/>
  <c r="AW158" i="1" s="1"/>
  <c r="AY158" i="1" s="1"/>
  <c r="BA158" i="1" s="1"/>
  <c r="BC158" i="1" s="1"/>
  <c r="BE158" i="1" s="1"/>
  <c r="BG158" i="1" s="1"/>
  <c r="BH158" i="1"/>
  <c r="BJ158" i="1" s="1"/>
  <c r="BL158" i="1" s="1"/>
  <c r="BN158" i="1" s="1"/>
  <c r="BP158" i="1" s="1"/>
  <c r="BR158" i="1" s="1"/>
  <c r="BT158" i="1" s="1"/>
  <c r="BV158" i="1" s="1"/>
  <c r="BX158" i="1" s="1"/>
  <c r="BZ158" i="1" s="1"/>
  <c r="CB158" i="1" s="1"/>
  <c r="CD158" i="1" s="1"/>
  <c r="CF158" i="1" s="1"/>
  <c r="CH158" i="1" s="1"/>
  <c r="AE159" i="1"/>
  <c r="AG159" i="1" s="1"/>
  <c r="AI159" i="1" s="1"/>
  <c r="AK159" i="1" s="1"/>
  <c r="AM159" i="1" s="1"/>
  <c r="AO159" i="1" s="1"/>
  <c r="AQ159" i="1" s="1"/>
  <c r="AS159" i="1" s="1"/>
  <c r="AU159" i="1" s="1"/>
  <c r="AW159" i="1" s="1"/>
  <c r="AY159" i="1" s="1"/>
  <c r="BA159" i="1" s="1"/>
  <c r="BC159" i="1" s="1"/>
  <c r="BE159" i="1" s="1"/>
  <c r="BG159" i="1" s="1"/>
  <c r="BH159" i="1"/>
  <c r="BJ159" i="1" s="1"/>
  <c r="BL159" i="1" s="1"/>
  <c r="BN159" i="1" s="1"/>
  <c r="BP159" i="1" s="1"/>
  <c r="BR159" i="1" s="1"/>
  <c r="BT159" i="1" s="1"/>
  <c r="BV159" i="1" s="1"/>
  <c r="BX159" i="1" s="1"/>
  <c r="BZ159" i="1" s="1"/>
  <c r="CB159" i="1" s="1"/>
  <c r="CD159" i="1" s="1"/>
  <c r="CF159" i="1" s="1"/>
  <c r="CH159" i="1" s="1"/>
  <c r="D159" i="1"/>
  <c r="F159" i="1" s="1"/>
  <c r="H159" i="1" s="1"/>
  <c r="J159" i="1" s="1"/>
  <c r="L159" i="1" s="1"/>
  <c r="N159" i="1" s="1"/>
  <c r="P159" i="1" s="1"/>
  <c r="R159" i="1" s="1"/>
  <c r="T159" i="1" s="1"/>
  <c r="V159" i="1" s="1"/>
  <c r="X159" i="1" s="1"/>
  <c r="Z159" i="1" s="1"/>
  <c r="AB159" i="1" s="1"/>
  <c r="AD159" i="1" s="1"/>
  <c r="D158" i="1"/>
  <c r="F158" i="1" s="1"/>
  <c r="H158" i="1" s="1"/>
  <c r="J158" i="1" s="1"/>
  <c r="L158" i="1" s="1"/>
  <c r="N158" i="1" s="1"/>
  <c r="P158" i="1" s="1"/>
  <c r="R158" i="1" s="1"/>
  <c r="T158" i="1" s="1"/>
  <c r="V158" i="1" s="1"/>
  <c r="X158" i="1" s="1"/>
  <c r="Z158" i="1" s="1"/>
  <c r="AB158" i="1" s="1"/>
  <c r="AD158" i="1" s="1"/>
  <c r="AE165" i="1"/>
  <c r="AG165" i="1" s="1"/>
  <c r="AI165" i="1" s="1"/>
  <c r="AK165" i="1" s="1"/>
  <c r="AM165" i="1" s="1"/>
  <c r="AO165" i="1" s="1"/>
  <c r="AQ165" i="1" s="1"/>
  <c r="AS165" i="1" s="1"/>
  <c r="AU165" i="1" s="1"/>
  <c r="AW165" i="1" s="1"/>
  <c r="AY165" i="1" s="1"/>
  <c r="BA165" i="1" s="1"/>
  <c r="BC165" i="1" s="1"/>
  <c r="BE165" i="1" s="1"/>
  <c r="BG165" i="1" s="1"/>
  <c r="BH165" i="1"/>
  <c r="BJ165" i="1" s="1"/>
  <c r="BL165" i="1" s="1"/>
  <c r="BN165" i="1" s="1"/>
  <c r="BP165" i="1" s="1"/>
  <c r="BR165" i="1" s="1"/>
  <c r="BT165" i="1" s="1"/>
  <c r="BV165" i="1" s="1"/>
  <c r="BX165" i="1" s="1"/>
  <c r="BZ165" i="1" s="1"/>
  <c r="CB165" i="1" s="1"/>
  <c r="CD165" i="1" s="1"/>
  <c r="CF165" i="1" s="1"/>
  <c r="CH165" i="1" s="1"/>
  <c r="D165" i="1"/>
  <c r="F165" i="1" s="1"/>
  <c r="H165" i="1" s="1"/>
  <c r="J165" i="1" s="1"/>
  <c r="L165" i="1" s="1"/>
  <c r="N165" i="1" s="1"/>
  <c r="P165" i="1" s="1"/>
  <c r="R165" i="1" s="1"/>
  <c r="T165" i="1" s="1"/>
  <c r="V165" i="1" s="1"/>
  <c r="X165" i="1" s="1"/>
  <c r="Z165" i="1" s="1"/>
  <c r="AB165" i="1" s="1"/>
  <c r="AD165" i="1" s="1"/>
  <c r="AE172" i="1"/>
  <c r="AE331" i="1" s="1"/>
  <c r="BH172" i="1"/>
  <c r="BH331" i="1" s="1"/>
  <c r="D172" i="1"/>
  <c r="F172" i="1" s="1"/>
  <c r="H172" i="1" s="1"/>
  <c r="J172" i="1" s="1"/>
  <c r="L172" i="1" s="1"/>
  <c r="N172" i="1" s="1"/>
  <c r="P172" i="1" s="1"/>
  <c r="R172" i="1" s="1"/>
  <c r="T172" i="1" s="1"/>
  <c r="V172" i="1" s="1"/>
  <c r="X172" i="1" s="1"/>
  <c r="Z172" i="1" s="1"/>
  <c r="AB172" i="1" s="1"/>
  <c r="AD172" i="1" s="1"/>
  <c r="BR23" i="1" l="1"/>
  <c r="AO23" i="1"/>
  <c r="BJ172" i="1"/>
  <c r="BJ331" i="1" s="1"/>
  <c r="AG172" i="1"/>
  <c r="AG331" i="1" s="1"/>
  <c r="AG20" i="1"/>
  <c r="AI20" i="1" s="1"/>
  <c r="AK20" i="1" s="1"/>
  <c r="AM20" i="1" s="1"/>
  <c r="AO20" i="1" s="1"/>
  <c r="AQ20" i="1" s="1"/>
  <c r="AS20" i="1" s="1"/>
  <c r="AU20" i="1" s="1"/>
  <c r="AW20" i="1" s="1"/>
  <c r="AY20" i="1" s="1"/>
  <c r="BA20" i="1" s="1"/>
  <c r="BC20" i="1" s="1"/>
  <c r="BE20" i="1" s="1"/>
  <c r="BG20" i="1" s="1"/>
  <c r="AE22" i="1"/>
  <c r="AG22" i="1" s="1"/>
  <c r="AI22" i="1" s="1"/>
  <c r="AK22" i="1" s="1"/>
  <c r="AM22" i="1" s="1"/>
  <c r="AO22" i="1" s="1"/>
  <c r="AQ22" i="1" s="1"/>
  <c r="AS22" i="1" s="1"/>
  <c r="AU22" i="1" s="1"/>
  <c r="AW22" i="1" s="1"/>
  <c r="AY22" i="1" s="1"/>
  <c r="BA22" i="1" s="1"/>
  <c r="BC22" i="1" s="1"/>
  <c r="BE22" i="1" s="1"/>
  <c r="BG22" i="1" s="1"/>
  <c r="BH22" i="1"/>
  <c r="BJ22" i="1" s="1"/>
  <c r="BL22" i="1" s="1"/>
  <c r="BN22" i="1" s="1"/>
  <c r="BP22" i="1" s="1"/>
  <c r="BR22" i="1" s="1"/>
  <c r="BT22" i="1" s="1"/>
  <c r="BV22" i="1" s="1"/>
  <c r="BX22" i="1" s="1"/>
  <c r="BZ22" i="1" s="1"/>
  <c r="CB22" i="1" s="1"/>
  <c r="CD22" i="1" s="1"/>
  <c r="CF22" i="1" s="1"/>
  <c r="CH22" i="1" s="1"/>
  <c r="F22" i="1"/>
  <c r="H22" i="1" s="1"/>
  <c r="J22" i="1" s="1"/>
  <c r="L22" i="1" s="1"/>
  <c r="N22" i="1" s="1"/>
  <c r="P22" i="1" s="1"/>
  <c r="R22" i="1" s="1"/>
  <c r="T22" i="1" s="1"/>
  <c r="V22" i="1" s="1"/>
  <c r="X22" i="1" s="1"/>
  <c r="Z22" i="1" s="1"/>
  <c r="AB22" i="1" s="1"/>
  <c r="AD22" i="1" s="1"/>
  <c r="BJ20" i="1"/>
  <c r="BL20" i="1" s="1"/>
  <c r="BN20" i="1" s="1"/>
  <c r="BP20" i="1" s="1"/>
  <c r="BR20" i="1" s="1"/>
  <c r="BT20" i="1" s="1"/>
  <c r="BV20" i="1" s="1"/>
  <c r="BX20" i="1" s="1"/>
  <c r="BZ20" i="1" s="1"/>
  <c r="CB20" i="1" s="1"/>
  <c r="CD20" i="1" s="1"/>
  <c r="CF20" i="1" s="1"/>
  <c r="CH20" i="1" s="1"/>
  <c r="F20" i="1"/>
  <c r="H20" i="1" s="1"/>
  <c r="J20" i="1" s="1"/>
  <c r="L20" i="1" s="1"/>
  <c r="N20" i="1" s="1"/>
  <c r="P20" i="1" s="1"/>
  <c r="R20" i="1" s="1"/>
  <c r="T20" i="1" s="1"/>
  <c r="V20" i="1" s="1"/>
  <c r="X20" i="1" s="1"/>
  <c r="Z20" i="1" s="1"/>
  <c r="AB20" i="1" s="1"/>
  <c r="AD20" i="1" s="1"/>
  <c r="AE33" i="1"/>
  <c r="BH33" i="1"/>
  <c r="D33" i="1"/>
  <c r="BT23" i="1" l="1"/>
  <c r="AQ23" i="1"/>
  <c r="AI172" i="1"/>
  <c r="AI331" i="1" s="1"/>
  <c r="BL172" i="1"/>
  <c r="BL331" i="1" s="1"/>
  <c r="BJ33" i="1"/>
  <c r="BL33" i="1" s="1"/>
  <c r="BN33" i="1" s="1"/>
  <c r="BP33" i="1" s="1"/>
  <c r="BR33" i="1" s="1"/>
  <c r="BT33" i="1" s="1"/>
  <c r="BV33" i="1" s="1"/>
  <c r="BX33" i="1" s="1"/>
  <c r="BZ33" i="1" s="1"/>
  <c r="CB33" i="1" s="1"/>
  <c r="CD33" i="1" s="1"/>
  <c r="CF33" i="1" s="1"/>
  <c r="CH33" i="1" s="1"/>
  <c r="F33" i="1"/>
  <c r="H33" i="1" s="1"/>
  <c r="J33" i="1" s="1"/>
  <c r="L33" i="1" s="1"/>
  <c r="N33" i="1" s="1"/>
  <c r="P33" i="1" s="1"/>
  <c r="R33" i="1" s="1"/>
  <c r="T33" i="1" s="1"/>
  <c r="V33" i="1" s="1"/>
  <c r="X33" i="1" s="1"/>
  <c r="Z33" i="1" s="1"/>
  <c r="AB33" i="1" s="1"/>
  <c r="AD33" i="1" s="1"/>
  <c r="AG33" i="1"/>
  <c r="AI33" i="1" s="1"/>
  <c r="AK33" i="1" s="1"/>
  <c r="AM33" i="1" s="1"/>
  <c r="AO33" i="1" s="1"/>
  <c r="AQ33" i="1" s="1"/>
  <c r="AS33" i="1" s="1"/>
  <c r="AU33" i="1" s="1"/>
  <c r="AW33" i="1" s="1"/>
  <c r="AY33" i="1" s="1"/>
  <c r="BA33" i="1" s="1"/>
  <c r="BC33" i="1" s="1"/>
  <c r="BE33" i="1" s="1"/>
  <c r="BG33" i="1" s="1"/>
  <c r="AE269" i="1"/>
  <c r="AG269" i="1" s="1"/>
  <c r="AI269" i="1" s="1"/>
  <c r="AK269" i="1" s="1"/>
  <c r="AM269" i="1" s="1"/>
  <c r="AO269" i="1" s="1"/>
  <c r="AQ269" i="1" s="1"/>
  <c r="AS269" i="1" s="1"/>
  <c r="AU269" i="1" s="1"/>
  <c r="AW269" i="1" s="1"/>
  <c r="AY269" i="1" s="1"/>
  <c r="BA269" i="1" s="1"/>
  <c r="BC269" i="1" s="1"/>
  <c r="BE269" i="1" s="1"/>
  <c r="BG269" i="1" s="1"/>
  <c r="BH269" i="1"/>
  <c r="BJ269" i="1" s="1"/>
  <c r="BL269" i="1" s="1"/>
  <c r="BN269" i="1" s="1"/>
  <c r="BP269" i="1" s="1"/>
  <c r="BR269" i="1" s="1"/>
  <c r="BT269" i="1" s="1"/>
  <c r="BV269" i="1" s="1"/>
  <c r="BX269" i="1" s="1"/>
  <c r="BZ269" i="1" s="1"/>
  <c r="CB269" i="1" s="1"/>
  <c r="CD269" i="1" s="1"/>
  <c r="CF269" i="1" s="1"/>
  <c r="CH269" i="1" s="1"/>
  <c r="D269" i="1"/>
  <c r="F269" i="1" s="1"/>
  <c r="H269" i="1" s="1"/>
  <c r="J269" i="1" s="1"/>
  <c r="L269" i="1" s="1"/>
  <c r="N269" i="1" s="1"/>
  <c r="P269" i="1" s="1"/>
  <c r="R269" i="1" s="1"/>
  <c r="T269" i="1" s="1"/>
  <c r="V269" i="1" s="1"/>
  <c r="X269" i="1" s="1"/>
  <c r="Z269" i="1" s="1"/>
  <c r="AB269" i="1" s="1"/>
  <c r="AD269" i="1" s="1"/>
  <c r="BV23" i="1" l="1"/>
  <c r="AS23" i="1"/>
  <c r="BN172" i="1"/>
  <c r="BN331" i="1" s="1"/>
  <c r="AK172" i="1"/>
  <c r="AK331" i="1" s="1"/>
  <c r="AE259" i="1"/>
  <c r="AG259" i="1" s="1"/>
  <c r="AI259" i="1" s="1"/>
  <c r="AK259" i="1" s="1"/>
  <c r="AM259" i="1" s="1"/>
  <c r="AO259" i="1" s="1"/>
  <c r="AQ259" i="1" s="1"/>
  <c r="AS259" i="1" s="1"/>
  <c r="AU259" i="1" s="1"/>
  <c r="AW259" i="1" s="1"/>
  <c r="AY259" i="1" s="1"/>
  <c r="BA259" i="1" s="1"/>
  <c r="BC259" i="1" s="1"/>
  <c r="BE259" i="1" s="1"/>
  <c r="BG259" i="1" s="1"/>
  <c r="BH259" i="1"/>
  <c r="BJ259" i="1" s="1"/>
  <c r="BL259" i="1" s="1"/>
  <c r="BN259" i="1" s="1"/>
  <c r="BP259" i="1" s="1"/>
  <c r="BR259" i="1" s="1"/>
  <c r="BT259" i="1" s="1"/>
  <c r="BV259" i="1" s="1"/>
  <c r="BX259" i="1" s="1"/>
  <c r="BZ259" i="1" s="1"/>
  <c r="CB259" i="1" s="1"/>
  <c r="CD259" i="1" s="1"/>
  <c r="CF259" i="1" s="1"/>
  <c r="CH259" i="1" s="1"/>
  <c r="AE260" i="1"/>
  <c r="AG260" i="1" s="1"/>
  <c r="AI260" i="1" s="1"/>
  <c r="AK260" i="1" s="1"/>
  <c r="AM260" i="1" s="1"/>
  <c r="AO260" i="1" s="1"/>
  <c r="AQ260" i="1" s="1"/>
  <c r="AS260" i="1" s="1"/>
  <c r="AU260" i="1" s="1"/>
  <c r="AW260" i="1" s="1"/>
  <c r="AY260" i="1" s="1"/>
  <c r="BA260" i="1" s="1"/>
  <c r="BC260" i="1" s="1"/>
  <c r="BE260" i="1" s="1"/>
  <c r="BG260" i="1" s="1"/>
  <c r="BH260" i="1"/>
  <c r="BJ260" i="1" s="1"/>
  <c r="BL260" i="1" s="1"/>
  <c r="BN260" i="1" s="1"/>
  <c r="BP260" i="1" s="1"/>
  <c r="BR260" i="1" s="1"/>
  <c r="BT260" i="1" s="1"/>
  <c r="BV260" i="1" s="1"/>
  <c r="BX260" i="1" s="1"/>
  <c r="BZ260" i="1" s="1"/>
  <c r="CB260" i="1" s="1"/>
  <c r="CD260" i="1" s="1"/>
  <c r="CF260" i="1" s="1"/>
  <c r="CH260" i="1" s="1"/>
  <c r="D260" i="1"/>
  <c r="F260" i="1" s="1"/>
  <c r="H260" i="1" s="1"/>
  <c r="J260" i="1" s="1"/>
  <c r="D259" i="1"/>
  <c r="F259" i="1" s="1"/>
  <c r="H259" i="1" s="1"/>
  <c r="J259" i="1" s="1"/>
  <c r="L259" i="1" s="1"/>
  <c r="N259" i="1" s="1"/>
  <c r="P259" i="1" s="1"/>
  <c r="R259" i="1" s="1"/>
  <c r="T259" i="1" s="1"/>
  <c r="V259" i="1" s="1"/>
  <c r="X259" i="1" s="1"/>
  <c r="Z259" i="1" s="1"/>
  <c r="AB259" i="1" s="1"/>
  <c r="AD259" i="1" s="1"/>
  <c r="AE270" i="1"/>
  <c r="BH270" i="1"/>
  <c r="D270" i="1"/>
  <c r="AE326" i="1"/>
  <c r="AG326" i="1" s="1"/>
  <c r="AI326" i="1" s="1"/>
  <c r="AK326" i="1" s="1"/>
  <c r="AM326" i="1" s="1"/>
  <c r="AO326" i="1" s="1"/>
  <c r="AQ326" i="1" s="1"/>
  <c r="AS326" i="1" s="1"/>
  <c r="AU326" i="1" s="1"/>
  <c r="AW326" i="1" s="1"/>
  <c r="AY326" i="1" s="1"/>
  <c r="BA326" i="1" s="1"/>
  <c r="BC326" i="1" s="1"/>
  <c r="BE326" i="1" s="1"/>
  <c r="BG326" i="1" s="1"/>
  <c r="BH326" i="1"/>
  <c r="BJ326" i="1" s="1"/>
  <c r="BL326" i="1" s="1"/>
  <c r="BN326" i="1" s="1"/>
  <c r="BP326" i="1" s="1"/>
  <c r="BR326" i="1" s="1"/>
  <c r="BT326" i="1" s="1"/>
  <c r="BV326" i="1" s="1"/>
  <c r="BX326" i="1" s="1"/>
  <c r="BZ326" i="1" s="1"/>
  <c r="CB326" i="1" s="1"/>
  <c r="CD326" i="1" s="1"/>
  <c r="CF326" i="1" s="1"/>
  <c r="CH326" i="1" s="1"/>
  <c r="D326" i="1"/>
  <c r="F326" i="1" s="1"/>
  <c r="H326" i="1" s="1"/>
  <c r="J326" i="1" s="1"/>
  <c r="L326" i="1" s="1"/>
  <c r="N326" i="1" s="1"/>
  <c r="P326" i="1" s="1"/>
  <c r="R326" i="1" s="1"/>
  <c r="T326" i="1" s="1"/>
  <c r="V326" i="1" s="1"/>
  <c r="X326" i="1" s="1"/>
  <c r="Z326" i="1" s="1"/>
  <c r="AB326" i="1" s="1"/>
  <c r="AD326" i="1" s="1"/>
  <c r="BX23" i="1" l="1"/>
  <c r="AU23" i="1"/>
  <c r="L260" i="1"/>
  <c r="N260" i="1" s="1"/>
  <c r="P260" i="1" s="1"/>
  <c r="R260" i="1" s="1"/>
  <c r="T260" i="1" s="1"/>
  <c r="V260" i="1" s="1"/>
  <c r="X260" i="1" s="1"/>
  <c r="Z260" i="1" s="1"/>
  <c r="AB260" i="1" s="1"/>
  <c r="AD260" i="1" s="1"/>
  <c r="AM172" i="1"/>
  <c r="AM331" i="1" s="1"/>
  <c r="BP172" i="1"/>
  <c r="BP331" i="1" s="1"/>
  <c r="BH267" i="1"/>
  <c r="BJ267" i="1" s="1"/>
  <c r="BL267" i="1" s="1"/>
  <c r="BN267" i="1" s="1"/>
  <c r="BP267" i="1" s="1"/>
  <c r="BR267" i="1" s="1"/>
  <c r="BT267" i="1" s="1"/>
  <c r="BV267" i="1" s="1"/>
  <c r="BX267" i="1" s="1"/>
  <c r="BZ267" i="1" s="1"/>
  <c r="CB267" i="1" s="1"/>
  <c r="CD267" i="1" s="1"/>
  <c r="CF267" i="1" s="1"/>
  <c r="CH267" i="1" s="1"/>
  <c r="BJ270" i="1"/>
  <c r="BL270" i="1" s="1"/>
  <c r="BN270" i="1" s="1"/>
  <c r="BP270" i="1" s="1"/>
  <c r="BR270" i="1" s="1"/>
  <c r="BT270" i="1" s="1"/>
  <c r="BV270" i="1" s="1"/>
  <c r="BX270" i="1" s="1"/>
  <c r="BZ270" i="1" s="1"/>
  <c r="CB270" i="1" s="1"/>
  <c r="CD270" i="1" s="1"/>
  <c r="CF270" i="1" s="1"/>
  <c r="CH270" i="1" s="1"/>
  <c r="D267" i="1"/>
  <c r="F267" i="1" s="1"/>
  <c r="H267" i="1" s="1"/>
  <c r="J267" i="1" s="1"/>
  <c r="L267" i="1" s="1"/>
  <c r="N267" i="1" s="1"/>
  <c r="P267" i="1" s="1"/>
  <c r="R267" i="1" s="1"/>
  <c r="T267" i="1" s="1"/>
  <c r="V267" i="1" s="1"/>
  <c r="X267" i="1" s="1"/>
  <c r="Z267" i="1" s="1"/>
  <c r="AB267" i="1" s="1"/>
  <c r="AD267" i="1" s="1"/>
  <c r="F270" i="1"/>
  <c r="H270" i="1" s="1"/>
  <c r="J270" i="1" s="1"/>
  <c r="L270" i="1" s="1"/>
  <c r="N270" i="1" s="1"/>
  <c r="P270" i="1" s="1"/>
  <c r="R270" i="1" s="1"/>
  <c r="T270" i="1" s="1"/>
  <c r="V270" i="1" s="1"/>
  <c r="X270" i="1" s="1"/>
  <c r="Z270" i="1" s="1"/>
  <c r="AB270" i="1" s="1"/>
  <c r="AD270" i="1" s="1"/>
  <c r="AE267" i="1"/>
  <c r="AG267" i="1" s="1"/>
  <c r="AI267" i="1" s="1"/>
  <c r="AK267" i="1" s="1"/>
  <c r="AM267" i="1" s="1"/>
  <c r="AO267" i="1" s="1"/>
  <c r="AQ267" i="1" s="1"/>
  <c r="AS267" i="1" s="1"/>
  <c r="AU267" i="1" s="1"/>
  <c r="AW267" i="1" s="1"/>
  <c r="AY267" i="1" s="1"/>
  <c r="BA267" i="1" s="1"/>
  <c r="BC267" i="1" s="1"/>
  <c r="BE267" i="1" s="1"/>
  <c r="BG267" i="1" s="1"/>
  <c r="AG270" i="1"/>
  <c r="AI270" i="1" s="1"/>
  <c r="AK270" i="1" s="1"/>
  <c r="AM270" i="1" s="1"/>
  <c r="AO270" i="1" s="1"/>
  <c r="AQ270" i="1" s="1"/>
  <c r="AS270" i="1" s="1"/>
  <c r="AU270" i="1" s="1"/>
  <c r="AW270" i="1" s="1"/>
  <c r="AY270" i="1" s="1"/>
  <c r="BA270" i="1" s="1"/>
  <c r="BC270" i="1" s="1"/>
  <c r="BE270" i="1" s="1"/>
  <c r="BG270" i="1" s="1"/>
  <c r="D257" i="1"/>
  <c r="F257" i="1" s="1"/>
  <c r="H257" i="1" s="1"/>
  <c r="J257" i="1" s="1"/>
  <c r="L257" i="1" s="1"/>
  <c r="N257" i="1" s="1"/>
  <c r="P257" i="1" s="1"/>
  <c r="R257" i="1" s="1"/>
  <c r="T257" i="1" s="1"/>
  <c r="V257" i="1" s="1"/>
  <c r="X257" i="1" s="1"/>
  <c r="Z257" i="1" s="1"/>
  <c r="AB257" i="1" s="1"/>
  <c r="AD257" i="1" s="1"/>
  <c r="AE257" i="1"/>
  <c r="AG257" i="1" s="1"/>
  <c r="AI257" i="1" s="1"/>
  <c r="AK257" i="1" s="1"/>
  <c r="AM257" i="1" s="1"/>
  <c r="AO257" i="1" s="1"/>
  <c r="AQ257" i="1" s="1"/>
  <c r="AS257" i="1" s="1"/>
  <c r="AU257" i="1" s="1"/>
  <c r="AW257" i="1" s="1"/>
  <c r="AY257" i="1" s="1"/>
  <c r="BA257" i="1" s="1"/>
  <c r="BC257" i="1" s="1"/>
  <c r="BE257" i="1" s="1"/>
  <c r="BG257" i="1" s="1"/>
  <c r="BH257" i="1"/>
  <c r="BJ257" i="1" s="1"/>
  <c r="BL257" i="1" s="1"/>
  <c r="BN257" i="1" s="1"/>
  <c r="BP257" i="1" s="1"/>
  <c r="BR257" i="1" s="1"/>
  <c r="BT257" i="1" s="1"/>
  <c r="BV257" i="1" s="1"/>
  <c r="BX257" i="1" s="1"/>
  <c r="BZ257" i="1" s="1"/>
  <c r="CB257" i="1" s="1"/>
  <c r="CD257" i="1" s="1"/>
  <c r="CF257" i="1" s="1"/>
  <c r="CH257" i="1" s="1"/>
  <c r="AE186" i="1"/>
  <c r="AG186" i="1" s="1"/>
  <c r="AI186" i="1" s="1"/>
  <c r="AK186" i="1" s="1"/>
  <c r="AM186" i="1" s="1"/>
  <c r="AO186" i="1" s="1"/>
  <c r="AQ186" i="1" s="1"/>
  <c r="AS186" i="1" s="1"/>
  <c r="AU186" i="1" s="1"/>
  <c r="AW186" i="1" s="1"/>
  <c r="AY186" i="1" s="1"/>
  <c r="BA186" i="1" s="1"/>
  <c r="BC186" i="1" s="1"/>
  <c r="BE186" i="1" s="1"/>
  <c r="BG186" i="1" s="1"/>
  <c r="BH186" i="1"/>
  <c r="BJ186" i="1" s="1"/>
  <c r="BL186" i="1" s="1"/>
  <c r="BN186" i="1" s="1"/>
  <c r="BP186" i="1" s="1"/>
  <c r="BR186" i="1" s="1"/>
  <c r="BT186" i="1" s="1"/>
  <c r="BV186" i="1" s="1"/>
  <c r="BX186" i="1" s="1"/>
  <c r="BZ186" i="1" s="1"/>
  <c r="CB186" i="1" s="1"/>
  <c r="CD186" i="1" s="1"/>
  <c r="CF186" i="1" s="1"/>
  <c r="CH186" i="1" s="1"/>
  <c r="D186" i="1"/>
  <c r="F186" i="1" s="1"/>
  <c r="H186" i="1" s="1"/>
  <c r="J186" i="1" s="1"/>
  <c r="L186" i="1" s="1"/>
  <c r="N186" i="1" s="1"/>
  <c r="P186" i="1" s="1"/>
  <c r="R186" i="1" s="1"/>
  <c r="T186" i="1" s="1"/>
  <c r="V186" i="1" s="1"/>
  <c r="X186" i="1" s="1"/>
  <c r="Z186" i="1" s="1"/>
  <c r="AB186" i="1" s="1"/>
  <c r="AD186" i="1" s="1"/>
  <c r="AE305" i="1"/>
  <c r="AG305" i="1" s="1"/>
  <c r="AI305" i="1" s="1"/>
  <c r="AK305" i="1" s="1"/>
  <c r="AM305" i="1" s="1"/>
  <c r="AO305" i="1" s="1"/>
  <c r="AQ305" i="1" s="1"/>
  <c r="AS305" i="1" s="1"/>
  <c r="AU305" i="1" s="1"/>
  <c r="AW305" i="1" s="1"/>
  <c r="AY305" i="1" s="1"/>
  <c r="BA305" i="1" s="1"/>
  <c r="BC305" i="1" s="1"/>
  <c r="BE305" i="1" s="1"/>
  <c r="BG305" i="1" s="1"/>
  <c r="BH305" i="1"/>
  <c r="BJ305" i="1" s="1"/>
  <c r="BL305" i="1" s="1"/>
  <c r="BN305" i="1" s="1"/>
  <c r="BP305" i="1" s="1"/>
  <c r="BR305" i="1" s="1"/>
  <c r="BT305" i="1" s="1"/>
  <c r="BV305" i="1" s="1"/>
  <c r="BX305" i="1" s="1"/>
  <c r="BZ305" i="1" s="1"/>
  <c r="CB305" i="1" s="1"/>
  <c r="CD305" i="1" s="1"/>
  <c r="CF305" i="1" s="1"/>
  <c r="CH305" i="1" s="1"/>
  <c r="AE306" i="1"/>
  <c r="AG306" i="1" s="1"/>
  <c r="AI306" i="1" s="1"/>
  <c r="AK306" i="1" s="1"/>
  <c r="AM306" i="1" s="1"/>
  <c r="AO306" i="1" s="1"/>
  <c r="AQ306" i="1" s="1"/>
  <c r="AS306" i="1" s="1"/>
  <c r="AU306" i="1" s="1"/>
  <c r="AW306" i="1" s="1"/>
  <c r="AY306" i="1" s="1"/>
  <c r="BA306" i="1" s="1"/>
  <c r="BC306" i="1" s="1"/>
  <c r="BE306" i="1" s="1"/>
  <c r="BG306" i="1" s="1"/>
  <c r="BH306" i="1"/>
  <c r="BJ306" i="1" s="1"/>
  <c r="BL306" i="1" s="1"/>
  <c r="BN306" i="1" s="1"/>
  <c r="BP306" i="1" s="1"/>
  <c r="BR306" i="1" s="1"/>
  <c r="BT306" i="1" s="1"/>
  <c r="BV306" i="1" s="1"/>
  <c r="BX306" i="1" s="1"/>
  <c r="BZ306" i="1" s="1"/>
  <c r="CB306" i="1" s="1"/>
  <c r="CD306" i="1" s="1"/>
  <c r="CF306" i="1" s="1"/>
  <c r="CH306" i="1" s="1"/>
  <c r="D306" i="1"/>
  <c r="F306" i="1" s="1"/>
  <c r="H306" i="1" s="1"/>
  <c r="J306" i="1" s="1"/>
  <c r="L306" i="1" s="1"/>
  <c r="N306" i="1" s="1"/>
  <c r="P306" i="1" s="1"/>
  <c r="R306" i="1" s="1"/>
  <c r="T306" i="1" s="1"/>
  <c r="V306" i="1" s="1"/>
  <c r="X306" i="1" s="1"/>
  <c r="Z306" i="1" s="1"/>
  <c r="AB306" i="1" s="1"/>
  <c r="AD306" i="1" s="1"/>
  <c r="D305" i="1"/>
  <c r="F305" i="1" s="1"/>
  <c r="H305" i="1" s="1"/>
  <c r="J305" i="1" s="1"/>
  <c r="L305" i="1" s="1"/>
  <c r="N305" i="1" s="1"/>
  <c r="P305" i="1" s="1"/>
  <c r="R305" i="1" s="1"/>
  <c r="T305" i="1" s="1"/>
  <c r="V305" i="1" s="1"/>
  <c r="X305" i="1" s="1"/>
  <c r="Z305" i="1" s="1"/>
  <c r="AB305" i="1" s="1"/>
  <c r="AD305" i="1" s="1"/>
  <c r="AE307" i="1"/>
  <c r="BH307" i="1"/>
  <c r="D307" i="1"/>
  <c r="BZ23" i="1" l="1"/>
  <c r="AW23" i="1"/>
  <c r="BR172" i="1"/>
  <c r="AO172" i="1"/>
  <c r="AO331" i="1" s="1"/>
  <c r="BH325" i="1"/>
  <c r="BJ325" i="1" s="1"/>
  <c r="BL325" i="1" s="1"/>
  <c r="BN325" i="1" s="1"/>
  <c r="BP325" i="1" s="1"/>
  <c r="BR325" i="1" s="1"/>
  <c r="BT325" i="1" s="1"/>
  <c r="BV325" i="1" s="1"/>
  <c r="BX325" i="1" s="1"/>
  <c r="BZ325" i="1" s="1"/>
  <c r="CB325" i="1" s="1"/>
  <c r="CD325" i="1" s="1"/>
  <c r="CF325" i="1" s="1"/>
  <c r="CH325" i="1" s="1"/>
  <c r="BJ307" i="1"/>
  <c r="BL307" i="1" s="1"/>
  <c r="BN307" i="1" s="1"/>
  <c r="BP307" i="1" s="1"/>
  <c r="BR307" i="1" s="1"/>
  <c r="BT307" i="1" s="1"/>
  <c r="BV307" i="1" s="1"/>
  <c r="BX307" i="1" s="1"/>
  <c r="BZ307" i="1" s="1"/>
  <c r="CB307" i="1" s="1"/>
  <c r="CD307" i="1" s="1"/>
  <c r="CF307" i="1" s="1"/>
  <c r="CH307" i="1" s="1"/>
  <c r="D325" i="1"/>
  <c r="F325" i="1" s="1"/>
  <c r="H325" i="1" s="1"/>
  <c r="J325" i="1" s="1"/>
  <c r="L325" i="1" s="1"/>
  <c r="N325" i="1" s="1"/>
  <c r="P325" i="1" s="1"/>
  <c r="R325" i="1" s="1"/>
  <c r="T325" i="1" s="1"/>
  <c r="V325" i="1" s="1"/>
  <c r="X325" i="1" s="1"/>
  <c r="Z325" i="1" s="1"/>
  <c r="AB325" i="1" s="1"/>
  <c r="AD325" i="1" s="1"/>
  <c r="F307" i="1"/>
  <c r="H307" i="1" s="1"/>
  <c r="J307" i="1" s="1"/>
  <c r="L307" i="1" s="1"/>
  <c r="N307" i="1" s="1"/>
  <c r="P307" i="1" s="1"/>
  <c r="R307" i="1" s="1"/>
  <c r="T307" i="1" s="1"/>
  <c r="V307" i="1" s="1"/>
  <c r="X307" i="1" s="1"/>
  <c r="Z307" i="1" s="1"/>
  <c r="AB307" i="1" s="1"/>
  <c r="AD307" i="1" s="1"/>
  <c r="AE325" i="1"/>
  <c r="AG325" i="1" s="1"/>
  <c r="AI325" i="1" s="1"/>
  <c r="AK325" i="1" s="1"/>
  <c r="AM325" i="1" s="1"/>
  <c r="AO325" i="1" s="1"/>
  <c r="AQ325" i="1" s="1"/>
  <c r="AS325" i="1" s="1"/>
  <c r="AU325" i="1" s="1"/>
  <c r="AW325" i="1" s="1"/>
  <c r="AY325" i="1" s="1"/>
  <c r="BA325" i="1" s="1"/>
  <c r="BC325" i="1" s="1"/>
  <c r="BE325" i="1" s="1"/>
  <c r="BG325" i="1" s="1"/>
  <c r="AG307" i="1"/>
  <c r="AI307" i="1" s="1"/>
  <c r="AK307" i="1" s="1"/>
  <c r="AM307" i="1" s="1"/>
  <c r="AO307" i="1" s="1"/>
  <c r="AQ307" i="1" s="1"/>
  <c r="AS307" i="1" s="1"/>
  <c r="AU307" i="1" s="1"/>
  <c r="AW307" i="1" s="1"/>
  <c r="AY307" i="1" s="1"/>
  <c r="BA307" i="1" s="1"/>
  <c r="BC307" i="1" s="1"/>
  <c r="BE307" i="1" s="1"/>
  <c r="BG307" i="1" s="1"/>
  <c r="D303" i="1"/>
  <c r="F303" i="1" s="1"/>
  <c r="H303" i="1" s="1"/>
  <c r="J303" i="1" s="1"/>
  <c r="L303" i="1" s="1"/>
  <c r="N303" i="1" s="1"/>
  <c r="P303" i="1" s="1"/>
  <c r="R303" i="1" s="1"/>
  <c r="T303" i="1" s="1"/>
  <c r="V303" i="1" s="1"/>
  <c r="X303" i="1" s="1"/>
  <c r="Z303" i="1" s="1"/>
  <c r="AB303" i="1" s="1"/>
  <c r="AD303" i="1" s="1"/>
  <c r="BH303" i="1"/>
  <c r="BJ303" i="1" s="1"/>
  <c r="BL303" i="1" s="1"/>
  <c r="BN303" i="1" s="1"/>
  <c r="BP303" i="1" s="1"/>
  <c r="BR303" i="1" s="1"/>
  <c r="BT303" i="1" s="1"/>
  <c r="BV303" i="1" s="1"/>
  <c r="BX303" i="1" s="1"/>
  <c r="BZ303" i="1" s="1"/>
  <c r="CB303" i="1" s="1"/>
  <c r="CD303" i="1" s="1"/>
  <c r="CF303" i="1" s="1"/>
  <c r="CH303" i="1" s="1"/>
  <c r="AE303" i="1"/>
  <c r="AG303" i="1" s="1"/>
  <c r="AI303" i="1" s="1"/>
  <c r="AK303" i="1" s="1"/>
  <c r="AM303" i="1" s="1"/>
  <c r="AO303" i="1" s="1"/>
  <c r="AQ303" i="1" s="1"/>
  <c r="AS303" i="1" s="1"/>
  <c r="AU303" i="1" s="1"/>
  <c r="AW303" i="1" s="1"/>
  <c r="AY303" i="1" s="1"/>
  <c r="BA303" i="1" s="1"/>
  <c r="BC303" i="1" s="1"/>
  <c r="BE303" i="1" s="1"/>
  <c r="BG303" i="1" s="1"/>
  <c r="BT172" i="1" l="1"/>
  <c r="BR331" i="1"/>
  <c r="CB23" i="1"/>
  <c r="AY23" i="1"/>
  <c r="AQ172" i="1"/>
  <c r="AE109" i="1"/>
  <c r="AG109" i="1" s="1"/>
  <c r="AI109" i="1" s="1"/>
  <c r="AK109" i="1" s="1"/>
  <c r="AM109" i="1" s="1"/>
  <c r="AO109" i="1" s="1"/>
  <c r="AQ109" i="1" s="1"/>
  <c r="AS109" i="1" s="1"/>
  <c r="AU109" i="1" s="1"/>
  <c r="AW109" i="1" s="1"/>
  <c r="AY109" i="1" s="1"/>
  <c r="BA109" i="1" s="1"/>
  <c r="BC109" i="1" s="1"/>
  <c r="BE109" i="1" s="1"/>
  <c r="BG109" i="1" s="1"/>
  <c r="BH109" i="1"/>
  <c r="BJ109" i="1" s="1"/>
  <c r="BL109" i="1" s="1"/>
  <c r="BN109" i="1" s="1"/>
  <c r="BP109" i="1" s="1"/>
  <c r="BR109" i="1" s="1"/>
  <c r="BT109" i="1" s="1"/>
  <c r="BV109" i="1" s="1"/>
  <c r="BX109" i="1" s="1"/>
  <c r="BZ109" i="1" s="1"/>
  <c r="CB109" i="1" s="1"/>
  <c r="CD109" i="1" s="1"/>
  <c r="CF109" i="1" s="1"/>
  <c r="CH109" i="1" s="1"/>
  <c r="AE110" i="1"/>
  <c r="AG110" i="1" s="1"/>
  <c r="AI110" i="1" s="1"/>
  <c r="AK110" i="1" s="1"/>
  <c r="AM110" i="1" s="1"/>
  <c r="AO110" i="1" s="1"/>
  <c r="AQ110" i="1" s="1"/>
  <c r="AS110" i="1" s="1"/>
  <c r="AU110" i="1" s="1"/>
  <c r="AW110" i="1" s="1"/>
  <c r="AY110" i="1" s="1"/>
  <c r="BA110" i="1" s="1"/>
  <c r="BC110" i="1" s="1"/>
  <c r="BE110" i="1" s="1"/>
  <c r="BG110" i="1" s="1"/>
  <c r="BH110" i="1"/>
  <c r="BJ110" i="1" s="1"/>
  <c r="BL110" i="1" s="1"/>
  <c r="BN110" i="1" s="1"/>
  <c r="BP110" i="1" s="1"/>
  <c r="BR110" i="1" s="1"/>
  <c r="BT110" i="1" s="1"/>
  <c r="BV110" i="1" s="1"/>
  <c r="BX110" i="1" s="1"/>
  <c r="BZ110" i="1" s="1"/>
  <c r="CB110" i="1" s="1"/>
  <c r="CD110" i="1" s="1"/>
  <c r="CF110" i="1" s="1"/>
  <c r="CH110" i="1" s="1"/>
  <c r="AE111" i="1"/>
  <c r="BH111" i="1"/>
  <c r="BJ111" i="1" s="1"/>
  <c r="BL111" i="1" s="1"/>
  <c r="BN111" i="1" s="1"/>
  <c r="BP111" i="1" s="1"/>
  <c r="BR111" i="1" s="1"/>
  <c r="BT111" i="1" s="1"/>
  <c r="BV111" i="1" s="1"/>
  <c r="BX111" i="1" s="1"/>
  <c r="BZ111" i="1" s="1"/>
  <c r="CB111" i="1" s="1"/>
  <c r="CD111" i="1" s="1"/>
  <c r="CF111" i="1" s="1"/>
  <c r="CH111" i="1" s="1"/>
  <c r="AE112" i="1"/>
  <c r="BH112" i="1"/>
  <c r="D112" i="1"/>
  <c r="D111" i="1"/>
  <c r="D110" i="1"/>
  <c r="F110" i="1" s="1"/>
  <c r="H110" i="1" s="1"/>
  <c r="J110" i="1" s="1"/>
  <c r="L110" i="1" s="1"/>
  <c r="N110" i="1" s="1"/>
  <c r="P110" i="1" s="1"/>
  <c r="R110" i="1" s="1"/>
  <c r="T110" i="1" s="1"/>
  <c r="V110" i="1" s="1"/>
  <c r="X110" i="1" s="1"/>
  <c r="Z110" i="1" s="1"/>
  <c r="AB110" i="1" s="1"/>
  <c r="AD110" i="1" s="1"/>
  <c r="D109" i="1"/>
  <c r="F109" i="1" s="1"/>
  <c r="H109" i="1" s="1"/>
  <c r="J109" i="1" s="1"/>
  <c r="L109" i="1" s="1"/>
  <c r="N109" i="1" s="1"/>
  <c r="P109" i="1" s="1"/>
  <c r="R109" i="1" s="1"/>
  <c r="T109" i="1" s="1"/>
  <c r="V109" i="1" s="1"/>
  <c r="X109" i="1" s="1"/>
  <c r="Z109" i="1" s="1"/>
  <c r="AB109" i="1" s="1"/>
  <c r="AD109" i="1" s="1"/>
  <c r="AE135" i="1"/>
  <c r="AG135" i="1" s="1"/>
  <c r="AI135" i="1" s="1"/>
  <c r="AK135" i="1" s="1"/>
  <c r="AM135" i="1" s="1"/>
  <c r="AO135" i="1" s="1"/>
  <c r="AQ135" i="1" s="1"/>
  <c r="AS135" i="1" s="1"/>
  <c r="AU135" i="1" s="1"/>
  <c r="AW135" i="1" s="1"/>
  <c r="AY135" i="1" s="1"/>
  <c r="BA135" i="1" s="1"/>
  <c r="BC135" i="1" s="1"/>
  <c r="BE135" i="1" s="1"/>
  <c r="BG135" i="1" s="1"/>
  <c r="BH135" i="1"/>
  <c r="BJ135" i="1" s="1"/>
  <c r="BL135" i="1" s="1"/>
  <c r="BN135" i="1" s="1"/>
  <c r="BP135" i="1" s="1"/>
  <c r="BR135" i="1" s="1"/>
  <c r="BT135" i="1" s="1"/>
  <c r="BV135" i="1" s="1"/>
  <c r="BX135" i="1" s="1"/>
  <c r="BZ135" i="1" s="1"/>
  <c r="CB135" i="1" s="1"/>
  <c r="CD135" i="1" s="1"/>
  <c r="CF135" i="1" s="1"/>
  <c r="CH135" i="1" s="1"/>
  <c r="D135" i="1"/>
  <c r="F135" i="1" s="1"/>
  <c r="H135" i="1" s="1"/>
  <c r="J135" i="1" s="1"/>
  <c r="L135" i="1" s="1"/>
  <c r="N135" i="1" s="1"/>
  <c r="P135" i="1" s="1"/>
  <c r="R135" i="1" s="1"/>
  <c r="T135" i="1" s="1"/>
  <c r="V135" i="1" s="1"/>
  <c r="X135" i="1" s="1"/>
  <c r="Z135" i="1" s="1"/>
  <c r="AB135" i="1" s="1"/>
  <c r="AD135" i="1" s="1"/>
  <c r="AE132" i="1"/>
  <c r="AG132" i="1" s="1"/>
  <c r="AI132" i="1" s="1"/>
  <c r="AK132" i="1" s="1"/>
  <c r="AM132" i="1" s="1"/>
  <c r="AO132" i="1" s="1"/>
  <c r="AQ132" i="1" s="1"/>
  <c r="AS132" i="1" s="1"/>
  <c r="AU132" i="1" s="1"/>
  <c r="AW132" i="1" s="1"/>
  <c r="AY132" i="1" s="1"/>
  <c r="BA132" i="1" s="1"/>
  <c r="BC132" i="1" s="1"/>
  <c r="BE132" i="1" s="1"/>
  <c r="BG132" i="1" s="1"/>
  <c r="BH132" i="1"/>
  <c r="BJ132" i="1" s="1"/>
  <c r="BL132" i="1" s="1"/>
  <c r="BN132" i="1" s="1"/>
  <c r="BP132" i="1" s="1"/>
  <c r="BR132" i="1" s="1"/>
  <c r="BT132" i="1" s="1"/>
  <c r="BV132" i="1" s="1"/>
  <c r="BX132" i="1" s="1"/>
  <c r="BZ132" i="1" s="1"/>
  <c r="CB132" i="1" s="1"/>
  <c r="CD132" i="1" s="1"/>
  <c r="CF132" i="1" s="1"/>
  <c r="CH132" i="1" s="1"/>
  <c r="D132" i="1"/>
  <c r="F132" i="1" s="1"/>
  <c r="H132" i="1" s="1"/>
  <c r="J132" i="1" s="1"/>
  <c r="L132" i="1" s="1"/>
  <c r="N132" i="1" s="1"/>
  <c r="P132" i="1" s="1"/>
  <c r="R132" i="1" s="1"/>
  <c r="T132" i="1" s="1"/>
  <c r="V132" i="1" s="1"/>
  <c r="X132" i="1" s="1"/>
  <c r="Z132" i="1" s="1"/>
  <c r="AB132" i="1" s="1"/>
  <c r="AD132" i="1" s="1"/>
  <c r="AE127" i="1"/>
  <c r="AG127" i="1" s="1"/>
  <c r="AI127" i="1" s="1"/>
  <c r="AK127" i="1" s="1"/>
  <c r="AM127" i="1" s="1"/>
  <c r="AO127" i="1" s="1"/>
  <c r="AQ127" i="1" s="1"/>
  <c r="AS127" i="1" s="1"/>
  <c r="AU127" i="1" s="1"/>
  <c r="AW127" i="1" s="1"/>
  <c r="AY127" i="1" s="1"/>
  <c r="BA127" i="1" s="1"/>
  <c r="BC127" i="1" s="1"/>
  <c r="BE127" i="1" s="1"/>
  <c r="BG127" i="1" s="1"/>
  <c r="BH127" i="1"/>
  <c r="BJ127" i="1" s="1"/>
  <c r="BL127" i="1" s="1"/>
  <c r="BN127" i="1" s="1"/>
  <c r="BP127" i="1" s="1"/>
  <c r="BR127" i="1" s="1"/>
  <c r="BT127" i="1" s="1"/>
  <c r="BV127" i="1" s="1"/>
  <c r="BX127" i="1" s="1"/>
  <c r="BZ127" i="1" s="1"/>
  <c r="CB127" i="1" s="1"/>
  <c r="CD127" i="1" s="1"/>
  <c r="CF127" i="1" s="1"/>
  <c r="CH127" i="1" s="1"/>
  <c r="D127" i="1"/>
  <c r="F127" i="1" s="1"/>
  <c r="H127" i="1" s="1"/>
  <c r="J127" i="1" s="1"/>
  <c r="L127" i="1" s="1"/>
  <c r="N127" i="1" s="1"/>
  <c r="P127" i="1" s="1"/>
  <c r="R127" i="1" s="1"/>
  <c r="T127" i="1" s="1"/>
  <c r="V127" i="1" s="1"/>
  <c r="X127" i="1" s="1"/>
  <c r="Z127" i="1" s="1"/>
  <c r="AB127" i="1" s="1"/>
  <c r="AD127" i="1" s="1"/>
  <c r="BH318" i="1"/>
  <c r="BJ318" i="1" s="1"/>
  <c r="BL318" i="1" s="1"/>
  <c r="BN318" i="1" s="1"/>
  <c r="BP318" i="1" s="1"/>
  <c r="BR318" i="1" s="1"/>
  <c r="BT318" i="1" s="1"/>
  <c r="BV318" i="1" s="1"/>
  <c r="BX318" i="1" s="1"/>
  <c r="BZ318" i="1" s="1"/>
  <c r="CB318" i="1" s="1"/>
  <c r="CD318" i="1" s="1"/>
  <c r="CF318" i="1" s="1"/>
  <c r="CH318" i="1" s="1"/>
  <c r="AS172" i="1" l="1"/>
  <c r="AQ331" i="1"/>
  <c r="CD23" i="1"/>
  <c r="CF23" i="1" s="1"/>
  <c r="CH23" i="1" s="1"/>
  <c r="BA23" i="1"/>
  <c r="BV172" i="1"/>
  <c r="BT331" i="1"/>
  <c r="D318" i="1"/>
  <c r="F318" i="1" s="1"/>
  <c r="H318" i="1" s="1"/>
  <c r="J318" i="1" s="1"/>
  <c r="L318" i="1" s="1"/>
  <c r="N318" i="1" s="1"/>
  <c r="P318" i="1" s="1"/>
  <c r="R318" i="1" s="1"/>
  <c r="T318" i="1" s="1"/>
  <c r="V318" i="1" s="1"/>
  <c r="X318" i="1" s="1"/>
  <c r="Z318" i="1" s="1"/>
  <c r="AB318" i="1" s="1"/>
  <c r="AD318" i="1" s="1"/>
  <c r="F111" i="1"/>
  <c r="H111" i="1" s="1"/>
  <c r="J111" i="1" s="1"/>
  <c r="L111" i="1" s="1"/>
  <c r="N111" i="1" s="1"/>
  <c r="P111" i="1" s="1"/>
  <c r="R111" i="1" s="1"/>
  <c r="T111" i="1" s="1"/>
  <c r="V111" i="1" s="1"/>
  <c r="X111" i="1" s="1"/>
  <c r="Z111" i="1" s="1"/>
  <c r="AB111" i="1" s="1"/>
  <c r="AD111" i="1" s="1"/>
  <c r="BH319" i="1"/>
  <c r="BJ319" i="1" s="1"/>
  <c r="BL319" i="1" s="1"/>
  <c r="BN319" i="1" s="1"/>
  <c r="BP319" i="1" s="1"/>
  <c r="BR319" i="1" s="1"/>
  <c r="BT319" i="1" s="1"/>
  <c r="BV319" i="1" s="1"/>
  <c r="BX319" i="1" s="1"/>
  <c r="BZ319" i="1" s="1"/>
  <c r="CB319" i="1" s="1"/>
  <c r="CD319" i="1" s="1"/>
  <c r="CF319" i="1" s="1"/>
  <c r="CH319" i="1" s="1"/>
  <c r="BJ112" i="1"/>
  <c r="BL112" i="1" s="1"/>
  <c r="BN112" i="1" s="1"/>
  <c r="BP112" i="1" s="1"/>
  <c r="BR112" i="1" s="1"/>
  <c r="BT112" i="1" s="1"/>
  <c r="BV112" i="1" s="1"/>
  <c r="BX112" i="1" s="1"/>
  <c r="BZ112" i="1" s="1"/>
  <c r="CB112" i="1" s="1"/>
  <c r="CD112" i="1" s="1"/>
  <c r="CF112" i="1" s="1"/>
  <c r="CH112" i="1" s="1"/>
  <c r="D319" i="1"/>
  <c r="F319" i="1" s="1"/>
  <c r="H319" i="1" s="1"/>
  <c r="J319" i="1" s="1"/>
  <c r="L319" i="1" s="1"/>
  <c r="N319" i="1" s="1"/>
  <c r="P319" i="1" s="1"/>
  <c r="R319" i="1" s="1"/>
  <c r="T319" i="1" s="1"/>
  <c r="V319" i="1" s="1"/>
  <c r="X319" i="1" s="1"/>
  <c r="Z319" i="1" s="1"/>
  <c r="AB319" i="1" s="1"/>
  <c r="AD319" i="1" s="1"/>
  <c r="F112" i="1"/>
  <c r="H112" i="1" s="1"/>
  <c r="J112" i="1" s="1"/>
  <c r="L112" i="1" s="1"/>
  <c r="N112" i="1" s="1"/>
  <c r="P112" i="1" s="1"/>
  <c r="R112" i="1" s="1"/>
  <c r="T112" i="1" s="1"/>
  <c r="V112" i="1" s="1"/>
  <c r="X112" i="1" s="1"/>
  <c r="Z112" i="1" s="1"/>
  <c r="AB112" i="1" s="1"/>
  <c r="AD112" i="1" s="1"/>
  <c r="AE319" i="1"/>
  <c r="AG319" i="1" s="1"/>
  <c r="AI319" i="1" s="1"/>
  <c r="AK319" i="1" s="1"/>
  <c r="AM319" i="1" s="1"/>
  <c r="AO319" i="1" s="1"/>
  <c r="AQ319" i="1" s="1"/>
  <c r="AS319" i="1" s="1"/>
  <c r="AU319" i="1" s="1"/>
  <c r="AW319" i="1" s="1"/>
  <c r="AY319" i="1" s="1"/>
  <c r="BA319" i="1" s="1"/>
  <c r="BC319" i="1" s="1"/>
  <c r="BE319" i="1" s="1"/>
  <c r="BG319" i="1" s="1"/>
  <c r="AG112" i="1"/>
  <c r="AI112" i="1" s="1"/>
  <c r="AK112" i="1" s="1"/>
  <c r="AM112" i="1" s="1"/>
  <c r="AO112" i="1" s="1"/>
  <c r="AQ112" i="1" s="1"/>
  <c r="AS112" i="1" s="1"/>
  <c r="AU112" i="1" s="1"/>
  <c r="AW112" i="1" s="1"/>
  <c r="AY112" i="1" s="1"/>
  <c r="BA112" i="1" s="1"/>
  <c r="BC112" i="1" s="1"/>
  <c r="BE112" i="1" s="1"/>
  <c r="BG112" i="1" s="1"/>
  <c r="AE318" i="1"/>
  <c r="AG318" i="1" s="1"/>
  <c r="AI318" i="1" s="1"/>
  <c r="AK318" i="1" s="1"/>
  <c r="AM318" i="1" s="1"/>
  <c r="AO318" i="1" s="1"/>
  <c r="AQ318" i="1" s="1"/>
  <c r="AS318" i="1" s="1"/>
  <c r="AU318" i="1" s="1"/>
  <c r="AW318" i="1" s="1"/>
  <c r="AY318" i="1" s="1"/>
  <c r="BA318" i="1" s="1"/>
  <c r="BC318" i="1" s="1"/>
  <c r="BE318" i="1" s="1"/>
  <c r="BG318" i="1" s="1"/>
  <c r="AG111" i="1"/>
  <c r="AI111" i="1" s="1"/>
  <c r="AK111" i="1" s="1"/>
  <c r="AM111" i="1" s="1"/>
  <c r="AO111" i="1" s="1"/>
  <c r="AQ111" i="1" s="1"/>
  <c r="AS111" i="1" s="1"/>
  <c r="AU111" i="1" s="1"/>
  <c r="AW111" i="1" s="1"/>
  <c r="AY111" i="1" s="1"/>
  <c r="BA111" i="1" s="1"/>
  <c r="BC111" i="1" s="1"/>
  <c r="BE111" i="1" s="1"/>
  <c r="BG111" i="1" s="1"/>
  <c r="BH322" i="1"/>
  <c r="BJ322" i="1" s="1"/>
  <c r="BL322" i="1" s="1"/>
  <c r="BN322" i="1" s="1"/>
  <c r="BP322" i="1" s="1"/>
  <c r="BR322" i="1" s="1"/>
  <c r="BT322" i="1" s="1"/>
  <c r="BV322" i="1" s="1"/>
  <c r="BX322" i="1" s="1"/>
  <c r="BZ322" i="1" s="1"/>
  <c r="CB322" i="1" s="1"/>
  <c r="CD322" i="1" s="1"/>
  <c r="CF322" i="1" s="1"/>
  <c r="CH322" i="1" s="1"/>
  <c r="D322" i="1"/>
  <c r="F322" i="1" s="1"/>
  <c r="H322" i="1" s="1"/>
  <c r="J322" i="1" s="1"/>
  <c r="L322" i="1" s="1"/>
  <c r="N322" i="1" s="1"/>
  <c r="P322" i="1" s="1"/>
  <c r="R322" i="1" s="1"/>
  <c r="T322" i="1" s="1"/>
  <c r="V322" i="1" s="1"/>
  <c r="X322" i="1" s="1"/>
  <c r="Z322" i="1" s="1"/>
  <c r="AB322" i="1" s="1"/>
  <c r="AD322" i="1" s="1"/>
  <c r="AE322" i="1"/>
  <c r="AG322" i="1" s="1"/>
  <c r="AI322" i="1" s="1"/>
  <c r="AK322" i="1" s="1"/>
  <c r="AM322" i="1" s="1"/>
  <c r="AO322" i="1" s="1"/>
  <c r="AQ322" i="1" s="1"/>
  <c r="AS322" i="1" s="1"/>
  <c r="AU322" i="1" s="1"/>
  <c r="AW322" i="1" s="1"/>
  <c r="AY322" i="1" s="1"/>
  <c r="BA322" i="1" s="1"/>
  <c r="BC322" i="1" s="1"/>
  <c r="BE322" i="1" s="1"/>
  <c r="BG322" i="1" s="1"/>
  <c r="AE76" i="1"/>
  <c r="AG76" i="1" s="1"/>
  <c r="AI76" i="1" s="1"/>
  <c r="AK76" i="1" s="1"/>
  <c r="AM76" i="1" s="1"/>
  <c r="AO76" i="1" s="1"/>
  <c r="AQ76" i="1" s="1"/>
  <c r="AS76" i="1" s="1"/>
  <c r="AU76" i="1" s="1"/>
  <c r="AW76" i="1" s="1"/>
  <c r="AY76" i="1" s="1"/>
  <c r="BA76" i="1" s="1"/>
  <c r="BC76" i="1" s="1"/>
  <c r="BE76" i="1" s="1"/>
  <c r="BG76" i="1" s="1"/>
  <c r="BH76" i="1"/>
  <c r="BJ76" i="1" s="1"/>
  <c r="BL76" i="1" s="1"/>
  <c r="BN76" i="1" s="1"/>
  <c r="BP76" i="1" s="1"/>
  <c r="BR76" i="1" s="1"/>
  <c r="BT76" i="1" s="1"/>
  <c r="BV76" i="1" s="1"/>
  <c r="BX76" i="1" s="1"/>
  <c r="BZ76" i="1" s="1"/>
  <c r="CB76" i="1" s="1"/>
  <c r="CD76" i="1" s="1"/>
  <c r="CF76" i="1" s="1"/>
  <c r="CH76" i="1" s="1"/>
  <c r="D76" i="1"/>
  <c r="F76" i="1" s="1"/>
  <c r="H76" i="1" s="1"/>
  <c r="J76" i="1" s="1"/>
  <c r="L76" i="1" s="1"/>
  <c r="N76" i="1" s="1"/>
  <c r="P76" i="1" s="1"/>
  <c r="R76" i="1" s="1"/>
  <c r="T76" i="1" s="1"/>
  <c r="V76" i="1" s="1"/>
  <c r="X76" i="1" s="1"/>
  <c r="Z76" i="1" s="1"/>
  <c r="AB76" i="1" s="1"/>
  <c r="AD76" i="1" s="1"/>
  <c r="AE72" i="1"/>
  <c r="BH72" i="1"/>
  <c r="D72" i="1"/>
  <c r="AE67" i="1"/>
  <c r="AG67" i="1" s="1"/>
  <c r="AI67" i="1" s="1"/>
  <c r="AK67" i="1" s="1"/>
  <c r="AM67" i="1" s="1"/>
  <c r="AO67" i="1" s="1"/>
  <c r="AQ67" i="1" s="1"/>
  <c r="AS67" i="1" s="1"/>
  <c r="AU67" i="1" s="1"/>
  <c r="AW67" i="1" s="1"/>
  <c r="AY67" i="1" s="1"/>
  <c r="BA67" i="1" s="1"/>
  <c r="BC67" i="1" s="1"/>
  <c r="BE67" i="1" s="1"/>
  <c r="BG67" i="1" s="1"/>
  <c r="D67" i="1"/>
  <c r="F67" i="1" s="1"/>
  <c r="H67" i="1" s="1"/>
  <c r="J67" i="1" s="1"/>
  <c r="L67" i="1" s="1"/>
  <c r="N67" i="1" s="1"/>
  <c r="P67" i="1" s="1"/>
  <c r="R67" i="1" s="1"/>
  <c r="T67" i="1" s="1"/>
  <c r="V67" i="1" s="1"/>
  <c r="X67" i="1" s="1"/>
  <c r="Z67" i="1" s="1"/>
  <c r="AB67" i="1" s="1"/>
  <c r="AD67" i="1" s="1"/>
  <c r="BH70" i="1"/>
  <c r="BH21" i="1" s="1"/>
  <c r="BH62" i="1"/>
  <c r="BJ62" i="1" s="1"/>
  <c r="BL62" i="1" s="1"/>
  <c r="BN62" i="1" s="1"/>
  <c r="BP62" i="1" s="1"/>
  <c r="BR62" i="1" s="1"/>
  <c r="BT62" i="1" s="1"/>
  <c r="BV62" i="1" s="1"/>
  <c r="BX62" i="1" s="1"/>
  <c r="BZ62" i="1" s="1"/>
  <c r="CB62" i="1" s="1"/>
  <c r="CD62" i="1" s="1"/>
  <c r="CF62" i="1" s="1"/>
  <c r="CH62" i="1" s="1"/>
  <c r="D62" i="1"/>
  <c r="F62" i="1" s="1"/>
  <c r="H62" i="1" s="1"/>
  <c r="J62" i="1" s="1"/>
  <c r="L62" i="1" s="1"/>
  <c r="N62" i="1" s="1"/>
  <c r="P62" i="1" s="1"/>
  <c r="R62" i="1" s="1"/>
  <c r="T62" i="1" s="1"/>
  <c r="V62" i="1" s="1"/>
  <c r="X62" i="1" s="1"/>
  <c r="Z62" i="1" s="1"/>
  <c r="AB62" i="1" s="1"/>
  <c r="AD62" i="1" s="1"/>
  <c r="AE65" i="1"/>
  <c r="AE21" i="1" s="1"/>
  <c r="AE57" i="1"/>
  <c r="AG57" i="1" s="1"/>
  <c r="AI57" i="1" s="1"/>
  <c r="AK57" i="1" s="1"/>
  <c r="AM57" i="1" s="1"/>
  <c r="AO57" i="1" s="1"/>
  <c r="AQ57" i="1" s="1"/>
  <c r="AS57" i="1" s="1"/>
  <c r="AU57" i="1" s="1"/>
  <c r="AW57" i="1" s="1"/>
  <c r="AY57" i="1" s="1"/>
  <c r="BA57" i="1" s="1"/>
  <c r="BC57" i="1" s="1"/>
  <c r="BE57" i="1" s="1"/>
  <c r="BG57" i="1" s="1"/>
  <c r="BH57" i="1"/>
  <c r="BJ57" i="1" s="1"/>
  <c r="BL57" i="1" s="1"/>
  <c r="BN57" i="1" s="1"/>
  <c r="BP57" i="1" s="1"/>
  <c r="BR57" i="1" s="1"/>
  <c r="BT57" i="1" s="1"/>
  <c r="BV57" i="1" s="1"/>
  <c r="BX57" i="1" s="1"/>
  <c r="BZ57" i="1" s="1"/>
  <c r="CB57" i="1" s="1"/>
  <c r="CD57" i="1" s="1"/>
  <c r="CF57" i="1" s="1"/>
  <c r="CH57" i="1" s="1"/>
  <c r="D57" i="1"/>
  <c r="F57" i="1" s="1"/>
  <c r="H57" i="1" s="1"/>
  <c r="J57" i="1" s="1"/>
  <c r="L57" i="1" s="1"/>
  <c r="N57" i="1" s="1"/>
  <c r="P57" i="1" s="1"/>
  <c r="R57" i="1" s="1"/>
  <c r="T57" i="1" s="1"/>
  <c r="V57" i="1" s="1"/>
  <c r="X57" i="1" s="1"/>
  <c r="Z57" i="1" s="1"/>
  <c r="AB57" i="1" s="1"/>
  <c r="AD57" i="1" s="1"/>
  <c r="AE51" i="1"/>
  <c r="AG51" i="1" s="1"/>
  <c r="AI51" i="1" s="1"/>
  <c r="AK51" i="1" s="1"/>
  <c r="AM51" i="1" s="1"/>
  <c r="AO51" i="1" s="1"/>
  <c r="AQ51" i="1" s="1"/>
  <c r="AS51" i="1" s="1"/>
  <c r="AU51" i="1" s="1"/>
  <c r="AW51" i="1" s="1"/>
  <c r="AY51" i="1" s="1"/>
  <c r="BA51" i="1" s="1"/>
  <c r="BC51" i="1" s="1"/>
  <c r="BE51" i="1" s="1"/>
  <c r="BG51" i="1" s="1"/>
  <c r="BH51" i="1"/>
  <c r="BJ51" i="1" s="1"/>
  <c r="BL51" i="1" s="1"/>
  <c r="BN51" i="1" s="1"/>
  <c r="BP51" i="1" s="1"/>
  <c r="BR51" i="1" s="1"/>
  <c r="BT51" i="1" s="1"/>
  <c r="BV51" i="1" s="1"/>
  <c r="BX51" i="1" s="1"/>
  <c r="BZ51" i="1" s="1"/>
  <c r="CB51" i="1" s="1"/>
  <c r="CD51" i="1" s="1"/>
  <c r="CF51" i="1" s="1"/>
  <c r="CH51" i="1" s="1"/>
  <c r="D51" i="1"/>
  <c r="F51" i="1" s="1"/>
  <c r="H51" i="1" s="1"/>
  <c r="J51" i="1" s="1"/>
  <c r="L51" i="1" s="1"/>
  <c r="N51" i="1" s="1"/>
  <c r="P51" i="1" s="1"/>
  <c r="R51" i="1" s="1"/>
  <c r="T51" i="1" s="1"/>
  <c r="V51" i="1" s="1"/>
  <c r="X51" i="1" s="1"/>
  <c r="Z51" i="1" s="1"/>
  <c r="AB51" i="1" s="1"/>
  <c r="AD51" i="1" s="1"/>
  <c r="AE28" i="1"/>
  <c r="AG28" i="1" s="1"/>
  <c r="AI28" i="1" s="1"/>
  <c r="AK28" i="1" s="1"/>
  <c r="AM28" i="1" s="1"/>
  <c r="AO28" i="1" s="1"/>
  <c r="AQ28" i="1" s="1"/>
  <c r="AS28" i="1" s="1"/>
  <c r="AU28" i="1" s="1"/>
  <c r="AW28" i="1" s="1"/>
  <c r="AY28" i="1" s="1"/>
  <c r="BA28" i="1" s="1"/>
  <c r="BC28" i="1" s="1"/>
  <c r="BE28" i="1" s="1"/>
  <c r="BG28" i="1" s="1"/>
  <c r="BH28" i="1"/>
  <c r="BJ28" i="1" s="1"/>
  <c r="BL28" i="1" s="1"/>
  <c r="BN28" i="1" s="1"/>
  <c r="BP28" i="1" s="1"/>
  <c r="BR28" i="1" s="1"/>
  <c r="BT28" i="1" s="1"/>
  <c r="BV28" i="1" s="1"/>
  <c r="BX28" i="1" s="1"/>
  <c r="BZ28" i="1" s="1"/>
  <c r="CB28" i="1" s="1"/>
  <c r="CD28" i="1" s="1"/>
  <c r="CF28" i="1" s="1"/>
  <c r="CH28" i="1" s="1"/>
  <c r="D31" i="1"/>
  <c r="D21" i="1" s="1"/>
  <c r="AE251" i="1"/>
  <c r="AG251" i="1" s="1"/>
  <c r="AI251" i="1" s="1"/>
  <c r="AK251" i="1" s="1"/>
  <c r="AM251" i="1" s="1"/>
  <c r="AO251" i="1" s="1"/>
  <c r="AQ251" i="1" s="1"/>
  <c r="AS251" i="1" s="1"/>
  <c r="AU251" i="1" s="1"/>
  <c r="AW251" i="1" s="1"/>
  <c r="AY251" i="1" s="1"/>
  <c r="BA251" i="1" s="1"/>
  <c r="BC251" i="1" s="1"/>
  <c r="BE251" i="1" s="1"/>
  <c r="BG251" i="1" s="1"/>
  <c r="BH251" i="1"/>
  <c r="BJ251" i="1" s="1"/>
  <c r="BL251" i="1" s="1"/>
  <c r="BN251" i="1" s="1"/>
  <c r="BP251" i="1" s="1"/>
  <c r="BR251" i="1" s="1"/>
  <c r="BT251" i="1" s="1"/>
  <c r="BV251" i="1" s="1"/>
  <c r="BX251" i="1" s="1"/>
  <c r="BZ251" i="1" s="1"/>
  <c r="CB251" i="1" s="1"/>
  <c r="CD251" i="1" s="1"/>
  <c r="CF251" i="1" s="1"/>
  <c r="CH251" i="1" s="1"/>
  <c r="D251" i="1"/>
  <c r="F251" i="1" s="1"/>
  <c r="H251" i="1" s="1"/>
  <c r="J251" i="1" s="1"/>
  <c r="L251" i="1" s="1"/>
  <c r="N251" i="1" s="1"/>
  <c r="P251" i="1" s="1"/>
  <c r="R251" i="1" s="1"/>
  <c r="T251" i="1" s="1"/>
  <c r="V251" i="1" s="1"/>
  <c r="X251" i="1" s="1"/>
  <c r="Z251" i="1" s="1"/>
  <c r="AB251" i="1" s="1"/>
  <c r="AD251" i="1" s="1"/>
  <c r="AE187" i="1"/>
  <c r="AG187" i="1" s="1"/>
  <c r="AI187" i="1" s="1"/>
  <c r="AK187" i="1" s="1"/>
  <c r="AM187" i="1" s="1"/>
  <c r="AO187" i="1" s="1"/>
  <c r="AQ187" i="1" s="1"/>
  <c r="AS187" i="1" s="1"/>
  <c r="AU187" i="1" s="1"/>
  <c r="AW187" i="1" s="1"/>
  <c r="AY187" i="1" s="1"/>
  <c r="BA187" i="1" s="1"/>
  <c r="BC187" i="1" s="1"/>
  <c r="BE187" i="1" s="1"/>
  <c r="BG187" i="1" s="1"/>
  <c r="BH187" i="1"/>
  <c r="BJ187" i="1" s="1"/>
  <c r="BL187" i="1" s="1"/>
  <c r="BN187" i="1" s="1"/>
  <c r="BP187" i="1" s="1"/>
  <c r="BR187" i="1" s="1"/>
  <c r="BT187" i="1" s="1"/>
  <c r="BV187" i="1" s="1"/>
  <c r="BX187" i="1" s="1"/>
  <c r="BZ187" i="1" s="1"/>
  <c r="CB187" i="1" s="1"/>
  <c r="CD187" i="1" s="1"/>
  <c r="CF187" i="1" s="1"/>
  <c r="CH187" i="1" s="1"/>
  <c r="D187" i="1"/>
  <c r="F187" i="1" s="1"/>
  <c r="H187" i="1" s="1"/>
  <c r="J187" i="1" s="1"/>
  <c r="L187" i="1" s="1"/>
  <c r="N187" i="1" s="1"/>
  <c r="P187" i="1" s="1"/>
  <c r="R187" i="1" s="1"/>
  <c r="T187" i="1" s="1"/>
  <c r="V187" i="1" s="1"/>
  <c r="X187" i="1" s="1"/>
  <c r="Z187" i="1" s="1"/>
  <c r="AB187" i="1" s="1"/>
  <c r="AD187" i="1" s="1"/>
  <c r="D192" i="1"/>
  <c r="F192" i="1" s="1"/>
  <c r="H192" i="1" s="1"/>
  <c r="J192" i="1" s="1"/>
  <c r="L192" i="1" s="1"/>
  <c r="N192" i="1" s="1"/>
  <c r="P192" i="1" s="1"/>
  <c r="R192" i="1" s="1"/>
  <c r="T192" i="1" s="1"/>
  <c r="V192" i="1" s="1"/>
  <c r="X192" i="1" s="1"/>
  <c r="Z192" i="1" s="1"/>
  <c r="AB192" i="1" s="1"/>
  <c r="AD192" i="1" s="1"/>
  <c r="BH188" i="1"/>
  <c r="BJ188" i="1" s="1"/>
  <c r="BL188" i="1" s="1"/>
  <c r="BN188" i="1" s="1"/>
  <c r="BP188" i="1" s="1"/>
  <c r="BR188" i="1" s="1"/>
  <c r="BT188" i="1" s="1"/>
  <c r="BV188" i="1" s="1"/>
  <c r="BX188" i="1" s="1"/>
  <c r="BZ188" i="1" s="1"/>
  <c r="CB188" i="1" s="1"/>
  <c r="CD188" i="1" s="1"/>
  <c r="CF188" i="1" s="1"/>
  <c r="CH188" i="1" s="1"/>
  <c r="AE188" i="1"/>
  <c r="AG188" i="1" s="1"/>
  <c r="AI188" i="1" s="1"/>
  <c r="AK188" i="1" s="1"/>
  <c r="AM188" i="1" s="1"/>
  <c r="AO188" i="1" s="1"/>
  <c r="AQ188" i="1" s="1"/>
  <c r="AS188" i="1" s="1"/>
  <c r="AU188" i="1" s="1"/>
  <c r="AW188" i="1" s="1"/>
  <c r="AY188" i="1" s="1"/>
  <c r="BA188" i="1" s="1"/>
  <c r="BC188" i="1" s="1"/>
  <c r="BE188" i="1" s="1"/>
  <c r="BG188" i="1" s="1"/>
  <c r="D188" i="1"/>
  <c r="F188" i="1" s="1"/>
  <c r="H188" i="1" s="1"/>
  <c r="J188" i="1" s="1"/>
  <c r="L188" i="1" s="1"/>
  <c r="N188" i="1" s="1"/>
  <c r="P188" i="1" s="1"/>
  <c r="R188" i="1" s="1"/>
  <c r="T188" i="1" s="1"/>
  <c r="V188" i="1" s="1"/>
  <c r="X188" i="1" s="1"/>
  <c r="Z188" i="1" s="1"/>
  <c r="AB188" i="1" s="1"/>
  <c r="AD188" i="1" s="1"/>
  <c r="BX172" i="1" l="1"/>
  <c r="BV331" i="1"/>
  <c r="BC23" i="1"/>
  <c r="BE23" i="1" s="1"/>
  <c r="BG23" i="1" s="1"/>
  <c r="AU172" i="1"/>
  <c r="AS331" i="1"/>
  <c r="F21" i="1"/>
  <c r="H21" i="1" s="1"/>
  <c r="J21" i="1" s="1"/>
  <c r="L21" i="1" s="1"/>
  <c r="N21" i="1" s="1"/>
  <c r="P21" i="1" s="1"/>
  <c r="R21" i="1" s="1"/>
  <c r="T21" i="1" s="1"/>
  <c r="V21" i="1" s="1"/>
  <c r="X21" i="1" s="1"/>
  <c r="Z21" i="1" s="1"/>
  <c r="AB21" i="1" s="1"/>
  <c r="AD21" i="1" s="1"/>
  <c r="F31" i="1"/>
  <c r="H31" i="1" s="1"/>
  <c r="J31" i="1" s="1"/>
  <c r="L31" i="1" s="1"/>
  <c r="N31" i="1" s="1"/>
  <c r="P31" i="1" s="1"/>
  <c r="R31" i="1" s="1"/>
  <c r="T31" i="1" s="1"/>
  <c r="V31" i="1" s="1"/>
  <c r="X31" i="1" s="1"/>
  <c r="Z31" i="1" s="1"/>
  <c r="AB31" i="1" s="1"/>
  <c r="AD31" i="1" s="1"/>
  <c r="BJ21" i="1"/>
  <c r="BL21" i="1" s="1"/>
  <c r="BN21" i="1" s="1"/>
  <c r="BP21" i="1" s="1"/>
  <c r="BR21" i="1" s="1"/>
  <c r="BT21" i="1" s="1"/>
  <c r="BV21" i="1" s="1"/>
  <c r="BX21" i="1" s="1"/>
  <c r="BZ21" i="1" s="1"/>
  <c r="CB21" i="1" s="1"/>
  <c r="CD21" i="1" s="1"/>
  <c r="CF21" i="1" s="1"/>
  <c r="CH21" i="1" s="1"/>
  <c r="BJ70" i="1"/>
  <c r="BL70" i="1" s="1"/>
  <c r="BN70" i="1" s="1"/>
  <c r="BP70" i="1" s="1"/>
  <c r="BR70" i="1" s="1"/>
  <c r="BT70" i="1" s="1"/>
  <c r="BV70" i="1" s="1"/>
  <c r="BX70" i="1" s="1"/>
  <c r="BZ70" i="1" s="1"/>
  <c r="CB70" i="1" s="1"/>
  <c r="CD70" i="1" s="1"/>
  <c r="CF70" i="1" s="1"/>
  <c r="CH70" i="1" s="1"/>
  <c r="AG65" i="1"/>
  <c r="AI65" i="1" s="1"/>
  <c r="AK65" i="1" s="1"/>
  <c r="AM65" i="1" s="1"/>
  <c r="AO65" i="1" s="1"/>
  <c r="AQ65" i="1" s="1"/>
  <c r="AS65" i="1" s="1"/>
  <c r="AU65" i="1" s="1"/>
  <c r="AW65" i="1" s="1"/>
  <c r="AY65" i="1" s="1"/>
  <c r="BA65" i="1" s="1"/>
  <c r="BC65" i="1" s="1"/>
  <c r="BE65" i="1" s="1"/>
  <c r="BG65" i="1" s="1"/>
  <c r="D324" i="1"/>
  <c r="F324" i="1" s="1"/>
  <c r="H324" i="1" s="1"/>
  <c r="J324" i="1" s="1"/>
  <c r="L324" i="1" s="1"/>
  <c r="N324" i="1" s="1"/>
  <c r="P324" i="1" s="1"/>
  <c r="R324" i="1" s="1"/>
  <c r="T324" i="1" s="1"/>
  <c r="V324" i="1" s="1"/>
  <c r="X324" i="1" s="1"/>
  <c r="Z324" i="1" s="1"/>
  <c r="AB324" i="1" s="1"/>
  <c r="AD324" i="1" s="1"/>
  <c r="BJ72" i="1"/>
  <c r="BL72" i="1" s="1"/>
  <c r="BN72" i="1" s="1"/>
  <c r="BP72" i="1" s="1"/>
  <c r="BR72" i="1" s="1"/>
  <c r="BT72" i="1" s="1"/>
  <c r="BV72" i="1" s="1"/>
  <c r="BX72" i="1" s="1"/>
  <c r="BZ72" i="1" s="1"/>
  <c r="CB72" i="1" s="1"/>
  <c r="CD72" i="1" s="1"/>
  <c r="CF72" i="1" s="1"/>
  <c r="CH72" i="1" s="1"/>
  <c r="BH324" i="1"/>
  <c r="BJ324" i="1" s="1"/>
  <c r="BL324" i="1" s="1"/>
  <c r="BN324" i="1" s="1"/>
  <c r="BP324" i="1" s="1"/>
  <c r="BR324" i="1" s="1"/>
  <c r="BT324" i="1" s="1"/>
  <c r="BV324" i="1" s="1"/>
  <c r="BX324" i="1" s="1"/>
  <c r="BZ324" i="1" s="1"/>
  <c r="CB324" i="1" s="1"/>
  <c r="CD324" i="1" s="1"/>
  <c r="CF324" i="1" s="1"/>
  <c r="CH324" i="1" s="1"/>
  <c r="F72" i="1"/>
  <c r="H72" i="1" s="1"/>
  <c r="J72" i="1" s="1"/>
  <c r="L72" i="1" s="1"/>
  <c r="N72" i="1" s="1"/>
  <c r="P72" i="1" s="1"/>
  <c r="R72" i="1" s="1"/>
  <c r="T72" i="1" s="1"/>
  <c r="V72" i="1" s="1"/>
  <c r="X72" i="1" s="1"/>
  <c r="Z72" i="1" s="1"/>
  <c r="AB72" i="1" s="1"/>
  <c r="AD72" i="1" s="1"/>
  <c r="AG72" i="1"/>
  <c r="AI72" i="1" s="1"/>
  <c r="AK72" i="1" s="1"/>
  <c r="AM72" i="1" s="1"/>
  <c r="AO72" i="1" s="1"/>
  <c r="AQ72" i="1" s="1"/>
  <c r="AS72" i="1" s="1"/>
  <c r="AU72" i="1" s="1"/>
  <c r="AW72" i="1" s="1"/>
  <c r="AY72" i="1" s="1"/>
  <c r="BA72" i="1" s="1"/>
  <c r="BC72" i="1" s="1"/>
  <c r="BE72" i="1" s="1"/>
  <c r="BG72" i="1" s="1"/>
  <c r="AE324" i="1"/>
  <c r="AG324" i="1" s="1"/>
  <c r="AI324" i="1" s="1"/>
  <c r="AK324" i="1" s="1"/>
  <c r="AM324" i="1" s="1"/>
  <c r="AO324" i="1" s="1"/>
  <c r="AQ324" i="1" s="1"/>
  <c r="AS324" i="1" s="1"/>
  <c r="AU324" i="1" s="1"/>
  <c r="AW324" i="1" s="1"/>
  <c r="AY324" i="1" s="1"/>
  <c r="BA324" i="1" s="1"/>
  <c r="BC324" i="1" s="1"/>
  <c r="BE324" i="1" s="1"/>
  <c r="BG324" i="1" s="1"/>
  <c r="BH67" i="1"/>
  <c r="BJ67" i="1" s="1"/>
  <c r="BL67" i="1" s="1"/>
  <c r="BN67" i="1" s="1"/>
  <c r="BP67" i="1" s="1"/>
  <c r="BR67" i="1" s="1"/>
  <c r="BT67" i="1" s="1"/>
  <c r="BV67" i="1" s="1"/>
  <c r="BX67" i="1" s="1"/>
  <c r="BZ67" i="1" s="1"/>
  <c r="CB67" i="1" s="1"/>
  <c r="CD67" i="1" s="1"/>
  <c r="CF67" i="1" s="1"/>
  <c r="CH67" i="1" s="1"/>
  <c r="AE62" i="1"/>
  <c r="AG62" i="1" s="1"/>
  <c r="AI62" i="1" s="1"/>
  <c r="AK62" i="1" s="1"/>
  <c r="AM62" i="1" s="1"/>
  <c r="AO62" i="1" s="1"/>
  <c r="AQ62" i="1" s="1"/>
  <c r="AS62" i="1" s="1"/>
  <c r="AU62" i="1" s="1"/>
  <c r="AW62" i="1" s="1"/>
  <c r="AY62" i="1" s="1"/>
  <c r="BA62" i="1" s="1"/>
  <c r="BC62" i="1" s="1"/>
  <c r="BE62" i="1" s="1"/>
  <c r="BG62" i="1" s="1"/>
  <c r="BH316" i="1"/>
  <c r="BJ316" i="1" s="1"/>
  <c r="BL316" i="1" s="1"/>
  <c r="BN316" i="1" s="1"/>
  <c r="BP316" i="1" s="1"/>
  <c r="BR316" i="1" s="1"/>
  <c r="BT316" i="1" s="1"/>
  <c r="BV316" i="1" s="1"/>
  <c r="BX316" i="1" s="1"/>
  <c r="BZ316" i="1" s="1"/>
  <c r="CB316" i="1" s="1"/>
  <c r="CD316" i="1" s="1"/>
  <c r="CF316" i="1" s="1"/>
  <c r="CH316" i="1" s="1"/>
  <c r="BH184" i="1"/>
  <c r="BJ184" i="1" s="1"/>
  <c r="BL184" i="1" s="1"/>
  <c r="BN184" i="1" s="1"/>
  <c r="BP184" i="1" s="1"/>
  <c r="BR184" i="1" s="1"/>
  <c r="BT184" i="1" s="1"/>
  <c r="BV184" i="1" s="1"/>
  <c r="BX184" i="1" s="1"/>
  <c r="BZ184" i="1" s="1"/>
  <c r="CB184" i="1" s="1"/>
  <c r="CD184" i="1" s="1"/>
  <c r="CF184" i="1" s="1"/>
  <c r="CH184" i="1" s="1"/>
  <c r="AE316" i="1"/>
  <c r="AG316" i="1" s="1"/>
  <c r="AI316" i="1" s="1"/>
  <c r="AK316" i="1" s="1"/>
  <c r="AM316" i="1" s="1"/>
  <c r="AO316" i="1" s="1"/>
  <c r="AQ316" i="1" s="1"/>
  <c r="AS316" i="1" s="1"/>
  <c r="AU316" i="1" s="1"/>
  <c r="AW316" i="1" s="1"/>
  <c r="AY316" i="1" s="1"/>
  <c r="BA316" i="1" s="1"/>
  <c r="BC316" i="1" s="1"/>
  <c r="BE316" i="1" s="1"/>
  <c r="BG316" i="1" s="1"/>
  <c r="AE184" i="1"/>
  <c r="AG184" i="1" s="1"/>
  <c r="AI184" i="1" s="1"/>
  <c r="AK184" i="1" s="1"/>
  <c r="AM184" i="1" s="1"/>
  <c r="AO184" i="1" s="1"/>
  <c r="AQ184" i="1" s="1"/>
  <c r="AS184" i="1" s="1"/>
  <c r="AU184" i="1" s="1"/>
  <c r="AW184" i="1" s="1"/>
  <c r="AY184" i="1" s="1"/>
  <c r="BA184" i="1" s="1"/>
  <c r="BC184" i="1" s="1"/>
  <c r="BE184" i="1" s="1"/>
  <c r="BG184" i="1" s="1"/>
  <c r="D316" i="1"/>
  <c r="F316" i="1" s="1"/>
  <c r="H316" i="1" s="1"/>
  <c r="J316" i="1" s="1"/>
  <c r="L316" i="1" s="1"/>
  <c r="N316" i="1" s="1"/>
  <c r="P316" i="1" s="1"/>
  <c r="R316" i="1" s="1"/>
  <c r="T316" i="1" s="1"/>
  <c r="V316" i="1" s="1"/>
  <c r="X316" i="1" s="1"/>
  <c r="Z316" i="1" s="1"/>
  <c r="AB316" i="1" s="1"/>
  <c r="AD316" i="1" s="1"/>
  <c r="D184" i="1"/>
  <c r="F184" i="1" s="1"/>
  <c r="H184" i="1" s="1"/>
  <c r="J184" i="1" s="1"/>
  <c r="L184" i="1" s="1"/>
  <c r="N184" i="1" s="1"/>
  <c r="P184" i="1" s="1"/>
  <c r="R184" i="1" s="1"/>
  <c r="T184" i="1" s="1"/>
  <c r="V184" i="1" s="1"/>
  <c r="X184" i="1" s="1"/>
  <c r="Z184" i="1" s="1"/>
  <c r="AB184" i="1" s="1"/>
  <c r="AD184" i="1" s="1"/>
  <c r="D317" i="1"/>
  <c r="F317" i="1" s="1"/>
  <c r="H317" i="1" s="1"/>
  <c r="J317" i="1" s="1"/>
  <c r="L317" i="1" s="1"/>
  <c r="N317" i="1" s="1"/>
  <c r="P317" i="1" s="1"/>
  <c r="R317" i="1" s="1"/>
  <c r="T317" i="1" s="1"/>
  <c r="V317" i="1" s="1"/>
  <c r="X317" i="1" s="1"/>
  <c r="Z317" i="1" s="1"/>
  <c r="AB317" i="1" s="1"/>
  <c r="AD317" i="1" s="1"/>
  <c r="BH317" i="1"/>
  <c r="BJ317" i="1" s="1"/>
  <c r="BL317" i="1" s="1"/>
  <c r="BN317" i="1" s="1"/>
  <c r="BP317" i="1" s="1"/>
  <c r="BR317" i="1" s="1"/>
  <c r="BT317" i="1" s="1"/>
  <c r="BV317" i="1" s="1"/>
  <c r="BX317" i="1" s="1"/>
  <c r="BZ317" i="1" s="1"/>
  <c r="CB317" i="1" s="1"/>
  <c r="CD317" i="1" s="1"/>
  <c r="CF317" i="1" s="1"/>
  <c r="CH317" i="1" s="1"/>
  <c r="D28" i="1"/>
  <c r="F28" i="1" s="1"/>
  <c r="H28" i="1" s="1"/>
  <c r="J28" i="1" s="1"/>
  <c r="L28" i="1" s="1"/>
  <c r="N28" i="1" s="1"/>
  <c r="P28" i="1" s="1"/>
  <c r="R28" i="1" s="1"/>
  <c r="T28" i="1" s="1"/>
  <c r="V28" i="1" s="1"/>
  <c r="X28" i="1" s="1"/>
  <c r="Z28" i="1" s="1"/>
  <c r="AB28" i="1" s="1"/>
  <c r="AD28" i="1" s="1"/>
  <c r="D283" i="1"/>
  <c r="F283" i="1" s="1"/>
  <c r="H283" i="1" s="1"/>
  <c r="J283" i="1" s="1"/>
  <c r="L283" i="1" s="1"/>
  <c r="N283" i="1" s="1"/>
  <c r="P283" i="1" s="1"/>
  <c r="R283" i="1" s="1"/>
  <c r="T283" i="1" s="1"/>
  <c r="V283" i="1" s="1"/>
  <c r="X283" i="1" s="1"/>
  <c r="Z283" i="1" s="1"/>
  <c r="AB283" i="1" s="1"/>
  <c r="AD283" i="1" s="1"/>
  <c r="AE263" i="1"/>
  <c r="BH263" i="1"/>
  <c r="D263" i="1"/>
  <c r="AE276" i="1"/>
  <c r="AG276" i="1" s="1"/>
  <c r="AI276" i="1" s="1"/>
  <c r="AK276" i="1" s="1"/>
  <c r="AM276" i="1" s="1"/>
  <c r="AO276" i="1" s="1"/>
  <c r="AQ276" i="1" s="1"/>
  <c r="AS276" i="1" s="1"/>
  <c r="AU276" i="1" s="1"/>
  <c r="AW276" i="1" s="1"/>
  <c r="AY276" i="1" s="1"/>
  <c r="BA276" i="1" s="1"/>
  <c r="BC276" i="1" s="1"/>
  <c r="BE276" i="1" s="1"/>
  <c r="BG276" i="1" s="1"/>
  <c r="BH276" i="1"/>
  <c r="BJ276" i="1" s="1"/>
  <c r="BL276" i="1" s="1"/>
  <c r="BN276" i="1" s="1"/>
  <c r="BP276" i="1" s="1"/>
  <c r="BR276" i="1" s="1"/>
  <c r="BT276" i="1" s="1"/>
  <c r="BV276" i="1" s="1"/>
  <c r="BX276" i="1" s="1"/>
  <c r="BZ276" i="1" s="1"/>
  <c r="CB276" i="1" s="1"/>
  <c r="CD276" i="1" s="1"/>
  <c r="CF276" i="1" s="1"/>
  <c r="CH276" i="1" s="1"/>
  <c r="D276" i="1"/>
  <c r="F276" i="1" s="1"/>
  <c r="H276" i="1" s="1"/>
  <c r="J276" i="1" s="1"/>
  <c r="L276" i="1" s="1"/>
  <c r="N276" i="1" s="1"/>
  <c r="P276" i="1" s="1"/>
  <c r="R276" i="1" s="1"/>
  <c r="T276" i="1" s="1"/>
  <c r="V276" i="1" s="1"/>
  <c r="X276" i="1" s="1"/>
  <c r="Z276" i="1" s="1"/>
  <c r="AB276" i="1" s="1"/>
  <c r="AD276" i="1" s="1"/>
  <c r="AE254" i="1"/>
  <c r="AG254" i="1" s="1"/>
  <c r="AI254" i="1" s="1"/>
  <c r="AK254" i="1" s="1"/>
  <c r="AM254" i="1" s="1"/>
  <c r="AO254" i="1" s="1"/>
  <c r="AQ254" i="1" s="1"/>
  <c r="AS254" i="1" s="1"/>
  <c r="AU254" i="1" s="1"/>
  <c r="AW254" i="1" s="1"/>
  <c r="AY254" i="1" s="1"/>
  <c r="BA254" i="1" s="1"/>
  <c r="BC254" i="1" s="1"/>
  <c r="BE254" i="1" s="1"/>
  <c r="BG254" i="1" s="1"/>
  <c r="BH254" i="1"/>
  <c r="BJ254" i="1" s="1"/>
  <c r="BL254" i="1" s="1"/>
  <c r="BN254" i="1" s="1"/>
  <c r="BP254" i="1" s="1"/>
  <c r="BR254" i="1" s="1"/>
  <c r="BT254" i="1" s="1"/>
  <c r="BV254" i="1" s="1"/>
  <c r="BX254" i="1" s="1"/>
  <c r="BZ254" i="1" s="1"/>
  <c r="CB254" i="1" s="1"/>
  <c r="CD254" i="1" s="1"/>
  <c r="CF254" i="1" s="1"/>
  <c r="CH254" i="1" s="1"/>
  <c r="D254" i="1"/>
  <c r="F254" i="1" s="1"/>
  <c r="H254" i="1" s="1"/>
  <c r="J254" i="1" s="1"/>
  <c r="L254" i="1" s="1"/>
  <c r="N254" i="1" s="1"/>
  <c r="P254" i="1" s="1"/>
  <c r="R254" i="1" s="1"/>
  <c r="T254" i="1" s="1"/>
  <c r="V254" i="1" s="1"/>
  <c r="X254" i="1" s="1"/>
  <c r="Z254" i="1" s="1"/>
  <c r="AB254" i="1" s="1"/>
  <c r="AD254" i="1" s="1"/>
  <c r="AE160" i="1"/>
  <c r="AG160" i="1" s="1"/>
  <c r="AI160" i="1" s="1"/>
  <c r="AK160" i="1" s="1"/>
  <c r="AM160" i="1" s="1"/>
  <c r="AO160" i="1" s="1"/>
  <c r="AQ160" i="1" s="1"/>
  <c r="AS160" i="1" s="1"/>
  <c r="AU160" i="1" s="1"/>
  <c r="AW160" i="1" s="1"/>
  <c r="AY160" i="1" s="1"/>
  <c r="BA160" i="1" s="1"/>
  <c r="BC160" i="1" s="1"/>
  <c r="BE160" i="1" s="1"/>
  <c r="BG160" i="1" s="1"/>
  <c r="BH160" i="1"/>
  <c r="BJ160" i="1" s="1"/>
  <c r="BL160" i="1" s="1"/>
  <c r="BN160" i="1" s="1"/>
  <c r="BP160" i="1" s="1"/>
  <c r="BR160" i="1" s="1"/>
  <c r="BT160" i="1" s="1"/>
  <c r="BV160" i="1" s="1"/>
  <c r="BX160" i="1" s="1"/>
  <c r="BZ160" i="1" s="1"/>
  <c r="CB160" i="1" s="1"/>
  <c r="CD160" i="1" s="1"/>
  <c r="CF160" i="1" s="1"/>
  <c r="CH160" i="1" s="1"/>
  <c r="D160" i="1"/>
  <c r="F160" i="1" s="1"/>
  <c r="H160" i="1" s="1"/>
  <c r="J160" i="1" s="1"/>
  <c r="L160" i="1" s="1"/>
  <c r="N160" i="1" s="1"/>
  <c r="P160" i="1" s="1"/>
  <c r="R160" i="1" s="1"/>
  <c r="T160" i="1" s="1"/>
  <c r="V160" i="1" s="1"/>
  <c r="X160" i="1" s="1"/>
  <c r="Z160" i="1" s="1"/>
  <c r="AB160" i="1" s="1"/>
  <c r="AD160" i="1" s="1"/>
  <c r="AE234" i="1"/>
  <c r="AG234" i="1" s="1"/>
  <c r="AI234" i="1" s="1"/>
  <c r="AK234" i="1" s="1"/>
  <c r="AM234" i="1" s="1"/>
  <c r="AO234" i="1" s="1"/>
  <c r="AQ234" i="1" s="1"/>
  <c r="AS234" i="1" s="1"/>
  <c r="AU234" i="1" s="1"/>
  <c r="AW234" i="1" s="1"/>
  <c r="AY234" i="1" s="1"/>
  <c r="BA234" i="1" s="1"/>
  <c r="BC234" i="1" s="1"/>
  <c r="BE234" i="1" s="1"/>
  <c r="BG234" i="1" s="1"/>
  <c r="BH234" i="1"/>
  <c r="BJ234" i="1" s="1"/>
  <c r="BL234" i="1" s="1"/>
  <c r="BN234" i="1" s="1"/>
  <c r="BP234" i="1" s="1"/>
  <c r="BR234" i="1" s="1"/>
  <c r="BT234" i="1" s="1"/>
  <c r="BV234" i="1" s="1"/>
  <c r="BX234" i="1" s="1"/>
  <c r="BZ234" i="1" s="1"/>
  <c r="CB234" i="1" s="1"/>
  <c r="CD234" i="1" s="1"/>
  <c r="CF234" i="1" s="1"/>
  <c r="CH234" i="1" s="1"/>
  <c r="D234" i="1"/>
  <c r="F234" i="1" s="1"/>
  <c r="H234" i="1" s="1"/>
  <c r="J234" i="1" s="1"/>
  <c r="L234" i="1" s="1"/>
  <c r="N234" i="1" s="1"/>
  <c r="P234" i="1" s="1"/>
  <c r="R234" i="1" s="1"/>
  <c r="T234" i="1" s="1"/>
  <c r="V234" i="1" s="1"/>
  <c r="X234" i="1" s="1"/>
  <c r="Z234" i="1" s="1"/>
  <c r="AB234" i="1" s="1"/>
  <c r="AD234" i="1" s="1"/>
  <c r="AE230" i="1"/>
  <c r="AG230" i="1" s="1"/>
  <c r="AI230" i="1" s="1"/>
  <c r="AK230" i="1" s="1"/>
  <c r="AM230" i="1" s="1"/>
  <c r="AO230" i="1" s="1"/>
  <c r="AQ230" i="1" s="1"/>
  <c r="AS230" i="1" s="1"/>
  <c r="AU230" i="1" s="1"/>
  <c r="AW230" i="1" s="1"/>
  <c r="AY230" i="1" s="1"/>
  <c r="BA230" i="1" s="1"/>
  <c r="BC230" i="1" s="1"/>
  <c r="BE230" i="1" s="1"/>
  <c r="BG230" i="1" s="1"/>
  <c r="BH230" i="1"/>
  <c r="BJ230" i="1" s="1"/>
  <c r="BL230" i="1" s="1"/>
  <c r="BN230" i="1" s="1"/>
  <c r="BP230" i="1" s="1"/>
  <c r="BR230" i="1" s="1"/>
  <c r="BT230" i="1" s="1"/>
  <c r="BV230" i="1" s="1"/>
  <c r="BX230" i="1" s="1"/>
  <c r="BZ230" i="1" s="1"/>
  <c r="CB230" i="1" s="1"/>
  <c r="CD230" i="1" s="1"/>
  <c r="CF230" i="1" s="1"/>
  <c r="CH230" i="1" s="1"/>
  <c r="D230" i="1"/>
  <c r="F230" i="1" s="1"/>
  <c r="H230" i="1" s="1"/>
  <c r="J230" i="1" s="1"/>
  <c r="L230" i="1" s="1"/>
  <c r="N230" i="1" s="1"/>
  <c r="P230" i="1" s="1"/>
  <c r="R230" i="1" s="1"/>
  <c r="T230" i="1" s="1"/>
  <c r="V230" i="1" s="1"/>
  <c r="X230" i="1" s="1"/>
  <c r="Z230" i="1" s="1"/>
  <c r="AB230" i="1" s="1"/>
  <c r="AD230" i="1" s="1"/>
  <c r="AE226" i="1"/>
  <c r="AG226" i="1" s="1"/>
  <c r="AI226" i="1" s="1"/>
  <c r="AK226" i="1" s="1"/>
  <c r="AM226" i="1" s="1"/>
  <c r="AO226" i="1" s="1"/>
  <c r="AQ226" i="1" s="1"/>
  <c r="AS226" i="1" s="1"/>
  <c r="AU226" i="1" s="1"/>
  <c r="AW226" i="1" s="1"/>
  <c r="AY226" i="1" s="1"/>
  <c r="BA226" i="1" s="1"/>
  <c r="BC226" i="1" s="1"/>
  <c r="BE226" i="1" s="1"/>
  <c r="BG226" i="1" s="1"/>
  <c r="BH226" i="1"/>
  <c r="BJ226" i="1" s="1"/>
  <c r="BL226" i="1" s="1"/>
  <c r="BN226" i="1" s="1"/>
  <c r="BP226" i="1" s="1"/>
  <c r="BR226" i="1" s="1"/>
  <c r="BT226" i="1" s="1"/>
  <c r="BV226" i="1" s="1"/>
  <c r="BX226" i="1" s="1"/>
  <c r="BZ226" i="1" s="1"/>
  <c r="CB226" i="1" s="1"/>
  <c r="CD226" i="1" s="1"/>
  <c r="CF226" i="1" s="1"/>
  <c r="CH226" i="1" s="1"/>
  <c r="D226" i="1"/>
  <c r="F226" i="1" s="1"/>
  <c r="H226" i="1" s="1"/>
  <c r="J226" i="1" s="1"/>
  <c r="L226" i="1" s="1"/>
  <c r="N226" i="1" s="1"/>
  <c r="P226" i="1" s="1"/>
  <c r="R226" i="1" s="1"/>
  <c r="T226" i="1" s="1"/>
  <c r="V226" i="1" s="1"/>
  <c r="X226" i="1" s="1"/>
  <c r="Z226" i="1" s="1"/>
  <c r="AB226" i="1" s="1"/>
  <c r="AD226" i="1" s="1"/>
  <c r="AE220" i="1"/>
  <c r="AG220" i="1" s="1"/>
  <c r="AI220" i="1" s="1"/>
  <c r="AK220" i="1" s="1"/>
  <c r="AM220" i="1" s="1"/>
  <c r="AO220" i="1" s="1"/>
  <c r="AQ220" i="1" s="1"/>
  <c r="AS220" i="1" s="1"/>
  <c r="AU220" i="1" s="1"/>
  <c r="AW220" i="1" s="1"/>
  <c r="AY220" i="1" s="1"/>
  <c r="BA220" i="1" s="1"/>
  <c r="BC220" i="1" s="1"/>
  <c r="BE220" i="1" s="1"/>
  <c r="BG220" i="1" s="1"/>
  <c r="BH220" i="1"/>
  <c r="BJ220" i="1" s="1"/>
  <c r="BL220" i="1" s="1"/>
  <c r="BN220" i="1" s="1"/>
  <c r="BP220" i="1" s="1"/>
  <c r="BR220" i="1" s="1"/>
  <c r="BT220" i="1" s="1"/>
  <c r="BV220" i="1" s="1"/>
  <c r="BX220" i="1" s="1"/>
  <c r="BZ220" i="1" s="1"/>
  <c r="CB220" i="1" s="1"/>
  <c r="CD220" i="1" s="1"/>
  <c r="CF220" i="1" s="1"/>
  <c r="CH220" i="1" s="1"/>
  <c r="D220" i="1"/>
  <c r="F220" i="1" s="1"/>
  <c r="H220" i="1" s="1"/>
  <c r="J220" i="1" s="1"/>
  <c r="L220" i="1" s="1"/>
  <c r="N220" i="1" s="1"/>
  <c r="P220" i="1" s="1"/>
  <c r="R220" i="1" s="1"/>
  <c r="T220" i="1" s="1"/>
  <c r="V220" i="1" s="1"/>
  <c r="X220" i="1" s="1"/>
  <c r="Z220" i="1" s="1"/>
  <c r="AB220" i="1" s="1"/>
  <c r="AD220" i="1" s="1"/>
  <c r="AE216" i="1"/>
  <c r="AG216" i="1" s="1"/>
  <c r="AI216" i="1" s="1"/>
  <c r="AK216" i="1" s="1"/>
  <c r="AM216" i="1" s="1"/>
  <c r="AO216" i="1" s="1"/>
  <c r="AQ216" i="1" s="1"/>
  <c r="AS216" i="1" s="1"/>
  <c r="AU216" i="1" s="1"/>
  <c r="AW216" i="1" s="1"/>
  <c r="AY216" i="1" s="1"/>
  <c r="BA216" i="1" s="1"/>
  <c r="BC216" i="1" s="1"/>
  <c r="BE216" i="1" s="1"/>
  <c r="BG216" i="1" s="1"/>
  <c r="BH216" i="1"/>
  <c r="BJ216" i="1" s="1"/>
  <c r="BL216" i="1" s="1"/>
  <c r="BN216" i="1" s="1"/>
  <c r="BP216" i="1" s="1"/>
  <c r="BR216" i="1" s="1"/>
  <c r="BT216" i="1" s="1"/>
  <c r="BV216" i="1" s="1"/>
  <c r="BX216" i="1" s="1"/>
  <c r="BZ216" i="1" s="1"/>
  <c r="CB216" i="1" s="1"/>
  <c r="CD216" i="1" s="1"/>
  <c r="CF216" i="1" s="1"/>
  <c r="CH216" i="1" s="1"/>
  <c r="D216" i="1"/>
  <c r="F216" i="1" s="1"/>
  <c r="H216" i="1" s="1"/>
  <c r="J216" i="1" s="1"/>
  <c r="L216" i="1" s="1"/>
  <c r="N216" i="1" s="1"/>
  <c r="P216" i="1" s="1"/>
  <c r="R216" i="1" s="1"/>
  <c r="T216" i="1" s="1"/>
  <c r="V216" i="1" s="1"/>
  <c r="X216" i="1" s="1"/>
  <c r="Z216" i="1" s="1"/>
  <c r="AB216" i="1" s="1"/>
  <c r="AD216" i="1" s="1"/>
  <c r="AE212" i="1"/>
  <c r="AG212" i="1" s="1"/>
  <c r="AI212" i="1" s="1"/>
  <c r="AK212" i="1" s="1"/>
  <c r="AM212" i="1" s="1"/>
  <c r="AO212" i="1" s="1"/>
  <c r="AQ212" i="1" s="1"/>
  <c r="AS212" i="1" s="1"/>
  <c r="AU212" i="1" s="1"/>
  <c r="AW212" i="1" s="1"/>
  <c r="AY212" i="1" s="1"/>
  <c r="BA212" i="1" s="1"/>
  <c r="BC212" i="1" s="1"/>
  <c r="BE212" i="1" s="1"/>
  <c r="BG212" i="1" s="1"/>
  <c r="BH212" i="1"/>
  <c r="BJ212" i="1" s="1"/>
  <c r="BL212" i="1" s="1"/>
  <c r="BN212" i="1" s="1"/>
  <c r="BP212" i="1" s="1"/>
  <c r="BR212" i="1" s="1"/>
  <c r="BT212" i="1" s="1"/>
  <c r="BV212" i="1" s="1"/>
  <c r="BX212" i="1" s="1"/>
  <c r="BZ212" i="1" s="1"/>
  <c r="CB212" i="1" s="1"/>
  <c r="CD212" i="1" s="1"/>
  <c r="CF212" i="1" s="1"/>
  <c r="CH212" i="1" s="1"/>
  <c r="D212" i="1"/>
  <c r="F212" i="1" s="1"/>
  <c r="H212" i="1" s="1"/>
  <c r="J212" i="1" s="1"/>
  <c r="L212" i="1" s="1"/>
  <c r="N212" i="1" s="1"/>
  <c r="P212" i="1" s="1"/>
  <c r="R212" i="1" s="1"/>
  <c r="T212" i="1" s="1"/>
  <c r="V212" i="1" s="1"/>
  <c r="X212" i="1" s="1"/>
  <c r="Z212" i="1" s="1"/>
  <c r="AB212" i="1" s="1"/>
  <c r="AD212" i="1" s="1"/>
  <c r="AE208" i="1"/>
  <c r="AG208" i="1" s="1"/>
  <c r="AI208" i="1" s="1"/>
  <c r="AK208" i="1" s="1"/>
  <c r="AM208" i="1" s="1"/>
  <c r="AO208" i="1" s="1"/>
  <c r="AQ208" i="1" s="1"/>
  <c r="AS208" i="1" s="1"/>
  <c r="AU208" i="1" s="1"/>
  <c r="AW208" i="1" s="1"/>
  <c r="AY208" i="1" s="1"/>
  <c r="BA208" i="1" s="1"/>
  <c r="BC208" i="1" s="1"/>
  <c r="BE208" i="1" s="1"/>
  <c r="BG208" i="1" s="1"/>
  <c r="BH208" i="1"/>
  <c r="BJ208" i="1" s="1"/>
  <c r="BL208" i="1" s="1"/>
  <c r="BN208" i="1" s="1"/>
  <c r="BP208" i="1" s="1"/>
  <c r="BR208" i="1" s="1"/>
  <c r="BT208" i="1" s="1"/>
  <c r="BV208" i="1" s="1"/>
  <c r="BX208" i="1" s="1"/>
  <c r="BZ208" i="1" s="1"/>
  <c r="CB208" i="1" s="1"/>
  <c r="CD208" i="1" s="1"/>
  <c r="CF208" i="1" s="1"/>
  <c r="CH208" i="1" s="1"/>
  <c r="D208" i="1"/>
  <c r="F208" i="1" s="1"/>
  <c r="H208" i="1" s="1"/>
  <c r="J208" i="1" s="1"/>
  <c r="L208" i="1" s="1"/>
  <c r="N208" i="1" s="1"/>
  <c r="P208" i="1" s="1"/>
  <c r="R208" i="1" s="1"/>
  <c r="T208" i="1" s="1"/>
  <c r="V208" i="1" s="1"/>
  <c r="X208" i="1" s="1"/>
  <c r="Z208" i="1" s="1"/>
  <c r="AB208" i="1" s="1"/>
  <c r="AD208" i="1" s="1"/>
  <c r="AE204" i="1"/>
  <c r="AG204" i="1" s="1"/>
  <c r="AI204" i="1" s="1"/>
  <c r="AK204" i="1" s="1"/>
  <c r="AM204" i="1" s="1"/>
  <c r="AO204" i="1" s="1"/>
  <c r="AQ204" i="1" s="1"/>
  <c r="AS204" i="1" s="1"/>
  <c r="AU204" i="1" s="1"/>
  <c r="AW204" i="1" s="1"/>
  <c r="AY204" i="1" s="1"/>
  <c r="BA204" i="1" s="1"/>
  <c r="BC204" i="1" s="1"/>
  <c r="BE204" i="1" s="1"/>
  <c r="BG204" i="1" s="1"/>
  <c r="BH204" i="1"/>
  <c r="BJ204" i="1" s="1"/>
  <c r="BL204" i="1" s="1"/>
  <c r="BN204" i="1" s="1"/>
  <c r="BP204" i="1" s="1"/>
  <c r="BR204" i="1" s="1"/>
  <c r="BT204" i="1" s="1"/>
  <c r="BV204" i="1" s="1"/>
  <c r="BX204" i="1" s="1"/>
  <c r="BZ204" i="1" s="1"/>
  <c r="CB204" i="1" s="1"/>
  <c r="CD204" i="1" s="1"/>
  <c r="CF204" i="1" s="1"/>
  <c r="CH204" i="1" s="1"/>
  <c r="D204" i="1"/>
  <c r="F204" i="1" s="1"/>
  <c r="H204" i="1" s="1"/>
  <c r="J204" i="1" s="1"/>
  <c r="L204" i="1" s="1"/>
  <c r="N204" i="1" s="1"/>
  <c r="P204" i="1" s="1"/>
  <c r="R204" i="1" s="1"/>
  <c r="T204" i="1" s="1"/>
  <c r="V204" i="1" s="1"/>
  <c r="X204" i="1" s="1"/>
  <c r="Z204" i="1" s="1"/>
  <c r="AB204" i="1" s="1"/>
  <c r="AD204" i="1" s="1"/>
  <c r="AE200" i="1"/>
  <c r="AG200" i="1" s="1"/>
  <c r="AI200" i="1" s="1"/>
  <c r="AK200" i="1" s="1"/>
  <c r="AM200" i="1" s="1"/>
  <c r="AO200" i="1" s="1"/>
  <c r="AQ200" i="1" s="1"/>
  <c r="AS200" i="1" s="1"/>
  <c r="AU200" i="1" s="1"/>
  <c r="AW200" i="1" s="1"/>
  <c r="AY200" i="1" s="1"/>
  <c r="BA200" i="1" s="1"/>
  <c r="BC200" i="1" s="1"/>
  <c r="BE200" i="1" s="1"/>
  <c r="BG200" i="1" s="1"/>
  <c r="BH200" i="1"/>
  <c r="BJ200" i="1" s="1"/>
  <c r="BL200" i="1" s="1"/>
  <c r="BN200" i="1" s="1"/>
  <c r="BP200" i="1" s="1"/>
  <c r="BR200" i="1" s="1"/>
  <c r="BT200" i="1" s="1"/>
  <c r="BV200" i="1" s="1"/>
  <c r="BX200" i="1" s="1"/>
  <c r="BZ200" i="1" s="1"/>
  <c r="CB200" i="1" s="1"/>
  <c r="CD200" i="1" s="1"/>
  <c r="CF200" i="1" s="1"/>
  <c r="CH200" i="1" s="1"/>
  <c r="D200" i="1"/>
  <c r="F200" i="1" s="1"/>
  <c r="H200" i="1" s="1"/>
  <c r="J200" i="1" s="1"/>
  <c r="L200" i="1" s="1"/>
  <c r="N200" i="1" s="1"/>
  <c r="P200" i="1" s="1"/>
  <c r="R200" i="1" s="1"/>
  <c r="T200" i="1" s="1"/>
  <c r="V200" i="1" s="1"/>
  <c r="X200" i="1" s="1"/>
  <c r="Z200" i="1" s="1"/>
  <c r="AB200" i="1" s="1"/>
  <c r="AD200" i="1" s="1"/>
  <c r="AE196" i="1"/>
  <c r="AG196" i="1" s="1"/>
  <c r="AI196" i="1" s="1"/>
  <c r="AK196" i="1" s="1"/>
  <c r="AM196" i="1" s="1"/>
  <c r="AO196" i="1" s="1"/>
  <c r="AQ196" i="1" s="1"/>
  <c r="AS196" i="1" s="1"/>
  <c r="AU196" i="1" s="1"/>
  <c r="AW196" i="1" s="1"/>
  <c r="AY196" i="1" s="1"/>
  <c r="BA196" i="1" s="1"/>
  <c r="BC196" i="1" s="1"/>
  <c r="BE196" i="1" s="1"/>
  <c r="BG196" i="1" s="1"/>
  <c r="BH196" i="1"/>
  <c r="BJ196" i="1" s="1"/>
  <c r="BL196" i="1" s="1"/>
  <c r="BN196" i="1" s="1"/>
  <c r="BP196" i="1" s="1"/>
  <c r="BR196" i="1" s="1"/>
  <c r="BT196" i="1" s="1"/>
  <c r="BV196" i="1" s="1"/>
  <c r="BX196" i="1" s="1"/>
  <c r="BZ196" i="1" s="1"/>
  <c r="CB196" i="1" s="1"/>
  <c r="CD196" i="1" s="1"/>
  <c r="CF196" i="1" s="1"/>
  <c r="CH196" i="1" s="1"/>
  <c r="D196" i="1"/>
  <c r="F196" i="1" s="1"/>
  <c r="H196" i="1" s="1"/>
  <c r="J196" i="1" s="1"/>
  <c r="L196" i="1" s="1"/>
  <c r="N196" i="1" s="1"/>
  <c r="P196" i="1" s="1"/>
  <c r="R196" i="1" s="1"/>
  <c r="T196" i="1" s="1"/>
  <c r="V196" i="1" s="1"/>
  <c r="X196" i="1" s="1"/>
  <c r="Z196" i="1" s="1"/>
  <c r="AB196" i="1" s="1"/>
  <c r="AD196" i="1" s="1"/>
  <c r="AE192" i="1"/>
  <c r="AG192" i="1" s="1"/>
  <c r="AI192" i="1" s="1"/>
  <c r="AK192" i="1" s="1"/>
  <c r="AM192" i="1" s="1"/>
  <c r="AO192" i="1" s="1"/>
  <c r="AQ192" i="1" s="1"/>
  <c r="AS192" i="1" s="1"/>
  <c r="AU192" i="1" s="1"/>
  <c r="AW192" i="1" s="1"/>
  <c r="AY192" i="1" s="1"/>
  <c r="BA192" i="1" s="1"/>
  <c r="BC192" i="1" s="1"/>
  <c r="BE192" i="1" s="1"/>
  <c r="BG192" i="1" s="1"/>
  <c r="BH192" i="1"/>
  <c r="BJ192" i="1" s="1"/>
  <c r="BL192" i="1" s="1"/>
  <c r="BN192" i="1" s="1"/>
  <c r="BP192" i="1" s="1"/>
  <c r="BR192" i="1" s="1"/>
  <c r="BT192" i="1" s="1"/>
  <c r="BV192" i="1" s="1"/>
  <c r="BX192" i="1" s="1"/>
  <c r="BZ192" i="1" s="1"/>
  <c r="CB192" i="1" s="1"/>
  <c r="CD192" i="1" s="1"/>
  <c r="CF192" i="1" s="1"/>
  <c r="CH192" i="1" s="1"/>
  <c r="AW172" i="1" l="1"/>
  <c r="AU331" i="1"/>
  <c r="BZ172" i="1"/>
  <c r="BX331" i="1"/>
  <c r="D321" i="1"/>
  <c r="F321" i="1" s="1"/>
  <c r="H321" i="1" s="1"/>
  <c r="J321" i="1" s="1"/>
  <c r="L321" i="1" s="1"/>
  <c r="N321" i="1" s="1"/>
  <c r="P321" i="1" s="1"/>
  <c r="R321" i="1" s="1"/>
  <c r="T321" i="1" s="1"/>
  <c r="V321" i="1" s="1"/>
  <c r="X321" i="1" s="1"/>
  <c r="Z321" i="1" s="1"/>
  <c r="AB321" i="1" s="1"/>
  <c r="AD321" i="1" s="1"/>
  <c r="BH321" i="1"/>
  <c r="BJ321" i="1" s="1"/>
  <c r="BL321" i="1" s="1"/>
  <c r="BN321" i="1" s="1"/>
  <c r="BP321" i="1" s="1"/>
  <c r="BR321" i="1" s="1"/>
  <c r="BT321" i="1" s="1"/>
  <c r="BV321" i="1" s="1"/>
  <c r="BX321" i="1" s="1"/>
  <c r="BZ321" i="1" s="1"/>
  <c r="CB321" i="1" s="1"/>
  <c r="CD321" i="1" s="1"/>
  <c r="CF321" i="1" s="1"/>
  <c r="CH321" i="1" s="1"/>
  <c r="AE321" i="1"/>
  <c r="AG321" i="1" s="1"/>
  <c r="AI321" i="1" s="1"/>
  <c r="AK321" i="1" s="1"/>
  <c r="AM321" i="1" s="1"/>
  <c r="AO321" i="1" s="1"/>
  <c r="AQ321" i="1" s="1"/>
  <c r="AS321" i="1" s="1"/>
  <c r="AU321" i="1" s="1"/>
  <c r="AW321" i="1" s="1"/>
  <c r="AY321" i="1" s="1"/>
  <c r="BA321" i="1" s="1"/>
  <c r="BC321" i="1" s="1"/>
  <c r="BE321" i="1" s="1"/>
  <c r="BG321" i="1" s="1"/>
  <c r="BJ263" i="1"/>
  <c r="BL263" i="1" s="1"/>
  <c r="BN263" i="1" s="1"/>
  <c r="BP263" i="1" s="1"/>
  <c r="BR263" i="1" s="1"/>
  <c r="BT263" i="1" s="1"/>
  <c r="BV263" i="1" s="1"/>
  <c r="BX263" i="1" s="1"/>
  <c r="BZ263" i="1" s="1"/>
  <c r="CB263" i="1" s="1"/>
  <c r="CD263" i="1" s="1"/>
  <c r="CF263" i="1" s="1"/>
  <c r="CH263" i="1" s="1"/>
  <c r="F263" i="1"/>
  <c r="H263" i="1" s="1"/>
  <c r="J263" i="1" s="1"/>
  <c r="L263" i="1" s="1"/>
  <c r="N263" i="1" s="1"/>
  <c r="P263" i="1" s="1"/>
  <c r="R263" i="1" s="1"/>
  <c r="T263" i="1" s="1"/>
  <c r="V263" i="1" s="1"/>
  <c r="X263" i="1" s="1"/>
  <c r="Z263" i="1" s="1"/>
  <c r="AB263" i="1" s="1"/>
  <c r="AD263" i="1" s="1"/>
  <c r="AG263" i="1"/>
  <c r="AI263" i="1" s="1"/>
  <c r="AK263" i="1" s="1"/>
  <c r="AM263" i="1" s="1"/>
  <c r="AO263" i="1" s="1"/>
  <c r="AQ263" i="1" s="1"/>
  <c r="AS263" i="1" s="1"/>
  <c r="AU263" i="1" s="1"/>
  <c r="AW263" i="1" s="1"/>
  <c r="AY263" i="1" s="1"/>
  <c r="BA263" i="1" s="1"/>
  <c r="BC263" i="1" s="1"/>
  <c r="BE263" i="1" s="1"/>
  <c r="BG263" i="1" s="1"/>
  <c r="AE317" i="1"/>
  <c r="AG317" i="1" s="1"/>
  <c r="AI317" i="1" s="1"/>
  <c r="AK317" i="1" s="1"/>
  <c r="AM317" i="1" s="1"/>
  <c r="AO317" i="1" s="1"/>
  <c r="AQ317" i="1" s="1"/>
  <c r="AS317" i="1" s="1"/>
  <c r="AU317" i="1" s="1"/>
  <c r="AW317" i="1" s="1"/>
  <c r="AY317" i="1" s="1"/>
  <c r="BA317" i="1" s="1"/>
  <c r="BC317" i="1" s="1"/>
  <c r="BE317" i="1" s="1"/>
  <c r="BG317" i="1" s="1"/>
  <c r="AG21" i="1"/>
  <c r="AI21" i="1" s="1"/>
  <c r="AK21" i="1" s="1"/>
  <c r="AM21" i="1" s="1"/>
  <c r="AO21" i="1" s="1"/>
  <c r="AQ21" i="1" s="1"/>
  <c r="AS21" i="1" s="1"/>
  <c r="AU21" i="1" s="1"/>
  <c r="AW21" i="1" s="1"/>
  <c r="AY21" i="1" s="1"/>
  <c r="BA21" i="1" s="1"/>
  <c r="BC21" i="1" s="1"/>
  <c r="BE21" i="1" s="1"/>
  <c r="BG21" i="1" s="1"/>
  <c r="BH323" i="1"/>
  <c r="BJ323" i="1" s="1"/>
  <c r="BL323" i="1" s="1"/>
  <c r="BN323" i="1" s="1"/>
  <c r="BP323" i="1" s="1"/>
  <c r="BR323" i="1" s="1"/>
  <c r="BT323" i="1" s="1"/>
  <c r="BV323" i="1" s="1"/>
  <c r="BX323" i="1" s="1"/>
  <c r="BZ323" i="1" s="1"/>
  <c r="CB323" i="1" s="1"/>
  <c r="CD323" i="1" s="1"/>
  <c r="CF323" i="1" s="1"/>
  <c r="CH323" i="1" s="1"/>
  <c r="AE323" i="1"/>
  <c r="AG323" i="1" s="1"/>
  <c r="AI323" i="1" s="1"/>
  <c r="AK323" i="1" s="1"/>
  <c r="AM323" i="1" s="1"/>
  <c r="AO323" i="1" s="1"/>
  <c r="AQ323" i="1" s="1"/>
  <c r="AS323" i="1" s="1"/>
  <c r="AU323" i="1" s="1"/>
  <c r="AW323" i="1" s="1"/>
  <c r="AY323" i="1" s="1"/>
  <c r="BA323" i="1" s="1"/>
  <c r="BC323" i="1" s="1"/>
  <c r="BE323" i="1" s="1"/>
  <c r="BG323" i="1" s="1"/>
  <c r="D323" i="1"/>
  <c r="F323" i="1" s="1"/>
  <c r="H323" i="1" s="1"/>
  <c r="J323" i="1" s="1"/>
  <c r="L323" i="1" s="1"/>
  <c r="N323" i="1" s="1"/>
  <c r="P323" i="1" s="1"/>
  <c r="R323" i="1" s="1"/>
  <c r="T323" i="1" s="1"/>
  <c r="V323" i="1" s="1"/>
  <c r="X323" i="1" s="1"/>
  <c r="Z323" i="1" s="1"/>
  <c r="AB323" i="1" s="1"/>
  <c r="AD323" i="1" s="1"/>
  <c r="D18" i="1"/>
  <c r="F18" i="1" s="1"/>
  <c r="H18" i="1" s="1"/>
  <c r="J18" i="1" s="1"/>
  <c r="L18" i="1" s="1"/>
  <c r="N18" i="1" s="1"/>
  <c r="P18" i="1" s="1"/>
  <c r="R18" i="1" s="1"/>
  <c r="T18" i="1" s="1"/>
  <c r="V18" i="1" s="1"/>
  <c r="X18" i="1" s="1"/>
  <c r="Z18" i="1" s="1"/>
  <c r="AB18" i="1" s="1"/>
  <c r="AD18" i="1" s="1"/>
  <c r="CB172" i="1" l="1"/>
  <c r="BZ331" i="1"/>
  <c r="AY172" i="1"/>
  <c r="AW331" i="1"/>
  <c r="AE18" i="1"/>
  <c r="AG18" i="1" s="1"/>
  <c r="AI18" i="1" s="1"/>
  <c r="AK18" i="1" s="1"/>
  <c r="AM18" i="1" s="1"/>
  <c r="AO18" i="1" s="1"/>
  <c r="AQ18" i="1" s="1"/>
  <c r="AS18" i="1" s="1"/>
  <c r="AU18" i="1" s="1"/>
  <c r="AW18" i="1" s="1"/>
  <c r="AY18" i="1" s="1"/>
  <c r="BA18" i="1" s="1"/>
  <c r="BC18" i="1" s="1"/>
  <c r="BE18" i="1" s="1"/>
  <c r="BG18" i="1" s="1"/>
  <c r="BH18" i="1"/>
  <c r="BJ18" i="1" s="1"/>
  <c r="BL18" i="1" s="1"/>
  <c r="BN18" i="1" s="1"/>
  <c r="BP18" i="1" s="1"/>
  <c r="BR18" i="1" s="1"/>
  <c r="BT18" i="1" s="1"/>
  <c r="BV18" i="1" s="1"/>
  <c r="BX18" i="1" s="1"/>
  <c r="BZ18" i="1" s="1"/>
  <c r="CB18" i="1" s="1"/>
  <c r="CD18" i="1" s="1"/>
  <c r="CF18" i="1" s="1"/>
  <c r="CH18" i="1" s="1"/>
  <c r="CD172" i="1" l="1"/>
  <c r="CF172" i="1" s="1"/>
  <c r="CH172" i="1" s="1"/>
  <c r="CB331" i="1"/>
  <c r="BA172" i="1"/>
  <c r="AY331" i="1"/>
  <c r="AE283" i="1"/>
  <c r="AG283" i="1" s="1"/>
  <c r="AI283" i="1" s="1"/>
  <c r="AK283" i="1" s="1"/>
  <c r="AM283" i="1" s="1"/>
  <c r="AO283" i="1" s="1"/>
  <c r="AQ283" i="1" s="1"/>
  <c r="AS283" i="1" s="1"/>
  <c r="AU283" i="1" s="1"/>
  <c r="AW283" i="1" s="1"/>
  <c r="AY283" i="1" s="1"/>
  <c r="BA283" i="1" s="1"/>
  <c r="BC283" i="1" s="1"/>
  <c r="BE283" i="1" s="1"/>
  <c r="BG283" i="1" s="1"/>
  <c r="BH283" i="1"/>
  <c r="BJ283" i="1" s="1"/>
  <c r="BL283" i="1" s="1"/>
  <c r="BN283" i="1" s="1"/>
  <c r="BP283" i="1" s="1"/>
  <c r="BR283" i="1" s="1"/>
  <c r="BT283" i="1" s="1"/>
  <c r="BV283" i="1" s="1"/>
  <c r="BX283" i="1" s="1"/>
  <c r="BZ283" i="1" s="1"/>
  <c r="CB283" i="1" s="1"/>
  <c r="CD283" i="1" s="1"/>
  <c r="CF283" i="1" s="1"/>
  <c r="CH283" i="1" s="1"/>
  <c r="BC172" i="1" l="1"/>
  <c r="BE172" i="1" s="1"/>
  <c r="BG172" i="1" s="1"/>
  <c r="BA331" i="1"/>
  <c r="BH107" i="1"/>
  <c r="BJ107" i="1" s="1"/>
  <c r="BL107" i="1" s="1"/>
  <c r="BN107" i="1" s="1"/>
  <c r="BP107" i="1" s="1"/>
  <c r="BR107" i="1" s="1"/>
  <c r="BT107" i="1" s="1"/>
  <c r="BV107" i="1" s="1"/>
  <c r="BX107" i="1" s="1"/>
  <c r="BZ107" i="1" s="1"/>
  <c r="CB107" i="1" s="1"/>
  <c r="CD107" i="1" s="1"/>
  <c r="CF107" i="1" s="1"/>
  <c r="CH107" i="1" s="1"/>
  <c r="D107" i="1"/>
  <c r="F107" i="1" s="1"/>
  <c r="H107" i="1" s="1"/>
  <c r="J107" i="1" s="1"/>
  <c r="L107" i="1" s="1"/>
  <c r="N107" i="1" s="1"/>
  <c r="P107" i="1" s="1"/>
  <c r="R107" i="1" s="1"/>
  <c r="T107" i="1" s="1"/>
  <c r="V107" i="1" s="1"/>
  <c r="X107" i="1" s="1"/>
  <c r="Z107" i="1" s="1"/>
  <c r="AB107" i="1" s="1"/>
  <c r="AD107" i="1" s="1"/>
  <c r="AE107" i="1"/>
  <c r="AG107" i="1" s="1"/>
  <c r="AI107" i="1" s="1"/>
  <c r="AK107" i="1" s="1"/>
  <c r="AM107" i="1" s="1"/>
  <c r="AO107" i="1" s="1"/>
  <c r="AQ107" i="1" s="1"/>
  <c r="AS107" i="1" s="1"/>
  <c r="AU107" i="1" s="1"/>
  <c r="AW107" i="1" s="1"/>
  <c r="AY107" i="1" s="1"/>
  <c r="BA107" i="1" s="1"/>
  <c r="BC107" i="1" s="1"/>
  <c r="BE107" i="1" s="1"/>
  <c r="BG107" i="1" s="1"/>
  <c r="D156" i="1" l="1"/>
  <c r="AE156" i="1"/>
  <c r="BH156" i="1"/>
  <c r="AE314" i="1" l="1"/>
  <c r="AE334" i="1" s="1"/>
  <c r="AG156" i="1"/>
  <c r="AI156" i="1" s="1"/>
  <c r="AK156" i="1" s="1"/>
  <c r="AM156" i="1" s="1"/>
  <c r="AO156" i="1" s="1"/>
  <c r="AQ156" i="1" s="1"/>
  <c r="AS156" i="1" s="1"/>
  <c r="AU156" i="1" s="1"/>
  <c r="AW156" i="1" s="1"/>
  <c r="AY156" i="1" s="1"/>
  <c r="BA156" i="1" s="1"/>
  <c r="BC156" i="1" s="1"/>
  <c r="BE156" i="1" s="1"/>
  <c r="BG156" i="1" s="1"/>
  <c r="BH314" i="1"/>
  <c r="BH334" i="1" s="1"/>
  <c r="BJ156" i="1"/>
  <c r="BL156" i="1" s="1"/>
  <c r="BN156" i="1" s="1"/>
  <c r="BP156" i="1" s="1"/>
  <c r="BR156" i="1" s="1"/>
  <c r="BT156" i="1" s="1"/>
  <c r="BV156" i="1" s="1"/>
  <c r="BX156" i="1" s="1"/>
  <c r="BZ156" i="1" s="1"/>
  <c r="CB156" i="1" s="1"/>
  <c r="CD156" i="1" s="1"/>
  <c r="CF156" i="1" s="1"/>
  <c r="CH156" i="1" s="1"/>
  <c r="D314" i="1"/>
  <c r="F156" i="1"/>
  <c r="H156" i="1" s="1"/>
  <c r="J156" i="1" s="1"/>
  <c r="L156" i="1" s="1"/>
  <c r="N156" i="1" s="1"/>
  <c r="P156" i="1" s="1"/>
  <c r="R156" i="1" s="1"/>
  <c r="T156" i="1" s="1"/>
  <c r="V156" i="1" s="1"/>
  <c r="X156" i="1" s="1"/>
  <c r="Z156" i="1" s="1"/>
  <c r="AB156" i="1" s="1"/>
  <c r="AD156" i="1" s="1"/>
  <c r="BH320" i="1" l="1"/>
  <c r="BH332" i="1"/>
  <c r="BH333" i="1" s="1"/>
  <c r="AE320" i="1"/>
  <c r="AE332" i="1"/>
  <c r="AE333" i="1" s="1"/>
  <c r="F314" i="1"/>
  <c r="H314" i="1" s="1"/>
  <c r="J314" i="1" s="1"/>
  <c r="L314" i="1" s="1"/>
  <c r="N314" i="1" s="1"/>
  <c r="P314" i="1" s="1"/>
  <c r="R314" i="1" s="1"/>
  <c r="T314" i="1" s="1"/>
  <c r="V314" i="1" s="1"/>
  <c r="D330" i="1"/>
  <c r="BJ314" i="1"/>
  <c r="BJ334" i="1" s="1"/>
  <c r="AG314" i="1"/>
  <c r="AG334" i="1" s="1"/>
  <c r="BJ320" i="1" l="1"/>
  <c r="BJ332" i="1"/>
  <c r="BJ333" i="1" s="1"/>
  <c r="AG320" i="1"/>
  <c r="AG332" i="1"/>
  <c r="AG333" i="1" s="1"/>
  <c r="V320" i="1"/>
  <c r="X314" i="1"/>
  <c r="AI314" i="1"/>
  <c r="AI334" i="1" s="1"/>
  <c r="BL314" i="1"/>
  <c r="BL334" i="1" s="1"/>
  <c r="BL320" i="1" l="1"/>
  <c r="BL332" i="1"/>
  <c r="BL333" i="1" s="1"/>
  <c r="AI320" i="1"/>
  <c r="AI332" i="1"/>
  <c r="AI333" i="1" s="1"/>
  <c r="Z314" i="1"/>
  <c r="AB314" i="1" s="1"/>
  <c r="AD314" i="1" s="1"/>
  <c r="AD334" i="1" s="1"/>
  <c r="BN314" i="1"/>
  <c r="AK314" i="1"/>
  <c r="AK334" i="1" s="1"/>
  <c r="BN332" i="1" l="1"/>
  <c r="BN333" i="1" s="1"/>
  <c r="BN334" i="1"/>
  <c r="AK320" i="1"/>
  <c r="AK332" i="1"/>
  <c r="AK333" i="1" s="1"/>
  <c r="BN320" i="1"/>
  <c r="BP314" i="1"/>
  <c r="AM314" i="1"/>
  <c r="BP332" i="1" l="1"/>
  <c r="BP333" i="1" s="1"/>
  <c r="BP334" i="1"/>
  <c r="AM332" i="1"/>
  <c r="AM333" i="1" s="1"/>
  <c r="AM334" i="1"/>
  <c r="BP320" i="1"/>
  <c r="AM320" i="1"/>
  <c r="AO314" i="1"/>
  <c r="BR314" i="1"/>
  <c r="BR334" i="1" s="1"/>
  <c r="AO332" i="1" l="1"/>
  <c r="AO333" i="1" s="1"/>
  <c r="AO334" i="1"/>
  <c r="BR320" i="1"/>
  <c r="BR332" i="1"/>
  <c r="BR333" i="1" s="1"/>
  <c r="AO320" i="1"/>
  <c r="BT314" i="1"/>
  <c r="BT334" i="1" s="1"/>
  <c r="AQ314" i="1"/>
  <c r="AQ334" i="1" s="1"/>
  <c r="BT320" i="1" l="1"/>
  <c r="BT332" i="1"/>
  <c r="BT333" i="1" s="1"/>
  <c r="AQ320" i="1"/>
  <c r="AQ332" i="1"/>
  <c r="AQ333" i="1" s="1"/>
  <c r="AS314" i="1"/>
  <c r="AS334" i="1" s="1"/>
  <c r="BV314" i="1"/>
  <c r="BV334" i="1" s="1"/>
  <c r="BV320" i="1" l="1"/>
  <c r="BV332" i="1"/>
  <c r="BV333" i="1" s="1"/>
  <c r="AS320" i="1"/>
  <c r="AS332" i="1"/>
  <c r="AS333" i="1" s="1"/>
  <c r="BX314" i="1"/>
  <c r="BX334" i="1" s="1"/>
  <c r="AU314" i="1"/>
  <c r="AU334" i="1" s="1"/>
  <c r="AU320" i="1" l="1"/>
  <c r="AU332" i="1"/>
  <c r="AU333" i="1" s="1"/>
  <c r="BX320" i="1"/>
  <c r="BX332" i="1"/>
  <c r="BX333" i="1" s="1"/>
  <c r="AW314" i="1"/>
  <c r="AW334" i="1" s="1"/>
  <c r="BZ314" i="1"/>
  <c r="BZ332" i="1" l="1"/>
  <c r="BZ333" i="1" s="1"/>
  <c r="BZ334" i="1"/>
  <c r="AW320" i="1"/>
  <c r="AW332" i="1"/>
  <c r="AW333" i="1" s="1"/>
  <c r="BZ320" i="1"/>
  <c r="CB314" i="1"/>
  <c r="AY314" i="1"/>
  <c r="AY332" i="1" l="1"/>
  <c r="AY333" i="1" s="1"/>
  <c r="AY334" i="1"/>
  <c r="CB332" i="1"/>
  <c r="CB333" i="1" s="1"/>
  <c r="CB334" i="1"/>
  <c r="CD314" i="1"/>
  <c r="AY320" i="1"/>
  <c r="BA314" i="1"/>
  <c r="BA332" i="1" l="1"/>
  <c r="BA333" i="1" s="1"/>
  <c r="BA334" i="1"/>
  <c r="CF314" i="1"/>
  <c r="CD334" i="1"/>
  <c r="BC314" i="1"/>
  <c r="BE314" i="1" l="1"/>
  <c r="BC334" i="1"/>
  <c r="CH314" i="1"/>
  <c r="CH334" i="1" s="1"/>
  <c r="CF334" i="1"/>
  <c r="BG314" i="1" l="1"/>
  <c r="BG334" i="1" s="1"/>
  <c r="BE334" i="1"/>
</calcChain>
</file>

<file path=xl/sharedStrings.xml><?xml version="1.0" encoding="utf-8"?>
<sst xmlns="http://schemas.openxmlformats.org/spreadsheetml/2006/main" count="838" uniqueCount="426">
  <si>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</si>
  <si>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</si>
  <si>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</si>
  <si>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</si>
  <si>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</si>
  <si>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</si>
  <si>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</si>
  <si>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</si>
  <si>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</si>
  <si>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</si>
  <si>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</si>
  <si>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</si>
  <si>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</si>
  <si>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</si>
  <si>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</si>
  <si>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</si>
  <si>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</si>
  <si>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</si>
  <si>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</si>
  <si>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</si>
  <si>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</si>
  <si>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</si>
  <si>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</si>
  <si>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2021 год</t>
  </si>
  <si>
    <t>2022 год</t>
  </si>
  <si>
    <t>Внешнее благоустройство</t>
  </si>
  <si>
    <t>Жилищно-коммунальное хозяйство</t>
  </si>
  <si>
    <t>Транспорт</t>
  </si>
  <si>
    <t>средства Фонда содействия реформированию жилищно-коммунального хозяйства</t>
  </si>
  <si>
    <t xml:space="preserve">федеральный бюджет </t>
  </si>
  <si>
    <t>1.</t>
  </si>
  <si>
    <t>Департамент земельных отношений</t>
  </si>
  <si>
    <t xml:space="preserve">Департамент дорог и благоустройства </t>
  </si>
  <si>
    <t>ПРИЛОЖЕНИЕ 5</t>
  </si>
  <si>
    <t>2023 год</t>
  </si>
  <si>
    <t>Реконструкция ул. Карпинского от ул. Архитектора Свиязева до ул. Советской Армии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</si>
  <si>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</si>
  <si>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автомобильной дороги по ул. Крисанова от шоссе Космонавтов до ул. Пушкина</t>
  </si>
  <si>
    <t>Строительство автомобильной дороги по ул. Маршала Жукова</t>
  </si>
  <si>
    <t>Реконструкция площади Восстания. 2 этап</t>
  </si>
  <si>
    <t>Строительство автомобильной дороги по Ивинскому проспекту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</si>
  <si>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</si>
  <si>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Реконструкция ул. Куфонина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</si>
  <si>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</si>
  <si>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сквера по ул. Калгановской, 62</t>
  </si>
  <si>
    <t>Строительство сквера по ул. Екатерининской, 171</t>
  </si>
  <si>
    <t>Строительство сквера по ул. Генерала Черняховского</t>
  </si>
  <si>
    <t>Строительство сквера по ул. Корсуньской, 31</t>
  </si>
  <si>
    <t>Строительство сквера по ул. Яблочкова</t>
  </si>
  <si>
    <t>Строительство здания для размещения дошкольного образовательного учреждения по ул. Цимлянская, 4</t>
  </si>
  <si>
    <t xml:space="preserve">Строительство здания для размещения дошкольного образовательного учреждения по ул. Овчинникова/Ползунова </t>
  </si>
  <si>
    <t>Строительство здания для размещения дошкольного образовательного учреждения по ул. Ветлужской, 89в</t>
  </si>
  <si>
    <t>Реконструкция ледовой арены МАУ ДО "ДЮЦ "Здоровье"</t>
  </si>
  <si>
    <t>Реконструкция здания под размещение общеобразовательной организации по ул. Целинной, 15</t>
  </si>
  <si>
    <t>Строительство здания для размещения общеобразовательного учреждения в районе ДКЖ</t>
  </si>
  <si>
    <t>Строительство нового корпуса МАОУ "Техно-школа имени лётчика-космонавта СССР, дважды Героя Советского Союза В. П. Савиных" г. Перми</t>
  </si>
  <si>
    <t xml:space="preserve">краевой бюджет </t>
  </si>
  <si>
    <t>Строительство спортивного комплекса с плавательным бассейном в микрорайоне Парковый по ул. Шпальная, 2</t>
  </si>
  <si>
    <t>Реконструкция здания МАУ "Дворец молодежи" г. Перми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</si>
  <si>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</si>
  <si>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Д)</t>
  </si>
  <si>
    <t>Строительство источников противопожарного водоснабжения</t>
  </si>
  <si>
    <t xml:space="preserve">Реконструкция системы очистки сточных вод в микрорайоне "Крым" Кировского района города Перми </t>
  </si>
  <si>
    <t xml:space="preserve">Расширение и реконструкция (3 очередь) канализации города Перми </t>
  </si>
  <si>
    <t xml:space="preserve">Строительство второго напорного коллектора от канализационной насосной станции "Речник" Дзержинского района города Перми </t>
  </si>
  <si>
    <t xml:space="preserve">Строительство скважин для обеспечения населения города Перми резервным водоснабжением, при возникновении чрезвычайных ситуаций </t>
  </si>
  <si>
    <t>Строительство газопроводов в микрорайонах индивидуальной застройки города Перми</t>
  </si>
  <si>
    <t xml:space="preserve">Строительство сетей водоснабжения в микрорайонах города Перми 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</si>
  <si>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</si>
  <si>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объектов благоустройства на территории индивидуальной жилой застройки в городе Перми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</si>
  <si>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</si>
  <si>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</si>
  <si>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</si>
  <si>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Строительство спортивной площадки МАОУ "СОШ № 55" г. Перми</t>
  </si>
  <si>
    <t>Реконструкция сквера им. П. Морозова</t>
  </si>
  <si>
    <t>Строительство места отвала снега "Голый мыс"</t>
  </si>
  <si>
    <t>Реконструкция проспекта Парковый</t>
  </si>
  <si>
    <t xml:space="preserve">Изъятие земельного участка в коридоре проектируемых дорог по ул. Барамзиной, ул. Углеуральской и ул. Гатчинской и объектов недвижимости, расположенных на земельном участке 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</si>
  <si>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</si>
  <si>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</si>
  <si>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Строительство плавательного бассейна по адресу: ул. Гайвинская, 50</t>
  </si>
  <si>
    <t>0810141050</t>
  </si>
  <si>
    <t>0810141060</t>
  </si>
  <si>
    <t>0810141940</t>
  </si>
  <si>
    <t>0820141300</t>
  </si>
  <si>
    <t>0820141160</t>
  </si>
  <si>
    <t>0820142630</t>
  </si>
  <si>
    <t>0820241760</t>
  </si>
  <si>
    <t>0820241960</t>
  </si>
  <si>
    <t>0820242190</t>
  </si>
  <si>
    <t>0820242220</t>
  </si>
  <si>
    <t>0820242210</t>
  </si>
  <si>
    <t>0820242230</t>
  </si>
  <si>
    <t>0820242620</t>
  </si>
  <si>
    <t>0820243240</t>
  </si>
  <si>
    <t>0820242240</t>
  </si>
  <si>
    <t>1710141090</t>
  </si>
  <si>
    <t>1710141130</t>
  </si>
  <si>
    <t>1710142370</t>
  </si>
  <si>
    <t>1710141320</t>
  </si>
  <si>
    <t>1710241100</t>
  </si>
  <si>
    <t>1760142410</t>
  </si>
  <si>
    <t>1760342760</t>
  </si>
  <si>
    <t>1760342750</t>
  </si>
  <si>
    <t>153022С080</t>
  </si>
  <si>
    <t>15302R0820</t>
  </si>
  <si>
    <t>2010142390</t>
  </si>
  <si>
    <t>1110541810</t>
  </si>
  <si>
    <t>1110541840</t>
  </si>
  <si>
    <t>1110541830</t>
  </si>
  <si>
    <t>1110542270</t>
  </si>
  <si>
    <t>1110542560</t>
  </si>
  <si>
    <t>1120441120</t>
  </si>
  <si>
    <t>2010142580</t>
  </si>
  <si>
    <t>2010142600</t>
  </si>
  <si>
    <t>19101SЦ550</t>
  </si>
  <si>
    <t>0410241910</t>
  </si>
  <si>
    <t>0510141470</t>
  </si>
  <si>
    <t>0510141490</t>
  </si>
  <si>
    <t>0510141880</t>
  </si>
  <si>
    <t>0510143660</t>
  </si>
  <si>
    <t>0220241030</t>
  </si>
  <si>
    <t>0220443720</t>
  </si>
  <si>
    <t>0230241020</t>
  </si>
  <si>
    <t>Прочие объекты</t>
  </si>
  <si>
    <t>Управление капитального строительства</t>
  </si>
  <si>
    <t>Департамент культуры и молодежной политики</t>
  </si>
  <si>
    <t>Разработка научно-проектной документации на проведение капитального ремонта и приспособление для современного использования объектов культурного наследия, находящихся в г. Перми</t>
  </si>
  <si>
    <t>03301SК180</t>
  </si>
  <si>
    <t xml:space="preserve">Комитет по физической культуре и спорту </t>
  </si>
  <si>
    <t>Строительство (реконструкция) сетей наружного освещения</t>
  </si>
  <si>
    <t>Реконструкция ул. Героев Хасана от ул. Хлебозаводская до ул. Василия Васильева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</si>
  <si>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</si>
  <si>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</si>
  <si>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</si>
  <si>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</si>
  <si>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</si>
  <si>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</si>
  <si>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</si>
  <si>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</si>
  <si>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</si>
  <si>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</si>
  <si>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</si>
  <si>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</si>
  <si>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</si>
  <si>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</si>
  <si>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</si>
  <si>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</si>
  <si>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</si>
  <si>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</si>
  <si>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</si>
  <si>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</si>
  <si>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</si>
  <si>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</si>
  <si>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</si>
  <si>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</si>
  <si>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</si>
  <si>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</si>
  <si>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</si>
  <si>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</si>
  <si>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</si>
  <si>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</si>
  <si>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</si>
  <si>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</si>
  <si>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</si>
  <si>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</si>
  <si>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</si>
  <si>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</si>
  <si>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</si>
  <si>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</si>
  <si>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</si>
  <si>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</si>
  <si>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</si>
  <si>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</si>
  <si>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</si>
  <si>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</si>
  <si>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</si>
  <si>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</si>
  <si>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</si>
  <si>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</si>
  <si>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</si>
  <si>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</si>
  <si>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</si>
  <si>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</si>
  <si>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</si>
  <si>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</si>
  <si>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</si>
  <si>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</si>
  <si>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</si>
  <si>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</si>
  <si>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</si>
  <si>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</si>
  <si>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</si>
  <si>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</si>
  <si>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</si>
  <si>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</si>
  <si>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</si>
  <si>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</si>
  <si>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</si>
  <si>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</si>
  <si>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</si>
  <si>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Строительство нового корпуса здания МАОУ "СОШ № 82" г. Перми</t>
  </si>
  <si>
    <t xml:space="preserve">Реконструкция здания МАОУ "СОШ № 93" г. Перми (пристройка нового корпуса)
</t>
  </si>
  <si>
    <t>Строительство спортивной площадки МАОУ "СОШ № 131" г. Перми</t>
  </si>
  <si>
    <t xml:space="preserve">Строительство спортивной площадки МАОУ "Школа бизнеса и предпринимательства" г. Перми </t>
  </si>
  <si>
    <t>Строительство спортивного зала МАОУ Гимназия № 10 г. Перми</t>
  </si>
  <si>
    <t>0820243540</t>
  </si>
  <si>
    <t>1110541850</t>
  </si>
  <si>
    <t>Строительство ул. Углеуральской</t>
  </si>
  <si>
    <t>08201SН071</t>
  </si>
  <si>
    <t>082022Ф230</t>
  </si>
  <si>
    <t>08201SН074</t>
  </si>
  <si>
    <t>08201SН076</t>
  </si>
  <si>
    <t>08201SН077</t>
  </si>
  <si>
    <t>08201SН070</t>
  </si>
  <si>
    <t>082E155200</t>
  </si>
  <si>
    <t>082E155200, 08201SН070</t>
  </si>
  <si>
    <t>08201SН079</t>
  </si>
  <si>
    <t>051012Ф280</t>
  </si>
  <si>
    <t>2010243670</t>
  </si>
  <si>
    <t>20102SЖ410</t>
  </si>
  <si>
    <t>11105SЖ410</t>
  </si>
  <si>
    <t>20101ST04W</t>
  </si>
  <si>
    <t>20101ST04Q</t>
  </si>
  <si>
    <t>20101ST04B</t>
  </si>
  <si>
    <t>20101ST04L</t>
  </si>
  <si>
    <t>20101ST04N</t>
  </si>
  <si>
    <t>20101ST04G</t>
  </si>
  <si>
    <t>20101ST04F</t>
  </si>
  <si>
    <t>20101ST04A, 201R1ST04A</t>
  </si>
  <si>
    <t>20101ST040</t>
  </si>
  <si>
    <t>20101ST04P</t>
  </si>
  <si>
    <t>20101ST04E</t>
  </si>
  <si>
    <t>20101ST04U</t>
  </si>
  <si>
    <t>20101ST04V</t>
  </si>
  <si>
    <t>151F367483</t>
  </si>
  <si>
    <t>15101SЖ160, 151F367484</t>
  </si>
  <si>
    <t>Реконструкция ул. Плеханова от шоссе Космонавтов до ул. Грузинская</t>
  </si>
  <si>
    <t>08201SН072</t>
  </si>
  <si>
    <t>Реконструкция ул. Карпинского от ул. Мира до шоссе Космонавтов</t>
  </si>
  <si>
    <t>Строительство трамвайных путей между станциями Пермь II и Пермь I, приобретение и (или) изъятие земельных участков, объектов движимого и недвижимого имущества, включая принадлежащее ОАО "Российские железные дороги", расположенных в границах участка от станции Пермь I до станции Пермь II, в том числе для развития прилегающей территории</t>
  </si>
  <si>
    <t>201012T260</t>
  </si>
  <si>
    <t>Сохранение объекта культурного наследия "Здание, где Е.П. Серебренниковой (Солониной) было основано училище для слепых детей" с пристроями по ул.Сибирской,80 в г.Перми при проведении реставрации и его приспособления для современного использования (размещения МАОУ "СОШ № 22" г.Перми)</t>
  </si>
  <si>
    <t>Поправки</t>
  </si>
  <si>
    <t>Строительство сквера по ул. Гашкова, 20</t>
  </si>
  <si>
    <t>1110541780</t>
  </si>
  <si>
    <t>Реконструкция ул. Грибоедова от ул. Уинской до ул. Лесной</t>
  </si>
  <si>
    <t>2010142590</t>
  </si>
  <si>
    <t>Департамент жилищно-коммунального хозяйства</t>
  </si>
  <si>
    <t>Департамент общественной безопасности</t>
  </si>
  <si>
    <t>Строительство пожарного водоема в микрорайоне Верхняя Курья по ул. 10-й Линии, 50 Мотовилихинского района города Перми</t>
  </si>
  <si>
    <t>0230243110</t>
  </si>
  <si>
    <t>Строительство пожарного водоема в микрорайоне Кировский по ул. Мореходной Кировского района города Перми</t>
  </si>
  <si>
    <t>0230243120</t>
  </si>
  <si>
    <t>71.</t>
  </si>
  <si>
    <t>72.</t>
  </si>
  <si>
    <t>Строительство пожарного водоема в микрорайоне Вышка-2 по ул. Телефонной, 12 Мотовилихинского района города Перми</t>
  </si>
  <si>
    <t>0230243130</t>
  </si>
  <si>
    <t>73.</t>
  </si>
  <si>
    <t>Строительство пожарного водоема в микрорайоне Средняя Курья по ул. Торфяной Ленинского района города Перми</t>
  </si>
  <si>
    <t>0230243140</t>
  </si>
  <si>
    <t>74.</t>
  </si>
  <si>
    <t>Строительство пожарного водоема в микрорайоне Малые реки Орджоникидзевского района города Перми</t>
  </si>
  <si>
    <t>0230243150</t>
  </si>
  <si>
    <t>75.</t>
  </si>
  <si>
    <t>Строительство пожарного водоема в микрорайоне Вышка-2 по ул. Омской Мотовилихинского района города Перми</t>
  </si>
  <si>
    <t>0230243160</t>
  </si>
  <si>
    <t>76.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</si>
  <si>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</si>
  <si>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0230243170</t>
  </si>
  <si>
    <t>77.</t>
  </si>
  <si>
    <t>Строительство пожарного водоема в микрорайоне Нижняя Курья по ул. Борцов Революции Ленинского района города Перми</t>
  </si>
  <si>
    <t>0230243180</t>
  </si>
  <si>
    <t>78.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</si>
  <si>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</si>
  <si>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0230243190</t>
  </si>
  <si>
    <t>79.</t>
  </si>
  <si>
    <t>Строительство пожарного водоема в д. Ласьвинские хутора Кировского района города Перми</t>
  </si>
  <si>
    <t>0230243210</t>
  </si>
  <si>
    <t>80.</t>
  </si>
  <si>
    <t>Строительство пожарного водоема в микрорайоне Липовая Гора по ул. 4-й Липогорской Свердловского района города Перми</t>
  </si>
  <si>
    <t>0230243220</t>
  </si>
  <si>
    <t>81.</t>
  </si>
  <si>
    <t>Строительство пожарного водоема в микрорайоне Химики Орджоникидзевского района города Перми</t>
  </si>
  <si>
    <t>0230243230</t>
  </si>
  <si>
    <t xml:space="preserve"> </t>
  </si>
  <si>
    <t>82.</t>
  </si>
  <si>
    <t>Уточнение февраль</t>
  </si>
  <si>
    <t>Реконструкция ул. Революции: 2 очередь моста через реку Егошиху</t>
  </si>
  <si>
    <t>20101ST04T</t>
  </si>
  <si>
    <t>Изъятие земельных участков и объектов недвижимости, имущества, проектирование в целях строительства (реконструкции) дорожных объектов Пермского городского округа</t>
  </si>
  <si>
    <t>20101ST200</t>
  </si>
  <si>
    <t>Реконструкция здания по ул. Ижевской, 25 (литер А, А1)</t>
  </si>
  <si>
    <t>Строительство пожарного водоема в микрорайоне Верхняя Курья по ул.9-й Линии, 70 Мотовилихинского района города Перми</t>
  </si>
  <si>
    <t>0230243270</t>
  </si>
  <si>
    <t>Строительство пожарного водоема в микрорайоне Верхнемуллинский (Субботино) Индустриального района города Перми</t>
  </si>
  <si>
    <t>0230243280</t>
  </si>
  <si>
    <t>1710441240</t>
  </si>
  <si>
    <t>Санация и строительство 2-й нитки водовода Гайва-Заозерье</t>
  </si>
  <si>
    <t>1710142260</t>
  </si>
  <si>
    <t>Строительство водопроводных сетей в микрорайоне "Вышка-1" Мотовилихинского района города Перми</t>
  </si>
  <si>
    <t>1710141220</t>
  </si>
  <si>
    <t>Строительство здания для размещения дошкольного образовательного учреждения по ул. Евгения Пермяка, 8а</t>
  </si>
  <si>
    <t>0810141600, 081P252320</t>
  </si>
  <si>
    <t>Строительство здания для размещения дошкольного образовательного учреждения по ул. Плеханова, 63</t>
  </si>
  <si>
    <t>0810141640</t>
  </si>
  <si>
    <t>Строительство здания для размещения дошкольного образовательного учреждения по ул. Желябова, 16б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</si>
  <si>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</si>
  <si>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</si>
  <si>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</si>
  <si>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08201SН075, 0820142550</t>
  </si>
  <si>
    <t>08201SН074, 0820142110</t>
  </si>
  <si>
    <t>Строительство приюта для содержания безнадзорных животных по ул. Верхне-Муллинской, 106а г. Перми</t>
  </si>
  <si>
    <t>9190041010</t>
  </si>
  <si>
    <t xml:space="preserve">Разработка и подготовка проектно-сметной документации по строительству и реконструкции (модернизации) очистных сооружений </t>
  </si>
  <si>
    <t>17101SЖ840</t>
  </si>
  <si>
    <t>Реконструкция ул. Революции от ЦКР до ул. Сибирской с обустройством трамвайной линии. 1 этап</t>
  </si>
  <si>
    <t>Строительство автомобильной дороги по ул. Лесная в Мотовилихинском районе г. Перми</t>
  </si>
  <si>
    <t>Реконструкция сквера в 68 квартале, эспланада</t>
  </si>
  <si>
    <t>Реконструкция сквера на нижней части набережной реки Кама</t>
  </si>
  <si>
    <t>1320242020</t>
  </si>
  <si>
    <t>1320243710</t>
  </si>
  <si>
    <t>2010141500</t>
  </si>
  <si>
    <t>2010143650</t>
  </si>
  <si>
    <t>83.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</si>
  <si>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</si>
  <si>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</si>
  <si>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</si>
  <si>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</si>
  <si>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</si>
  <si>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</si>
  <si>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</si>
  <si>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</si>
  <si>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</si>
  <si>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</si>
  <si>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</si>
  <si>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</si>
  <si>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</si>
  <si>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</si>
  <si>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08101SН072, 081З252320, 0810141610</t>
  </si>
  <si>
    <t>Строительство здания для размещения дошкольного образовательного учреждения по ул. Байкальской, 26а</t>
  </si>
  <si>
    <t>Строительство блочной модульной котельной в микрорайоне "Южный"</t>
  </si>
  <si>
    <t>Строительство спортивной площадки МАОУ "Многопрофильная школа "Приоритет" г. Перми по ул.Мильчакова, 22</t>
  </si>
  <si>
    <t>Строительство спортивной площадки МАОУ "Многопрофильная школа "Приоритет" г. Перми по ул.Голева, 8</t>
  </si>
  <si>
    <t>0220243730</t>
  </si>
  <si>
    <t>Строительство спортивной площадки МАУ ДО ДЮЦ "Фаворит"</t>
  </si>
  <si>
    <t>Строительство спортивной площадки МАОУ "СОШ № 83" г. Перми</t>
  </si>
  <si>
    <t>Строительство спортивной площадки МАОУ "СОШ № 76" г. Перми</t>
  </si>
  <si>
    <t>Строительство спортивной площадки МАОУ "СОШ № 63" г. Перми</t>
  </si>
  <si>
    <t>Департамент дорог и благоустройства</t>
  </si>
  <si>
    <t>от 15.12.2020 № 261</t>
  </si>
  <si>
    <t>08101SН072, 081З252320</t>
  </si>
  <si>
    <t>Феврль комитет</t>
  </si>
  <si>
    <t>Уточнение март</t>
  </si>
  <si>
    <t>Комитет март</t>
  </si>
  <si>
    <t>99.</t>
  </si>
  <si>
    <t>100.</t>
  </si>
  <si>
    <t>Уточнение май</t>
  </si>
  <si>
    <t>Строительство здания общеобразовательного учреждения в Индустриальном районе города Перми</t>
  </si>
  <si>
    <t>Реконструкция физкультурно-оздоровительного комплекса по адресу: г. Пермь, ул. Рабочая, 9</t>
  </si>
  <si>
    <t>Приобретение части помещений 1-го этажа в административном здании по адресу: г. Пермь, ул. Максима Горького, 18</t>
  </si>
  <si>
    <t>Департамент имущественных отношений</t>
  </si>
  <si>
    <t>9190043290</t>
  </si>
  <si>
    <t>Реконструкция пересечения ул. Героев Хасана и Транссибирской магистрали (включая тоннель)</t>
  </si>
  <si>
    <t>2010141920</t>
  </si>
  <si>
    <t>Строительство спортивной площадки МАОУ "Лицей №3" г. Перми по ул.Архитектора Свиязева,17</t>
  </si>
  <si>
    <t>0820243300</t>
  </si>
  <si>
    <t>0820243510</t>
  </si>
  <si>
    <t>0820243520</t>
  </si>
  <si>
    <t>1710143310</t>
  </si>
  <si>
    <t>081P252320</t>
  </si>
  <si>
    <t>Строительство спортивного зала МАОУ "СОШ № 81" г. Перми</t>
  </si>
  <si>
    <t>Строительство спортивного зала МАОУ "СОШ № 96" г. Перми</t>
  </si>
  <si>
    <t>1710142180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</si>
  <si>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</si>
  <si>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Комитет май</t>
  </si>
  <si>
    <t>Строительство крематория на кладбище "Восточное"</t>
  </si>
  <si>
    <t>Уточнение июнь</t>
  </si>
  <si>
    <t>0820143360</t>
  </si>
  <si>
    <t>0810143350</t>
  </si>
  <si>
    <t>101.</t>
  </si>
  <si>
    <t>Строительство подпорной стенки с устройством противопожарного проезда по ул. Льва Шатрова,35</t>
  </si>
  <si>
    <t>2010543340</t>
  </si>
  <si>
    <t>102.</t>
  </si>
  <si>
    <t>103.</t>
  </si>
  <si>
    <t>Приобретение земельных участков по ул. 3-я Ключевая, 11 с расположенными на них объектами недвижимости</t>
  </si>
  <si>
    <t>0810143330</t>
  </si>
  <si>
    <t>03302SК180</t>
  </si>
  <si>
    <t>Строительство здания для размещения дошкольного образовательного учреждения МАДОУ "Легополис" г. Перми, в квартале, ограниченном улицами Хабаровской, Ветлужской, Заречной, Красноводской</t>
  </si>
  <si>
    <t>Комитет июнь</t>
  </si>
  <si>
    <t>0820143250</t>
  </si>
  <si>
    <t>104.</t>
  </si>
  <si>
    <t>Реконструкция общежития по ул. Уральской, 110  для размещения общеобразовательной организации</t>
  </si>
  <si>
    <t>Здание для муниципального автономного общеобразовательного учреждения с углубленным изучением математики и английского языка "Школа дизайна "Точка" г. Перми в микрорайоне Красные Казармы Свердловского района города Перми</t>
  </si>
  <si>
    <t>171F552430</t>
  </si>
  <si>
    <t>Уточнение август</t>
  </si>
  <si>
    <t>15101SЖ160, 1530143260, 1510121480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</si>
  <si>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</si>
  <si>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2010143380</t>
  </si>
  <si>
    <t>2010243370</t>
  </si>
  <si>
    <t>Реконструкция самотечного коллектора Д-360 мм/450 мм по бульвару Гагарина до шахты №13 ГРК</t>
  </si>
  <si>
    <t>Реконструкция здания МАОУ "Гимназия № 17" г. Перми (пристройка нового корпуса)</t>
  </si>
  <si>
    <t xml:space="preserve">Строительство здания для размещения общеобразовательного учреждения по ул. Юнг Прикамья, 3
</t>
  </si>
  <si>
    <t>105.</t>
  </si>
  <si>
    <t>Строительство (реконструкция) сетей наружного освещения на автомобильных дорогах города Перми</t>
  </si>
  <si>
    <t>Комитет август</t>
  </si>
  <si>
    <t>Уточнение октябрь</t>
  </si>
  <si>
    <t>08201SН070, 082Е153050</t>
  </si>
  <si>
    <t>082Е153050</t>
  </si>
  <si>
    <t>0820141390</t>
  </si>
  <si>
    <t xml:space="preserve">Строительство многоквартирного жилого дома на земельном участке с кадастровым номером 59:01:4410713:1234, расположенного по адресу: г. Пермь, ул. Чайковского, д. 11 </t>
  </si>
  <si>
    <t>106.</t>
  </si>
  <si>
    <t>0510141440</t>
  </si>
  <si>
    <r>
      <t xml:space="preserve">Реконструкция здания муниципального автономного учреждения дополнительного образования </t>
    </r>
    <r>
      <rPr>
        <b/>
        <sz val="14"/>
        <rFont val="Times New Roman"/>
        <family val="1"/>
        <charset val="204"/>
      </rPr>
      <t>"</t>
    </r>
    <r>
      <rPr>
        <sz val="14"/>
        <rFont val="Times New Roman"/>
        <family val="1"/>
        <charset val="204"/>
      </rPr>
      <t>Детско-юношеский центр имени Василия Соломина"</t>
    </r>
  </si>
  <si>
    <t>Строительство спортивной базы "Летающий лыжник" г. Перми, ул. Тихая, 22</t>
  </si>
  <si>
    <t>Комитет октябрь</t>
  </si>
  <si>
    <t>Уточнение декабрь</t>
  </si>
  <si>
    <t>84.</t>
  </si>
  <si>
    <t xml:space="preserve">Строительство многоквартирного жилого дома на земельном участке с кадастровым номером 59:01:4515016:191, расположенного по адресу: г. Пермь, ул. Маяковского, д. 54 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</si>
  <si>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д. 57</t>
  </si>
  <si>
    <t>107.</t>
  </si>
  <si>
    <t>109.</t>
  </si>
  <si>
    <t>108.</t>
  </si>
  <si>
    <t>ПРИЛОЖЕНИЕ 3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</si>
  <si>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2021 год и на плановый период 2022 и 2023 годов</t>
  </si>
  <si>
    <t>от 21.12.2021 № 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</si>
</sst>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"/>
    <numFmt numFmtId="166" formatCode="0.0"/>
  </numFmts>
  <fonts count="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4"/>
      <color rgb="FF00B05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49" fontId="3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 vertical="center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/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center" vertical="top"/>
    </xf>
    <xf numFmtId="164" fontId="1" fillId="4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49" fontId="1" fillId="4" borderId="0" xfId="0" applyNumberFormat="1" applyFont="1" applyFill="1" applyAlignment="1">
      <alignment horizontal="left" vertical="center"/>
    </xf>
    <xf numFmtId="0" fontId="1" fillId="4" borderId="0" xfId="0" applyFont="1" applyFill="1"/>
    <xf numFmtId="1" fontId="1" fillId="4" borderId="0" xfId="0" applyNumberFormat="1" applyFont="1" applyFill="1" applyAlignment="1">
      <alignment horizontal="left" vertical="center"/>
    </xf>
    <xf numFmtId="164" fontId="1" fillId="5" borderId="1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vertical="top"/>
    </xf>
    <xf numFmtId="164" fontId="1" fillId="4" borderId="5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left" vertical="top" wrapText="1"/>
    </xf>
    <xf numFmtId="164" fontId="1" fillId="5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4" xfId="0" applyFont="1" applyFill="1" applyBorder="1" applyAlignment="1">
      <alignment horizontal="center" vertical="top"/>
    </xf>
    <xf numFmtId="0" fontId="1" fillId="4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166" fontId="1" fillId="2" borderId="1" xfId="0" applyNumberFormat="1" applyFont="1" applyFill="1" applyBorder="1" applyAlignment="1">
      <alignment horizontal="center" vertical="top"/>
    </xf>
    <xf numFmtId="166" fontId="0" fillId="0" borderId="7" xfId="0" applyNumberFormat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5" xfId="0" applyFont="1" applyFill="1" applyBorder="1"/>
    <xf numFmtId="0" fontId="1" fillId="3" borderId="1" xfId="0" applyFont="1" applyFill="1" applyBorder="1"/>
    <xf numFmtId="164" fontId="1" fillId="3" borderId="5" xfId="0" applyNumberFormat="1" applyFont="1" applyFill="1" applyBorder="1"/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5" xfId="0" applyNumberFormat="1" applyFont="1" applyFill="1" applyBorder="1"/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166" fontId="1" fillId="2" borderId="4" xfId="0" applyNumberFormat="1" applyFont="1" applyFill="1" applyBorder="1" applyAlignment="1">
      <alignment horizontal="center" vertical="top"/>
    </xf>
    <xf numFmtId="49" fontId="1" fillId="5" borderId="0" xfId="0" applyNumberFormat="1" applyFont="1" applyFill="1" applyAlignment="1">
      <alignment horizontal="left" vertical="center"/>
    </xf>
    <xf numFmtId="1" fontId="1" fillId="5" borderId="0" xfId="0" applyNumberFormat="1" applyFont="1" applyFill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Alignment="1">
      <alignment horizontal="left" vertical="center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/>
    </xf>
    <xf numFmtId="0" fontId="0" fillId="0" borderId="0" xfId="0" applyFill="1" applyAlignment="1">
      <alignment horizontal="right" vertical="center" wrapText="1"/>
    </xf>
    <xf numFmtId="0" fontId="1" fillId="0" borderId="0" xfId="0" applyFont="1" applyFill="1" applyAlignment="1">
      <alignment horizontal="right"/>
    </xf>
    <xf numFmtId="0" fontId="0" fillId="0" borderId="0" xfId="0" applyFill="1" applyAlignment="1">
      <alignment vertical="center" wrapText="1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166" fontId="1" fillId="0" borderId="1" xfId="0" applyNumberFormat="1" applyFont="1" applyFill="1" applyBorder="1" applyAlignment="1">
      <alignment horizontal="center" vertical="top"/>
    </xf>
    <xf numFmtId="166" fontId="1" fillId="0" borderId="4" xfId="0" applyNumberFormat="1" applyFont="1" applyFill="1" applyBorder="1" applyAlignment="1">
      <alignment horizontal="center" vertical="top"/>
    </xf>
    <xf numFmtId="166" fontId="0" fillId="0" borderId="1" xfId="0" applyNumberForma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164" fontId="1" fillId="0" borderId="0" xfId="0" applyNumberFormat="1" applyFont="1" applyFill="1" applyAlignment="1">
      <alignment horizontal="right" vertical="center"/>
    </xf>
    <xf numFmtId="164" fontId="1" fillId="3" borderId="4" xfId="0" applyNumberFormat="1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0" borderId="8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164" fontId="1" fillId="2" borderId="4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1" fillId="0" borderId="4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/>
    </xf>
    <xf numFmtId="164" fontId="1" fillId="0" borderId="4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left"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vertical="top"/>
    </xf>
    <xf numFmtId="0" fontId="0" fillId="0" borderId="6" xfId="0" applyFill="1" applyBorder="1" applyAlignment="1">
      <alignment horizontal="left" vertical="top"/>
    </xf>
    <xf numFmtId="2" fontId="1" fillId="0" borderId="4" xfId="0" applyNumberFormat="1" applyFont="1" applyFill="1" applyBorder="1" applyAlignment="1">
      <alignment horizontal="center" vertical="top"/>
    </xf>
    <xf numFmtId="2" fontId="1" fillId="2" borderId="7" xfId="0" applyNumberFormat="1" applyFont="1" applyFill="1" applyBorder="1" applyAlignment="1">
      <alignment horizontal="center" vertical="top"/>
    </xf>
    <xf numFmtId="2" fontId="1" fillId="0" borderId="6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6" fontId="1" fillId="0" borderId="4" xfId="0" applyNumberFormat="1" applyFont="1" applyFill="1" applyBorder="1" applyAlignment="1">
      <alignment horizontal="center" vertical="top"/>
    </xf>
    <xf numFmtId="166" fontId="0" fillId="0" borderId="7" xfId="0" applyNumberFormat="1" applyFill="1" applyBorder="1" applyAlignment="1">
      <alignment horizontal="center" vertical="top"/>
    </xf>
    <xf numFmtId="166" fontId="0" fillId="0" borderId="7" xfId="0" applyNumberFormat="1" applyBorder="1" applyAlignment="1">
      <alignment horizontal="center" vertical="top"/>
    </xf>
    <xf numFmtId="166" fontId="0" fillId="0" borderId="6" xfId="0" applyNumberFormat="1" applyFill="1" applyBorder="1" applyAlignment="1">
      <alignment horizontal="center" vertical="top"/>
    </xf>
    <xf numFmtId="166" fontId="1" fillId="0" borderId="4" xfId="0" applyNumberFormat="1" applyFont="1" applyFill="1" applyBorder="1" applyAlignment="1">
      <alignment horizontal="left" vertical="top" wrapText="1"/>
    </xf>
    <xf numFmtId="166" fontId="1" fillId="2" borderId="7" xfId="0" applyNumberFormat="1" applyFont="1" applyFill="1" applyBorder="1" applyAlignment="1">
      <alignment horizontal="left" vertical="top" wrapText="1"/>
    </xf>
    <xf numFmtId="166" fontId="1" fillId="0" borderId="6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/>
    </xf>
    <xf numFmtId="0" fontId="0" fillId="0" borderId="7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0" fillId="0" borderId="6" xfId="0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CJ334"/>
  <sheetViews>
    <sheetView tabSelected="1" zoomScale="70" zoomScaleNormal="70" workbookViewId="0">
      <selection activeCell="C16" sqref="C16:C17"/>
    </sheetView>
  </sheetViews>
  <sheetFormatPr defaultColWidth="9.109375" defaultRowHeight="18" x14ac:dyDescent="0.35"/>
  <cols>
    <col min="1" max="1" width="5.5546875" style="84" customWidth="1"/>
    <col min="2" max="2" width="82.6640625" style="85" customWidth="1"/>
    <col min="3" max="3" width="21.33203125" style="85" customWidth="1"/>
    <col min="4" max="4" width="17.5546875" style="10" hidden="1" customWidth="1"/>
    <col min="5" max="5" width="17.5546875" style="40" hidden="1" customWidth="1"/>
    <col min="6" max="27" width="17.5546875" style="10" hidden="1" customWidth="1"/>
    <col min="28" max="28" width="18.88671875" style="10" hidden="1" customWidth="1"/>
    <col min="29" max="29" width="19.88671875" style="21" hidden="1" customWidth="1"/>
    <col min="30" max="30" width="20.109375" style="40" customWidth="1"/>
    <col min="31" max="31" width="17.5546875" style="10" hidden="1" customWidth="1"/>
    <col min="32" max="32" width="17.5546875" style="40" hidden="1" customWidth="1"/>
    <col min="33" max="57" width="17.5546875" style="10" hidden="1" customWidth="1"/>
    <col min="58" max="58" width="17.5546875" style="21" hidden="1" customWidth="1"/>
    <col min="59" max="59" width="17.5546875" style="40" customWidth="1"/>
    <col min="60" max="84" width="17.5546875" style="10" hidden="1" customWidth="1"/>
    <col min="85" max="85" width="19.33203125" style="21" hidden="1" customWidth="1"/>
    <col min="86" max="86" width="17.5546875" style="40" customWidth="1"/>
    <col min="87" max="87" width="15" style="8" hidden="1" customWidth="1"/>
    <col min="88" max="88" width="9.44140625" style="3" hidden="1" customWidth="1"/>
    <col min="89" max="90" width="9.109375" style="84" customWidth="1"/>
    <col min="91" max="16384" width="9.109375" style="84"/>
  </cols>
  <sheetData>
    <row r="1" spans="1:86" ht="18" customHeight="1" x14ac:dyDescent="0.35">
      <c r="CH1" s="40" t="s">
        <v>423</v>
      </c>
    </row>
    <row r="2" spans="1:86" ht="18" customHeight="1" x14ac:dyDescent="0.35">
      <c r="CH2" s="40" t="s">
        <v>17</v>
      </c>
    </row>
    <row r="3" spans="1:86" ht="18" customHeight="1" x14ac:dyDescent="0.35">
      <c r="CH3" s="40" t="s">
        <v>18</v>
      </c>
    </row>
    <row r="4" spans="1:86" ht="18" customHeight="1" x14ac:dyDescent="0.35">
      <c r="BG4" s="164" t="s">
        <v>425</v>
      </c>
      <c r="BH4" s="165"/>
      <c r="BI4" s="165"/>
      <c r="BJ4" s="165"/>
      <c r="BK4" s="165"/>
      <c r="BL4" s="165"/>
      <c r="BM4" s="165"/>
      <c r="BN4" s="165"/>
      <c r="BO4" s="165"/>
      <c r="BP4" s="165"/>
      <c r="BQ4" s="165"/>
      <c r="BR4" s="165"/>
      <c r="BS4" s="165"/>
      <c r="BT4" s="165"/>
      <c r="BU4" s="165"/>
      <c r="BV4" s="165"/>
      <c r="BW4" s="165"/>
      <c r="BX4" s="165"/>
      <c r="BY4" s="165"/>
      <c r="BZ4" s="165"/>
      <c r="CA4" s="165"/>
      <c r="CB4" s="165"/>
      <c r="CC4" s="165"/>
      <c r="CD4" s="165"/>
      <c r="CE4" s="165"/>
      <c r="CF4" s="165"/>
      <c r="CG4" s="165"/>
      <c r="CH4" s="164"/>
    </row>
    <row r="5" spans="1:86" ht="18" customHeight="1" x14ac:dyDescent="0.35"/>
    <row r="6" spans="1:86" ht="18" customHeight="1" x14ac:dyDescent="0.35">
      <c r="BL6" s="59"/>
      <c r="BN6" s="59"/>
      <c r="BP6" s="59"/>
      <c r="BR6" s="59"/>
      <c r="BT6" s="59"/>
      <c r="BV6" s="59"/>
      <c r="BX6" s="59"/>
      <c r="BZ6" s="59"/>
      <c r="CB6" s="59"/>
      <c r="CD6" s="59"/>
      <c r="CF6" s="59"/>
      <c r="CH6" s="93" t="s">
        <v>33</v>
      </c>
    </row>
    <row r="7" spans="1:86" ht="18" customHeight="1" x14ac:dyDescent="0.35">
      <c r="BL7" s="59"/>
      <c r="BN7" s="59"/>
      <c r="BP7" s="59"/>
      <c r="BR7" s="59"/>
      <c r="BT7" s="59"/>
      <c r="BV7" s="59"/>
      <c r="BX7" s="59"/>
      <c r="BZ7" s="59"/>
      <c r="CB7" s="59"/>
      <c r="CD7" s="59"/>
      <c r="CF7" s="59"/>
      <c r="CH7" s="93" t="s">
        <v>17</v>
      </c>
    </row>
    <row r="8" spans="1:86" ht="18" customHeight="1" x14ac:dyDescent="0.35">
      <c r="BL8" s="59"/>
      <c r="BN8" s="59"/>
      <c r="BP8" s="59"/>
      <c r="BR8" s="59"/>
      <c r="BT8" s="59"/>
      <c r="BV8" s="59"/>
      <c r="BX8" s="59"/>
      <c r="BZ8" s="59"/>
      <c r="CB8" s="59"/>
      <c r="CD8" s="59"/>
      <c r="CF8" s="59"/>
      <c r="CH8" s="93" t="s">
        <v>18</v>
      </c>
    </row>
    <row r="9" spans="1:86" ht="18" customHeight="1" x14ac:dyDescent="0.35">
      <c r="CH9" s="40" t="s">
        <v>350</v>
      </c>
    </row>
    <row r="10" spans="1:86" ht="18" customHeight="1" x14ac:dyDescent="0.35"/>
    <row r="11" spans="1:86" ht="18" customHeight="1" x14ac:dyDescent="0.35">
      <c r="A11" s="115" t="s">
        <v>22</v>
      </c>
      <c r="B11" s="116"/>
      <c r="C11" s="116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8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8"/>
      <c r="BH11" s="119"/>
      <c r="BI11" s="120"/>
      <c r="BJ11" s="119"/>
      <c r="BK11" s="120"/>
      <c r="BL11" s="119"/>
      <c r="BM11" s="120"/>
      <c r="BN11" s="119"/>
      <c r="BO11" s="120"/>
      <c r="BP11" s="119"/>
      <c r="BQ11" s="120"/>
      <c r="BR11" s="119"/>
      <c r="BS11" s="120"/>
      <c r="BT11" s="120"/>
      <c r="BU11" s="120"/>
      <c r="BV11" s="119"/>
      <c r="BW11" s="120"/>
      <c r="BX11" s="119"/>
      <c r="BY11" s="120"/>
      <c r="BZ11" s="119"/>
      <c r="CA11" s="120"/>
      <c r="CB11" s="120"/>
      <c r="CC11" s="120"/>
      <c r="CD11" s="119"/>
      <c r="CE11" s="120"/>
      <c r="CF11" s="120"/>
      <c r="CG11" s="120"/>
      <c r="CH11" s="121"/>
    </row>
    <row r="12" spans="1:86" ht="18" customHeight="1" x14ac:dyDescent="0.35">
      <c r="A12" s="115" t="s">
        <v>424</v>
      </c>
      <c r="B12" s="116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8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8"/>
      <c r="BH12" s="119"/>
      <c r="BI12" s="120"/>
      <c r="BJ12" s="119"/>
      <c r="BK12" s="120"/>
      <c r="BL12" s="119"/>
      <c r="BM12" s="120"/>
      <c r="BN12" s="119"/>
      <c r="BO12" s="120"/>
      <c r="BP12" s="119"/>
      <c r="BQ12" s="120"/>
      <c r="BR12" s="119"/>
      <c r="BS12" s="120"/>
      <c r="BT12" s="120"/>
      <c r="BU12" s="120"/>
      <c r="BV12" s="119"/>
      <c r="BW12" s="120"/>
      <c r="BX12" s="119"/>
      <c r="BY12" s="120"/>
      <c r="BZ12" s="119"/>
      <c r="CA12" s="120"/>
      <c r="CB12" s="120"/>
      <c r="CC12" s="120"/>
      <c r="CD12" s="119"/>
      <c r="CE12" s="120"/>
      <c r="CF12" s="120"/>
      <c r="CG12" s="120"/>
      <c r="CH12" s="121"/>
    </row>
    <row r="13" spans="1:86" ht="18" customHeight="1" x14ac:dyDescent="0.35">
      <c r="A13" s="122"/>
      <c r="B13" s="116"/>
      <c r="C13" s="116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8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8"/>
      <c r="BH13" s="119"/>
      <c r="BI13" s="120"/>
      <c r="BJ13" s="119"/>
      <c r="BK13" s="120"/>
      <c r="BL13" s="119"/>
      <c r="BM13" s="120"/>
      <c r="BN13" s="119"/>
      <c r="BO13" s="120"/>
      <c r="BP13" s="119"/>
      <c r="BQ13" s="120"/>
      <c r="BR13" s="119"/>
      <c r="BS13" s="120"/>
      <c r="BT13" s="120"/>
      <c r="BU13" s="120"/>
      <c r="BV13" s="119"/>
      <c r="BW13" s="120"/>
      <c r="BX13" s="119"/>
      <c r="BY13" s="120"/>
      <c r="BZ13" s="119"/>
      <c r="CA13" s="120"/>
      <c r="CB13" s="120"/>
      <c r="CC13" s="120"/>
      <c r="CD13" s="119"/>
      <c r="CE13" s="120"/>
      <c r="CF13" s="120"/>
      <c r="CG13" s="120"/>
      <c r="CH13" s="121"/>
    </row>
    <row r="14" spans="1:86" ht="18" customHeight="1" x14ac:dyDescent="0.35">
      <c r="A14" s="86"/>
      <c r="B14" s="87"/>
      <c r="C14" s="87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92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92"/>
      <c r="BH14" s="82"/>
      <c r="BI14" s="83"/>
      <c r="BJ14" s="82"/>
      <c r="BK14" s="83"/>
      <c r="BL14" s="82"/>
      <c r="BM14" s="83"/>
      <c r="BN14" s="82"/>
      <c r="BO14" s="83"/>
      <c r="BP14" s="82"/>
      <c r="BQ14" s="83"/>
      <c r="BR14" s="82"/>
      <c r="BS14" s="83"/>
      <c r="BT14" s="83"/>
      <c r="BU14" s="83"/>
      <c r="BV14" s="82"/>
      <c r="BW14" s="83"/>
      <c r="BX14" s="82"/>
      <c r="BY14" s="83"/>
      <c r="BZ14" s="82"/>
      <c r="CA14" s="83"/>
      <c r="CB14" s="83"/>
      <c r="CC14" s="83"/>
      <c r="CD14" s="82"/>
      <c r="CE14" s="83"/>
      <c r="CF14" s="83"/>
      <c r="CG14" s="83"/>
      <c r="CH14" s="94"/>
    </row>
    <row r="15" spans="1:86" x14ac:dyDescent="0.35">
      <c r="A15" s="88"/>
      <c r="B15" s="89"/>
      <c r="C15" s="89"/>
      <c r="CH15" s="40" t="s">
        <v>16</v>
      </c>
    </row>
    <row r="16" spans="1:86" ht="18.75" customHeight="1" x14ac:dyDescent="0.35">
      <c r="A16" s="149" t="s">
        <v>0</v>
      </c>
      <c r="B16" s="149" t="s">
        <v>13</v>
      </c>
      <c r="C16" s="149" t="s">
        <v>1</v>
      </c>
      <c r="D16" s="129" t="s">
        <v>23</v>
      </c>
      <c r="E16" s="137" t="s">
        <v>243</v>
      </c>
      <c r="F16" s="129" t="s">
        <v>23</v>
      </c>
      <c r="G16" s="125" t="s">
        <v>287</v>
      </c>
      <c r="H16" s="129" t="s">
        <v>23</v>
      </c>
      <c r="I16" s="125" t="s">
        <v>353</v>
      </c>
      <c r="J16" s="129" t="s">
        <v>23</v>
      </c>
      <c r="K16" s="125" t="s">
        <v>354</v>
      </c>
      <c r="L16" s="129" t="s">
        <v>23</v>
      </c>
      <c r="M16" s="125" t="s">
        <v>357</v>
      </c>
      <c r="N16" s="129" t="s">
        <v>23</v>
      </c>
      <c r="O16" s="125" t="s">
        <v>375</v>
      </c>
      <c r="P16" s="129" t="s">
        <v>23</v>
      </c>
      <c r="Q16" s="125" t="s">
        <v>377</v>
      </c>
      <c r="R16" s="129" t="s">
        <v>23</v>
      </c>
      <c r="S16" s="125" t="s">
        <v>389</v>
      </c>
      <c r="T16" s="129" t="s">
        <v>23</v>
      </c>
      <c r="U16" s="125" t="s">
        <v>395</v>
      </c>
      <c r="V16" s="129" t="s">
        <v>23</v>
      </c>
      <c r="W16" s="125" t="s">
        <v>405</v>
      </c>
      <c r="X16" s="129" t="s">
        <v>23</v>
      </c>
      <c r="Y16" s="125" t="s">
        <v>406</v>
      </c>
      <c r="Z16" s="129" t="s">
        <v>23</v>
      </c>
      <c r="AA16" s="125" t="s">
        <v>415</v>
      </c>
      <c r="AB16" s="129" t="s">
        <v>23</v>
      </c>
      <c r="AC16" s="111" t="s">
        <v>416</v>
      </c>
      <c r="AD16" s="139" t="s">
        <v>23</v>
      </c>
      <c r="AE16" s="127" t="s">
        <v>24</v>
      </c>
      <c r="AF16" s="137" t="s">
        <v>243</v>
      </c>
      <c r="AG16" s="127" t="s">
        <v>24</v>
      </c>
      <c r="AH16" s="125" t="s">
        <v>287</v>
      </c>
      <c r="AI16" s="127" t="s">
        <v>24</v>
      </c>
      <c r="AJ16" s="125" t="s">
        <v>352</v>
      </c>
      <c r="AK16" s="127" t="s">
        <v>24</v>
      </c>
      <c r="AL16" s="125" t="s">
        <v>353</v>
      </c>
      <c r="AM16" s="127" t="s">
        <v>24</v>
      </c>
      <c r="AN16" s="125" t="s">
        <v>354</v>
      </c>
      <c r="AO16" s="127" t="s">
        <v>24</v>
      </c>
      <c r="AP16" s="125" t="s">
        <v>357</v>
      </c>
      <c r="AQ16" s="127" t="s">
        <v>24</v>
      </c>
      <c r="AR16" s="125" t="s">
        <v>375</v>
      </c>
      <c r="AS16" s="127" t="s">
        <v>24</v>
      </c>
      <c r="AT16" s="125" t="s">
        <v>377</v>
      </c>
      <c r="AU16" s="127" t="s">
        <v>24</v>
      </c>
      <c r="AV16" s="125" t="s">
        <v>389</v>
      </c>
      <c r="AW16" s="127" t="s">
        <v>24</v>
      </c>
      <c r="AX16" s="125" t="s">
        <v>395</v>
      </c>
      <c r="AY16" s="127" t="s">
        <v>24</v>
      </c>
      <c r="AZ16" s="125" t="s">
        <v>405</v>
      </c>
      <c r="BA16" s="127" t="s">
        <v>24</v>
      </c>
      <c r="BB16" s="125" t="s">
        <v>406</v>
      </c>
      <c r="BC16" s="127" t="s">
        <v>24</v>
      </c>
      <c r="BD16" s="125" t="s">
        <v>415</v>
      </c>
      <c r="BE16" s="127" t="s">
        <v>24</v>
      </c>
      <c r="BF16" s="111" t="s">
        <v>416</v>
      </c>
      <c r="BG16" s="113" t="s">
        <v>24</v>
      </c>
      <c r="BH16" s="127" t="s">
        <v>34</v>
      </c>
      <c r="BI16" s="125" t="s">
        <v>243</v>
      </c>
      <c r="BJ16" s="127" t="s">
        <v>34</v>
      </c>
      <c r="BK16" s="125" t="s">
        <v>287</v>
      </c>
      <c r="BL16" s="127" t="s">
        <v>34</v>
      </c>
      <c r="BM16" s="125" t="s">
        <v>353</v>
      </c>
      <c r="BN16" s="127" t="s">
        <v>34</v>
      </c>
      <c r="BO16" s="125" t="s">
        <v>353</v>
      </c>
      <c r="BP16" s="127" t="s">
        <v>34</v>
      </c>
      <c r="BQ16" s="125" t="s">
        <v>357</v>
      </c>
      <c r="BR16" s="127" t="s">
        <v>34</v>
      </c>
      <c r="BS16" s="125" t="s">
        <v>375</v>
      </c>
      <c r="BT16" s="127" t="s">
        <v>34</v>
      </c>
      <c r="BU16" s="125" t="s">
        <v>377</v>
      </c>
      <c r="BV16" s="127" t="s">
        <v>34</v>
      </c>
      <c r="BW16" s="125" t="s">
        <v>389</v>
      </c>
      <c r="BX16" s="127" t="s">
        <v>34</v>
      </c>
      <c r="BY16" s="125" t="s">
        <v>395</v>
      </c>
      <c r="BZ16" s="127" t="s">
        <v>34</v>
      </c>
      <c r="CA16" s="125" t="s">
        <v>405</v>
      </c>
      <c r="CB16" s="127" t="s">
        <v>34</v>
      </c>
      <c r="CC16" s="125" t="s">
        <v>406</v>
      </c>
      <c r="CD16" s="127" t="s">
        <v>34</v>
      </c>
      <c r="CE16" s="125" t="s">
        <v>415</v>
      </c>
      <c r="CF16" s="127" t="s">
        <v>34</v>
      </c>
      <c r="CG16" s="111" t="s">
        <v>416</v>
      </c>
      <c r="CH16" s="113" t="s">
        <v>34</v>
      </c>
    </row>
    <row r="17" spans="1:88" x14ac:dyDescent="0.35">
      <c r="A17" s="158"/>
      <c r="B17" s="150"/>
      <c r="C17" s="158"/>
      <c r="D17" s="130"/>
      <c r="E17" s="138"/>
      <c r="F17" s="130"/>
      <c r="G17" s="126"/>
      <c r="H17" s="130"/>
      <c r="I17" s="126"/>
      <c r="J17" s="130"/>
      <c r="K17" s="126"/>
      <c r="L17" s="130"/>
      <c r="M17" s="126"/>
      <c r="N17" s="130"/>
      <c r="O17" s="126"/>
      <c r="P17" s="130"/>
      <c r="Q17" s="126"/>
      <c r="R17" s="130"/>
      <c r="S17" s="126"/>
      <c r="T17" s="130"/>
      <c r="U17" s="126"/>
      <c r="V17" s="130"/>
      <c r="W17" s="126"/>
      <c r="X17" s="130"/>
      <c r="Y17" s="126"/>
      <c r="Z17" s="130"/>
      <c r="AA17" s="126"/>
      <c r="AB17" s="130"/>
      <c r="AC17" s="112"/>
      <c r="AD17" s="140"/>
      <c r="AE17" s="128"/>
      <c r="AF17" s="138"/>
      <c r="AG17" s="128"/>
      <c r="AH17" s="126"/>
      <c r="AI17" s="128"/>
      <c r="AJ17" s="126"/>
      <c r="AK17" s="128"/>
      <c r="AL17" s="126"/>
      <c r="AM17" s="128"/>
      <c r="AN17" s="126"/>
      <c r="AO17" s="128"/>
      <c r="AP17" s="126"/>
      <c r="AQ17" s="128"/>
      <c r="AR17" s="126"/>
      <c r="AS17" s="128"/>
      <c r="AT17" s="126"/>
      <c r="AU17" s="128"/>
      <c r="AV17" s="126"/>
      <c r="AW17" s="128"/>
      <c r="AX17" s="126"/>
      <c r="AY17" s="128"/>
      <c r="AZ17" s="126"/>
      <c r="BA17" s="128"/>
      <c r="BB17" s="126"/>
      <c r="BC17" s="128"/>
      <c r="BD17" s="126"/>
      <c r="BE17" s="128"/>
      <c r="BF17" s="112"/>
      <c r="BG17" s="114"/>
      <c r="BH17" s="128"/>
      <c r="BI17" s="126"/>
      <c r="BJ17" s="128"/>
      <c r="BK17" s="126"/>
      <c r="BL17" s="128"/>
      <c r="BM17" s="126"/>
      <c r="BN17" s="128"/>
      <c r="BO17" s="126"/>
      <c r="BP17" s="128"/>
      <c r="BQ17" s="126"/>
      <c r="BR17" s="128"/>
      <c r="BS17" s="126"/>
      <c r="BT17" s="128"/>
      <c r="BU17" s="126"/>
      <c r="BV17" s="128"/>
      <c r="BW17" s="126"/>
      <c r="BX17" s="128"/>
      <c r="BY17" s="126"/>
      <c r="BZ17" s="128"/>
      <c r="CA17" s="126"/>
      <c r="CB17" s="128"/>
      <c r="CC17" s="126"/>
      <c r="CD17" s="128"/>
      <c r="CE17" s="126"/>
      <c r="CF17" s="128"/>
      <c r="CG17" s="112"/>
      <c r="CH17" s="114"/>
    </row>
    <row r="18" spans="1:88" x14ac:dyDescent="0.35">
      <c r="A18" s="90"/>
      <c r="B18" s="91" t="s">
        <v>2</v>
      </c>
      <c r="C18" s="91"/>
      <c r="D18" s="27">
        <f>D20+D21+D22</f>
        <v>1392505.5</v>
      </c>
      <c r="E18" s="27">
        <f>E20+E21+E22</f>
        <v>-160420.6</v>
      </c>
      <c r="F18" s="27">
        <f>D18+E18</f>
        <v>1232084.8999999999</v>
      </c>
      <c r="G18" s="27">
        <f>G20+G21+G22</f>
        <v>180275.78900000002</v>
      </c>
      <c r="H18" s="27">
        <f>F18+G18</f>
        <v>1412360.689</v>
      </c>
      <c r="I18" s="27">
        <f>I20+I21+I22</f>
        <v>-1481.5470000000005</v>
      </c>
      <c r="J18" s="27">
        <f>H18+I18</f>
        <v>1410879.142</v>
      </c>
      <c r="K18" s="27">
        <f>K20+K21+K22</f>
        <v>-26082.3</v>
      </c>
      <c r="L18" s="27">
        <f>J18+K18</f>
        <v>1384796.8419999999</v>
      </c>
      <c r="M18" s="27">
        <f>M20+M21+M22</f>
        <v>-136280.77800000002</v>
      </c>
      <c r="N18" s="27">
        <f>L18+M18</f>
        <v>1248516.064</v>
      </c>
      <c r="O18" s="27">
        <f>O20+O21+O22</f>
        <v>0</v>
      </c>
      <c r="P18" s="27">
        <f>N18+O18</f>
        <v>1248516.064</v>
      </c>
      <c r="Q18" s="27">
        <f>Q20+Q21+Q22</f>
        <v>-60400.86</v>
      </c>
      <c r="R18" s="27">
        <f>P18+Q18</f>
        <v>1188115.2039999999</v>
      </c>
      <c r="S18" s="27">
        <f>S20+S21+S22</f>
        <v>44439.759000000005</v>
      </c>
      <c r="T18" s="27">
        <f>R18+S18</f>
        <v>1232554.963</v>
      </c>
      <c r="U18" s="27">
        <f>U20+U21+U22</f>
        <v>-254227.87899999999</v>
      </c>
      <c r="V18" s="27">
        <f>T18+U18</f>
        <v>978327.08400000003</v>
      </c>
      <c r="W18" s="27">
        <f>W20+W21+W22</f>
        <v>-10430.071</v>
      </c>
      <c r="X18" s="27">
        <f>V18+W18</f>
        <v>967897.01300000004</v>
      </c>
      <c r="Y18" s="27">
        <f>Y20+Y21+Y22</f>
        <v>136955.72599999997</v>
      </c>
      <c r="Z18" s="27">
        <f>X18+Y18</f>
        <v>1104852.7390000001</v>
      </c>
      <c r="AA18" s="13">
        <f>AA20+AA21+AA22</f>
        <v>-6491.95</v>
      </c>
      <c r="AB18" s="27">
        <f>Z18+AA18</f>
        <v>1098360.7890000001</v>
      </c>
      <c r="AC18" s="27">
        <f>AC20+AC21+AC22</f>
        <v>46465.282999999996</v>
      </c>
      <c r="AD18" s="41">
        <f>AB18+AC18</f>
        <v>1144826.0720000002</v>
      </c>
      <c r="AE18" s="27">
        <f t="shared" ref="AE18:BH18" si="0">AE20+AE21+AE22</f>
        <v>1411436.5</v>
      </c>
      <c r="AF18" s="27">
        <f>AF20+AF21+AF22</f>
        <v>144990.90000000002</v>
      </c>
      <c r="AG18" s="27">
        <f>AE18+AF18</f>
        <v>1556427.4</v>
      </c>
      <c r="AH18" s="27">
        <f>AH20+AH21+AH22</f>
        <v>0</v>
      </c>
      <c r="AI18" s="27">
        <f>AG18+AH18</f>
        <v>1556427.4</v>
      </c>
      <c r="AJ18" s="27">
        <f>AJ20+AJ21+AJ22</f>
        <v>0</v>
      </c>
      <c r="AK18" s="27">
        <f>AI18+AJ18</f>
        <v>1556427.4</v>
      </c>
      <c r="AL18" s="27">
        <f>AL20+AL21+AL22</f>
        <v>0</v>
      </c>
      <c r="AM18" s="27">
        <f>AK18+AL18</f>
        <v>1556427.4</v>
      </c>
      <c r="AN18" s="27">
        <f>AN20+AN21+AN22</f>
        <v>-28858.976999999999</v>
      </c>
      <c r="AO18" s="27">
        <f>AM18+AN18</f>
        <v>1527568.423</v>
      </c>
      <c r="AP18" s="27">
        <f>AP20+AP21+AP22</f>
        <v>216664.13500000001</v>
      </c>
      <c r="AQ18" s="27">
        <f>AO18+AP18</f>
        <v>1744232.558</v>
      </c>
      <c r="AR18" s="27">
        <f>AR20+AR21+AR22</f>
        <v>0</v>
      </c>
      <c r="AS18" s="27">
        <f>AQ18+AR18</f>
        <v>1744232.558</v>
      </c>
      <c r="AT18" s="27">
        <f>AT20+AT21+AT22</f>
        <v>55158.9</v>
      </c>
      <c r="AU18" s="27">
        <f>AS18+AT18</f>
        <v>1799391.4579999999</v>
      </c>
      <c r="AV18" s="27">
        <f>AV20+AV21+AV22</f>
        <v>29908.492999999999</v>
      </c>
      <c r="AW18" s="27">
        <f>AU18+AV18</f>
        <v>1829299.9509999999</v>
      </c>
      <c r="AX18" s="27">
        <f>AX20+AX21+AX22</f>
        <v>-484802.30000000005</v>
      </c>
      <c r="AY18" s="27">
        <f>AW18+AX18</f>
        <v>1344497.6509999998</v>
      </c>
      <c r="AZ18" s="27">
        <f>AZ20+AZ21+AZ22</f>
        <v>0</v>
      </c>
      <c r="BA18" s="27">
        <f>AY18+AZ18</f>
        <v>1344497.6509999998</v>
      </c>
      <c r="BB18" s="13">
        <f>BB20+BB21+BB22</f>
        <v>-217655.95300000004</v>
      </c>
      <c r="BC18" s="27">
        <f>BA18+BB18</f>
        <v>1126841.6979999999</v>
      </c>
      <c r="BD18" s="13">
        <f>BD20+BD21+BD22</f>
        <v>6221.95</v>
      </c>
      <c r="BE18" s="27">
        <f>BC18+BD18</f>
        <v>1133063.6479999998</v>
      </c>
      <c r="BF18" s="27">
        <f>BF20+BF21+BF22</f>
        <v>-16892.216000000004</v>
      </c>
      <c r="BG18" s="41">
        <f>BE18+BF18</f>
        <v>1116171.4319999998</v>
      </c>
      <c r="BH18" s="27">
        <f t="shared" si="0"/>
        <v>1015988</v>
      </c>
      <c r="BI18" s="28">
        <f>BI20+BI21+BI22</f>
        <v>-106010.1</v>
      </c>
      <c r="BJ18" s="28">
        <f>BH18+BI18</f>
        <v>909977.9</v>
      </c>
      <c r="BK18" s="28">
        <f>BK20+BK21+BK22</f>
        <v>0</v>
      </c>
      <c r="BL18" s="28">
        <f>BJ18+BK18</f>
        <v>909977.9</v>
      </c>
      <c r="BM18" s="28">
        <f>BM20+BM21+BM22</f>
        <v>0</v>
      </c>
      <c r="BN18" s="28">
        <f>BL18+BM18</f>
        <v>909977.9</v>
      </c>
      <c r="BO18" s="28">
        <f>BO20+BO21+BO22</f>
        <v>0</v>
      </c>
      <c r="BP18" s="28">
        <f>BN18+BO18</f>
        <v>909977.9</v>
      </c>
      <c r="BQ18" s="28">
        <f>BQ20+BQ21+BQ22</f>
        <v>203684.962</v>
      </c>
      <c r="BR18" s="28">
        <f>BP18+BQ18</f>
        <v>1113662.862</v>
      </c>
      <c r="BS18" s="28">
        <f>BS20+BS21+BS22</f>
        <v>0</v>
      </c>
      <c r="BT18" s="28">
        <f>BR18+BS18</f>
        <v>1113662.862</v>
      </c>
      <c r="BU18" s="28">
        <f>BU20+BU21+BU22</f>
        <v>0</v>
      </c>
      <c r="BV18" s="28">
        <f>BT18+BU18</f>
        <v>1113662.862</v>
      </c>
      <c r="BW18" s="28">
        <f>BW20+BW21+BW22</f>
        <v>0</v>
      </c>
      <c r="BX18" s="28">
        <f>BV18+BW18</f>
        <v>1113662.862</v>
      </c>
      <c r="BY18" s="28">
        <f>BY20+BY21+BY22</f>
        <v>-605410.21399999992</v>
      </c>
      <c r="BZ18" s="28">
        <f>BX18+BY18</f>
        <v>508252.64800000004</v>
      </c>
      <c r="CA18" s="28">
        <f>CA20+CA21+CA22</f>
        <v>0</v>
      </c>
      <c r="CB18" s="28">
        <f>BZ18+CA18</f>
        <v>508252.64800000004</v>
      </c>
      <c r="CC18" s="14">
        <f>CC20+CC21+CC22</f>
        <v>174193.5</v>
      </c>
      <c r="CD18" s="28">
        <f>CB18+CC18</f>
        <v>682446.14800000004</v>
      </c>
      <c r="CE18" s="14">
        <f>CE20+CE21+CE22</f>
        <v>0</v>
      </c>
      <c r="CF18" s="28">
        <f>CD18+CE18</f>
        <v>682446.14800000004</v>
      </c>
      <c r="CG18" s="28">
        <f>CG20+CG21+CG22</f>
        <v>-14622.656000000001</v>
      </c>
      <c r="CH18" s="43">
        <f>CF18+CG18</f>
        <v>667823.49200000009</v>
      </c>
      <c r="CI18" s="29"/>
      <c r="CJ18" s="30"/>
    </row>
    <row r="19" spans="1:88" x14ac:dyDescent="0.35">
      <c r="A19" s="90"/>
      <c r="B19" s="91" t="s">
        <v>5</v>
      </c>
      <c r="C19" s="91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13"/>
      <c r="AB19" s="27"/>
      <c r="AC19" s="27"/>
      <c r="AD19" s="41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13"/>
      <c r="BC19" s="27"/>
      <c r="BD19" s="13"/>
      <c r="BE19" s="27"/>
      <c r="BF19" s="27"/>
      <c r="BG19" s="41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14"/>
      <c r="CD19" s="28"/>
      <c r="CE19" s="14"/>
      <c r="CF19" s="28"/>
      <c r="CG19" s="28"/>
      <c r="CH19" s="43"/>
      <c r="CI19" s="29"/>
      <c r="CJ19" s="30"/>
    </row>
    <row r="20" spans="1:88" s="30" customFormat="1" ht="18.75" hidden="1" customHeight="1" x14ac:dyDescent="0.35">
      <c r="A20" s="26"/>
      <c r="B20" s="35" t="s">
        <v>6</v>
      </c>
      <c r="C20" s="36"/>
      <c r="D20" s="37">
        <f>D23+D24+D25+D26+D30+D42+D53+D59+D64+D69+D71+D74+D78+D81+D82+D83+D84+D85+D86+D87+D27+D56+D80+D35+D46+D61+D66+D40</f>
        <v>611119.5</v>
      </c>
      <c r="E20" s="37">
        <f>E23+E24+E25+E26+E30+E42+E53+E59+E64+E69+E71+E74+E78+E81+E82+E83+E84+E85+E86+E87+E27+E56+E80+E35+E46+E61+E66+E40</f>
        <v>-160420.6</v>
      </c>
      <c r="F20" s="27">
        <f t="shared" ref="F20:F112" si="1">D20+E20</f>
        <v>450698.9</v>
      </c>
      <c r="G20" s="37">
        <f>G23+G24+G25+G26+G30+G53+G59+G64+G69+G71+G74+G78+G81+G82+G83+G84+G85+G86+G87+G27+G56+G80+G35+G46+G61+G66+G40+G44+G88+G94+G95+G97+G89+G96</f>
        <v>180275.78900000002</v>
      </c>
      <c r="H20" s="27">
        <f t="shared" ref="H20:H28" si="2">F20+G20</f>
        <v>630974.68900000001</v>
      </c>
      <c r="I20" s="37">
        <f>I23+I24+I25+I26+I30+I53+I59+I64+I69+I71+I74+I78+I81+I82+I83+I84+I85+I86+I87+I27+I56+I80+I35+I46+I61+I66+I40+I44+I88+I94+I95+I97+I89+I96</f>
        <v>-5690.5220000000008</v>
      </c>
      <c r="J20" s="27">
        <f t="shared" ref="J20:J28" si="3">H20+I20</f>
        <v>625284.16700000002</v>
      </c>
      <c r="K20" s="37">
        <f>K23+K24+K25+K26+K30+K53+K59+K64+K69+K71+K74+K78+K81+K82+K83+K84+K85+K86+K87+K27+K56+K80+K35+K46+K61+K66+K40+K44+K88+K94+K95+K97+K89+K96</f>
        <v>0</v>
      </c>
      <c r="L20" s="27">
        <f t="shared" ref="L20:L28" si="4">J20+K20</f>
        <v>625284.16700000002</v>
      </c>
      <c r="M20" s="37">
        <f>M23+M24+M25+M26+M30+M53+M59+M64+M69+M71+M74+M78+M81+M82+M83+M84+M85+M86+M87+M27+M56+M80+M35+M46+M61+M66+M40+M44+M88+M94+M95+M97+M96+M98+M99+M101+M91+M100+M102</f>
        <v>-145632.04100000003</v>
      </c>
      <c r="N20" s="27">
        <f t="shared" ref="N20:N28" si="5">L20+M20</f>
        <v>479652.12599999999</v>
      </c>
      <c r="O20" s="37">
        <f>O23+O24+O25+O26+O30+O53+O59+O64+O69+O71+O74+O78+O81+O82+O83+O84+O85+O86+O87+O27+O56+O80+O35+O46+O61+O66+O40+O44+O88+O94+O95+O97+O96+O98+O99+O101+O91+O100+O102</f>
        <v>0</v>
      </c>
      <c r="P20" s="27">
        <f t="shared" ref="P20:P28" si="6">N20+O20</f>
        <v>479652.12599999999</v>
      </c>
      <c r="Q20" s="37">
        <f>Q23+Q24+Q25+Q26+Q30+Q53+Q59+Q64+Q69+Q71+Q74+Q78+Q81+Q82+Q83+Q84+Q85+Q86+Q87+Q27+Q56+Q80+Q35+Q46+Q61+Q66+Q40+Q44+Q88+Q94+Q95+Q97+Q96+Q98+Q99+Q101+Q91+Q100+Q102+Q103+Q104</f>
        <v>-60400.86</v>
      </c>
      <c r="R20" s="27">
        <f t="shared" ref="R20:R28" si="7">P20+Q20</f>
        <v>419251.266</v>
      </c>
      <c r="S20" s="37">
        <f>S23+S24+S25+S26+S30+S53+S59+S64+S69+S71+S74+S78+S81+S82+S83+S84+S85+S86+S87+S27+S56+S80+S35+S46+S61+S66+S40+S44+S88+S94+S95+S97+S96+S98+S99+S101+S91+S100+S102+S103+S104+S105</f>
        <v>44439.759000000005</v>
      </c>
      <c r="T20" s="27">
        <f t="shared" ref="T20:T28" si="8">R20+S20</f>
        <v>463691.02500000002</v>
      </c>
      <c r="U20" s="37">
        <f>U23+U24+U25+U26+U30+U53+U59+U64+U69+U71+U74+U78+U81+U82+U83+U84+U85+U86+U87+U27+U56+U80+U35+U46+U61+U66+U40+U44+U88+U94+U95+U97+U96+U98+U99+U101+U91+U100+U102+U103+U104+U105</f>
        <v>-11422.579000000002</v>
      </c>
      <c r="V20" s="27">
        <f t="shared" ref="V20:V28" si="9">T20+U20</f>
        <v>452268.446</v>
      </c>
      <c r="W20" s="37">
        <f>W23+W24+W25+W26+W30+W53+W59+W64+W69+W71+W74+W78+W81+W82+W83+W84+W85+W86+W87+W27+W56+W80+W35+W46+W61+W66+W40+W44+W88+W94+W95+W97+W96+W98+W99+W101+W91+W100+W102+W103+W104+W105</f>
        <v>-10430.071</v>
      </c>
      <c r="X20" s="27">
        <f t="shared" ref="X20:X28" si="10">V20+W20</f>
        <v>441838.375</v>
      </c>
      <c r="Y20" s="37">
        <f>Y23+Y24+Y25+Y26+Y30+Y53+Y59+Y64+Y69+Y71+Y74+Y78+Y81+Y82+Y83+Y84+Y85+Y86+Y87+Y27+Y56+Y80+Y35+Y46+Y61+Y66+Y40+Y44+Y88+Y94+Y95+Y97+Y96+Y98+Y99+Y101+Y91+Y100+Y102+Y103+Y104+Y105+Y106</f>
        <v>-88086.574000000008</v>
      </c>
      <c r="Z20" s="27">
        <f t="shared" ref="Z20:Z28" si="11">X20+Y20</f>
        <v>353751.80099999998</v>
      </c>
      <c r="AA20" s="16">
        <f>AA23+AA24+AA25+AA26+AA30+AA53+AA59+AA64+AA69+AA71+AA74+AA78+AA81+AA82+AA83+AA84+AA85+AA86+AA87+AA27+AA56+AA80+AA35+AA46+AA61+AA66+AA40+AA44+AA88+AA94+AA95+AA97+AA96+AA98+AA99+AA101+AA91+AA100+AA102+AA103+AA104+AA105+AA106</f>
        <v>-6491.95</v>
      </c>
      <c r="AB20" s="27">
        <f t="shared" ref="AB20:AB28" si="12">Z20+AA20</f>
        <v>347259.85099999997</v>
      </c>
      <c r="AC20" s="37">
        <f>AC23+AC24+AC25+AC26+AC30+AC53+AC59+AC64+AC69+AC71+AC74+AC78+AC81+AC82+AC83+AC84+AC85+AC86+AC87+AC27+AC56+AC80+AC35+AC61+AC66+AC40+AC44+AC88+AC94+AC95+AC97+AC96+AC98+AC99+AC101+AC91+AC100+AC102+AC103+AC104+AC105+AC106+AC48</f>
        <v>46465.282999999996</v>
      </c>
      <c r="AD20" s="27">
        <f t="shared" ref="AD20:AD28" si="13">AB20+AC20</f>
        <v>393725.13399999996</v>
      </c>
      <c r="AE20" s="37">
        <f>AE23+AE24+AE25+AE26+AE30+AE42+AE53+AE59+AE64+AE69+AE71+AE74+AE78+AE81+AE82+AE83+AE84+AE85+AE86+AE87+AE27+AE56+AE80+AE35+AE46+AE61+AE66+AE40</f>
        <v>524618.50000000012</v>
      </c>
      <c r="AF20" s="37">
        <f>AF23+AF24+AF25+AF26+AF30+AF42+AF53+AF59+AF64+AF69+AF71+AF74+AF78+AF81+AF82+AF83+AF84+AF85+AF86+AF87+AF27+AF56+AF80+AF35+AF46+AF61+AF66+AF40</f>
        <v>144990.90000000002</v>
      </c>
      <c r="AG20" s="27">
        <f t="shared" ref="AG20:AG112" si="14">AE20+AF20</f>
        <v>669609.40000000014</v>
      </c>
      <c r="AH20" s="37">
        <f>AH23+AH24+AH25+AH26+AH30+AH53+AH59+AH64+AH69+AH71+AH74+AH78+AH81+AH82+AH83+AH84+AH85+AH86+AH87+AH27+AH56+AH80+AH35+AH46+AH61+AH66+AH40+AH44+AH90+AH94+AH95+AH97+AH89+AH96</f>
        <v>0</v>
      </c>
      <c r="AI20" s="27">
        <f t="shared" ref="AI20:AI28" si="15">AG20+AH20</f>
        <v>669609.40000000014</v>
      </c>
      <c r="AJ20" s="37">
        <f>AJ23+AJ24+AJ25+AJ26+AJ30+AJ53+AJ59+AJ64+AJ69+AJ71+AJ74+AJ78+AJ81+AJ82+AJ83+AJ84+AJ85+AJ86+AJ87+AJ27+AJ56+AJ80+AJ35+AJ46+AJ61+AJ66+AJ40+AJ44+AJ90+AJ94+AJ95+AJ97+AJ89+AJ96</f>
        <v>0</v>
      </c>
      <c r="AK20" s="27">
        <f t="shared" ref="AK20:AK28" si="16">AI20+AJ20</f>
        <v>669609.40000000014</v>
      </c>
      <c r="AL20" s="37">
        <f>AL23+AL24+AL25+AL26+AL30+AL53+AL59+AL64+AL69+AL71+AL74+AL78+AL81+AL82+AL83+AL84+AL85+AL86+AL87+AL27+AL56+AL80+AL35+AL46+AL61+AL66+AL40+AL44+AL90+AL94+AL95+AL97+AL89+AL96</f>
        <v>0</v>
      </c>
      <c r="AM20" s="27">
        <f t="shared" ref="AM20:AM28" si="17">AK20+AL20</f>
        <v>669609.40000000014</v>
      </c>
      <c r="AN20" s="37">
        <f>AN23+AN24+AN25+AN26+AN30+AN53+AN59+AN64+AN69+AN71+AN74+AN78+AN81+AN82+AN83+AN84+AN85+AN86+AN87+AN27+AN56+AN80+AN35+AN46+AN61+AN66+AN40+AN44+AN90+AN94+AN95+AN97+AN89+AN96</f>
        <v>-1537.377</v>
      </c>
      <c r="AO20" s="27">
        <f t="shared" ref="AO20:AO28" si="18">AM20+AN20</f>
        <v>668072.02300000016</v>
      </c>
      <c r="AP20" s="37">
        <f>AP23+AP24+AP25+AP26+AP30+AP53+AP59+AP64+AP69+AP71+AP74+AP78+AP81+AP82+AP83+AP84+AP85+AP86+AP87+AP27+AP56+AP80+AP35+AP46+AP61+AP66+AP40+AP44+AP88+AP94+AP95+AP97+AP96+AP98+AP99+AP101+AP91+AP100+AP102</f>
        <v>216664.13500000001</v>
      </c>
      <c r="AQ20" s="27">
        <f t="shared" ref="AQ20:AQ28" si="19">AO20+AP20</f>
        <v>884736.15800000017</v>
      </c>
      <c r="AR20" s="37">
        <f>AR23+AR24+AR25+AR26+AR30+AR53+AR59+AR64+AR69+AR71+AR74+AR78+AR81+AR82+AR83+AR84+AR85+AR86+AR87+AR27+AR56+AR80+AR35+AR46+AR61+AR66+AR40+AR44+AR88+AR94+AR95+AR97+AR96+AR98+AR99+AR101+AR91+AR100+AR102</f>
        <v>0</v>
      </c>
      <c r="AS20" s="27">
        <f t="shared" ref="AS20:AS28" si="20">AQ20+AR20</f>
        <v>884736.15800000017</v>
      </c>
      <c r="AT20" s="37">
        <f>AT23+AT24+AT25+AT26+AT30+AT53+AT59+AT64+AT69+AT71+AT74+AT78+AT81+AT82+AT83+AT84+AT85+AT86+AT87+AT27+AT56+AT80+AT35+AT46+AT61+AT66+AT40+AT44+AT88+AT94+AT95+AT97+AT96+AT98+AT99+AT101+AT91+AT100+AT102+AT103+AT104</f>
        <v>55158.9</v>
      </c>
      <c r="AU20" s="27">
        <f t="shared" ref="AU20:AU28" si="21">AS20+AT20</f>
        <v>939895.05800000019</v>
      </c>
      <c r="AV20" s="37">
        <f>AV23+AV24+AV25+AV26+AV30+AV53+AV59+AV64+AV69+AV71+AV74+AV78+AV81+AV82+AV83+AV84+AV85+AV86+AV87+AV27+AV56+AV80+AV35+AV46+AV61+AV66+AV40+AV44+AV88+AV94+AV95+AV97+AV96+AV98+AV99+AV101+AV91+AV100+AV102+AV103+AV104+AV105</f>
        <v>29908.492999999999</v>
      </c>
      <c r="AW20" s="27">
        <f t="shared" ref="AW20:AW28" si="22">AU20+AV20</f>
        <v>969803.55100000021</v>
      </c>
      <c r="AX20" s="37">
        <f>AX23+AX24+AX25+AX26+AX30+AX53+AX59+AX64+AX69+AX71+AX74+AX78+AX81+AX82+AX83+AX84+AX85+AX86+AX87+AX27+AX56+AX80+AX35+AX46+AX61+AX66+AX40+AX44+AX88+AX94+AX95+AX97+AX96+AX98+AX99+AX101+AX91+AX100+AX102+AX103+AX104+AX105</f>
        <v>-1.4551915228366852E-11</v>
      </c>
      <c r="AY20" s="27">
        <f t="shared" ref="AY20:AY28" si="23">AW20+AX20</f>
        <v>969803.55100000021</v>
      </c>
      <c r="AZ20" s="37">
        <f>AZ23+AZ24+AZ25+AZ26+AZ30+AZ53+AZ59+AZ64+AZ69+AZ71+AZ74+AZ78+AZ81+AZ82+AZ83+AZ84+AZ85+AZ86+AZ87+AZ27+AZ56+AZ80+AZ35+AZ46+AZ61+AZ66+AZ40+AZ44+AZ88+AZ94+AZ95+AZ97+AZ96+AZ98+AZ99+AZ101+AZ91+AZ100+AZ102+AZ103+AZ104+AZ105</f>
        <v>0</v>
      </c>
      <c r="BA20" s="27">
        <f t="shared" ref="BA20:BA28" si="24">AY20+AZ20</f>
        <v>969803.55100000021</v>
      </c>
      <c r="BB20" s="16">
        <f>BB23+BB24+BB25+BB26+BB30+BB53+BB59+BB64+BB69+BB71+BB74+BB78+BB81+BB82+BB83+BB84+BB85+BB86+BB87+BB27+BB56+BB80+BB35+BB46+BB61+BB66+BB40+BB44+BB88+BB94+BB95+BB97+BB96+BB98+BB99+BB101+BB91+BB100+BB102+BB103+BB104+BB105+BB106</f>
        <v>-442698.15300000005</v>
      </c>
      <c r="BC20" s="27">
        <f t="shared" ref="BC20:BC28" si="25">BA20+BB20</f>
        <v>527105.39800000016</v>
      </c>
      <c r="BD20" s="16">
        <f>BD23+BD24+BD25+BD26+BD30+BD53+BD59+BD64+BD69+BD71+BD74+BD78+BD81+BD82+BD83+BD84+BD85+BD86+BD87+BD27+BD56+BD80+BD35+BD46+BD61+BD66+BD40+BD44+BD88+BD94+BD95+BD97+BD96+BD98+BD99+BD101+BD91+BD100+BD102+BD103+BD104+BD105+BD106</f>
        <v>6221.95</v>
      </c>
      <c r="BE20" s="27">
        <f t="shared" ref="BE20:BE28" si="26">BC20+BD20</f>
        <v>533327.34800000011</v>
      </c>
      <c r="BF20" s="37">
        <f>BF23+BF24+BF25+BF26+BF30+BF53+BF59+BF64+BF69+BF71+BF74+BF78+BF81+BF82+BF83+BF84+BF85+BF86+BF87+BF27+BF56+BF80+BF35+BF61+BF66+BF40+BF44+BF88+BF94+BF95+BF97+BF96+BF98+BF99+BF101+BF91+BF100+BF102+BF103+BF104+BF105+BF106+BF48</f>
        <v>-16892.216000000004</v>
      </c>
      <c r="BG20" s="27">
        <f t="shared" ref="BG20:BG28" si="27">BE20+BF20</f>
        <v>516435.1320000001</v>
      </c>
      <c r="BH20" s="37">
        <f>BH23+BH24+BH25+BH26+BH30+BH42+BH53+BH59+BH64+BH69+BH71+BH74+BH78+BH81+BH82+BH83+BH84+BH85+BH86+BH87+BH27+BH56+BH80+BH35+BH46+BH61+BH66+BH40</f>
        <v>618176.1</v>
      </c>
      <c r="BI20" s="38">
        <f>BI23+BI24+BI25+BI26+BI30+BI42+BI53+BI59+BI64+BI69+BI71+BI74+BI78+BI81+BI82+BI83+BI84+BI85+BI86+BI87+BI27+BI56+BI80+BI35+BI46+BI61+BI66+BI40</f>
        <v>-106010.1</v>
      </c>
      <c r="BJ20" s="28">
        <f t="shared" ref="BJ20:BJ112" si="28">BH20+BI20</f>
        <v>512166</v>
      </c>
      <c r="BK20" s="38">
        <f>BK23+BK24+BK25+BK26+BK30+BK53+BK59+BK64+BK69+BK71+BK74+BK78+BK81+BK82+BK83+BK84+BK85+BK86+BK87+BK27+BK56+BK80+BK35+BK46+BK61+BK66+BK40+BK44+BK90+BK94+BK95+BK97+BK89+BK96</f>
        <v>0</v>
      </c>
      <c r="BL20" s="28">
        <f t="shared" ref="BL20:BL28" si="29">BJ20+BK20</f>
        <v>512166</v>
      </c>
      <c r="BM20" s="38">
        <f>BM23+BM24+BM25+BM26+BM30+BM53+BM59+BM64+BM69+BM71+BM74+BM78+BM81+BM82+BM83+BM84+BM85+BM86+BM87+BM27+BM56+BM80+BM35+BM46+BM61+BM66+BM40+BM44+BM90+BM94+BM95+BM97+BM89+BM96</f>
        <v>0</v>
      </c>
      <c r="BN20" s="28">
        <f t="shared" ref="BN20:BN28" si="30">BL20+BM20</f>
        <v>512166</v>
      </c>
      <c r="BO20" s="38">
        <f>BO23+BO24+BO25+BO26+BO30+BO53+BO59+BO64+BO69+BO71+BO74+BO78+BO81+BO82+BO83+BO84+BO85+BO86+BO87+BO27+BO56+BO80+BO35+BO46+BO61+BO66+BO40+BO44+BO90+BO94+BO95+BO97+BO89+BO96</f>
        <v>0</v>
      </c>
      <c r="BP20" s="28">
        <f t="shared" ref="BP20:BP28" si="31">BN20+BO20</f>
        <v>512166</v>
      </c>
      <c r="BQ20" s="38">
        <f>BQ23+BQ24+BQ25+BQ26+BQ30+BQ53+BQ59+BQ64+BQ69+BQ71+BQ74+BQ78+BQ81+BQ82+BQ83+BQ84+BQ85+BQ86+BQ87+BQ27+BQ56+BQ80+BQ35+BQ46+BQ61+BQ66+BQ40+BQ44+BQ88+BQ94+BQ95+BQ97+BQ96+BQ98+BQ99+BQ101+BQ91+BQ100+BQ102</f>
        <v>203684.962</v>
      </c>
      <c r="BR20" s="28">
        <f t="shared" ref="BR20:BR28" si="32">BP20+BQ20</f>
        <v>715850.96200000006</v>
      </c>
      <c r="BS20" s="38">
        <f>BS23+BS24+BS25+BS26+BS30+BS53+BS59+BS64+BS69+BS71+BS74+BS78+BS81+BS82+BS83+BS84+BS85+BS86+BS87+BS27+BS56+BS80+BS35+BS46+BS61+BS66+BS40+BS44+BS88+BS94+BS95+BS97+BS96+BS98+BS99+BS101+BS91+BS100+BS102</f>
        <v>0</v>
      </c>
      <c r="BT20" s="28">
        <f t="shared" ref="BT20:BT28" si="33">BR20+BS20</f>
        <v>715850.96200000006</v>
      </c>
      <c r="BU20" s="38">
        <f>BU23+BU24+BU25+BU26+BU30+BU53+BU59+BU64+BU69+BU71+BU74+BU78+BU81+BU82+BU83+BU84+BU85+BU86+BU87+BU27+BU56+BU80+BU35+BU46+BU61+BU66+BU40+BU44+BU88+BU94+BU95+BU97+BU96+BU98+BU99+BU101+BU91+BU100+BU102+BU103+BU104</f>
        <v>0</v>
      </c>
      <c r="BV20" s="28">
        <f t="shared" ref="BV20:BV28" si="34">BT20+BU20</f>
        <v>715850.96200000006</v>
      </c>
      <c r="BW20" s="38">
        <f>BW23+BW24+BW25+BW26+BW30+BW53+BW59+BW64+BW69+BW71+BW74+BW78+BW81+BW82+BW83+BW84+BW85+BW86+BW87+BW27+BW56+BW80+BW35+BW46+BW61+BW66+BW40+BW44+BW88+BW94+BW95+BW97+BW96+BW98+BW99+BW101+BW91+BW100+BW102+BW103+BW104+BW105</f>
        <v>0</v>
      </c>
      <c r="BX20" s="28">
        <f t="shared" ref="BX20:BX28" si="35">BV20+BW20</f>
        <v>715850.96200000006</v>
      </c>
      <c r="BY20" s="38">
        <f>BY23+BY24+BY25+BY26+BY30+BY53+BY59+BY64+BY69+BY71+BY74+BY78+BY81+BY82+BY83+BY84+BY85+BY86+BY87+BY27+BY56+BY80+BY35+BY46+BY61+BY66+BY40+BY44+BY88+BY94+BY95+BY97+BY96+BY98+BY99+BY101+BY91+BY100+BY102+BY103+BY104+BY105</f>
        <v>-228710.11399999997</v>
      </c>
      <c r="BZ20" s="28">
        <f t="shared" ref="BZ20:BZ28" si="36">BX20+BY20</f>
        <v>487140.84800000011</v>
      </c>
      <c r="CA20" s="38">
        <f>CA23+CA24+CA25+CA26+CA30+CA53+CA59+CA64+CA69+CA71+CA74+CA78+CA81+CA82+CA83+CA84+CA85+CA86+CA87+CA27+CA56+CA80+CA35+CA46+CA61+CA66+CA40+CA44+CA88+CA94+CA95+CA97+CA96+CA98+CA99+CA101+CA91+CA100+CA102+CA103+CA104+CA105</f>
        <v>0</v>
      </c>
      <c r="CB20" s="28">
        <f t="shared" ref="CB20:CB28" si="37">BZ20+CA20</f>
        <v>487140.84800000011</v>
      </c>
      <c r="CC20" s="15">
        <f>CC23+CC24+CC25+CC26+CC30+CC53+CC59+CC64+CC69+CC71+CC74+CC78+CC81+CC82+CC83+CC84+CC85+CC86+CC87+CC27+CC56+CC80+CC35+CC46+CC61+CC66+CC40+CC44+CC88+CC94+CC95+CC97+CC96+CC98+CC99+CC101+CC91+CC100+CC102+CC103+CC104+CC105+CC106</f>
        <v>174193.5</v>
      </c>
      <c r="CD20" s="28">
        <f t="shared" ref="CD20:CD28" si="38">CB20+CC20</f>
        <v>661334.34800000011</v>
      </c>
      <c r="CE20" s="15">
        <f>CE23+CE24+CE25+CE26+CE30+CE53+CE59+CE64+CE69+CE71+CE74+CE78+CE81+CE82+CE83+CE84+CE85+CE86+CE87+CE27+CE56+CE80+CE35+CE46+CE61+CE66+CE40+CE44+CE88+CE94+CE95+CE97+CE96+CE98+CE99+CE101+CE91+CE100+CE102+CE103+CE104+CE105+CE106</f>
        <v>0</v>
      </c>
      <c r="CF20" s="28">
        <f t="shared" ref="CF20:CF28" si="39">CD20+CE20</f>
        <v>661334.34800000011</v>
      </c>
      <c r="CG20" s="38">
        <f>CG23+CG24+CG25+CG26+CG30+CG53+CG59+CG64+CG69+CG71+CG74+CG78+CG81+CG82+CG83+CG84+CG85+CG86+CG87+CG27+CG56+CG80+CG35+CG61+CG66+CG40+CG44+CG88+CG94+CG95+CG97+CG96+CG98+CG99+CG101+CG91+CG100+CG102+CG103+CG104+CG105+CG106+CG48</f>
        <v>-14622.656000000001</v>
      </c>
      <c r="CH20" s="28">
        <f t="shared" ref="CH20:CH28" si="40">CF20+CG20</f>
        <v>646711.69200000016</v>
      </c>
      <c r="CI20" s="29"/>
      <c r="CJ20" s="31">
        <v>0</v>
      </c>
    </row>
    <row r="21" spans="1:88" x14ac:dyDescent="0.35">
      <c r="A21" s="90"/>
      <c r="B21" s="95" t="s">
        <v>12</v>
      </c>
      <c r="C21" s="91"/>
      <c r="D21" s="27">
        <f>D31+D54+D65+D70+D75+D79+D60+D36+D41</f>
        <v>523839.19999999995</v>
      </c>
      <c r="E21" s="27">
        <f>E31+E54+E65+E70+E75+E79+E60+E36+E41</f>
        <v>0</v>
      </c>
      <c r="F21" s="27">
        <f t="shared" si="1"/>
        <v>523839.19999999995</v>
      </c>
      <c r="G21" s="27">
        <f>G31+G54+G65+G70+G75+G79+G60+G36+G41+G45</f>
        <v>0</v>
      </c>
      <c r="H21" s="27">
        <f t="shared" si="2"/>
        <v>523839.19999999995</v>
      </c>
      <c r="I21" s="27">
        <f>I31+I54+I65+I70+I75+I79+I60+I36+I41+I45</f>
        <v>4208.9750000000004</v>
      </c>
      <c r="J21" s="27">
        <f t="shared" si="3"/>
        <v>528048.17499999993</v>
      </c>
      <c r="K21" s="27">
        <f>K31+K54+K65+K70+K75+K79+K60+K36+K41+K45</f>
        <v>0</v>
      </c>
      <c r="L21" s="27">
        <f t="shared" si="4"/>
        <v>528048.17499999993</v>
      </c>
      <c r="M21" s="27">
        <f>M31+M54+M65+M70+M75+M79+M60+M36+M41+M45+M92</f>
        <v>467.56299999999999</v>
      </c>
      <c r="N21" s="27">
        <f t="shared" si="5"/>
        <v>528515.7379999999</v>
      </c>
      <c r="O21" s="27">
        <f>O31+O54+O65+O70+O75+O79+O60+O36+O41+O45+O92</f>
        <v>0</v>
      </c>
      <c r="P21" s="27">
        <f t="shared" si="6"/>
        <v>528515.7379999999</v>
      </c>
      <c r="Q21" s="27">
        <f>Q31+Q54+Q65+Q70+Q75+Q79+Q60+Q36+Q41+Q45+Q92</f>
        <v>0</v>
      </c>
      <c r="R21" s="27">
        <f t="shared" si="7"/>
        <v>528515.7379999999</v>
      </c>
      <c r="S21" s="27">
        <f>S31+S54+S65+S70+S75+S79+S60+S36+S41+S45+S92</f>
        <v>0</v>
      </c>
      <c r="T21" s="27">
        <f t="shared" si="8"/>
        <v>528515.7379999999</v>
      </c>
      <c r="U21" s="27">
        <f>U31+U54+U65+U70+U75+U79+U60+U36+U41+U45+U92</f>
        <v>-242805.3</v>
      </c>
      <c r="V21" s="27">
        <f t="shared" si="9"/>
        <v>285710.43799999991</v>
      </c>
      <c r="W21" s="27">
        <f>W31+W54+W65+W70+W75+W79+W60+W36+W41+W45+W92</f>
        <v>0</v>
      </c>
      <c r="X21" s="27">
        <f t="shared" si="10"/>
        <v>285710.43799999991</v>
      </c>
      <c r="Y21" s="27">
        <f>Y31+Y54+Y65+Y70+Y75+Y79+Y60+Y36+Y41+Y45+Y92</f>
        <v>0</v>
      </c>
      <c r="Z21" s="27">
        <f t="shared" si="11"/>
        <v>285710.43799999991</v>
      </c>
      <c r="AA21" s="13">
        <f>AA31+AA54+AA65+AA70+AA75+AA79+AA60+AA36+AA41+AA45+AA92</f>
        <v>0</v>
      </c>
      <c r="AB21" s="27">
        <f t="shared" si="12"/>
        <v>285710.43799999991</v>
      </c>
      <c r="AC21" s="27">
        <f>AC31+AC54+AC65+AC70+AC75+AC79+AC60+AC36+AC41+AC45+AC92+AC49</f>
        <v>0</v>
      </c>
      <c r="AD21" s="41">
        <f t="shared" si="13"/>
        <v>285710.43799999991</v>
      </c>
      <c r="AE21" s="27">
        <f>AE31+AE54+AE65+AE70+AE75+AE79+AE60+AE36+AE41</f>
        <v>629271.1</v>
      </c>
      <c r="AF21" s="27">
        <f>AF31+AF54+AF65+AF70+AF75+AF79+AF60+AF36+AF41</f>
        <v>0</v>
      </c>
      <c r="AG21" s="27">
        <f t="shared" si="14"/>
        <v>629271.1</v>
      </c>
      <c r="AH21" s="27">
        <f>AH31+AH54+AH65+AH70+AH75+AH79+AH60+AH36+AH41+AH45</f>
        <v>0</v>
      </c>
      <c r="AI21" s="27">
        <f t="shared" si="15"/>
        <v>629271.1</v>
      </c>
      <c r="AJ21" s="27">
        <f>AJ31+AJ54+AJ65+AJ70+AJ75+AJ79+AJ60+AJ36+AJ41+AJ45</f>
        <v>0</v>
      </c>
      <c r="AK21" s="27">
        <f t="shared" si="16"/>
        <v>629271.1</v>
      </c>
      <c r="AL21" s="27">
        <f>AL31+AL54+AL65+AL70+AL75+AL79+AL60+AL36+AL41+AL45</f>
        <v>0</v>
      </c>
      <c r="AM21" s="27">
        <f t="shared" si="17"/>
        <v>629271.1</v>
      </c>
      <c r="AN21" s="27">
        <f>AN31+AN54+AN65+AN70+AN75+AN79+AN60+AN36+AN41+AN45</f>
        <v>0</v>
      </c>
      <c r="AO21" s="27">
        <f t="shared" si="18"/>
        <v>629271.1</v>
      </c>
      <c r="AP21" s="27">
        <f>AP31+AP54+AP65+AP70+AP75+AP79+AP60+AP36+AP41+AP45+AP92</f>
        <v>0</v>
      </c>
      <c r="AQ21" s="27">
        <f t="shared" si="19"/>
        <v>629271.1</v>
      </c>
      <c r="AR21" s="27">
        <f>AR31+AR54+AR65+AR70+AR75+AR79+AR60+AR36+AR41+AR45+AR92</f>
        <v>0</v>
      </c>
      <c r="AS21" s="27">
        <f t="shared" si="20"/>
        <v>629271.1</v>
      </c>
      <c r="AT21" s="27">
        <f>AT31+AT54+AT65+AT70+AT75+AT79+AT60+AT36+AT41+AT45+AT92</f>
        <v>0</v>
      </c>
      <c r="AU21" s="27">
        <f t="shared" si="21"/>
        <v>629271.1</v>
      </c>
      <c r="AV21" s="27">
        <f>AV31+AV54+AV65+AV70+AV75+AV79+AV60+AV36+AV41+AV45+AV92</f>
        <v>0</v>
      </c>
      <c r="AW21" s="27">
        <f t="shared" si="22"/>
        <v>629271.1</v>
      </c>
      <c r="AX21" s="27">
        <f>AX31+AX54+AX65+AX70+AX75+AX79+AX60+AX36+AX41+AX45+AX92</f>
        <v>-484802.30000000005</v>
      </c>
      <c r="AY21" s="27">
        <f t="shared" si="23"/>
        <v>144468.79999999993</v>
      </c>
      <c r="AZ21" s="27">
        <f>AZ31+AZ54+AZ65+AZ70+AZ75+AZ79+AZ60+AZ36+AZ41+AZ45+AZ92</f>
        <v>0</v>
      </c>
      <c r="BA21" s="27">
        <f t="shared" si="24"/>
        <v>144468.79999999993</v>
      </c>
      <c r="BB21" s="13">
        <f>BB31+BB54+BB65+BB70+BB75+BB79+BB60+BB36+BB41+BB45+BB92</f>
        <v>0</v>
      </c>
      <c r="BC21" s="27">
        <f t="shared" si="25"/>
        <v>144468.79999999993</v>
      </c>
      <c r="BD21" s="13">
        <f>BD31+BD54+BD65+BD70+BD75+BD79+BD60+BD36+BD41+BD45+BD92</f>
        <v>0</v>
      </c>
      <c r="BE21" s="27">
        <f t="shared" si="26"/>
        <v>144468.79999999993</v>
      </c>
      <c r="BF21" s="27">
        <f>BF31+BF54+BF65+BF70+BF75+BF79+BF60+BF36+BF41+BF45+BF92+BF49</f>
        <v>0</v>
      </c>
      <c r="BG21" s="41">
        <f>BE21+BF21</f>
        <v>144468.79999999993</v>
      </c>
      <c r="BH21" s="27">
        <f>BH31+BH54+BH65+BH70+BH75+BH79+BH60+BH36+BH41</f>
        <v>397811.89999999997</v>
      </c>
      <c r="BI21" s="28">
        <f>BI31+BI54+BI65+BI70+BI75+BI79+BI60+BI36+BI41</f>
        <v>0</v>
      </c>
      <c r="BJ21" s="28">
        <f t="shared" si="28"/>
        <v>397811.89999999997</v>
      </c>
      <c r="BK21" s="28">
        <f>BK31+BK54+BK65+BK70+BK75+BK79+BK60+BK36+BK41+BK45</f>
        <v>0</v>
      </c>
      <c r="BL21" s="28">
        <f t="shared" si="29"/>
        <v>397811.89999999997</v>
      </c>
      <c r="BM21" s="28">
        <f>BM31+BM54+BM65+BM70+BM75+BM79+BM60+BM36+BM41+BM45</f>
        <v>0</v>
      </c>
      <c r="BN21" s="28">
        <f t="shared" si="30"/>
        <v>397811.89999999997</v>
      </c>
      <c r="BO21" s="28">
        <f>BO31+BO54+BO65+BO70+BO75+BO79+BO60+BO36+BO41+BO45</f>
        <v>0</v>
      </c>
      <c r="BP21" s="28">
        <f t="shared" si="31"/>
        <v>397811.89999999997</v>
      </c>
      <c r="BQ21" s="28">
        <f>BQ31+BQ54+BQ65+BQ70+BQ75+BQ79+BQ60+BQ36+BQ41+BQ45+BQ92</f>
        <v>0</v>
      </c>
      <c r="BR21" s="28">
        <f t="shared" si="32"/>
        <v>397811.89999999997</v>
      </c>
      <c r="BS21" s="28">
        <f>BS31+BS54+BS65+BS70+BS75+BS79+BS60+BS36+BS41+BS45+BS92</f>
        <v>0</v>
      </c>
      <c r="BT21" s="28">
        <f t="shared" si="33"/>
        <v>397811.89999999997</v>
      </c>
      <c r="BU21" s="28">
        <f>BU31+BU54+BU65+BU70+BU75+BU79+BU60+BU36+BU41+BU45+BU92</f>
        <v>0</v>
      </c>
      <c r="BV21" s="28">
        <f t="shared" si="34"/>
        <v>397811.89999999997</v>
      </c>
      <c r="BW21" s="28">
        <f>BW31+BW54+BW65+BW70+BW75+BW79+BW60+BW36+BW41+BW45+BW92</f>
        <v>0</v>
      </c>
      <c r="BX21" s="28">
        <f t="shared" si="35"/>
        <v>397811.89999999997</v>
      </c>
      <c r="BY21" s="28">
        <f>BY31+BY54+BY65+BY70+BY75+BY79+BY60+BY36+BY41+BY45+BY92</f>
        <v>-376700.1</v>
      </c>
      <c r="BZ21" s="28">
        <f t="shared" si="36"/>
        <v>21111.799999999988</v>
      </c>
      <c r="CA21" s="28">
        <f>CA31+CA54+CA65+CA70+CA75+CA79+CA60+CA36+CA41+CA45+CA92</f>
        <v>0</v>
      </c>
      <c r="CB21" s="28">
        <f t="shared" si="37"/>
        <v>21111.799999999988</v>
      </c>
      <c r="CC21" s="14">
        <f>CC31+CC54+CC65+CC70+CC75+CC79+CC60+CC36+CC41+CC45+CC92</f>
        <v>0</v>
      </c>
      <c r="CD21" s="28">
        <f t="shared" si="38"/>
        <v>21111.799999999988</v>
      </c>
      <c r="CE21" s="14">
        <f>CE31+CE54+CE65+CE70+CE75+CE79+CE60+CE36+CE41+CE45+CE92</f>
        <v>0</v>
      </c>
      <c r="CF21" s="28">
        <f t="shared" si="39"/>
        <v>21111.799999999988</v>
      </c>
      <c r="CG21" s="28">
        <f>CG31+CG54+CG65+CG70+CG75+CG79+CG60+CG36+CG41+CG45+CG92+CG49</f>
        <v>0</v>
      </c>
      <c r="CH21" s="43">
        <f t="shared" si="40"/>
        <v>21111.799999999988</v>
      </c>
      <c r="CI21" s="29"/>
      <c r="CJ21" s="31"/>
    </row>
    <row r="22" spans="1:88" x14ac:dyDescent="0.35">
      <c r="A22" s="90"/>
      <c r="B22" s="96" t="s">
        <v>29</v>
      </c>
      <c r="C22" s="91"/>
      <c r="D22" s="27">
        <f>D32+D37</f>
        <v>257546.8</v>
      </c>
      <c r="E22" s="27">
        <f>E32+E37</f>
        <v>0</v>
      </c>
      <c r="F22" s="27">
        <f t="shared" si="1"/>
        <v>257546.8</v>
      </c>
      <c r="G22" s="27">
        <f>G32+G37</f>
        <v>0</v>
      </c>
      <c r="H22" s="27">
        <f t="shared" si="2"/>
        <v>257546.8</v>
      </c>
      <c r="I22" s="27">
        <f>I32+I37</f>
        <v>0</v>
      </c>
      <c r="J22" s="27">
        <f t="shared" si="3"/>
        <v>257546.8</v>
      </c>
      <c r="K22" s="27">
        <f>K32+K37</f>
        <v>-26082.3</v>
      </c>
      <c r="L22" s="27">
        <f t="shared" si="4"/>
        <v>231464.5</v>
      </c>
      <c r="M22" s="27">
        <f>M32+M37+M93</f>
        <v>8883.7000000000007</v>
      </c>
      <c r="N22" s="27">
        <f t="shared" si="5"/>
        <v>240348.2</v>
      </c>
      <c r="O22" s="27">
        <f>O32+O37+O93</f>
        <v>0</v>
      </c>
      <c r="P22" s="27">
        <f t="shared" si="6"/>
        <v>240348.2</v>
      </c>
      <c r="Q22" s="27">
        <f>Q32+Q37+Q93</f>
        <v>0</v>
      </c>
      <c r="R22" s="27">
        <f t="shared" si="7"/>
        <v>240348.2</v>
      </c>
      <c r="S22" s="27">
        <f>S32+S37+S93</f>
        <v>0</v>
      </c>
      <c r="T22" s="27">
        <f t="shared" si="8"/>
        <v>240348.2</v>
      </c>
      <c r="U22" s="27">
        <f>U32+U37+U93</f>
        <v>0</v>
      </c>
      <c r="V22" s="27">
        <f t="shared" si="9"/>
        <v>240348.2</v>
      </c>
      <c r="W22" s="27">
        <f>W32+W37+W93</f>
        <v>0</v>
      </c>
      <c r="X22" s="27">
        <f t="shared" si="10"/>
        <v>240348.2</v>
      </c>
      <c r="Y22" s="27">
        <f>Y32+Y37+Y93+Y55</f>
        <v>225042.3</v>
      </c>
      <c r="Z22" s="27">
        <f t="shared" si="11"/>
        <v>465390.5</v>
      </c>
      <c r="AA22" s="13">
        <f>AA32+AA37+AA93+AA55</f>
        <v>0</v>
      </c>
      <c r="AB22" s="27">
        <f t="shared" si="12"/>
        <v>465390.5</v>
      </c>
      <c r="AC22" s="27">
        <f>AC32+AC37+AC93+AC55+AC50</f>
        <v>0</v>
      </c>
      <c r="AD22" s="41">
        <f>AB22+AC22</f>
        <v>465390.5</v>
      </c>
      <c r="AE22" s="27">
        <f t="shared" ref="AE22:BH22" si="41">AE32+AE37</f>
        <v>257546.9</v>
      </c>
      <c r="AF22" s="27">
        <f>AF32+AF37</f>
        <v>0</v>
      </c>
      <c r="AG22" s="27">
        <f t="shared" si="14"/>
        <v>257546.9</v>
      </c>
      <c r="AH22" s="27">
        <f>AH32+AH37</f>
        <v>0</v>
      </c>
      <c r="AI22" s="27">
        <f t="shared" si="15"/>
        <v>257546.9</v>
      </c>
      <c r="AJ22" s="27">
        <f>AJ32+AJ37</f>
        <v>0</v>
      </c>
      <c r="AK22" s="27">
        <f t="shared" si="16"/>
        <v>257546.9</v>
      </c>
      <c r="AL22" s="27">
        <f>AL32+AL37</f>
        <v>0</v>
      </c>
      <c r="AM22" s="27">
        <f t="shared" si="17"/>
        <v>257546.9</v>
      </c>
      <c r="AN22" s="27">
        <f>AN32+AN37</f>
        <v>-27321.599999999999</v>
      </c>
      <c r="AO22" s="27">
        <f t="shared" si="18"/>
        <v>230225.3</v>
      </c>
      <c r="AP22" s="27">
        <f>AP32+AP37+AP93</f>
        <v>0</v>
      </c>
      <c r="AQ22" s="27">
        <f t="shared" si="19"/>
        <v>230225.3</v>
      </c>
      <c r="AR22" s="27">
        <f>AR32+AR37+AR93</f>
        <v>0</v>
      </c>
      <c r="AS22" s="27">
        <f t="shared" si="20"/>
        <v>230225.3</v>
      </c>
      <c r="AT22" s="27">
        <f>AT32+AT37+AT93</f>
        <v>0</v>
      </c>
      <c r="AU22" s="27">
        <f t="shared" si="21"/>
        <v>230225.3</v>
      </c>
      <c r="AV22" s="27">
        <f>AV32+AV37+AV93</f>
        <v>0</v>
      </c>
      <c r="AW22" s="27">
        <f t="shared" si="22"/>
        <v>230225.3</v>
      </c>
      <c r="AX22" s="27">
        <f>AX32+AX37+AX93</f>
        <v>0</v>
      </c>
      <c r="AY22" s="27">
        <f t="shared" si="23"/>
        <v>230225.3</v>
      </c>
      <c r="AZ22" s="27">
        <f>AZ32+AZ37+AZ93</f>
        <v>0</v>
      </c>
      <c r="BA22" s="27">
        <f t="shared" si="24"/>
        <v>230225.3</v>
      </c>
      <c r="BB22" s="13">
        <f>BB32+BB37+BB93+BB55</f>
        <v>225042.2</v>
      </c>
      <c r="BC22" s="27">
        <f t="shared" si="25"/>
        <v>455267.5</v>
      </c>
      <c r="BD22" s="13">
        <f>BD32+BD37+BD93+BD55</f>
        <v>0</v>
      </c>
      <c r="BE22" s="27">
        <f t="shared" si="26"/>
        <v>455267.5</v>
      </c>
      <c r="BF22" s="27">
        <f>BF32+BF37+BF93+BF55+BF50</f>
        <v>0</v>
      </c>
      <c r="BG22" s="41">
        <f t="shared" si="27"/>
        <v>455267.5</v>
      </c>
      <c r="BH22" s="27">
        <f t="shared" si="41"/>
        <v>0</v>
      </c>
      <c r="BI22" s="28">
        <f>BI32+BI37</f>
        <v>0</v>
      </c>
      <c r="BJ22" s="28">
        <f t="shared" si="28"/>
        <v>0</v>
      </c>
      <c r="BK22" s="28">
        <f>BK32+BK37</f>
        <v>0</v>
      </c>
      <c r="BL22" s="28">
        <f t="shared" si="29"/>
        <v>0</v>
      </c>
      <c r="BM22" s="28">
        <f>BM32+BM37</f>
        <v>0</v>
      </c>
      <c r="BN22" s="28">
        <f t="shared" si="30"/>
        <v>0</v>
      </c>
      <c r="BO22" s="28">
        <f>BO32+BO37</f>
        <v>0</v>
      </c>
      <c r="BP22" s="28">
        <f t="shared" si="31"/>
        <v>0</v>
      </c>
      <c r="BQ22" s="28">
        <f>BQ32+BQ37+BQ93</f>
        <v>0</v>
      </c>
      <c r="BR22" s="28">
        <f t="shared" si="32"/>
        <v>0</v>
      </c>
      <c r="BS22" s="28">
        <f>BS32+BS37+BS93</f>
        <v>0</v>
      </c>
      <c r="BT22" s="28">
        <f t="shared" si="33"/>
        <v>0</v>
      </c>
      <c r="BU22" s="28">
        <f>BU32+BU37+BU93</f>
        <v>0</v>
      </c>
      <c r="BV22" s="28">
        <f t="shared" si="34"/>
        <v>0</v>
      </c>
      <c r="BW22" s="28">
        <f>BW32+BW37+BW93</f>
        <v>0</v>
      </c>
      <c r="BX22" s="28">
        <f t="shared" si="35"/>
        <v>0</v>
      </c>
      <c r="BY22" s="28">
        <f>BY32+BY37+BY93</f>
        <v>0</v>
      </c>
      <c r="BZ22" s="28">
        <f t="shared" si="36"/>
        <v>0</v>
      </c>
      <c r="CA22" s="28">
        <f>CA32+CA37+CA93</f>
        <v>0</v>
      </c>
      <c r="CB22" s="28">
        <f t="shared" si="37"/>
        <v>0</v>
      </c>
      <c r="CC22" s="14">
        <f>CC32+CC37+CC93+CC55</f>
        <v>0</v>
      </c>
      <c r="CD22" s="28">
        <f t="shared" si="38"/>
        <v>0</v>
      </c>
      <c r="CE22" s="14">
        <f>CE32+CE37+CE93+CE55</f>
        <v>0</v>
      </c>
      <c r="CF22" s="28">
        <f t="shared" si="39"/>
        <v>0</v>
      </c>
      <c r="CG22" s="28">
        <f>CG32+CG37+CG93+CG55+CG50</f>
        <v>0</v>
      </c>
      <c r="CH22" s="43">
        <f t="shared" si="40"/>
        <v>0</v>
      </c>
      <c r="CI22" s="29"/>
      <c r="CJ22" s="31"/>
    </row>
    <row r="23" spans="1:88" ht="56.25" customHeight="1" x14ac:dyDescent="0.35">
      <c r="A23" s="97" t="s">
        <v>30</v>
      </c>
      <c r="B23" s="95" t="s">
        <v>49</v>
      </c>
      <c r="C23" s="95" t="s">
        <v>125</v>
      </c>
      <c r="D23" s="13">
        <v>0</v>
      </c>
      <c r="E23" s="41">
        <v>0</v>
      </c>
      <c r="F23" s="13">
        <f t="shared" si="1"/>
        <v>0</v>
      </c>
      <c r="G23" s="13">
        <v>0</v>
      </c>
      <c r="H23" s="13">
        <f t="shared" si="2"/>
        <v>0</v>
      </c>
      <c r="I23" s="13">
        <v>0</v>
      </c>
      <c r="J23" s="13">
        <f t="shared" si="3"/>
        <v>0</v>
      </c>
      <c r="K23" s="13">
        <v>0</v>
      </c>
      <c r="L23" s="13">
        <f t="shared" si="4"/>
        <v>0</v>
      </c>
      <c r="M23" s="13">
        <v>0</v>
      </c>
      <c r="N23" s="13">
        <f t="shared" si="5"/>
        <v>0</v>
      </c>
      <c r="O23" s="13">
        <v>0</v>
      </c>
      <c r="P23" s="13">
        <f t="shared" si="6"/>
        <v>0</v>
      </c>
      <c r="Q23" s="13">
        <v>0</v>
      </c>
      <c r="R23" s="13">
        <f t="shared" si="7"/>
        <v>0</v>
      </c>
      <c r="S23" s="13">
        <v>0</v>
      </c>
      <c r="T23" s="13">
        <f t="shared" si="8"/>
        <v>0</v>
      </c>
      <c r="U23" s="13">
        <v>0</v>
      </c>
      <c r="V23" s="13">
        <f t="shared" si="9"/>
        <v>0</v>
      </c>
      <c r="W23" s="13">
        <v>0</v>
      </c>
      <c r="X23" s="13">
        <f t="shared" si="10"/>
        <v>0</v>
      </c>
      <c r="Y23" s="13">
        <v>0</v>
      </c>
      <c r="Z23" s="13">
        <f t="shared" si="11"/>
        <v>0</v>
      </c>
      <c r="AA23" s="13">
        <v>0</v>
      </c>
      <c r="AB23" s="13">
        <f t="shared" si="12"/>
        <v>0</v>
      </c>
      <c r="AC23" s="22">
        <v>0</v>
      </c>
      <c r="AD23" s="41">
        <f>AB23+AC23</f>
        <v>0</v>
      </c>
      <c r="AE23" s="13">
        <v>0</v>
      </c>
      <c r="AF23" s="41">
        <v>0</v>
      </c>
      <c r="AG23" s="13">
        <f t="shared" si="14"/>
        <v>0</v>
      </c>
      <c r="AH23" s="13">
        <v>0</v>
      </c>
      <c r="AI23" s="13">
        <f t="shared" si="15"/>
        <v>0</v>
      </c>
      <c r="AJ23" s="13">
        <v>0</v>
      </c>
      <c r="AK23" s="13">
        <f t="shared" si="16"/>
        <v>0</v>
      </c>
      <c r="AL23" s="13">
        <v>0</v>
      </c>
      <c r="AM23" s="13">
        <f t="shared" si="17"/>
        <v>0</v>
      </c>
      <c r="AN23" s="13">
        <v>0</v>
      </c>
      <c r="AO23" s="13">
        <f t="shared" si="18"/>
        <v>0</v>
      </c>
      <c r="AP23" s="13">
        <v>0</v>
      </c>
      <c r="AQ23" s="13">
        <f t="shared" si="19"/>
        <v>0</v>
      </c>
      <c r="AR23" s="13">
        <v>0</v>
      </c>
      <c r="AS23" s="13">
        <f t="shared" si="20"/>
        <v>0</v>
      </c>
      <c r="AT23" s="13">
        <v>0</v>
      </c>
      <c r="AU23" s="13">
        <f t="shared" si="21"/>
        <v>0</v>
      </c>
      <c r="AV23" s="13">
        <v>0</v>
      </c>
      <c r="AW23" s="13">
        <f t="shared" si="22"/>
        <v>0</v>
      </c>
      <c r="AX23" s="13">
        <v>0</v>
      </c>
      <c r="AY23" s="13">
        <f t="shared" si="23"/>
        <v>0</v>
      </c>
      <c r="AZ23" s="13">
        <v>0</v>
      </c>
      <c r="BA23" s="13">
        <f t="shared" si="24"/>
        <v>0</v>
      </c>
      <c r="BB23" s="13">
        <v>0</v>
      </c>
      <c r="BC23" s="13">
        <f t="shared" si="25"/>
        <v>0</v>
      </c>
      <c r="BD23" s="13">
        <v>0</v>
      </c>
      <c r="BE23" s="13">
        <f t="shared" si="26"/>
        <v>0</v>
      </c>
      <c r="BF23" s="22">
        <v>0</v>
      </c>
      <c r="BG23" s="41">
        <f t="shared" si="27"/>
        <v>0</v>
      </c>
      <c r="BH23" s="14">
        <v>5984</v>
      </c>
      <c r="BI23" s="14">
        <v>0</v>
      </c>
      <c r="BJ23" s="14">
        <f t="shared" si="28"/>
        <v>5984</v>
      </c>
      <c r="BK23" s="14">
        <v>0</v>
      </c>
      <c r="BL23" s="14">
        <f t="shared" si="29"/>
        <v>5984</v>
      </c>
      <c r="BM23" s="14">
        <v>0</v>
      </c>
      <c r="BN23" s="14">
        <f t="shared" si="30"/>
        <v>5984</v>
      </c>
      <c r="BO23" s="14">
        <v>0</v>
      </c>
      <c r="BP23" s="14">
        <f t="shared" si="31"/>
        <v>5984</v>
      </c>
      <c r="BQ23" s="14">
        <v>0</v>
      </c>
      <c r="BR23" s="14">
        <f t="shared" si="32"/>
        <v>5984</v>
      </c>
      <c r="BS23" s="14">
        <v>0</v>
      </c>
      <c r="BT23" s="14">
        <f t="shared" si="33"/>
        <v>5984</v>
      </c>
      <c r="BU23" s="14">
        <v>0</v>
      </c>
      <c r="BV23" s="14">
        <f t="shared" si="34"/>
        <v>5984</v>
      </c>
      <c r="BW23" s="14">
        <v>0</v>
      </c>
      <c r="BX23" s="14">
        <f t="shared" si="35"/>
        <v>5984</v>
      </c>
      <c r="BY23" s="14">
        <v>0</v>
      </c>
      <c r="BZ23" s="14">
        <f t="shared" si="36"/>
        <v>5984</v>
      </c>
      <c r="CA23" s="14">
        <v>0</v>
      </c>
      <c r="CB23" s="14">
        <f t="shared" si="37"/>
        <v>5984</v>
      </c>
      <c r="CC23" s="14">
        <v>0</v>
      </c>
      <c r="CD23" s="14">
        <f t="shared" si="38"/>
        <v>5984</v>
      </c>
      <c r="CE23" s="14">
        <v>0</v>
      </c>
      <c r="CF23" s="14">
        <f t="shared" si="39"/>
        <v>5984</v>
      </c>
      <c r="CG23" s="24">
        <v>0</v>
      </c>
      <c r="CH23" s="43">
        <f t="shared" si="40"/>
        <v>5984</v>
      </c>
      <c r="CI23" s="8" t="s">
        <v>81</v>
      </c>
      <c r="CJ23" s="11"/>
    </row>
    <row r="24" spans="1:88" ht="56.25" customHeight="1" x14ac:dyDescent="0.35">
      <c r="A24" s="97" t="s">
        <v>132</v>
      </c>
      <c r="B24" s="95" t="s">
        <v>50</v>
      </c>
      <c r="C24" s="95" t="s">
        <v>125</v>
      </c>
      <c r="D24" s="13">
        <v>0</v>
      </c>
      <c r="E24" s="41">
        <v>0</v>
      </c>
      <c r="F24" s="13">
        <f t="shared" si="1"/>
        <v>0</v>
      </c>
      <c r="G24" s="13">
        <v>0</v>
      </c>
      <c r="H24" s="13">
        <f t="shared" si="2"/>
        <v>0</v>
      </c>
      <c r="I24" s="13">
        <v>0</v>
      </c>
      <c r="J24" s="13">
        <f t="shared" si="3"/>
        <v>0</v>
      </c>
      <c r="K24" s="13">
        <v>0</v>
      </c>
      <c r="L24" s="13">
        <f t="shared" si="4"/>
        <v>0</v>
      </c>
      <c r="M24" s="13">
        <v>0</v>
      </c>
      <c r="N24" s="13">
        <f t="shared" si="5"/>
        <v>0</v>
      </c>
      <c r="O24" s="13">
        <v>0</v>
      </c>
      <c r="P24" s="13">
        <f t="shared" si="6"/>
        <v>0</v>
      </c>
      <c r="Q24" s="13">
        <v>0</v>
      </c>
      <c r="R24" s="13">
        <f t="shared" si="7"/>
        <v>0</v>
      </c>
      <c r="S24" s="13">
        <v>0</v>
      </c>
      <c r="T24" s="13">
        <f t="shared" si="8"/>
        <v>0</v>
      </c>
      <c r="U24" s="13">
        <v>0</v>
      </c>
      <c r="V24" s="13">
        <f t="shared" si="9"/>
        <v>0</v>
      </c>
      <c r="W24" s="13">
        <v>0</v>
      </c>
      <c r="X24" s="13">
        <f t="shared" si="10"/>
        <v>0</v>
      </c>
      <c r="Y24" s="13">
        <v>0</v>
      </c>
      <c r="Z24" s="13">
        <f t="shared" si="11"/>
        <v>0</v>
      </c>
      <c r="AA24" s="13">
        <v>0</v>
      </c>
      <c r="AB24" s="13">
        <f t="shared" si="12"/>
        <v>0</v>
      </c>
      <c r="AC24" s="22">
        <v>0</v>
      </c>
      <c r="AD24" s="41">
        <f t="shared" si="13"/>
        <v>0</v>
      </c>
      <c r="AE24" s="13">
        <v>0</v>
      </c>
      <c r="AF24" s="41">
        <v>0</v>
      </c>
      <c r="AG24" s="13">
        <f t="shared" si="14"/>
        <v>0</v>
      </c>
      <c r="AH24" s="13">
        <v>0</v>
      </c>
      <c r="AI24" s="13">
        <f t="shared" si="15"/>
        <v>0</v>
      </c>
      <c r="AJ24" s="13">
        <v>0</v>
      </c>
      <c r="AK24" s="13">
        <f t="shared" si="16"/>
        <v>0</v>
      </c>
      <c r="AL24" s="13">
        <v>0</v>
      </c>
      <c r="AM24" s="13">
        <f t="shared" si="17"/>
        <v>0</v>
      </c>
      <c r="AN24" s="13">
        <v>0</v>
      </c>
      <c r="AO24" s="13">
        <f t="shared" si="18"/>
        <v>0</v>
      </c>
      <c r="AP24" s="13">
        <v>0</v>
      </c>
      <c r="AQ24" s="13">
        <f t="shared" si="19"/>
        <v>0</v>
      </c>
      <c r="AR24" s="13">
        <v>0</v>
      </c>
      <c r="AS24" s="13">
        <f t="shared" si="20"/>
        <v>0</v>
      </c>
      <c r="AT24" s="13">
        <v>0</v>
      </c>
      <c r="AU24" s="13">
        <f t="shared" si="21"/>
        <v>0</v>
      </c>
      <c r="AV24" s="13">
        <v>0</v>
      </c>
      <c r="AW24" s="13">
        <f t="shared" si="22"/>
        <v>0</v>
      </c>
      <c r="AX24" s="13">
        <v>0</v>
      </c>
      <c r="AY24" s="13">
        <f t="shared" si="23"/>
        <v>0</v>
      </c>
      <c r="AZ24" s="13">
        <v>0</v>
      </c>
      <c r="BA24" s="13">
        <f t="shared" si="24"/>
        <v>0</v>
      </c>
      <c r="BB24" s="13">
        <v>0</v>
      </c>
      <c r="BC24" s="13">
        <f t="shared" si="25"/>
        <v>0</v>
      </c>
      <c r="BD24" s="13">
        <v>0</v>
      </c>
      <c r="BE24" s="13">
        <f t="shared" si="26"/>
        <v>0</v>
      </c>
      <c r="BF24" s="22">
        <v>0</v>
      </c>
      <c r="BG24" s="41">
        <f t="shared" si="27"/>
        <v>0</v>
      </c>
      <c r="BH24" s="14">
        <v>6874.9</v>
      </c>
      <c r="BI24" s="14">
        <v>0</v>
      </c>
      <c r="BJ24" s="14">
        <f t="shared" si="28"/>
        <v>6874.9</v>
      </c>
      <c r="BK24" s="14">
        <v>0</v>
      </c>
      <c r="BL24" s="14">
        <f t="shared" si="29"/>
        <v>6874.9</v>
      </c>
      <c r="BM24" s="14">
        <v>0</v>
      </c>
      <c r="BN24" s="14">
        <f t="shared" si="30"/>
        <v>6874.9</v>
      </c>
      <c r="BO24" s="14">
        <v>0</v>
      </c>
      <c r="BP24" s="14">
        <f t="shared" si="31"/>
        <v>6874.9</v>
      </c>
      <c r="BQ24" s="14">
        <v>0</v>
      </c>
      <c r="BR24" s="14">
        <f t="shared" si="32"/>
        <v>6874.9</v>
      </c>
      <c r="BS24" s="14">
        <v>0</v>
      </c>
      <c r="BT24" s="14">
        <f t="shared" si="33"/>
        <v>6874.9</v>
      </c>
      <c r="BU24" s="14">
        <v>0</v>
      </c>
      <c r="BV24" s="14">
        <f t="shared" si="34"/>
        <v>6874.9</v>
      </c>
      <c r="BW24" s="14">
        <v>0</v>
      </c>
      <c r="BX24" s="14">
        <f t="shared" si="35"/>
        <v>6874.9</v>
      </c>
      <c r="BY24" s="14">
        <v>0</v>
      </c>
      <c r="BZ24" s="14">
        <f t="shared" si="36"/>
        <v>6874.9</v>
      </c>
      <c r="CA24" s="14">
        <v>0</v>
      </c>
      <c r="CB24" s="14">
        <f t="shared" si="37"/>
        <v>6874.9</v>
      </c>
      <c r="CC24" s="14">
        <v>0</v>
      </c>
      <c r="CD24" s="14">
        <f t="shared" si="38"/>
        <v>6874.9</v>
      </c>
      <c r="CE24" s="14">
        <v>0</v>
      </c>
      <c r="CF24" s="14">
        <f t="shared" si="39"/>
        <v>6874.9</v>
      </c>
      <c r="CG24" s="24">
        <v>0</v>
      </c>
      <c r="CH24" s="43">
        <f t="shared" si="40"/>
        <v>6874.9</v>
      </c>
      <c r="CI24" s="8" t="s">
        <v>82</v>
      </c>
      <c r="CJ24" s="11"/>
    </row>
    <row r="25" spans="1:88" s="3" customFormat="1" ht="56.25" hidden="1" customHeight="1" x14ac:dyDescent="0.35">
      <c r="A25" s="55" t="s">
        <v>133</v>
      </c>
      <c r="B25" s="67" t="s">
        <v>51</v>
      </c>
      <c r="C25" s="68" t="s">
        <v>125</v>
      </c>
      <c r="D25" s="16">
        <v>0</v>
      </c>
      <c r="E25" s="41">
        <v>0</v>
      </c>
      <c r="F25" s="13">
        <f t="shared" si="1"/>
        <v>0</v>
      </c>
      <c r="G25" s="13">
        <v>0</v>
      </c>
      <c r="H25" s="13">
        <f t="shared" si="2"/>
        <v>0</v>
      </c>
      <c r="I25" s="13">
        <v>0</v>
      </c>
      <c r="J25" s="13">
        <f t="shared" si="3"/>
        <v>0</v>
      </c>
      <c r="K25" s="13">
        <v>0</v>
      </c>
      <c r="L25" s="13">
        <f t="shared" si="4"/>
        <v>0</v>
      </c>
      <c r="M25" s="13">
        <v>0</v>
      </c>
      <c r="N25" s="13">
        <f t="shared" si="5"/>
        <v>0</v>
      </c>
      <c r="O25" s="13">
        <v>0</v>
      </c>
      <c r="P25" s="13">
        <f t="shared" si="6"/>
        <v>0</v>
      </c>
      <c r="Q25" s="13"/>
      <c r="R25" s="13">
        <f t="shared" si="7"/>
        <v>0</v>
      </c>
      <c r="S25" s="13"/>
      <c r="T25" s="13">
        <f t="shared" si="8"/>
        <v>0</v>
      </c>
      <c r="U25" s="13"/>
      <c r="V25" s="13">
        <f t="shared" si="9"/>
        <v>0</v>
      </c>
      <c r="W25" s="13"/>
      <c r="X25" s="13">
        <f t="shared" si="10"/>
        <v>0</v>
      </c>
      <c r="Y25" s="13"/>
      <c r="Z25" s="13">
        <f t="shared" si="11"/>
        <v>0</v>
      </c>
      <c r="AA25" s="13"/>
      <c r="AB25" s="13">
        <f t="shared" si="12"/>
        <v>0</v>
      </c>
      <c r="AC25" s="22"/>
      <c r="AD25" s="13">
        <f t="shared" si="13"/>
        <v>0</v>
      </c>
      <c r="AE25" s="16">
        <v>5817.9</v>
      </c>
      <c r="AF25" s="41">
        <v>0</v>
      </c>
      <c r="AG25" s="13">
        <f t="shared" si="14"/>
        <v>5817.9</v>
      </c>
      <c r="AH25" s="13">
        <v>0</v>
      </c>
      <c r="AI25" s="13">
        <f t="shared" si="15"/>
        <v>5817.9</v>
      </c>
      <c r="AJ25" s="13">
        <v>0</v>
      </c>
      <c r="AK25" s="13">
        <f t="shared" si="16"/>
        <v>5817.9</v>
      </c>
      <c r="AL25" s="13">
        <v>0</v>
      </c>
      <c r="AM25" s="13">
        <f t="shared" si="17"/>
        <v>5817.9</v>
      </c>
      <c r="AN25" s="13">
        <v>0</v>
      </c>
      <c r="AO25" s="13">
        <f t="shared" si="18"/>
        <v>5817.9</v>
      </c>
      <c r="AP25" s="13">
        <v>0</v>
      </c>
      <c r="AQ25" s="13">
        <f t="shared" si="19"/>
        <v>5817.9</v>
      </c>
      <c r="AR25" s="13">
        <v>0</v>
      </c>
      <c r="AS25" s="13">
        <f t="shared" si="20"/>
        <v>5817.9</v>
      </c>
      <c r="AT25" s="13">
        <v>-5817.9</v>
      </c>
      <c r="AU25" s="13">
        <f t="shared" si="21"/>
        <v>0</v>
      </c>
      <c r="AV25" s="13"/>
      <c r="AW25" s="13">
        <f t="shared" si="22"/>
        <v>0</v>
      </c>
      <c r="AX25" s="13"/>
      <c r="AY25" s="13">
        <f t="shared" si="23"/>
        <v>0</v>
      </c>
      <c r="AZ25" s="13"/>
      <c r="BA25" s="13">
        <f t="shared" si="24"/>
        <v>0</v>
      </c>
      <c r="BB25" s="13"/>
      <c r="BC25" s="13">
        <f t="shared" si="25"/>
        <v>0</v>
      </c>
      <c r="BD25" s="13"/>
      <c r="BE25" s="13">
        <f t="shared" si="26"/>
        <v>0</v>
      </c>
      <c r="BF25" s="22"/>
      <c r="BG25" s="13">
        <f t="shared" si="27"/>
        <v>0</v>
      </c>
      <c r="BH25" s="15">
        <v>137141.1</v>
      </c>
      <c r="BI25" s="13">
        <v>0</v>
      </c>
      <c r="BJ25" s="14">
        <f t="shared" si="28"/>
        <v>137141.1</v>
      </c>
      <c r="BK25" s="13">
        <v>0</v>
      </c>
      <c r="BL25" s="14">
        <f t="shared" si="29"/>
        <v>137141.1</v>
      </c>
      <c r="BM25" s="13">
        <v>0</v>
      </c>
      <c r="BN25" s="14">
        <f t="shared" si="30"/>
        <v>137141.1</v>
      </c>
      <c r="BO25" s="13">
        <v>0</v>
      </c>
      <c r="BP25" s="14">
        <f t="shared" si="31"/>
        <v>137141.1</v>
      </c>
      <c r="BQ25" s="13">
        <v>0</v>
      </c>
      <c r="BR25" s="14">
        <f t="shared" si="32"/>
        <v>137141.1</v>
      </c>
      <c r="BS25" s="13">
        <v>0</v>
      </c>
      <c r="BT25" s="14">
        <f t="shared" si="33"/>
        <v>137141.1</v>
      </c>
      <c r="BU25" s="13">
        <v>-137141.1</v>
      </c>
      <c r="BV25" s="14">
        <f t="shared" si="34"/>
        <v>0</v>
      </c>
      <c r="BW25" s="13"/>
      <c r="BX25" s="14">
        <f t="shared" si="35"/>
        <v>0</v>
      </c>
      <c r="BY25" s="13"/>
      <c r="BZ25" s="14">
        <f t="shared" si="36"/>
        <v>0</v>
      </c>
      <c r="CA25" s="13"/>
      <c r="CB25" s="14">
        <f t="shared" si="37"/>
        <v>0</v>
      </c>
      <c r="CC25" s="13"/>
      <c r="CD25" s="14">
        <f t="shared" si="38"/>
        <v>0</v>
      </c>
      <c r="CE25" s="13"/>
      <c r="CF25" s="14">
        <f t="shared" si="39"/>
        <v>0</v>
      </c>
      <c r="CG25" s="22"/>
      <c r="CH25" s="14">
        <f t="shared" si="40"/>
        <v>0</v>
      </c>
      <c r="CI25" s="8" t="s">
        <v>83</v>
      </c>
      <c r="CJ25" s="11">
        <v>0</v>
      </c>
    </row>
    <row r="26" spans="1:88" ht="56.25" customHeight="1" x14ac:dyDescent="0.35">
      <c r="A26" s="97" t="s">
        <v>133</v>
      </c>
      <c r="B26" s="96" t="s">
        <v>52</v>
      </c>
      <c r="C26" s="95" t="s">
        <v>125</v>
      </c>
      <c r="D26" s="13">
        <v>0</v>
      </c>
      <c r="E26" s="41">
        <v>137239.1</v>
      </c>
      <c r="F26" s="13">
        <f t="shared" si="1"/>
        <v>137239.1</v>
      </c>
      <c r="G26" s="13"/>
      <c r="H26" s="13">
        <f t="shared" si="2"/>
        <v>137239.1</v>
      </c>
      <c r="I26" s="13"/>
      <c r="J26" s="13">
        <f t="shared" si="3"/>
        <v>137239.1</v>
      </c>
      <c r="K26" s="13"/>
      <c r="L26" s="13">
        <f t="shared" si="4"/>
        <v>137239.1</v>
      </c>
      <c r="M26" s="13">
        <v>-50000</v>
      </c>
      <c r="N26" s="13">
        <f t="shared" si="5"/>
        <v>87239.1</v>
      </c>
      <c r="O26" s="13"/>
      <c r="P26" s="13">
        <f t="shared" si="6"/>
        <v>87239.1</v>
      </c>
      <c r="Q26" s="13"/>
      <c r="R26" s="13">
        <f t="shared" si="7"/>
        <v>87239.1</v>
      </c>
      <c r="S26" s="13">
        <v>-29908.492999999999</v>
      </c>
      <c r="T26" s="13">
        <f t="shared" si="8"/>
        <v>57330.607000000004</v>
      </c>
      <c r="U26" s="13"/>
      <c r="V26" s="13">
        <f t="shared" si="9"/>
        <v>57330.607000000004</v>
      </c>
      <c r="W26" s="13"/>
      <c r="X26" s="13">
        <f t="shared" si="10"/>
        <v>57330.607000000004</v>
      </c>
      <c r="Y26" s="13">
        <v>-53612</v>
      </c>
      <c r="Z26" s="13">
        <f t="shared" si="11"/>
        <v>3718.6070000000036</v>
      </c>
      <c r="AA26" s="13">
        <v>1063.289</v>
      </c>
      <c r="AB26" s="13">
        <f t="shared" si="12"/>
        <v>4781.8960000000034</v>
      </c>
      <c r="AC26" s="22"/>
      <c r="AD26" s="41">
        <f t="shared" si="13"/>
        <v>4781.8960000000034</v>
      </c>
      <c r="AE26" s="13">
        <v>0</v>
      </c>
      <c r="AF26" s="41">
        <v>108101.7</v>
      </c>
      <c r="AG26" s="13">
        <f t="shared" si="14"/>
        <v>108101.7</v>
      </c>
      <c r="AH26" s="13"/>
      <c r="AI26" s="13">
        <f t="shared" si="15"/>
        <v>108101.7</v>
      </c>
      <c r="AJ26" s="13"/>
      <c r="AK26" s="13">
        <f t="shared" si="16"/>
        <v>108101.7</v>
      </c>
      <c r="AL26" s="13"/>
      <c r="AM26" s="13">
        <f t="shared" si="17"/>
        <v>108101.7</v>
      </c>
      <c r="AN26" s="13"/>
      <c r="AO26" s="13">
        <f t="shared" si="18"/>
        <v>108101.7</v>
      </c>
      <c r="AP26" s="13">
        <v>50000</v>
      </c>
      <c r="AQ26" s="13">
        <f t="shared" si="19"/>
        <v>158101.70000000001</v>
      </c>
      <c r="AR26" s="13"/>
      <c r="AS26" s="13">
        <f t="shared" si="20"/>
        <v>158101.70000000001</v>
      </c>
      <c r="AT26" s="13"/>
      <c r="AU26" s="13">
        <f t="shared" si="21"/>
        <v>158101.70000000001</v>
      </c>
      <c r="AV26" s="13">
        <v>29908.492999999999</v>
      </c>
      <c r="AW26" s="13">
        <f t="shared" si="22"/>
        <v>188010.193</v>
      </c>
      <c r="AX26" s="13">
        <v>-64533.73</v>
      </c>
      <c r="AY26" s="13">
        <f t="shared" si="23"/>
        <v>123476.46299999999</v>
      </c>
      <c r="AZ26" s="13"/>
      <c r="BA26" s="13">
        <f t="shared" si="24"/>
        <v>123476.46299999999</v>
      </c>
      <c r="BB26" s="13"/>
      <c r="BC26" s="13">
        <f t="shared" si="25"/>
        <v>123476.46299999999</v>
      </c>
      <c r="BD26" s="13"/>
      <c r="BE26" s="13">
        <f t="shared" si="26"/>
        <v>123476.46299999999</v>
      </c>
      <c r="BF26" s="22"/>
      <c r="BG26" s="41">
        <f t="shared" si="27"/>
        <v>123476.46299999999</v>
      </c>
      <c r="BH26" s="14">
        <v>6601.1</v>
      </c>
      <c r="BI26" s="14">
        <v>-924.5</v>
      </c>
      <c r="BJ26" s="14">
        <f t="shared" si="28"/>
        <v>5676.6</v>
      </c>
      <c r="BK26" s="14"/>
      <c r="BL26" s="14">
        <f t="shared" si="29"/>
        <v>5676.6</v>
      </c>
      <c r="BM26" s="14"/>
      <c r="BN26" s="14">
        <f t="shared" si="30"/>
        <v>5676.6</v>
      </c>
      <c r="BO26" s="14"/>
      <c r="BP26" s="14">
        <f t="shared" si="31"/>
        <v>5676.6</v>
      </c>
      <c r="BQ26" s="14"/>
      <c r="BR26" s="14">
        <f t="shared" si="32"/>
        <v>5676.6</v>
      </c>
      <c r="BS26" s="14"/>
      <c r="BT26" s="14">
        <f t="shared" si="33"/>
        <v>5676.6</v>
      </c>
      <c r="BU26" s="14"/>
      <c r="BV26" s="14">
        <f t="shared" si="34"/>
        <v>5676.6</v>
      </c>
      <c r="BW26" s="14"/>
      <c r="BX26" s="14">
        <f t="shared" si="35"/>
        <v>5676.6</v>
      </c>
      <c r="BY26" s="14">
        <v>64533.73</v>
      </c>
      <c r="BZ26" s="14">
        <f t="shared" si="36"/>
        <v>70210.33</v>
      </c>
      <c r="CA26" s="14"/>
      <c r="CB26" s="14">
        <f t="shared" si="37"/>
        <v>70210.33</v>
      </c>
      <c r="CC26" s="14">
        <v>53612</v>
      </c>
      <c r="CD26" s="14">
        <f t="shared" si="38"/>
        <v>123822.33</v>
      </c>
      <c r="CE26" s="14">
        <v>-1063.289</v>
      </c>
      <c r="CF26" s="14">
        <f t="shared" si="39"/>
        <v>122759.041</v>
      </c>
      <c r="CG26" s="24"/>
      <c r="CH26" s="43">
        <f t="shared" si="40"/>
        <v>122759.041</v>
      </c>
      <c r="CI26" s="8" t="s">
        <v>84</v>
      </c>
      <c r="CJ26" s="11"/>
    </row>
    <row r="27" spans="1:88" ht="56.25" customHeight="1" x14ac:dyDescent="0.35">
      <c r="A27" s="97" t="s">
        <v>134</v>
      </c>
      <c r="B27" s="96" t="s">
        <v>53</v>
      </c>
      <c r="C27" s="95" t="s">
        <v>125</v>
      </c>
      <c r="D27" s="13">
        <v>218006.30000000002</v>
      </c>
      <c r="E27" s="41">
        <f>-114032.7-1.4</f>
        <v>-114034.09999999999</v>
      </c>
      <c r="F27" s="13">
        <f t="shared" si="1"/>
        <v>103972.20000000003</v>
      </c>
      <c r="G27" s="13">
        <v>117652.06</v>
      </c>
      <c r="H27" s="13">
        <f t="shared" si="2"/>
        <v>221624.26</v>
      </c>
      <c r="I27" s="13">
        <v>-1481.547</v>
      </c>
      <c r="J27" s="13">
        <f t="shared" si="3"/>
        <v>220142.71300000002</v>
      </c>
      <c r="K27" s="13"/>
      <c r="L27" s="13">
        <f t="shared" si="4"/>
        <v>220142.71300000002</v>
      </c>
      <c r="M27" s="13">
        <v>-68605.801000000007</v>
      </c>
      <c r="N27" s="13">
        <f t="shared" si="5"/>
        <v>151536.91200000001</v>
      </c>
      <c r="O27" s="13"/>
      <c r="P27" s="13">
        <f t="shared" si="6"/>
        <v>151536.91200000001</v>
      </c>
      <c r="Q27" s="13">
        <v>-50000</v>
      </c>
      <c r="R27" s="13">
        <f t="shared" si="7"/>
        <v>101536.91200000001</v>
      </c>
      <c r="S27" s="13"/>
      <c r="T27" s="13">
        <f t="shared" si="8"/>
        <v>101536.91200000001</v>
      </c>
      <c r="U27" s="13"/>
      <c r="V27" s="13">
        <f t="shared" si="9"/>
        <v>101536.91200000001</v>
      </c>
      <c r="W27" s="13"/>
      <c r="X27" s="13">
        <f t="shared" si="10"/>
        <v>101536.91200000001</v>
      </c>
      <c r="Y27" s="13">
        <v>-35248.173000000003</v>
      </c>
      <c r="Z27" s="13">
        <f t="shared" si="11"/>
        <v>66288.739000000001</v>
      </c>
      <c r="AA27" s="13">
        <v>-7285.2389999999996</v>
      </c>
      <c r="AB27" s="13">
        <f t="shared" si="12"/>
        <v>59003.5</v>
      </c>
      <c r="AC27" s="22"/>
      <c r="AD27" s="41">
        <f t="shared" si="13"/>
        <v>59003.5</v>
      </c>
      <c r="AE27" s="13">
        <v>0</v>
      </c>
      <c r="AF27" s="41">
        <v>114032.7</v>
      </c>
      <c r="AG27" s="13">
        <f t="shared" si="14"/>
        <v>114032.7</v>
      </c>
      <c r="AH27" s="13"/>
      <c r="AI27" s="13">
        <f t="shared" si="15"/>
        <v>114032.7</v>
      </c>
      <c r="AJ27" s="13"/>
      <c r="AK27" s="13">
        <f t="shared" si="16"/>
        <v>114032.7</v>
      </c>
      <c r="AL27" s="13"/>
      <c r="AM27" s="13">
        <f t="shared" si="17"/>
        <v>114032.7</v>
      </c>
      <c r="AN27" s="13">
        <v>-1537.377</v>
      </c>
      <c r="AO27" s="13">
        <f t="shared" si="18"/>
        <v>112495.323</v>
      </c>
      <c r="AP27" s="13">
        <v>68605.801000000007</v>
      </c>
      <c r="AQ27" s="13">
        <f t="shared" si="19"/>
        <v>181101.12400000001</v>
      </c>
      <c r="AR27" s="13"/>
      <c r="AS27" s="13">
        <f t="shared" si="20"/>
        <v>181101.12400000001</v>
      </c>
      <c r="AT27" s="13">
        <v>50000</v>
      </c>
      <c r="AU27" s="13">
        <f t="shared" si="21"/>
        <v>231101.12400000001</v>
      </c>
      <c r="AV27" s="13"/>
      <c r="AW27" s="13">
        <f t="shared" si="22"/>
        <v>231101.12400000001</v>
      </c>
      <c r="AX27" s="13"/>
      <c r="AY27" s="13">
        <f t="shared" si="23"/>
        <v>231101.12400000001</v>
      </c>
      <c r="AZ27" s="13"/>
      <c r="BA27" s="13">
        <f t="shared" si="24"/>
        <v>231101.12400000001</v>
      </c>
      <c r="BB27" s="13">
        <v>10445.1</v>
      </c>
      <c r="BC27" s="13">
        <f t="shared" si="25"/>
        <v>241546.22400000002</v>
      </c>
      <c r="BD27" s="13">
        <v>6221.95</v>
      </c>
      <c r="BE27" s="13">
        <f t="shared" si="26"/>
        <v>247768.17400000003</v>
      </c>
      <c r="BF27" s="22"/>
      <c r="BG27" s="41">
        <f t="shared" si="27"/>
        <v>247768.17400000003</v>
      </c>
      <c r="BH27" s="13">
        <v>0</v>
      </c>
      <c r="BI27" s="14"/>
      <c r="BJ27" s="14">
        <f t="shared" si="28"/>
        <v>0</v>
      </c>
      <c r="BK27" s="14"/>
      <c r="BL27" s="14">
        <f t="shared" si="29"/>
        <v>0</v>
      </c>
      <c r="BM27" s="14"/>
      <c r="BN27" s="14">
        <f t="shared" si="30"/>
        <v>0</v>
      </c>
      <c r="BO27" s="14"/>
      <c r="BP27" s="14">
        <f t="shared" si="31"/>
        <v>0</v>
      </c>
      <c r="BQ27" s="14"/>
      <c r="BR27" s="14">
        <f t="shared" si="32"/>
        <v>0</v>
      </c>
      <c r="BS27" s="14"/>
      <c r="BT27" s="14">
        <f t="shared" si="33"/>
        <v>0</v>
      </c>
      <c r="BU27" s="14"/>
      <c r="BV27" s="14">
        <f t="shared" si="34"/>
        <v>0</v>
      </c>
      <c r="BW27" s="14"/>
      <c r="BX27" s="14">
        <f t="shared" si="35"/>
        <v>0</v>
      </c>
      <c r="BY27" s="14"/>
      <c r="BZ27" s="14">
        <f t="shared" si="36"/>
        <v>0</v>
      </c>
      <c r="CA27" s="14"/>
      <c r="CB27" s="14">
        <f t="shared" si="37"/>
        <v>0</v>
      </c>
      <c r="CC27" s="14">
        <f>35248.173+79515.427</f>
        <v>114763.6</v>
      </c>
      <c r="CD27" s="14">
        <f t="shared" si="38"/>
        <v>114763.6</v>
      </c>
      <c r="CE27" s="14">
        <v>1063.289</v>
      </c>
      <c r="CF27" s="14">
        <f t="shared" si="39"/>
        <v>115826.88900000001</v>
      </c>
      <c r="CG27" s="24"/>
      <c r="CH27" s="43">
        <f t="shared" si="40"/>
        <v>115826.88900000001</v>
      </c>
      <c r="CI27" s="8" t="s">
        <v>85</v>
      </c>
      <c r="CJ27" s="11"/>
    </row>
    <row r="28" spans="1:88" ht="56.25" customHeight="1" x14ac:dyDescent="0.35">
      <c r="A28" s="151" t="s">
        <v>135</v>
      </c>
      <c r="B28" s="96" t="s">
        <v>402</v>
      </c>
      <c r="C28" s="95" t="s">
        <v>125</v>
      </c>
      <c r="D28" s="13">
        <f>D30+D31+D32</f>
        <v>390645</v>
      </c>
      <c r="E28" s="41">
        <f>E30+E31+E32</f>
        <v>-13775.400000000001</v>
      </c>
      <c r="F28" s="13">
        <f t="shared" si="1"/>
        <v>376869.6</v>
      </c>
      <c r="G28" s="13">
        <f>G30+G31+G32</f>
        <v>7.0000000000000001E-3</v>
      </c>
      <c r="H28" s="13">
        <f t="shared" si="2"/>
        <v>376869.60699999996</v>
      </c>
      <c r="I28" s="13">
        <f>I30+I31+I32</f>
        <v>0</v>
      </c>
      <c r="J28" s="13">
        <f t="shared" si="3"/>
        <v>376869.60699999996</v>
      </c>
      <c r="K28" s="13">
        <f>K30+K31+K32</f>
        <v>-26082.3</v>
      </c>
      <c r="L28" s="13">
        <f t="shared" si="4"/>
        <v>350787.30699999997</v>
      </c>
      <c r="M28" s="13">
        <f>M30+M31+M32</f>
        <v>0</v>
      </c>
      <c r="N28" s="13">
        <f t="shared" si="5"/>
        <v>350787.30699999997</v>
      </c>
      <c r="O28" s="13">
        <f>O30+O31+O32</f>
        <v>0</v>
      </c>
      <c r="P28" s="13">
        <f t="shared" si="6"/>
        <v>350787.30699999997</v>
      </c>
      <c r="Q28" s="13">
        <f>Q30+Q31+Q32</f>
        <v>0</v>
      </c>
      <c r="R28" s="13">
        <f t="shared" si="7"/>
        <v>350787.30699999997</v>
      </c>
      <c r="S28" s="13">
        <f>S30+S31+S32</f>
        <v>0</v>
      </c>
      <c r="T28" s="13">
        <f t="shared" si="8"/>
        <v>350787.30699999997</v>
      </c>
      <c r="U28" s="13">
        <f>U30+U31+U32</f>
        <v>9107.2000000000007</v>
      </c>
      <c r="V28" s="13">
        <f t="shared" si="9"/>
        <v>359894.50699999998</v>
      </c>
      <c r="W28" s="13">
        <f>W30+W31+W32</f>
        <v>0</v>
      </c>
      <c r="X28" s="13">
        <f t="shared" si="10"/>
        <v>359894.50699999998</v>
      </c>
      <c r="Y28" s="13">
        <f>Y30+Y31+Y32</f>
        <v>58778.2</v>
      </c>
      <c r="Z28" s="13">
        <f t="shared" si="11"/>
        <v>418672.70699999999</v>
      </c>
      <c r="AA28" s="13">
        <f>AA30+AA31+AA32</f>
        <v>0</v>
      </c>
      <c r="AB28" s="13">
        <f t="shared" si="12"/>
        <v>418672.70699999999</v>
      </c>
      <c r="AC28" s="22">
        <f>AC30+AC31+AC32</f>
        <v>58882.841999999997</v>
      </c>
      <c r="AD28" s="41">
        <f t="shared" si="13"/>
        <v>477555.549</v>
      </c>
      <c r="AE28" s="13">
        <f t="shared" ref="AE28:BH28" si="42">AE30+AE31+AE32</f>
        <v>293033.8</v>
      </c>
      <c r="AF28" s="41">
        <f>AF30+AF31+AF32</f>
        <v>0</v>
      </c>
      <c r="AG28" s="13">
        <f t="shared" si="14"/>
        <v>293033.8</v>
      </c>
      <c r="AH28" s="13">
        <f>AH30+AH31+AH32</f>
        <v>0</v>
      </c>
      <c r="AI28" s="13">
        <f t="shared" si="15"/>
        <v>293033.8</v>
      </c>
      <c r="AJ28" s="13">
        <f>AJ30+AJ31+AJ32</f>
        <v>0</v>
      </c>
      <c r="AK28" s="13">
        <f t="shared" si="16"/>
        <v>293033.8</v>
      </c>
      <c r="AL28" s="13">
        <f>AL30+AL31+AL32</f>
        <v>50151</v>
      </c>
      <c r="AM28" s="13">
        <f t="shared" si="17"/>
        <v>343184.8</v>
      </c>
      <c r="AN28" s="13">
        <f>AN30+AN31+AN32</f>
        <v>-27321.599999999999</v>
      </c>
      <c r="AO28" s="13">
        <f t="shared" si="18"/>
        <v>315863.2</v>
      </c>
      <c r="AP28" s="13">
        <f>AP30+AP31+AP32</f>
        <v>0</v>
      </c>
      <c r="AQ28" s="13">
        <f t="shared" si="19"/>
        <v>315863.2</v>
      </c>
      <c r="AR28" s="13">
        <f>AR30+AR31+AR32</f>
        <v>0</v>
      </c>
      <c r="AS28" s="13">
        <f t="shared" si="20"/>
        <v>315863.2</v>
      </c>
      <c r="AT28" s="13">
        <f>AT30+AT31+AT32</f>
        <v>0</v>
      </c>
      <c r="AU28" s="13">
        <f t="shared" si="21"/>
        <v>315863.2</v>
      </c>
      <c r="AV28" s="13">
        <f>AV30+AV31+AV32</f>
        <v>0</v>
      </c>
      <c r="AW28" s="13">
        <f t="shared" si="22"/>
        <v>315863.2</v>
      </c>
      <c r="AX28" s="13">
        <f>AX30+AX31+AX32</f>
        <v>-9107.2000000000007</v>
      </c>
      <c r="AY28" s="13">
        <f t="shared" si="23"/>
        <v>306756</v>
      </c>
      <c r="AZ28" s="13">
        <f>AZ30+AZ31+AZ32</f>
        <v>0</v>
      </c>
      <c r="BA28" s="13">
        <f t="shared" si="24"/>
        <v>306756</v>
      </c>
      <c r="BB28" s="13">
        <f>BB30+BB31+BB32</f>
        <v>-54778.2</v>
      </c>
      <c r="BC28" s="13">
        <f t="shared" si="25"/>
        <v>251977.8</v>
      </c>
      <c r="BD28" s="13">
        <f>BD30+BD31+BD32</f>
        <v>0</v>
      </c>
      <c r="BE28" s="13">
        <f t="shared" si="26"/>
        <v>251977.8</v>
      </c>
      <c r="BF28" s="22">
        <f>BF30+BF31+BF32</f>
        <v>0</v>
      </c>
      <c r="BG28" s="41">
        <f t="shared" si="27"/>
        <v>251977.8</v>
      </c>
      <c r="BH28" s="13">
        <f t="shared" si="42"/>
        <v>0</v>
      </c>
      <c r="BI28" s="14">
        <f>BI30+BI31+BI32</f>
        <v>0</v>
      </c>
      <c r="BJ28" s="14">
        <f t="shared" si="28"/>
        <v>0</v>
      </c>
      <c r="BK28" s="14">
        <f>BK30+BK31+BK32</f>
        <v>0</v>
      </c>
      <c r="BL28" s="14">
        <f t="shared" si="29"/>
        <v>0</v>
      </c>
      <c r="BM28" s="14">
        <f>BM30+BM31+BM32</f>
        <v>0</v>
      </c>
      <c r="BN28" s="14">
        <f t="shared" si="30"/>
        <v>0</v>
      </c>
      <c r="BO28" s="14">
        <f>BO30+BO31+BO32</f>
        <v>0</v>
      </c>
      <c r="BP28" s="14">
        <f t="shared" si="31"/>
        <v>0</v>
      </c>
      <c r="BQ28" s="14">
        <f>BQ30+BQ31+BQ32</f>
        <v>0</v>
      </c>
      <c r="BR28" s="14">
        <f t="shared" si="32"/>
        <v>0</v>
      </c>
      <c r="BS28" s="14">
        <f>BS30+BS31+BS32</f>
        <v>0</v>
      </c>
      <c r="BT28" s="14">
        <f t="shared" si="33"/>
        <v>0</v>
      </c>
      <c r="BU28" s="14">
        <f>BU30+BU31+BU32</f>
        <v>0</v>
      </c>
      <c r="BV28" s="14">
        <f t="shared" si="34"/>
        <v>0</v>
      </c>
      <c r="BW28" s="14">
        <f>BW30+BW31+BW32</f>
        <v>0</v>
      </c>
      <c r="BX28" s="14">
        <f t="shared" si="35"/>
        <v>0</v>
      </c>
      <c r="BY28" s="14">
        <f>BY30+BY31+BY32</f>
        <v>0</v>
      </c>
      <c r="BZ28" s="14">
        <f t="shared" si="36"/>
        <v>0</v>
      </c>
      <c r="CA28" s="14">
        <f>CA30+CA31+CA32</f>
        <v>0</v>
      </c>
      <c r="CB28" s="14">
        <f t="shared" si="37"/>
        <v>0</v>
      </c>
      <c r="CC28" s="14">
        <f>CC30+CC31+CC32</f>
        <v>0</v>
      </c>
      <c r="CD28" s="14">
        <f t="shared" si="38"/>
        <v>0</v>
      </c>
      <c r="CE28" s="14">
        <f>CE30+CE31+CE32</f>
        <v>0</v>
      </c>
      <c r="CF28" s="14">
        <f t="shared" si="39"/>
        <v>0</v>
      </c>
      <c r="CG28" s="24">
        <f>CG30+CG31+CG32</f>
        <v>0</v>
      </c>
      <c r="CH28" s="43">
        <f t="shared" si="40"/>
        <v>0</v>
      </c>
      <c r="CJ28" s="11"/>
    </row>
    <row r="29" spans="1:88" ht="18.75" customHeight="1" x14ac:dyDescent="0.35">
      <c r="A29" s="152"/>
      <c r="B29" s="96" t="s">
        <v>5</v>
      </c>
      <c r="C29" s="95"/>
      <c r="D29" s="13"/>
      <c r="E29" s="41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22"/>
      <c r="AD29" s="41"/>
      <c r="AE29" s="13"/>
      <c r="AF29" s="41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22"/>
      <c r="BG29" s="41"/>
      <c r="BH29" s="13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24"/>
      <c r="CH29" s="43"/>
      <c r="CJ29" s="11"/>
    </row>
    <row r="30" spans="1:88" s="3" customFormat="1" ht="18.75" hidden="1" customHeight="1" x14ac:dyDescent="0.35">
      <c r="A30" s="153"/>
      <c r="B30" s="18" t="s">
        <v>6</v>
      </c>
      <c r="C30" s="5"/>
      <c r="D30" s="13">
        <v>22843.7</v>
      </c>
      <c r="E30" s="41">
        <v>-10.199999999999999</v>
      </c>
      <c r="F30" s="13">
        <f t="shared" si="1"/>
        <v>22833.5</v>
      </c>
      <c r="G30" s="13">
        <v>7.0000000000000001E-3</v>
      </c>
      <c r="H30" s="13">
        <f t="shared" ref="H30:H33" si="43">F30+G30</f>
        <v>22833.507000000001</v>
      </c>
      <c r="I30" s="13"/>
      <c r="J30" s="13">
        <f t="shared" ref="J30:J33" si="44">H30+I30</f>
        <v>22833.507000000001</v>
      </c>
      <c r="K30" s="13"/>
      <c r="L30" s="13">
        <f t="shared" ref="L30:L33" si="45">J30+K30</f>
        <v>22833.507000000001</v>
      </c>
      <c r="M30" s="13"/>
      <c r="N30" s="13">
        <f t="shared" ref="N30:N33" si="46">L30+M30</f>
        <v>22833.507000000001</v>
      </c>
      <c r="O30" s="13"/>
      <c r="P30" s="13">
        <f t="shared" ref="P30:P33" si="47">N30+O30</f>
        <v>22833.507000000001</v>
      </c>
      <c r="Q30" s="13"/>
      <c r="R30" s="13">
        <f t="shared" ref="R30:R33" si="48">P30+Q30</f>
        <v>22833.507000000001</v>
      </c>
      <c r="S30" s="13"/>
      <c r="T30" s="13">
        <f t="shared" ref="T30:T33" si="49">R30+S30</f>
        <v>22833.507000000001</v>
      </c>
      <c r="U30" s="13"/>
      <c r="V30" s="13">
        <f t="shared" ref="V30:V33" si="50">T30+U30</f>
        <v>22833.507000000001</v>
      </c>
      <c r="W30" s="13"/>
      <c r="X30" s="13">
        <f t="shared" ref="X30:X33" si="51">V30+W30</f>
        <v>22833.507000000001</v>
      </c>
      <c r="Y30" s="13">
        <v>4627.2</v>
      </c>
      <c r="Z30" s="13">
        <f t="shared" ref="Z30:Z33" si="52">X30+Y30</f>
        <v>27460.707000000002</v>
      </c>
      <c r="AA30" s="13"/>
      <c r="AB30" s="13">
        <f t="shared" ref="AB30:AB33" si="53">Z30+AA30</f>
        <v>27460.707000000002</v>
      </c>
      <c r="AC30" s="22">
        <v>58882.841999999997</v>
      </c>
      <c r="AD30" s="13">
        <f t="shared" ref="AD30:AD33" si="54">AB30+AC30</f>
        <v>86343.548999999999</v>
      </c>
      <c r="AE30" s="13">
        <v>4627.2</v>
      </c>
      <c r="AF30" s="41"/>
      <c r="AG30" s="13">
        <f t="shared" si="14"/>
        <v>4627.2</v>
      </c>
      <c r="AH30" s="13"/>
      <c r="AI30" s="13">
        <f t="shared" ref="AI30:AI33" si="55">AG30+AH30</f>
        <v>4627.2</v>
      </c>
      <c r="AJ30" s="13"/>
      <c r="AK30" s="13">
        <f>AI30+AJ30</f>
        <v>4627.2</v>
      </c>
      <c r="AL30" s="13"/>
      <c r="AM30" s="13">
        <f>AK30+AL30</f>
        <v>4627.2</v>
      </c>
      <c r="AN30" s="13"/>
      <c r="AO30" s="13">
        <f>AM30+AN30</f>
        <v>4627.2</v>
      </c>
      <c r="AP30" s="13"/>
      <c r="AQ30" s="13">
        <f>AO30+AP30</f>
        <v>4627.2</v>
      </c>
      <c r="AR30" s="13"/>
      <c r="AS30" s="13">
        <f>AQ30+AR30</f>
        <v>4627.2</v>
      </c>
      <c r="AT30" s="13"/>
      <c r="AU30" s="13">
        <f>AS30+AT30</f>
        <v>4627.2</v>
      </c>
      <c r="AV30" s="13"/>
      <c r="AW30" s="13">
        <f>AU30+AV30</f>
        <v>4627.2</v>
      </c>
      <c r="AX30" s="13"/>
      <c r="AY30" s="13">
        <f>AW30+AX30</f>
        <v>4627.2</v>
      </c>
      <c r="AZ30" s="13"/>
      <c r="BA30" s="13">
        <f>AY30+AZ30</f>
        <v>4627.2</v>
      </c>
      <c r="BB30" s="13">
        <v>-4627.2</v>
      </c>
      <c r="BC30" s="13">
        <f>BA30+BB30</f>
        <v>0</v>
      </c>
      <c r="BD30" s="13"/>
      <c r="BE30" s="13">
        <f>BC30+BD30</f>
        <v>0</v>
      </c>
      <c r="BF30" s="22"/>
      <c r="BG30" s="13">
        <f>BE30+BF30</f>
        <v>0</v>
      </c>
      <c r="BH30" s="13">
        <v>0</v>
      </c>
      <c r="BI30" s="14"/>
      <c r="BJ30" s="14">
        <f t="shared" si="28"/>
        <v>0</v>
      </c>
      <c r="BK30" s="14"/>
      <c r="BL30" s="14">
        <f t="shared" ref="BL30:BL33" si="56">BJ30+BK30</f>
        <v>0</v>
      </c>
      <c r="BM30" s="14"/>
      <c r="BN30" s="14">
        <f t="shared" ref="BN30:BN33" si="57">BL30+BM30</f>
        <v>0</v>
      </c>
      <c r="BO30" s="14"/>
      <c r="BP30" s="14">
        <f t="shared" ref="BP30:BP33" si="58">BN30+BO30</f>
        <v>0</v>
      </c>
      <c r="BQ30" s="14"/>
      <c r="BR30" s="14">
        <f t="shared" ref="BR30:BR33" si="59">BP30+BQ30</f>
        <v>0</v>
      </c>
      <c r="BS30" s="14"/>
      <c r="BT30" s="14">
        <f t="shared" ref="BT30:BT33" si="60">BR30+BS30</f>
        <v>0</v>
      </c>
      <c r="BU30" s="14"/>
      <c r="BV30" s="14">
        <f t="shared" ref="BV30:BV33" si="61">BT30+BU30</f>
        <v>0</v>
      </c>
      <c r="BW30" s="14"/>
      <c r="BX30" s="14">
        <f t="shared" ref="BX30:BX33" si="62">BV30+BW30</f>
        <v>0</v>
      </c>
      <c r="BY30" s="14"/>
      <c r="BZ30" s="14">
        <f t="shared" ref="BZ30:BZ33" si="63">BX30+BY30</f>
        <v>0</v>
      </c>
      <c r="CA30" s="14"/>
      <c r="CB30" s="14">
        <f t="shared" ref="CB30:CB33" si="64">BZ30+CA30</f>
        <v>0</v>
      </c>
      <c r="CC30" s="14"/>
      <c r="CD30" s="14">
        <f t="shared" ref="CD30:CD33" si="65">CB30+CC30</f>
        <v>0</v>
      </c>
      <c r="CE30" s="14"/>
      <c r="CF30" s="14">
        <f t="shared" ref="CF30:CF33" si="66">CD30+CE30</f>
        <v>0</v>
      </c>
      <c r="CG30" s="24"/>
      <c r="CH30" s="14">
        <f t="shared" ref="CH30:CH33" si="67">CF30+CG30</f>
        <v>0</v>
      </c>
      <c r="CI30" s="8" t="s">
        <v>238</v>
      </c>
      <c r="CJ30" s="11">
        <v>0</v>
      </c>
    </row>
    <row r="31" spans="1:88" ht="18.75" customHeight="1" x14ac:dyDescent="0.35">
      <c r="A31" s="152"/>
      <c r="B31" s="96" t="s">
        <v>12</v>
      </c>
      <c r="C31" s="95"/>
      <c r="D31" s="13">
        <f>13765.2+96489.3</f>
        <v>110254.5</v>
      </c>
      <c r="E31" s="41">
        <v>-13765.2</v>
      </c>
      <c r="F31" s="13">
        <f t="shared" si="1"/>
        <v>96489.3</v>
      </c>
      <c r="G31" s="13"/>
      <c r="H31" s="13">
        <f t="shared" si="43"/>
        <v>96489.3</v>
      </c>
      <c r="I31" s="13"/>
      <c r="J31" s="13">
        <f t="shared" si="44"/>
        <v>96489.3</v>
      </c>
      <c r="K31" s="13">
        <f>9646.9-9646.9</f>
        <v>0</v>
      </c>
      <c r="L31" s="13">
        <f t="shared" si="45"/>
        <v>96489.3</v>
      </c>
      <c r="M31" s="13">
        <f>9646.9-9646.9</f>
        <v>0</v>
      </c>
      <c r="N31" s="13">
        <f t="shared" si="46"/>
        <v>96489.3</v>
      </c>
      <c r="O31" s="13"/>
      <c r="P31" s="13">
        <f t="shared" si="47"/>
        <v>96489.3</v>
      </c>
      <c r="Q31" s="13"/>
      <c r="R31" s="13">
        <f t="shared" si="48"/>
        <v>96489.3</v>
      </c>
      <c r="S31" s="13"/>
      <c r="T31" s="13">
        <f t="shared" si="49"/>
        <v>96489.3</v>
      </c>
      <c r="U31" s="13">
        <v>9107.2000000000007</v>
      </c>
      <c r="V31" s="13">
        <f t="shared" si="50"/>
        <v>105596.5</v>
      </c>
      <c r="W31" s="13"/>
      <c r="X31" s="13">
        <f t="shared" si="51"/>
        <v>105596.5</v>
      </c>
      <c r="Y31" s="13">
        <f>54151</f>
        <v>54151</v>
      </c>
      <c r="Z31" s="13">
        <f t="shared" si="52"/>
        <v>159747.5</v>
      </c>
      <c r="AA31" s="13"/>
      <c r="AB31" s="13">
        <f t="shared" si="53"/>
        <v>159747.5</v>
      </c>
      <c r="AC31" s="22"/>
      <c r="AD31" s="41">
        <f t="shared" si="54"/>
        <v>159747.5</v>
      </c>
      <c r="AE31" s="13">
        <v>66424.3</v>
      </c>
      <c r="AF31" s="41"/>
      <c r="AG31" s="13">
        <f t="shared" si="14"/>
        <v>66424.3</v>
      </c>
      <c r="AH31" s="13"/>
      <c r="AI31" s="13">
        <f t="shared" si="55"/>
        <v>66424.3</v>
      </c>
      <c r="AJ31" s="13"/>
      <c r="AK31" s="13">
        <f>AI31+AJ31</f>
        <v>66424.3</v>
      </c>
      <c r="AL31" s="13">
        <v>50151</v>
      </c>
      <c r="AM31" s="13">
        <f>AK31+AL31</f>
        <v>116575.3</v>
      </c>
      <c r="AN31" s="13">
        <f>9107.2-9107.2</f>
        <v>0</v>
      </c>
      <c r="AO31" s="13">
        <f>AM31+AN31</f>
        <v>116575.3</v>
      </c>
      <c r="AP31" s="13">
        <f>9107.2-9107.2</f>
        <v>0</v>
      </c>
      <c r="AQ31" s="13">
        <f>AO31+AP31</f>
        <v>116575.3</v>
      </c>
      <c r="AR31" s="13"/>
      <c r="AS31" s="13">
        <f>AQ31+AR31</f>
        <v>116575.3</v>
      </c>
      <c r="AT31" s="13"/>
      <c r="AU31" s="13">
        <f>AS31+AT31</f>
        <v>116575.3</v>
      </c>
      <c r="AV31" s="13"/>
      <c r="AW31" s="13">
        <f>AU31+AV31</f>
        <v>116575.3</v>
      </c>
      <c r="AX31" s="13">
        <v>-9107.2000000000007</v>
      </c>
      <c r="AY31" s="13">
        <f>AW31+AX31</f>
        <v>107468.1</v>
      </c>
      <c r="AZ31" s="13"/>
      <c r="BA31" s="13">
        <f>AY31+AZ31</f>
        <v>107468.1</v>
      </c>
      <c r="BB31" s="13">
        <f>-50151</f>
        <v>-50151</v>
      </c>
      <c r="BC31" s="13">
        <f>BA31+BB31</f>
        <v>57317.100000000006</v>
      </c>
      <c r="BD31" s="13"/>
      <c r="BE31" s="13">
        <f>BC31+BD31</f>
        <v>57317.100000000006</v>
      </c>
      <c r="BF31" s="22"/>
      <c r="BG31" s="41">
        <f>BE31+BF31</f>
        <v>57317.100000000006</v>
      </c>
      <c r="BH31" s="13">
        <v>0</v>
      </c>
      <c r="BI31" s="14"/>
      <c r="BJ31" s="14">
        <f t="shared" si="28"/>
        <v>0</v>
      </c>
      <c r="BK31" s="14"/>
      <c r="BL31" s="14">
        <f t="shared" si="56"/>
        <v>0</v>
      </c>
      <c r="BM31" s="14"/>
      <c r="BN31" s="14">
        <f t="shared" si="57"/>
        <v>0</v>
      </c>
      <c r="BO31" s="14"/>
      <c r="BP31" s="14">
        <f t="shared" si="58"/>
        <v>0</v>
      </c>
      <c r="BQ31" s="14"/>
      <c r="BR31" s="14">
        <f t="shared" si="59"/>
        <v>0</v>
      </c>
      <c r="BS31" s="14"/>
      <c r="BT31" s="14">
        <f t="shared" si="60"/>
        <v>0</v>
      </c>
      <c r="BU31" s="14"/>
      <c r="BV31" s="14">
        <f t="shared" si="61"/>
        <v>0</v>
      </c>
      <c r="BW31" s="14"/>
      <c r="BX31" s="14">
        <f t="shared" si="62"/>
        <v>0</v>
      </c>
      <c r="BY31" s="14"/>
      <c r="BZ31" s="14">
        <f t="shared" si="63"/>
        <v>0</v>
      </c>
      <c r="CA31" s="14"/>
      <c r="CB31" s="14">
        <f t="shared" si="64"/>
        <v>0</v>
      </c>
      <c r="CC31" s="14"/>
      <c r="CD31" s="14">
        <f t="shared" si="65"/>
        <v>0</v>
      </c>
      <c r="CE31" s="14"/>
      <c r="CF31" s="14">
        <f t="shared" si="66"/>
        <v>0</v>
      </c>
      <c r="CG31" s="24"/>
      <c r="CH31" s="43">
        <f t="shared" si="67"/>
        <v>0</v>
      </c>
      <c r="CI31" s="8" t="s">
        <v>216</v>
      </c>
      <c r="CJ31" s="11"/>
    </row>
    <row r="32" spans="1:88" ht="18.75" customHeight="1" x14ac:dyDescent="0.35">
      <c r="A32" s="152"/>
      <c r="B32" s="96" t="s">
        <v>29</v>
      </c>
      <c r="C32" s="95"/>
      <c r="D32" s="13">
        <v>257546.8</v>
      </c>
      <c r="E32" s="41"/>
      <c r="F32" s="13">
        <f t="shared" si="1"/>
        <v>257546.8</v>
      </c>
      <c r="G32" s="13"/>
      <c r="H32" s="13">
        <f t="shared" si="43"/>
        <v>257546.8</v>
      </c>
      <c r="I32" s="13"/>
      <c r="J32" s="13">
        <f t="shared" si="44"/>
        <v>257546.8</v>
      </c>
      <c r="K32" s="13">
        <v>-26082.3</v>
      </c>
      <c r="L32" s="13">
        <f t="shared" si="45"/>
        <v>231464.5</v>
      </c>
      <c r="M32" s="13"/>
      <c r="N32" s="13">
        <f t="shared" si="46"/>
        <v>231464.5</v>
      </c>
      <c r="O32" s="13"/>
      <c r="P32" s="13">
        <f t="shared" si="47"/>
        <v>231464.5</v>
      </c>
      <c r="Q32" s="13"/>
      <c r="R32" s="13">
        <f t="shared" si="48"/>
        <v>231464.5</v>
      </c>
      <c r="S32" s="13"/>
      <c r="T32" s="13">
        <f t="shared" si="49"/>
        <v>231464.5</v>
      </c>
      <c r="U32" s="13"/>
      <c r="V32" s="13">
        <f t="shared" si="50"/>
        <v>231464.5</v>
      </c>
      <c r="W32" s="13"/>
      <c r="X32" s="13">
        <f t="shared" si="51"/>
        <v>231464.5</v>
      </c>
      <c r="Y32" s="13"/>
      <c r="Z32" s="13">
        <f t="shared" si="52"/>
        <v>231464.5</v>
      </c>
      <c r="AA32" s="13"/>
      <c r="AB32" s="13">
        <f t="shared" si="53"/>
        <v>231464.5</v>
      </c>
      <c r="AC32" s="22"/>
      <c r="AD32" s="41">
        <f t="shared" si="54"/>
        <v>231464.5</v>
      </c>
      <c r="AE32" s="13">
        <v>221982.3</v>
      </c>
      <c r="AF32" s="41"/>
      <c r="AG32" s="13">
        <f t="shared" si="14"/>
        <v>221982.3</v>
      </c>
      <c r="AH32" s="13"/>
      <c r="AI32" s="13">
        <f t="shared" si="55"/>
        <v>221982.3</v>
      </c>
      <c r="AJ32" s="13"/>
      <c r="AK32" s="13">
        <f>AI32+AJ32</f>
        <v>221982.3</v>
      </c>
      <c r="AL32" s="13"/>
      <c r="AM32" s="13">
        <f>AK32+AL32</f>
        <v>221982.3</v>
      </c>
      <c r="AN32" s="13">
        <v>-27321.599999999999</v>
      </c>
      <c r="AO32" s="13">
        <f>AM32+AN32</f>
        <v>194660.69999999998</v>
      </c>
      <c r="AP32" s="13"/>
      <c r="AQ32" s="13">
        <f>AO32+AP32</f>
        <v>194660.69999999998</v>
      </c>
      <c r="AR32" s="13"/>
      <c r="AS32" s="13">
        <f>AQ32+AR32</f>
        <v>194660.69999999998</v>
      </c>
      <c r="AT32" s="13"/>
      <c r="AU32" s="13">
        <f>AS32+AT32</f>
        <v>194660.69999999998</v>
      </c>
      <c r="AV32" s="13"/>
      <c r="AW32" s="13">
        <f>AU32+AV32</f>
        <v>194660.69999999998</v>
      </c>
      <c r="AX32" s="13"/>
      <c r="AY32" s="13">
        <f>AW32+AX32</f>
        <v>194660.69999999998</v>
      </c>
      <c r="AZ32" s="13"/>
      <c r="BA32" s="13">
        <f>AY32+AZ32</f>
        <v>194660.69999999998</v>
      </c>
      <c r="BB32" s="13"/>
      <c r="BC32" s="13">
        <f>BA32+BB32</f>
        <v>194660.69999999998</v>
      </c>
      <c r="BD32" s="13"/>
      <c r="BE32" s="13">
        <f>BC32+BD32</f>
        <v>194660.69999999998</v>
      </c>
      <c r="BF32" s="22"/>
      <c r="BG32" s="41">
        <f>BE32+BF32</f>
        <v>194660.69999999998</v>
      </c>
      <c r="BH32" s="13">
        <v>0</v>
      </c>
      <c r="BI32" s="14"/>
      <c r="BJ32" s="14">
        <f t="shared" si="28"/>
        <v>0</v>
      </c>
      <c r="BK32" s="14"/>
      <c r="BL32" s="14">
        <f t="shared" si="56"/>
        <v>0</v>
      </c>
      <c r="BM32" s="14"/>
      <c r="BN32" s="14">
        <f t="shared" si="57"/>
        <v>0</v>
      </c>
      <c r="BO32" s="14"/>
      <c r="BP32" s="14">
        <f t="shared" si="58"/>
        <v>0</v>
      </c>
      <c r="BQ32" s="14"/>
      <c r="BR32" s="14">
        <f t="shared" si="59"/>
        <v>0</v>
      </c>
      <c r="BS32" s="14"/>
      <c r="BT32" s="14">
        <f t="shared" si="60"/>
        <v>0</v>
      </c>
      <c r="BU32" s="14"/>
      <c r="BV32" s="14">
        <f t="shared" si="61"/>
        <v>0</v>
      </c>
      <c r="BW32" s="14"/>
      <c r="BX32" s="14">
        <f t="shared" si="62"/>
        <v>0</v>
      </c>
      <c r="BY32" s="14"/>
      <c r="BZ32" s="14">
        <f t="shared" si="63"/>
        <v>0</v>
      </c>
      <c r="CA32" s="14"/>
      <c r="CB32" s="14">
        <f t="shared" si="64"/>
        <v>0</v>
      </c>
      <c r="CC32" s="14"/>
      <c r="CD32" s="14">
        <f t="shared" si="65"/>
        <v>0</v>
      </c>
      <c r="CE32" s="14"/>
      <c r="CF32" s="14">
        <f t="shared" si="66"/>
        <v>0</v>
      </c>
      <c r="CG32" s="24"/>
      <c r="CH32" s="43">
        <f t="shared" si="67"/>
        <v>0</v>
      </c>
      <c r="CI32" s="8" t="s">
        <v>215</v>
      </c>
      <c r="CJ32" s="11"/>
    </row>
    <row r="33" spans="1:88" ht="56.25" customHeight="1" x14ac:dyDescent="0.35">
      <c r="A33" s="154"/>
      <c r="B33" s="96" t="s">
        <v>402</v>
      </c>
      <c r="C33" s="95" t="s">
        <v>11</v>
      </c>
      <c r="D33" s="13">
        <f>D35+D36+D37</f>
        <v>0</v>
      </c>
      <c r="E33" s="41">
        <f>E35+E36+E37</f>
        <v>0</v>
      </c>
      <c r="F33" s="13">
        <f t="shared" si="1"/>
        <v>0</v>
      </c>
      <c r="G33" s="13">
        <f>G35+G36+G37</f>
        <v>0</v>
      </c>
      <c r="H33" s="13">
        <f t="shared" si="43"/>
        <v>0</v>
      </c>
      <c r="I33" s="13">
        <f>I35+I36+I37</f>
        <v>0</v>
      </c>
      <c r="J33" s="13">
        <f t="shared" si="44"/>
        <v>0</v>
      </c>
      <c r="K33" s="13">
        <f>K35+K36+K37</f>
        <v>0</v>
      </c>
      <c r="L33" s="13">
        <f t="shared" si="45"/>
        <v>0</v>
      </c>
      <c r="M33" s="13">
        <f>M35+M36+M37</f>
        <v>0</v>
      </c>
      <c r="N33" s="13">
        <f t="shared" si="46"/>
        <v>0</v>
      </c>
      <c r="O33" s="13">
        <f>O35+O36+O37</f>
        <v>0</v>
      </c>
      <c r="P33" s="13">
        <f t="shared" si="47"/>
        <v>0</v>
      </c>
      <c r="Q33" s="13">
        <f>Q35+Q36+Q37</f>
        <v>0</v>
      </c>
      <c r="R33" s="13">
        <f t="shared" si="48"/>
        <v>0</v>
      </c>
      <c r="S33" s="13">
        <f>S35+S36+S37</f>
        <v>0</v>
      </c>
      <c r="T33" s="13">
        <f t="shared" si="49"/>
        <v>0</v>
      </c>
      <c r="U33" s="13">
        <f>U35+U36+U37</f>
        <v>0</v>
      </c>
      <c r="V33" s="13">
        <f t="shared" si="50"/>
        <v>0</v>
      </c>
      <c r="W33" s="13">
        <f>W35+W36+W37</f>
        <v>0</v>
      </c>
      <c r="X33" s="13">
        <f t="shared" si="51"/>
        <v>0</v>
      </c>
      <c r="Y33" s="13">
        <f>Y35+Y36+Y37</f>
        <v>0</v>
      </c>
      <c r="Z33" s="13">
        <f t="shared" si="52"/>
        <v>0</v>
      </c>
      <c r="AA33" s="13">
        <f>AA35+AA36+AA37</f>
        <v>0</v>
      </c>
      <c r="AB33" s="13">
        <f t="shared" si="53"/>
        <v>0</v>
      </c>
      <c r="AC33" s="22">
        <f>AC35+AC36+AC37</f>
        <v>0</v>
      </c>
      <c r="AD33" s="41">
        <f t="shared" si="54"/>
        <v>0</v>
      </c>
      <c r="AE33" s="13">
        <f t="shared" ref="AE33:BH33" si="68">AE35+AE36+AE37</f>
        <v>54989.3</v>
      </c>
      <c r="AF33" s="41">
        <f>AF35+AF36+AF37</f>
        <v>0</v>
      </c>
      <c r="AG33" s="13">
        <f t="shared" si="14"/>
        <v>54989.3</v>
      </c>
      <c r="AH33" s="13">
        <f>AH35+AH36+AH37</f>
        <v>0</v>
      </c>
      <c r="AI33" s="13">
        <f t="shared" si="55"/>
        <v>54989.3</v>
      </c>
      <c r="AJ33" s="13">
        <f>AJ35+AJ36+AJ37</f>
        <v>0</v>
      </c>
      <c r="AK33" s="13">
        <f>AI33+AJ33</f>
        <v>54989.3</v>
      </c>
      <c r="AL33" s="13">
        <f>AL35+AL36+AL37</f>
        <v>0</v>
      </c>
      <c r="AM33" s="13">
        <f>AK33+AL33</f>
        <v>54989.3</v>
      </c>
      <c r="AN33" s="13">
        <f>AN35+AN36+AN37</f>
        <v>0</v>
      </c>
      <c r="AO33" s="13">
        <f>AM33+AN33</f>
        <v>54989.3</v>
      </c>
      <c r="AP33" s="13">
        <f>AP35+AP36+AP37</f>
        <v>0</v>
      </c>
      <c r="AQ33" s="13">
        <f>AO33+AP33</f>
        <v>54989.3</v>
      </c>
      <c r="AR33" s="13">
        <f>AR35+AR36+AR37</f>
        <v>0</v>
      </c>
      <c r="AS33" s="13">
        <f>AQ33+AR33</f>
        <v>54989.3</v>
      </c>
      <c r="AT33" s="13">
        <f>AT35+AT36+AT37</f>
        <v>0</v>
      </c>
      <c r="AU33" s="13">
        <f>AS33+AT33</f>
        <v>54989.3</v>
      </c>
      <c r="AV33" s="13">
        <f>AV35+AV36+AV37</f>
        <v>0</v>
      </c>
      <c r="AW33" s="13">
        <f>AU33+AV33</f>
        <v>54989.3</v>
      </c>
      <c r="AX33" s="13">
        <f>AX35+AX36+AX37</f>
        <v>0</v>
      </c>
      <c r="AY33" s="13">
        <f>AW33+AX33</f>
        <v>54989.3</v>
      </c>
      <c r="AZ33" s="13">
        <f>AZ35+AZ36+AZ37</f>
        <v>0</v>
      </c>
      <c r="BA33" s="13">
        <f>AY33+AZ33</f>
        <v>54989.3</v>
      </c>
      <c r="BB33" s="13">
        <f>BB35+BB36+BB37</f>
        <v>0</v>
      </c>
      <c r="BC33" s="13">
        <f>BA33+BB33</f>
        <v>54989.3</v>
      </c>
      <c r="BD33" s="13">
        <f>BD35+BD36+BD37</f>
        <v>0</v>
      </c>
      <c r="BE33" s="13">
        <f>BC33+BD33</f>
        <v>54989.3</v>
      </c>
      <c r="BF33" s="22">
        <f>BF35+BF36+BF37</f>
        <v>0</v>
      </c>
      <c r="BG33" s="41">
        <f>BE33+BF33</f>
        <v>54989.3</v>
      </c>
      <c r="BH33" s="13">
        <f t="shared" si="68"/>
        <v>0</v>
      </c>
      <c r="BI33" s="14">
        <f>BI35+BI36+BI37</f>
        <v>0</v>
      </c>
      <c r="BJ33" s="14">
        <f t="shared" si="28"/>
        <v>0</v>
      </c>
      <c r="BK33" s="14">
        <f>BK35+BK36+BK37</f>
        <v>0</v>
      </c>
      <c r="BL33" s="14">
        <f t="shared" si="56"/>
        <v>0</v>
      </c>
      <c r="BM33" s="14">
        <f>BM35+BM36+BM37</f>
        <v>0</v>
      </c>
      <c r="BN33" s="14">
        <f t="shared" si="57"/>
        <v>0</v>
      </c>
      <c r="BO33" s="14">
        <f>BO35+BO36+BO37</f>
        <v>0</v>
      </c>
      <c r="BP33" s="14">
        <f t="shared" si="58"/>
        <v>0</v>
      </c>
      <c r="BQ33" s="14">
        <f>BQ35+BQ36+BQ37</f>
        <v>0</v>
      </c>
      <c r="BR33" s="14">
        <f t="shared" si="59"/>
        <v>0</v>
      </c>
      <c r="BS33" s="14">
        <f>BS35+BS36+BS37</f>
        <v>0</v>
      </c>
      <c r="BT33" s="14">
        <f t="shared" si="60"/>
        <v>0</v>
      </c>
      <c r="BU33" s="14">
        <f>BU35+BU36+BU37</f>
        <v>0</v>
      </c>
      <c r="BV33" s="14">
        <f t="shared" si="61"/>
        <v>0</v>
      </c>
      <c r="BW33" s="14">
        <f>BW35+BW36+BW37</f>
        <v>0</v>
      </c>
      <c r="BX33" s="14">
        <f t="shared" si="62"/>
        <v>0</v>
      </c>
      <c r="BY33" s="14">
        <f>BY35+BY36+BY37</f>
        <v>0</v>
      </c>
      <c r="BZ33" s="14">
        <f t="shared" si="63"/>
        <v>0</v>
      </c>
      <c r="CA33" s="14">
        <f>CA35+CA36+CA37</f>
        <v>0</v>
      </c>
      <c r="CB33" s="14">
        <f t="shared" si="64"/>
        <v>0</v>
      </c>
      <c r="CC33" s="14">
        <f>CC35+CC36+CC37</f>
        <v>0</v>
      </c>
      <c r="CD33" s="14">
        <f t="shared" si="65"/>
        <v>0</v>
      </c>
      <c r="CE33" s="14">
        <f>CE35+CE36+CE37</f>
        <v>0</v>
      </c>
      <c r="CF33" s="14">
        <f t="shared" si="66"/>
        <v>0</v>
      </c>
      <c r="CG33" s="24">
        <f>CG35+CG36+CG37</f>
        <v>0</v>
      </c>
      <c r="CH33" s="43">
        <f t="shared" si="67"/>
        <v>0</v>
      </c>
      <c r="CJ33" s="11"/>
    </row>
    <row r="34" spans="1:88" ht="18.75" customHeight="1" x14ac:dyDescent="0.35">
      <c r="A34" s="98"/>
      <c r="B34" s="96" t="s">
        <v>5</v>
      </c>
      <c r="C34" s="95"/>
      <c r="D34" s="13"/>
      <c r="E34" s="41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22"/>
      <c r="AD34" s="41"/>
      <c r="AE34" s="13"/>
      <c r="AF34" s="41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22"/>
      <c r="BG34" s="41"/>
      <c r="BH34" s="13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24"/>
      <c r="CH34" s="43"/>
      <c r="CJ34" s="11"/>
    </row>
    <row r="35" spans="1:88" s="3" customFormat="1" ht="18.75" hidden="1" customHeight="1" x14ac:dyDescent="0.35">
      <c r="A35" s="75"/>
      <c r="B35" s="18" t="s">
        <v>6</v>
      </c>
      <c r="C35" s="19"/>
      <c r="D35" s="13"/>
      <c r="E35" s="41"/>
      <c r="F35" s="13">
        <f t="shared" si="1"/>
        <v>0</v>
      </c>
      <c r="G35" s="13"/>
      <c r="H35" s="13">
        <f t="shared" ref="H35:H45" si="69">F35+G35</f>
        <v>0</v>
      </c>
      <c r="I35" s="13"/>
      <c r="J35" s="13">
        <f t="shared" ref="J35:J37" si="70">H35+I35</f>
        <v>0</v>
      </c>
      <c r="K35" s="13"/>
      <c r="L35" s="13">
        <f t="shared" ref="L35:L37" si="71">J35+K35</f>
        <v>0</v>
      </c>
      <c r="M35" s="13"/>
      <c r="N35" s="13">
        <f t="shared" ref="N35:N37" si="72">L35+M35</f>
        <v>0</v>
      </c>
      <c r="O35" s="13"/>
      <c r="P35" s="13">
        <f t="shared" ref="P35:P37" si="73">N35+O35</f>
        <v>0</v>
      </c>
      <c r="Q35" s="13"/>
      <c r="R35" s="13">
        <f t="shared" ref="R35:R37" si="74">P35+Q35</f>
        <v>0</v>
      </c>
      <c r="S35" s="13"/>
      <c r="T35" s="13">
        <f t="shared" ref="T35:T37" si="75">R35+S35</f>
        <v>0</v>
      </c>
      <c r="U35" s="13"/>
      <c r="V35" s="13">
        <f t="shared" ref="V35:V37" si="76">T35+U35</f>
        <v>0</v>
      </c>
      <c r="W35" s="13"/>
      <c r="X35" s="13">
        <f t="shared" ref="X35:X37" si="77">V35+W35</f>
        <v>0</v>
      </c>
      <c r="Y35" s="13"/>
      <c r="Z35" s="13">
        <f t="shared" ref="Z35:Z37" si="78">X35+Y35</f>
        <v>0</v>
      </c>
      <c r="AA35" s="13"/>
      <c r="AB35" s="13">
        <f t="shared" ref="AB35:AB37" si="79">Z35+AA35</f>
        <v>0</v>
      </c>
      <c r="AC35" s="22"/>
      <c r="AD35" s="13">
        <f t="shared" ref="AD35:AD37" si="80">AB35+AC35</f>
        <v>0</v>
      </c>
      <c r="AE35" s="13"/>
      <c r="AF35" s="41"/>
      <c r="AG35" s="13">
        <f t="shared" si="14"/>
        <v>0</v>
      </c>
      <c r="AH35" s="13"/>
      <c r="AI35" s="13">
        <f t="shared" ref="AI35:AI45" si="81">AG35+AH35</f>
        <v>0</v>
      </c>
      <c r="AJ35" s="13"/>
      <c r="AK35" s="13">
        <f t="shared" ref="AK35:AK42" si="82">AI35+AJ35</f>
        <v>0</v>
      </c>
      <c r="AL35" s="13"/>
      <c r="AM35" s="13">
        <f t="shared" ref="AM35:AM42" si="83">AK35+AL35</f>
        <v>0</v>
      </c>
      <c r="AN35" s="13"/>
      <c r="AO35" s="13">
        <f t="shared" ref="AO35:AO42" si="84">AM35+AN35</f>
        <v>0</v>
      </c>
      <c r="AP35" s="13"/>
      <c r="AQ35" s="13">
        <f t="shared" ref="AQ35:AQ42" si="85">AO35+AP35</f>
        <v>0</v>
      </c>
      <c r="AR35" s="13"/>
      <c r="AS35" s="13">
        <f t="shared" ref="AS35:AS42" si="86">AQ35+AR35</f>
        <v>0</v>
      </c>
      <c r="AT35" s="13"/>
      <c r="AU35" s="13">
        <f t="shared" ref="AU35:AU42" si="87">AS35+AT35</f>
        <v>0</v>
      </c>
      <c r="AV35" s="13"/>
      <c r="AW35" s="13">
        <f t="shared" ref="AW35:AW42" si="88">AU35+AV35</f>
        <v>0</v>
      </c>
      <c r="AX35" s="13"/>
      <c r="AY35" s="13">
        <f t="shared" ref="AY35:AY42" si="89">AW35+AX35</f>
        <v>0</v>
      </c>
      <c r="AZ35" s="13"/>
      <c r="BA35" s="13">
        <f t="shared" ref="BA35:BA42" si="90">AY35+AZ35</f>
        <v>0</v>
      </c>
      <c r="BB35" s="13"/>
      <c r="BC35" s="13">
        <f t="shared" ref="BC35:BC42" si="91">BA35+BB35</f>
        <v>0</v>
      </c>
      <c r="BD35" s="13"/>
      <c r="BE35" s="13">
        <f t="shared" ref="BE35:BE42" si="92">BC35+BD35</f>
        <v>0</v>
      </c>
      <c r="BF35" s="22"/>
      <c r="BG35" s="13">
        <f t="shared" ref="BG35:BG42" si="93">BE35+BF35</f>
        <v>0</v>
      </c>
      <c r="BH35" s="13"/>
      <c r="BI35" s="14"/>
      <c r="BJ35" s="14">
        <f t="shared" si="28"/>
        <v>0</v>
      </c>
      <c r="BK35" s="14"/>
      <c r="BL35" s="14">
        <f t="shared" ref="BL35:BL45" si="94">BJ35+BK35</f>
        <v>0</v>
      </c>
      <c r="BM35" s="14"/>
      <c r="BN35" s="14">
        <f t="shared" ref="BN35:BN42" si="95">BL35+BM35</f>
        <v>0</v>
      </c>
      <c r="BO35" s="14"/>
      <c r="BP35" s="14">
        <f t="shared" ref="BP35:BP42" si="96">BN35+BO35</f>
        <v>0</v>
      </c>
      <c r="BQ35" s="14"/>
      <c r="BR35" s="14">
        <f t="shared" ref="BR35:BR42" si="97">BP35+BQ35</f>
        <v>0</v>
      </c>
      <c r="BS35" s="14"/>
      <c r="BT35" s="14">
        <f t="shared" ref="BT35:BT42" si="98">BR35+BS35</f>
        <v>0</v>
      </c>
      <c r="BU35" s="14"/>
      <c r="BV35" s="14">
        <f t="shared" ref="BV35:BV42" si="99">BT35+BU35</f>
        <v>0</v>
      </c>
      <c r="BW35" s="14"/>
      <c r="BX35" s="14">
        <f t="shared" ref="BX35:BX42" si="100">BV35+BW35</f>
        <v>0</v>
      </c>
      <c r="BY35" s="14"/>
      <c r="BZ35" s="14">
        <f t="shared" ref="BZ35:BZ42" si="101">BX35+BY35</f>
        <v>0</v>
      </c>
      <c r="CA35" s="14"/>
      <c r="CB35" s="14">
        <f t="shared" ref="CB35:CB42" si="102">BZ35+CA35</f>
        <v>0</v>
      </c>
      <c r="CC35" s="14"/>
      <c r="CD35" s="14">
        <f t="shared" ref="CD35:CD42" si="103">CB35+CC35</f>
        <v>0</v>
      </c>
      <c r="CE35" s="14"/>
      <c r="CF35" s="14">
        <f t="shared" ref="CF35:CF42" si="104">CD35+CE35</f>
        <v>0</v>
      </c>
      <c r="CG35" s="24"/>
      <c r="CH35" s="14">
        <f t="shared" ref="CH35:CH42" si="105">CF35+CG35</f>
        <v>0</v>
      </c>
      <c r="CI35" s="8"/>
      <c r="CJ35" s="11">
        <v>0</v>
      </c>
    </row>
    <row r="36" spans="1:88" ht="18.75" customHeight="1" x14ac:dyDescent="0.35">
      <c r="A36" s="98"/>
      <c r="B36" s="96" t="s">
        <v>12</v>
      </c>
      <c r="C36" s="95"/>
      <c r="D36" s="13">
        <v>0</v>
      </c>
      <c r="E36" s="41">
        <v>0</v>
      </c>
      <c r="F36" s="13">
        <f t="shared" si="1"/>
        <v>0</v>
      </c>
      <c r="G36" s="13">
        <v>0</v>
      </c>
      <c r="H36" s="13">
        <f t="shared" si="69"/>
        <v>0</v>
      </c>
      <c r="I36" s="13">
        <v>0</v>
      </c>
      <c r="J36" s="13">
        <f t="shared" si="70"/>
        <v>0</v>
      </c>
      <c r="K36" s="13">
        <v>0</v>
      </c>
      <c r="L36" s="13">
        <f t="shared" si="71"/>
        <v>0</v>
      </c>
      <c r="M36" s="13">
        <v>0</v>
      </c>
      <c r="N36" s="13">
        <f t="shared" si="72"/>
        <v>0</v>
      </c>
      <c r="O36" s="13">
        <v>0</v>
      </c>
      <c r="P36" s="13">
        <f t="shared" si="73"/>
        <v>0</v>
      </c>
      <c r="Q36" s="13">
        <v>0</v>
      </c>
      <c r="R36" s="13">
        <f t="shared" si="74"/>
        <v>0</v>
      </c>
      <c r="S36" s="13">
        <v>0</v>
      </c>
      <c r="T36" s="13">
        <f t="shared" si="75"/>
        <v>0</v>
      </c>
      <c r="U36" s="13">
        <v>0</v>
      </c>
      <c r="V36" s="13">
        <f t="shared" si="76"/>
        <v>0</v>
      </c>
      <c r="W36" s="13">
        <v>0</v>
      </c>
      <c r="X36" s="13">
        <f t="shared" si="77"/>
        <v>0</v>
      </c>
      <c r="Y36" s="13">
        <v>0</v>
      </c>
      <c r="Z36" s="13">
        <f t="shared" si="78"/>
        <v>0</v>
      </c>
      <c r="AA36" s="13">
        <v>0</v>
      </c>
      <c r="AB36" s="13">
        <f t="shared" si="79"/>
        <v>0</v>
      </c>
      <c r="AC36" s="22"/>
      <c r="AD36" s="41">
        <f t="shared" si="80"/>
        <v>0</v>
      </c>
      <c r="AE36" s="13">
        <v>19424.7</v>
      </c>
      <c r="AF36" s="41">
        <v>0</v>
      </c>
      <c r="AG36" s="13">
        <f t="shared" si="14"/>
        <v>19424.7</v>
      </c>
      <c r="AH36" s="13">
        <v>0</v>
      </c>
      <c r="AI36" s="13">
        <f t="shared" si="81"/>
        <v>19424.7</v>
      </c>
      <c r="AJ36" s="13">
        <v>0</v>
      </c>
      <c r="AK36" s="13">
        <f t="shared" si="82"/>
        <v>19424.7</v>
      </c>
      <c r="AL36" s="13">
        <v>0</v>
      </c>
      <c r="AM36" s="13">
        <f t="shared" si="83"/>
        <v>19424.7</v>
      </c>
      <c r="AN36" s="13">
        <v>0</v>
      </c>
      <c r="AO36" s="13">
        <f t="shared" si="84"/>
        <v>19424.7</v>
      </c>
      <c r="AP36" s="13">
        <v>0</v>
      </c>
      <c r="AQ36" s="13">
        <f t="shared" si="85"/>
        <v>19424.7</v>
      </c>
      <c r="AR36" s="13">
        <v>0</v>
      </c>
      <c r="AS36" s="13">
        <f t="shared" si="86"/>
        <v>19424.7</v>
      </c>
      <c r="AT36" s="13">
        <v>0</v>
      </c>
      <c r="AU36" s="13">
        <f t="shared" si="87"/>
        <v>19424.7</v>
      </c>
      <c r="AV36" s="13">
        <v>0</v>
      </c>
      <c r="AW36" s="13">
        <f t="shared" si="88"/>
        <v>19424.7</v>
      </c>
      <c r="AX36" s="13">
        <v>0</v>
      </c>
      <c r="AY36" s="13">
        <f t="shared" si="89"/>
        <v>19424.7</v>
      </c>
      <c r="AZ36" s="13">
        <v>0</v>
      </c>
      <c r="BA36" s="13">
        <f t="shared" si="90"/>
        <v>19424.7</v>
      </c>
      <c r="BB36" s="13">
        <v>0</v>
      </c>
      <c r="BC36" s="13">
        <f t="shared" si="91"/>
        <v>19424.7</v>
      </c>
      <c r="BD36" s="13">
        <v>0</v>
      </c>
      <c r="BE36" s="13">
        <f t="shared" si="92"/>
        <v>19424.7</v>
      </c>
      <c r="BF36" s="22"/>
      <c r="BG36" s="41">
        <f t="shared" si="93"/>
        <v>19424.7</v>
      </c>
      <c r="BH36" s="13">
        <v>0</v>
      </c>
      <c r="BI36" s="14">
        <v>0</v>
      </c>
      <c r="BJ36" s="14">
        <f t="shared" si="28"/>
        <v>0</v>
      </c>
      <c r="BK36" s="14">
        <v>0</v>
      </c>
      <c r="BL36" s="14">
        <f t="shared" si="94"/>
        <v>0</v>
      </c>
      <c r="BM36" s="14">
        <v>0</v>
      </c>
      <c r="BN36" s="14">
        <f t="shared" si="95"/>
        <v>0</v>
      </c>
      <c r="BO36" s="14">
        <v>0</v>
      </c>
      <c r="BP36" s="14">
        <f t="shared" si="96"/>
        <v>0</v>
      </c>
      <c r="BQ36" s="14">
        <v>0</v>
      </c>
      <c r="BR36" s="14">
        <f t="shared" si="97"/>
        <v>0</v>
      </c>
      <c r="BS36" s="14">
        <v>0</v>
      </c>
      <c r="BT36" s="14">
        <f t="shared" si="98"/>
        <v>0</v>
      </c>
      <c r="BU36" s="14">
        <v>0</v>
      </c>
      <c r="BV36" s="14">
        <f t="shared" si="99"/>
        <v>0</v>
      </c>
      <c r="BW36" s="14">
        <v>0</v>
      </c>
      <c r="BX36" s="14">
        <f t="shared" si="100"/>
        <v>0</v>
      </c>
      <c r="BY36" s="14">
        <v>0</v>
      </c>
      <c r="BZ36" s="14">
        <f t="shared" si="101"/>
        <v>0</v>
      </c>
      <c r="CA36" s="14">
        <v>0</v>
      </c>
      <c r="CB36" s="14">
        <f t="shared" si="102"/>
        <v>0</v>
      </c>
      <c r="CC36" s="14">
        <v>0</v>
      </c>
      <c r="CD36" s="14">
        <f t="shared" si="103"/>
        <v>0</v>
      </c>
      <c r="CE36" s="14">
        <v>0</v>
      </c>
      <c r="CF36" s="14">
        <f t="shared" si="104"/>
        <v>0</v>
      </c>
      <c r="CG36" s="24">
        <v>0</v>
      </c>
      <c r="CH36" s="43">
        <f t="shared" si="105"/>
        <v>0</v>
      </c>
      <c r="CI36" s="8" t="s">
        <v>215</v>
      </c>
      <c r="CJ36" s="11"/>
    </row>
    <row r="37" spans="1:88" ht="18.75" customHeight="1" x14ac:dyDescent="0.35">
      <c r="A37" s="98"/>
      <c r="B37" s="96" t="s">
        <v>29</v>
      </c>
      <c r="C37" s="95"/>
      <c r="D37" s="13">
        <v>0</v>
      </c>
      <c r="E37" s="41">
        <v>0</v>
      </c>
      <c r="F37" s="13">
        <f t="shared" si="1"/>
        <v>0</v>
      </c>
      <c r="G37" s="13">
        <v>0</v>
      </c>
      <c r="H37" s="13">
        <f t="shared" si="69"/>
        <v>0</v>
      </c>
      <c r="I37" s="13">
        <v>0</v>
      </c>
      <c r="J37" s="13">
        <f t="shared" si="70"/>
        <v>0</v>
      </c>
      <c r="K37" s="13">
        <v>0</v>
      </c>
      <c r="L37" s="13">
        <f t="shared" si="71"/>
        <v>0</v>
      </c>
      <c r="M37" s="13">
        <v>0</v>
      </c>
      <c r="N37" s="13">
        <f t="shared" si="72"/>
        <v>0</v>
      </c>
      <c r="O37" s="13">
        <v>0</v>
      </c>
      <c r="P37" s="13">
        <f t="shared" si="73"/>
        <v>0</v>
      </c>
      <c r="Q37" s="13">
        <v>0</v>
      </c>
      <c r="R37" s="13">
        <f t="shared" si="74"/>
        <v>0</v>
      </c>
      <c r="S37" s="13">
        <v>0</v>
      </c>
      <c r="T37" s="13">
        <f t="shared" si="75"/>
        <v>0</v>
      </c>
      <c r="U37" s="13">
        <v>0</v>
      </c>
      <c r="V37" s="13">
        <f t="shared" si="76"/>
        <v>0</v>
      </c>
      <c r="W37" s="13">
        <v>0</v>
      </c>
      <c r="X37" s="13">
        <f t="shared" si="77"/>
        <v>0</v>
      </c>
      <c r="Y37" s="13">
        <v>0</v>
      </c>
      <c r="Z37" s="13">
        <f t="shared" si="78"/>
        <v>0</v>
      </c>
      <c r="AA37" s="13">
        <v>0</v>
      </c>
      <c r="AB37" s="13">
        <f t="shared" si="79"/>
        <v>0</v>
      </c>
      <c r="AC37" s="22"/>
      <c r="AD37" s="41">
        <f t="shared" si="80"/>
        <v>0</v>
      </c>
      <c r="AE37" s="13">
        <v>35564.6</v>
      </c>
      <c r="AF37" s="41">
        <v>0</v>
      </c>
      <c r="AG37" s="13">
        <f t="shared" si="14"/>
        <v>35564.6</v>
      </c>
      <c r="AH37" s="13">
        <v>0</v>
      </c>
      <c r="AI37" s="13">
        <f t="shared" si="81"/>
        <v>35564.6</v>
      </c>
      <c r="AJ37" s="13">
        <v>0</v>
      </c>
      <c r="AK37" s="13">
        <f t="shared" si="82"/>
        <v>35564.6</v>
      </c>
      <c r="AL37" s="13">
        <v>0</v>
      </c>
      <c r="AM37" s="13">
        <f t="shared" si="83"/>
        <v>35564.6</v>
      </c>
      <c r="AN37" s="13">
        <v>0</v>
      </c>
      <c r="AO37" s="13">
        <f t="shared" si="84"/>
        <v>35564.6</v>
      </c>
      <c r="AP37" s="13">
        <v>0</v>
      </c>
      <c r="AQ37" s="13">
        <f t="shared" si="85"/>
        <v>35564.6</v>
      </c>
      <c r="AR37" s="13">
        <v>0</v>
      </c>
      <c r="AS37" s="13">
        <f t="shared" si="86"/>
        <v>35564.6</v>
      </c>
      <c r="AT37" s="13">
        <v>0</v>
      </c>
      <c r="AU37" s="13">
        <f t="shared" si="87"/>
        <v>35564.6</v>
      </c>
      <c r="AV37" s="13">
        <v>0</v>
      </c>
      <c r="AW37" s="13">
        <f t="shared" si="88"/>
        <v>35564.6</v>
      </c>
      <c r="AX37" s="13">
        <v>0</v>
      </c>
      <c r="AY37" s="13">
        <f t="shared" si="89"/>
        <v>35564.6</v>
      </c>
      <c r="AZ37" s="13">
        <v>0</v>
      </c>
      <c r="BA37" s="13">
        <f t="shared" si="90"/>
        <v>35564.6</v>
      </c>
      <c r="BB37" s="13">
        <v>0</v>
      </c>
      <c r="BC37" s="13">
        <f t="shared" si="91"/>
        <v>35564.6</v>
      </c>
      <c r="BD37" s="13">
        <v>0</v>
      </c>
      <c r="BE37" s="13">
        <f t="shared" si="92"/>
        <v>35564.6</v>
      </c>
      <c r="BF37" s="22"/>
      <c r="BG37" s="41">
        <f t="shared" si="93"/>
        <v>35564.6</v>
      </c>
      <c r="BH37" s="13">
        <v>0</v>
      </c>
      <c r="BI37" s="14">
        <v>0</v>
      </c>
      <c r="BJ37" s="14">
        <f t="shared" si="28"/>
        <v>0</v>
      </c>
      <c r="BK37" s="14">
        <v>0</v>
      </c>
      <c r="BL37" s="14">
        <f t="shared" si="94"/>
        <v>0</v>
      </c>
      <c r="BM37" s="14">
        <v>0</v>
      </c>
      <c r="BN37" s="14">
        <f t="shared" si="95"/>
        <v>0</v>
      </c>
      <c r="BO37" s="14">
        <v>0</v>
      </c>
      <c r="BP37" s="14">
        <f t="shared" si="96"/>
        <v>0</v>
      </c>
      <c r="BQ37" s="14">
        <v>0</v>
      </c>
      <c r="BR37" s="14">
        <f t="shared" si="97"/>
        <v>0</v>
      </c>
      <c r="BS37" s="14">
        <v>0</v>
      </c>
      <c r="BT37" s="14">
        <f t="shared" si="98"/>
        <v>0</v>
      </c>
      <c r="BU37" s="14">
        <v>0</v>
      </c>
      <c r="BV37" s="14">
        <f t="shared" si="99"/>
        <v>0</v>
      </c>
      <c r="BW37" s="14">
        <v>0</v>
      </c>
      <c r="BX37" s="14">
        <f t="shared" si="100"/>
        <v>0</v>
      </c>
      <c r="BY37" s="14">
        <v>0</v>
      </c>
      <c r="BZ37" s="14">
        <f t="shared" si="101"/>
        <v>0</v>
      </c>
      <c r="CA37" s="14">
        <v>0</v>
      </c>
      <c r="CB37" s="14">
        <f t="shared" si="102"/>
        <v>0</v>
      </c>
      <c r="CC37" s="14">
        <v>0</v>
      </c>
      <c r="CD37" s="14">
        <f t="shared" si="103"/>
        <v>0</v>
      </c>
      <c r="CE37" s="14">
        <v>0</v>
      </c>
      <c r="CF37" s="14">
        <f t="shared" si="104"/>
        <v>0</v>
      </c>
      <c r="CG37" s="24">
        <v>0</v>
      </c>
      <c r="CH37" s="43">
        <f t="shared" si="105"/>
        <v>0</v>
      </c>
      <c r="CI37" s="8" t="s">
        <v>215</v>
      </c>
      <c r="CJ37" s="11"/>
    </row>
    <row r="38" spans="1:88" ht="56.25" customHeight="1" x14ac:dyDescent="0.35">
      <c r="A38" s="146" t="s">
        <v>136</v>
      </c>
      <c r="B38" s="155" t="s">
        <v>202</v>
      </c>
      <c r="C38" s="95" t="s">
        <v>125</v>
      </c>
      <c r="D38" s="13">
        <f>D40+D41</f>
        <v>15981.7</v>
      </c>
      <c r="E38" s="41">
        <f>E40+E41</f>
        <v>13765.2</v>
      </c>
      <c r="F38" s="13">
        <f t="shared" ref="F38" si="106">D38+E38</f>
        <v>29746.9</v>
      </c>
      <c r="G38" s="13">
        <f>G40+G41</f>
        <v>-27317.764000000003</v>
      </c>
      <c r="H38" s="13">
        <f>F38+G38</f>
        <v>2429.1359999999986</v>
      </c>
      <c r="I38" s="13">
        <f>I40+I41</f>
        <v>0</v>
      </c>
      <c r="J38" s="13">
        <f>H38+I38</f>
        <v>2429.1359999999986</v>
      </c>
      <c r="K38" s="13">
        <f>K40+K41</f>
        <v>0</v>
      </c>
      <c r="L38" s="13">
        <f>J38+K38</f>
        <v>2429.1359999999986</v>
      </c>
      <c r="M38" s="13">
        <f>M40+M41</f>
        <v>0</v>
      </c>
      <c r="N38" s="13">
        <f>L38+M38</f>
        <v>2429.1359999999986</v>
      </c>
      <c r="O38" s="13">
        <f>O40+O41</f>
        <v>0</v>
      </c>
      <c r="P38" s="13">
        <f>N38+O38</f>
        <v>2429.1359999999986</v>
      </c>
      <c r="Q38" s="13">
        <f>Q40+Q41</f>
        <v>0</v>
      </c>
      <c r="R38" s="13">
        <f>P38+Q38</f>
        <v>2429.1359999999986</v>
      </c>
      <c r="S38" s="13">
        <f>S40+S41</f>
        <v>0</v>
      </c>
      <c r="T38" s="13">
        <f>R38+S38</f>
        <v>2429.1359999999986</v>
      </c>
      <c r="U38" s="13">
        <f>U40+U41</f>
        <v>0</v>
      </c>
      <c r="V38" s="13">
        <f>T38+U38</f>
        <v>2429.1359999999986</v>
      </c>
      <c r="W38" s="13">
        <f>W40+W41</f>
        <v>0</v>
      </c>
      <c r="X38" s="13">
        <f>V38+W38</f>
        <v>2429.1359999999986</v>
      </c>
      <c r="Y38" s="13">
        <f>Y40+Y41</f>
        <v>0</v>
      </c>
      <c r="Z38" s="13">
        <f>X38+Y38</f>
        <v>2429.1359999999986</v>
      </c>
      <c r="AA38" s="13">
        <f>AA40+AA41</f>
        <v>0</v>
      </c>
      <c r="AB38" s="13">
        <f>Z38+AA38</f>
        <v>2429.1359999999986</v>
      </c>
      <c r="AC38" s="22">
        <f>AC40+AC41</f>
        <v>0</v>
      </c>
      <c r="AD38" s="41">
        <f>AB38+AC38</f>
        <v>2429.1359999999986</v>
      </c>
      <c r="AE38" s="13"/>
      <c r="AF38" s="41"/>
      <c r="AG38" s="13"/>
      <c r="AH38" s="13"/>
      <c r="AI38" s="13">
        <f t="shared" si="81"/>
        <v>0</v>
      </c>
      <c r="AJ38" s="13"/>
      <c r="AK38" s="13">
        <f t="shared" si="82"/>
        <v>0</v>
      </c>
      <c r="AL38" s="13"/>
      <c r="AM38" s="13">
        <f t="shared" si="83"/>
        <v>0</v>
      </c>
      <c r="AN38" s="13"/>
      <c r="AO38" s="13">
        <f t="shared" si="84"/>
        <v>0</v>
      </c>
      <c r="AP38" s="13"/>
      <c r="AQ38" s="13">
        <f t="shared" si="85"/>
        <v>0</v>
      </c>
      <c r="AR38" s="13"/>
      <c r="AS38" s="13">
        <f t="shared" si="86"/>
        <v>0</v>
      </c>
      <c r="AT38" s="13"/>
      <c r="AU38" s="13">
        <f t="shared" si="87"/>
        <v>0</v>
      </c>
      <c r="AV38" s="13"/>
      <c r="AW38" s="13">
        <f t="shared" si="88"/>
        <v>0</v>
      </c>
      <c r="AX38" s="13"/>
      <c r="AY38" s="13">
        <f t="shared" si="89"/>
        <v>0</v>
      </c>
      <c r="AZ38" s="13"/>
      <c r="BA38" s="13">
        <f t="shared" si="90"/>
        <v>0</v>
      </c>
      <c r="BB38" s="13"/>
      <c r="BC38" s="13">
        <f t="shared" si="91"/>
        <v>0</v>
      </c>
      <c r="BD38" s="13"/>
      <c r="BE38" s="13">
        <f t="shared" si="92"/>
        <v>0</v>
      </c>
      <c r="BF38" s="22">
        <f>BF40+BF41</f>
        <v>0</v>
      </c>
      <c r="BG38" s="41">
        <f t="shared" si="93"/>
        <v>0</v>
      </c>
      <c r="BH38" s="13"/>
      <c r="BI38" s="14"/>
      <c r="BJ38" s="14"/>
      <c r="BK38" s="14"/>
      <c r="BL38" s="14">
        <f t="shared" si="94"/>
        <v>0</v>
      </c>
      <c r="BM38" s="14"/>
      <c r="BN38" s="14">
        <f t="shared" si="95"/>
        <v>0</v>
      </c>
      <c r="BO38" s="14"/>
      <c r="BP38" s="14">
        <f t="shared" si="96"/>
        <v>0</v>
      </c>
      <c r="BQ38" s="14"/>
      <c r="BR38" s="14">
        <f t="shared" si="97"/>
        <v>0</v>
      </c>
      <c r="BS38" s="14"/>
      <c r="BT38" s="14">
        <f t="shared" si="98"/>
        <v>0</v>
      </c>
      <c r="BU38" s="14"/>
      <c r="BV38" s="14">
        <f t="shared" si="99"/>
        <v>0</v>
      </c>
      <c r="BW38" s="14"/>
      <c r="BX38" s="14">
        <f t="shared" si="100"/>
        <v>0</v>
      </c>
      <c r="BY38" s="14"/>
      <c r="BZ38" s="14">
        <f t="shared" si="101"/>
        <v>0</v>
      </c>
      <c r="CA38" s="14"/>
      <c r="CB38" s="14">
        <f t="shared" si="102"/>
        <v>0</v>
      </c>
      <c r="CC38" s="14"/>
      <c r="CD38" s="14">
        <f t="shared" si="103"/>
        <v>0</v>
      </c>
      <c r="CE38" s="14"/>
      <c r="CF38" s="14">
        <f t="shared" si="104"/>
        <v>0</v>
      </c>
      <c r="CG38" s="24">
        <f>CG40+CG41</f>
        <v>0</v>
      </c>
      <c r="CH38" s="43">
        <f t="shared" si="105"/>
        <v>0</v>
      </c>
      <c r="CJ38" s="11"/>
    </row>
    <row r="39" spans="1:88" s="3" customFormat="1" ht="18.75" hidden="1" customHeight="1" x14ac:dyDescent="0.35">
      <c r="A39" s="147"/>
      <c r="B39" s="156"/>
      <c r="C39" s="52"/>
      <c r="D39" s="13"/>
      <c r="E39" s="41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22"/>
      <c r="AD39" s="13"/>
      <c r="AE39" s="13"/>
      <c r="AF39" s="41"/>
      <c r="AG39" s="13"/>
      <c r="AH39" s="13"/>
      <c r="AI39" s="13">
        <f t="shared" si="81"/>
        <v>0</v>
      </c>
      <c r="AJ39" s="13"/>
      <c r="AK39" s="13">
        <f t="shared" si="82"/>
        <v>0</v>
      </c>
      <c r="AL39" s="13"/>
      <c r="AM39" s="13">
        <f t="shared" si="83"/>
        <v>0</v>
      </c>
      <c r="AN39" s="13"/>
      <c r="AO39" s="13">
        <f t="shared" si="84"/>
        <v>0</v>
      </c>
      <c r="AP39" s="13"/>
      <c r="AQ39" s="13">
        <f t="shared" si="85"/>
        <v>0</v>
      </c>
      <c r="AR39" s="13"/>
      <c r="AS39" s="13">
        <f t="shared" si="86"/>
        <v>0</v>
      </c>
      <c r="AT39" s="13"/>
      <c r="AU39" s="13">
        <f t="shared" si="87"/>
        <v>0</v>
      </c>
      <c r="AV39" s="13"/>
      <c r="AW39" s="13">
        <f t="shared" si="88"/>
        <v>0</v>
      </c>
      <c r="AX39" s="13"/>
      <c r="AY39" s="13">
        <f t="shared" si="89"/>
        <v>0</v>
      </c>
      <c r="AZ39" s="13"/>
      <c r="BA39" s="13">
        <f t="shared" si="90"/>
        <v>0</v>
      </c>
      <c r="BB39" s="13"/>
      <c r="BC39" s="13">
        <f t="shared" si="91"/>
        <v>0</v>
      </c>
      <c r="BD39" s="13"/>
      <c r="BE39" s="13">
        <f t="shared" si="92"/>
        <v>0</v>
      </c>
      <c r="BF39" s="22"/>
      <c r="BG39" s="13">
        <f t="shared" si="93"/>
        <v>0</v>
      </c>
      <c r="BH39" s="13"/>
      <c r="BI39" s="14"/>
      <c r="BJ39" s="14"/>
      <c r="BK39" s="14"/>
      <c r="BL39" s="14">
        <f t="shared" si="94"/>
        <v>0</v>
      </c>
      <c r="BM39" s="14"/>
      <c r="BN39" s="14">
        <f t="shared" si="95"/>
        <v>0</v>
      </c>
      <c r="BO39" s="14"/>
      <c r="BP39" s="14">
        <f t="shared" si="96"/>
        <v>0</v>
      </c>
      <c r="BQ39" s="14"/>
      <c r="BR39" s="14">
        <f t="shared" si="97"/>
        <v>0</v>
      </c>
      <c r="BS39" s="14"/>
      <c r="BT39" s="14">
        <f t="shared" si="98"/>
        <v>0</v>
      </c>
      <c r="BU39" s="14"/>
      <c r="BV39" s="14">
        <f t="shared" si="99"/>
        <v>0</v>
      </c>
      <c r="BW39" s="14"/>
      <c r="BX39" s="14">
        <f t="shared" si="100"/>
        <v>0</v>
      </c>
      <c r="BY39" s="14"/>
      <c r="BZ39" s="14">
        <f t="shared" si="101"/>
        <v>0</v>
      </c>
      <c r="CA39" s="14"/>
      <c r="CB39" s="14">
        <f t="shared" si="102"/>
        <v>0</v>
      </c>
      <c r="CC39" s="14"/>
      <c r="CD39" s="14">
        <f t="shared" si="103"/>
        <v>0</v>
      </c>
      <c r="CE39" s="14"/>
      <c r="CF39" s="14">
        <f t="shared" si="104"/>
        <v>0</v>
      </c>
      <c r="CG39" s="24"/>
      <c r="CH39" s="14">
        <f t="shared" si="105"/>
        <v>0</v>
      </c>
      <c r="CI39" s="8"/>
      <c r="CJ39" s="11">
        <v>0</v>
      </c>
    </row>
    <row r="40" spans="1:88" s="3" customFormat="1" ht="18.75" hidden="1" customHeight="1" x14ac:dyDescent="0.35">
      <c r="A40" s="147"/>
      <c r="B40" s="156"/>
      <c r="C40" s="52"/>
      <c r="D40" s="13">
        <v>15981.7</v>
      </c>
      <c r="E40" s="41"/>
      <c r="F40" s="13">
        <f t="shared" ref="F40:F41" si="107">D40+E40</f>
        <v>15981.7</v>
      </c>
      <c r="G40" s="13">
        <f>2429.136-15981.7</f>
        <v>-13552.564</v>
      </c>
      <c r="H40" s="13">
        <f t="shared" ref="H40:H41" si="108">F40+G40</f>
        <v>2429.1360000000004</v>
      </c>
      <c r="I40" s="13"/>
      <c r="J40" s="13">
        <f t="shared" ref="J40:J42" si="109">H40+I40</f>
        <v>2429.1360000000004</v>
      </c>
      <c r="K40" s="13"/>
      <c r="L40" s="13">
        <f t="shared" ref="L40:L42" si="110">J40+K40</f>
        <v>2429.1360000000004</v>
      </c>
      <c r="M40" s="13"/>
      <c r="N40" s="13">
        <f t="shared" ref="N40:N42" si="111">L40+M40</f>
        <v>2429.1360000000004</v>
      </c>
      <c r="O40" s="13"/>
      <c r="P40" s="13">
        <f t="shared" ref="P40:P42" si="112">N40+O40</f>
        <v>2429.1360000000004</v>
      </c>
      <c r="Q40" s="13"/>
      <c r="R40" s="13">
        <f t="shared" ref="R40:R42" si="113">P40+Q40</f>
        <v>2429.1360000000004</v>
      </c>
      <c r="S40" s="13"/>
      <c r="T40" s="13">
        <f t="shared" ref="T40:T42" si="114">R40+S40</f>
        <v>2429.1360000000004</v>
      </c>
      <c r="U40" s="13"/>
      <c r="V40" s="13">
        <f t="shared" ref="V40:V42" si="115">T40+U40</f>
        <v>2429.1360000000004</v>
      </c>
      <c r="W40" s="13"/>
      <c r="X40" s="13">
        <f t="shared" ref="X40:X42" si="116">V40+W40</f>
        <v>2429.1360000000004</v>
      </c>
      <c r="Y40" s="13"/>
      <c r="Z40" s="13">
        <f t="shared" ref="Z40:Z42" si="117">X40+Y40</f>
        <v>2429.1360000000004</v>
      </c>
      <c r="AA40" s="13"/>
      <c r="AB40" s="13">
        <f t="shared" ref="AB40:AB42" si="118">Z40+AA40</f>
        <v>2429.1360000000004</v>
      </c>
      <c r="AC40" s="22"/>
      <c r="AD40" s="13">
        <f t="shared" ref="AD40:AD42" si="119">AB40+AC40</f>
        <v>2429.1360000000004</v>
      </c>
      <c r="AE40" s="13"/>
      <c r="AF40" s="41"/>
      <c r="AG40" s="13"/>
      <c r="AH40" s="13"/>
      <c r="AI40" s="13">
        <f t="shared" si="81"/>
        <v>0</v>
      </c>
      <c r="AJ40" s="13"/>
      <c r="AK40" s="13">
        <f t="shared" si="82"/>
        <v>0</v>
      </c>
      <c r="AL40" s="13"/>
      <c r="AM40" s="13">
        <f t="shared" si="83"/>
        <v>0</v>
      </c>
      <c r="AN40" s="13"/>
      <c r="AO40" s="13">
        <f t="shared" si="84"/>
        <v>0</v>
      </c>
      <c r="AP40" s="13"/>
      <c r="AQ40" s="13">
        <f t="shared" si="85"/>
        <v>0</v>
      </c>
      <c r="AR40" s="13"/>
      <c r="AS40" s="13">
        <f t="shared" si="86"/>
        <v>0</v>
      </c>
      <c r="AT40" s="13"/>
      <c r="AU40" s="13">
        <f t="shared" si="87"/>
        <v>0</v>
      </c>
      <c r="AV40" s="13"/>
      <c r="AW40" s="13">
        <f t="shared" si="88"/>
        <v>0</v>
      </c>
      <c r="AX40" s="13"/>
      <c r="AY40" s="13">
        <f t="shared" si="89"/>
        <v>0</v>
      </c>
      <c r="AZ40" s="13"/>
      <c r="BA40" s="13">
        <f t="shared" si="90"/>
        <v>0</v>
      </c>
      <c r="BB40" s="13"/>
      <c r="BC40" s="13">
        <f t="shared" si="91"/>
        <v>0</v>
      </c>
      <c r="BD40" s="13"/>
      <c r="BE40" s="13">
        <f t="shared" si="92"/>
        <v>0</v>
      </c>
      <c r="BF40" s="22"/>
      <c r="BG40" s="13">
        <f t="shared" si="93"/>
        <v>0</v>
      </c>
      <c r="BH40" s="13"/>
      <c r="BI40" s="14"/>
      <c r="BJ40" s="14"/>
      <c r="BK40" s="14"/>
      <c r="BL40" s="14">
        <f t="shared" si="94"/>
        <v>0</v>
      </c>
      <c r="BM40" s="14"/>
      <c r="BN40" s="14">
        <f t="shared" si="95"/>
        <v>0</v>
      </c>
      <c r="BO40" s="14"/>
      <c r="BP40" s="14">
        <f t="shared" si="96"/>
        <v>0</v>
      </c>
      <c r="BQ40" s="14"/>
      <c r="BR40" s="14">
        <f t="shared" si="97"/>
        <v>0</v>
      </c>
      <c r="BS40" s="14"/>
      <c r="BT40" s="14">
        <f t="shared" si="98"/>
        <v>0</v>
      </c>
      <c r="BU40" s="14"/>
      <c r="BV40" s="14">
        <f t="shared" si="99"/>
        <v>0</v>
      </c>
      <c r="BW40" s="14"/>
      <c r="BX40" s="14">
        <f t="shared" si="100"/>
        <v>0</v>
      </c>
      <c r="BY40" s="14"/>
      <c r="BZ40" s="14">
        <f t="shared" si="101"/>
        <v>0</v>
      </c>
      <c r="CA40" s="14"/>
      <c r="CB40" s="14">
        <f t="shared" si="102"/>
        <v>0</v>
      </c>
      <c r="CC40" s="14"/>
      <c r="CD40" s="14">
        <f t="shared" si="103"/>
        <v>0</v>
      </c>
      <c r="CE40" s="14"/>
      <c r="CF40" s="14">
        <f t="shared" si="104"/>
        <v>0</v>
      </c>
      <c r="CG40" s="24"/>
      <c r="CH40" s="14">
        <f t="shared" si="105"/>
        <v>0</v>
      </c>
      <c r="CI40" s="8" t="s">
        <v>209</v>
      </c>
      <c r="CJ40" s="11">
        <v>0</v>
      </c>
    </row>
    <row r="41" spans="1:88" s="3" customFormat="1" ht="18.75" hidden="1" customHeight="1" x14ac:dyDescent="0.35">
      <c r="A41" s="147"/>
      <c r="B41" s="156"/>
      <c r="C41" s="52"/>
      <c r="D41" s="13"/>
      <c r="E41" s="41">
        <v>13765.2</v>
      </c>
      <c r="F41" s="13">
        <f t="shared" si="107"/>
        <v>13765.2</v>
      </c>
      <c r="G41" s="13">
        <v>-13765.2</v>
      </c>
      <c r="H41" s="13">
        <f t="shared" si="108"/>
        <v>0</v>
      </c>
      <c r="I41" s="13"/>
      <c r="J41" s="13">
        <f t="shared" si="109"/>
        <v>0</v>
      </c>
      <c r="K41" s="13"/>
      <c r="L41" s="13">
        <f t="shared" si="110"/>
        <v>0</v>
      </c>
      <c r="M41" s="13"/>
      <c r="N41" s="13">
        <f t="shared" si="111"/>
        <v>0</v>
      </c>
      <c r="O41" s="13"/>
      <c r="P41" s="13">
        <f t="shared" si="112"/>
        <v>0</v>
      </c>
      <c r="Q41" s="13"/>
      <c r="R41" s="13">
        <f t="shared" si="113"/>
        <v>0</v>
      </c>
      <c r="S41" s="13"/>
      <c r="T41" s="13">
        <f t="shared" si="114"/>
        <v>0</v>
      </c>
      <c r="U41" s="13"/>
      <c r="V41" s="13">
        <f t="shared" si="115"/>
        <v>0</v>
      </c>
      <c r="W41" s="13"/>
      <c r="X41" s="13">
        <f t="shared" si="116"/>
        <v>0</v>
      </c>
      <c r="Y41" s="13"/>
      <c r="Z41" s="13">
        <f t="shared" si="117"/>
        <v>0</v>
      </c>
      <c r="AA41" s="13"/>
      <c r="AB41" s="13">
        <f t="shared" si="118"/>
        <v>0</v>
      </c>
      <c r="AC41" s="22"/>
      <c r="AD41" s="13">
        <f t="shared" si="119"/>
        <v>0</v>
      </c>
      <c r="AE41" s="13"/>
      <c r="AF41" s="41"/>
      <c r="AG41" s="13"/>
      <c r="AH41" s="13"/>
      <c r="AI41" s="13">
        <f t="shared" si="81"/>
        <v>0</v>
      </c>
      <c r="AJ41" s="13"/>
      <c r="AK41" s="13">
        <f t="shared" si="82"/>
        <v>0</v>
      </c>
      <c r="AL41" s="13"/>
      <c r="AM41" s="13">
        <f t="shared" si="83"/>
        <v>0</v>
      </c>
      <c r="AN41" s="13"/>
      <c r="AO41" s="13">
        <f t="shared" si="84"/>
        <v>0</v>
      </c>
      <c r="AP41" s="13"/>
      <c r="AQ41" s="13">
        <f t="shared" si="85"/>
        <v>0</v>
      </c>
      <c r="AR41" s="13"/>
      <c r="AS41" s="13">
        <f t="shared" si="86"/>
        <v>0</v>
      </c>
      <c r="AT41" s="13"/>
      <c r="AU41" s="13">
        <f t="shared" si="87"/>
        <v>0</v>
      </c>
      <c r="AV41" s="13"/>
      <c r="AW41" s="13">
        <f t="shared" si="88"/>
        <v>0</v>
      </c>
      <c r="AX41" s="13"/>
      <c r="AY41" s="13">
        <f t="shared" si="89"/>
        <v>0</v>
      </c>
      <c r="AZ41" s="13"/>
      <c r="BA41" s="13">
        <f t="shared" si="90"/>
        <v>0</v>
      </c>
      <c r="BB41" s="13"/>
      <c r="BC41" s="13">
        <f t="shared" si="91"/>
        <v>0</v>
      </c>
      <c r="BD41" s="13"/>
      <c r="BE41" s="13">
        <f t="shared" si="92"/>
        <v>0</v>
      </c>
      <c r="BF41" s="22"/>
      <c r="BG41" s="13">
        <f t="shared" si="93"/>
        <v>0</v>
      </c>
      <c r="BH41" s="13"/>
      <c r="BI41" s="14"/>
      <c r="BJ41" s="14"/>
      <c r="BK41" s="14"/>
      <c r="BL41" s="14">
        <f t="shared" si="94"/>
        <v>0</v>
      </c>
      <c r="BM41" s="14"/>
      <c r="BN41" s="14">
        <f t="shared" si="95"/>
        <v>0</v>
      </c>
      <c r="BO41" s="14"/>
      <c r="BP41" s="14">
        <f t="shared" si="96"/>
        <v>0</v>
      </c>
      <c r="BQ41" s="14"/>
      <c r="BR41" s="14">
        <f t="shared" si="97"/>
        <v>0</v>
      </c>
      <c r="BS41" s="14"/>
      <c r="BT41" s="14">
        <f t="shared" si="98"/>
        <v>0</v>
      </c>
      <c r="BU41" s="14"/>
      <c r="BV41" s="14">
        <f t="shared" si="99"/>
        <v>0</v>
      </c>
      <c r="BW41" s="14"/>
      <c r="BX41" s="14">
        <f t="shared" si="100"/>
        <v>0</v>
      </c>
      <c r="BY41" s="14"/>
      <c r="BZ41" s="14">
        <f t="shared" si="101"/>
        <v>0</v>
      </c>
      <c r="CA41" s="14"/>
      <c r="CB41" s="14">
        <f t="shared" si="102"/>
        <v>0</v>
      </c>
      <c r="CC41" s="14"/>
      <c r="CD41" s="14">
        <f t="shared" si="103"/>
        <v>0</v>
      </c>
      <c r="CE41" s="14"/>
      <c r="CF41" s="14">
        <f t="shared" si="104"/>
        <v>0</v>
      </c>
      <c r="CG41" s="24"/>
      <c r="CH41" s="14">
        <f t="shared" si="105"/>
        <v>0</v>
      </c>
      <c r="CI41" s="8" t="s">
        <v>214</v>
      </c>
      <c r="CJ41" s="11">
        <v>0</v>
      </c>
    </row>
    <row r="42" spans="1:88" ht="37.5" customHeight="1" x14ac:dyDescent="0.35">
      <c r="A42" s="148"/>
      <c r="B42" s="157"/>
      <c r="C42" s="95" t="s">
        <v>11</v>
      </c>
      <c r="D42" s="13">
        <v>20807.900000000001</v>
      </c>
      <c r="E42" s="41"/>
      <c r="F42" s="13">
        <f t="shared" si="1"/>
        <v>20807.900000000001</v>
      </c>
      <c r="G42" s="13">
        <f>G44+G45</f>
        <v>29746.9</v>
      </c>
      <c r="H42" s="13">
        <f t="shared" si="69"/>
        <v>50554.8</v>
      </c>
      <c r="I42" s="13">
        <f>I44+I45</f>
        <v>0</v>
      </c>
      <c r="J42" s="13">
        <f t="shared" si="109"/>
        <v>50554.8</v>
      </c>
      <c r="K42" s="13">
        <f>K44+K45</f>
        <v>0</v>
      </c>
      <c r="L42" s="13">
        <f t="shared" si="110"/>
        <v>50554.8</v>
      </c>
      <c r="M42" s="13">
        <f>M44+M45</f>
        <v>0</v>
      </c>
      <c r="N42" s="13">
        <f t="shared" si="111"/>
        <v>50554.8</v>
      </c>
      <c r="O42" s="13">
        <f>O44+O45</f>
        <v>0</v>
      </c>
      <c r="P42" s="13">
        <f t="shared" si="112"/>
        <v>50554.8</v>
      </c>
      <c r="Q42" s="13">
        <f>Q44+Q45</f>
        <v>-5241.96</v>
      </c>
      <c r="R42" s="13">
        <f t="shared" si="113"/>
        <v>45312.840000000004</v>
      </c>
      <c r="S42" s="13">
        <f>S44+S45</f>
        <v>5241.96</v>
      </c>
      <c r="T42" s="13">
        <f t="shared" si="114"/>
        <v>50554.8</v>
      </c>
      <c r="U42" s="13">
        <f>U44+U45</f>
        <v>-13348.037</v>
      </c>
      <c r="V42" s="13">
        <f t="shared" si="115"/>
        <v>37206.763000000006</v>
      </c>
      <c r="W42" s="13">
        <f>W44+W45</f>
        <v>0</v>
      </c>
      <c r="X42" s="13">
        <f t="shared" si="116"/>
        <v>37206.763000000006</v>
      </c>
      <c r="Y42" s="13">
        <f>Y44+Y45</f>
        <v>-469.79899999999998</v>
      </c>
      <c r="Z42" s="13">
        <f t="shared" si="117"/>
        <v>36736.964000000007</v>
      </c>
      <c r="AA42" s="13">
        <f>AA44+AA45</f>
        <v>0</v>
      </c>
      <c r="AB42" s="13">
        <f t="shared" si="118"/>
        <v>36736.964000000007</v>
      </c>
      <c r="AC42" s="22">
        <f>AC44+AC45</f>
        <v>0</v>
      </c>
      <c r="AD42" s="41">
        <f t="shared" si="119"/>
        <v>36736.964000000007</v>
      </c>
      <c r="AE42" s="13">
        <v>0</v>
      </c>
      <c r="AF42" s="41"/>
      <c r="AG42" s="13">
        <f t="shared" si="14"/>
        <v>0</v>
      </c>
      <c r="AH42" s="13">
        <f>AH44+AH45</f>
        <v>0</v>
      </c>
      <c r="AI42" s="13">
        <f t="shared" si="81"/>
        <v>0</v>
      </c>
      <c r="AJ42" s="13">
        <f>AJ44+AJ45</f>
        <v>0</v>
      </c>
      <c r="AK42" s="13">
        <f t="shared" si="82"/>
        <v>0</v>
      </c>
      <c r="AL42" s="13">
        <f>AL44+AL45</f>
        <v>0</v>
      </c>
      <c r="AM42" s="13">
        <f t="shared" si="83"/>
        <v>0</v>
      </c>
      <c r="AN42" s="13">
        <f>AN44+AN45</f>
        <v>0</v>
      </c>
      <c r="AO42" s="13">
        <f t="shared" si="84"/>
        <v>0</v>
      </c>
      <c r="AP42" s="13">
        <f>AP44+AP45</f>
        <v>0</v>
      </c>
      <c r="AQ42" s="13">
        <f t="shared" si="85"/>
        <v>0</v>
      </c>
      <c r="AR42" s="13">
        <f>AR44+AR45</f>
        <v>0</v>
      </c>
      <c r="AS42" s="13">
        <f t="shared" si="86"/>
        <v>0</v>
      </c>
      <c r="AT42" s="13">
        <f>AT44+AT45</f>
        <v>0</v>
      </c>
      <c r="AU42" s="13">
        <f t="shared" si="87"/>
        <v>0</v>
      </c>
      <c r="AV42" s="13">
        <f>AV44+AV45</f>
        <v>0</v>
      </c>
      <c r="AW42" s="13">
        <f t="shared" si="88"/>
        <v>0</v>
      </c>
      <c r="AX42" s="13">
        <f>AX44+AX45</f>
        <v>0</v>
      </c>
      <c r="AY42" s="13">
        <f t="shared" si="89"/>
        <v>0</v>
      </c>
      <c r="AZ42" s="13">
        <f>AZ44+AZ45</f>
        <v>0</v>
      </c>
      <c r="BA42" s="13">
        <f t="shared" si="90"/>
        <v>0</v>
      </c>
      <c r="BB42" s="13">
        <f>BB44+BB45</f>
        <v>0</v>
      </c>
      <c r="BC42" s="13">
        <f t="shared" si="91"/>
        <v>0</v>
      </c>
      <c r="BD42" s="13">
        <f>BD44+BD45</f>
        <v>0</v>
      </c>
      <c r="BE42" s="13">
        <f t="shared" si="92"/>
        <v>0</v>
      </c>
      <c r="BF42" s="22">
        <f>BF44+BF45</f>
        <v>0</v>
      </c>
      <c r="BG42" s="41">
        <f t="shared" si="93"/>
        <v>0</v>
      </c>
      <c r="BH42" s="13">
        <v>0</v>
      </c>
      <c r="BI42" s="14"/>
      <c r="BJ42" s="14">
        <f t="shared" si="28"/>
        <v>0</v>
      </c>
      <c r="BK42" s="14">
        <f>BK44+BK45</f>
        <v>0</v>
      </c>
      <c r="BL42" s="14">
        <f t="shared" si="94"/>
        <v>0</v>
      </c>
      <c r="BM42" s="14">
        <f>BM44+BM45</f>
        <v>0</v>
      </c>
      <c r="BN42" s="14">
        <f t="shared" si="95"/>
        <v>0</v>
      </c>
      <c r="BO42" s="14">
        <f>BO44+BO45</f>
        <v>0</v>
      </c>
      <c r="BP42" s="14">
        <f t="shared" si="96"/>
        <v>0</v>
      </c>
      <c r="BQ42" s="14">
        <f>BQ44+BQ45</f>
        <v>0</v>
      </c>
      <c r="BR42" s="14">
        <f t="shared" si="97"/>
        <v>0</v>
      </c>
      <c r="BS42" s="14">
        <f>BS44+BS45</f>
        <v>0</v>
      </c>
      <c r="BT42" s="14">
        <f t="shared" si="98"/>
        <v>0</v>
      </c>
      <c r="BU42" s="14">
        <f>BU44+BU45</f>
        <v>0</v>
      </c>
      <c r="BV42" s="14">
        <f t="shared" si="99"/>
        <v>0</v>
      </c>
      <c r="BW42" s="14">
        <f>BW44+BW45</f>
        <v>0</v>
      </c>
      <c r="BX42" s="14">
        <f t="shared" si="100"/>
        <v>0</v>
      </c>
      <c r="BY42" s="14">
        <f>BY44+BY45</f>
        <v>0</v>
      </c>
      <c r="BZ42" s="14">
        <f t="shared" si="101"/>
        <v>0</v>
      </c>
      <c r="CA42" s="14">
        <f>CA44+CA45</f>
        <v>0</v>
      </c>
      <c r="CB42" s="14">
        <f t="shared" si="102"/>
        <v>0</v>
      </c>
      <c r="CC42" s="14">
        <f>CC44+CC45</f>
        <v>0</v>
      </c>
      <c r="CD42" s="14">
        <f t="shared" si="103"/>
        <v>0</v>
      </c>
      <c r="CE42" s="14">
        <f>CE44+CE45</f>
        <v>0</v>
      </c>
      <c r="CF42" s="14">
        <f t="shared" si="104"/>
        <v>0</v>
      </c>
      <c r="CG42" s="24">
        <f>CG44+CG45</f>
        <v>0</v>
      </c>
      <c r="CH42" s="43">
        <f t="shared" si="105"/>
        <v>0</v>
      </c>
      <c r="CJ42" s="11"/>
    </row>
    <row r="43" spans="1:88" ht="18.75" customHeight="1" x14ac:dyDescent="0.35">
      <c r="A43" s="99"/>
      <c r="B43" s="95" t="s">
        <v>5</v>
      </c>
      <c r="C43" s="95"/>
      <c r="D43" s="13"/>
      <c r="E43" s="41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22"/>
      <c r="AD43" s="41"/>
      <c r="AE43" s="13"/>
      <c r="AF43" s="41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22"/>
      <c r="BG43" s="41"/>
      <c r="BH43" s="13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24"/>
      <c r="CH43" s="43"/>
      <c r="CJ43" s="11"/>
    </row>
    <row r="44" spans="1:88" s="3" customFormat="1" ht="18.75" hidden="1" customHeight="1" x14ac:dyDescent="0.35">
      <c r="A44" s="56"/>
      <c r="B44" s="52" t="s">
        <v>6</v>
      </c>
      <c r="C44" s="52"/>
      <c r="D44" s="13">
        <v>20807.900000000001</v>
      </c>
      <c r="E44" s="41"/>
      <c r="F44" s="13">
        <f t="shared" si="1"/>
        <v>20807.900000000001</v>
      </c>
      <c r="G44" s="13">
        <v>15981.7</v>
      </c>
      <c r="H44" s="13">
        <f t="shared" si="69"/>
        <v>36789.600000000006</v>
      </c>
      <c r="I44" s="13"/>
      <c r="J44" s="13">
        <f t="shared" ref="J44:J51" si="120">H44+I44</f>
        <v>36789.600000000006</v>
      </c>
      <c r="K44" s="13"/>
      <c r="L44" s="13">
        <f t="shared" ref="L44:L51" si="121">J44+K44</f>
        <v>36789.600000000006</v>
      </c>
      <c r="M44" s="13"/>
      <c r="N44" s="13">
        <f t="shared" ref="N44:N51" si="122">L44+M44</f>
        <v>36789.600000000006</v>
      </c>
      <c r="O44" s="13"/>
      <c r="P44" s="13">
        <f t="shared" ref="P44:P51" si="123">N44+O44</f>
        <v>36789.600000000006</v>
      </c>
      <c r="Q44" s="13">
        <v>-5241.96</v>
      </c>
      <c r="R44" s="13">
        <f t="shared" ref="R44:R51" si="124">P44+Q44</f>
        <v>31547.640000000007</v>
      </c>
      <c r="S44" s="13">
        <v>5241.96</v>
      </c>
      <c r="T44" s="13">
        <f t="shared" ref="T44:T51" si="125">R44+S44</f>
        <v>36789.600000000006</v>
      </c>
      <c r="U44" s="13">
        <f>-2708.988-10639.049</f>
        <v>-13348.037</v>
      </c>
      <c r="V44" s="13">
        <f t="shared" ref="V44:V51" si="126">T44+U44</f>
        <v>23441.563000000006</v>
      </c>
      <c r="W44" s="13"/>
      <c r="X44" s="13">
        <f t="shared" ref="X44:X51" si="127">V44+W44</f>
        <v>23441.563000000006</v>
      </c>
      <c r="Y44" s="13">
        <v>-469.79899999999998</v>
      </c>
      <c r="Z44" s="13">
        <f t="shared" ref="Z44:Z51" si="128">X44+Y44</f>
        <v>22971.764000000006</v>
      </c>
      <c r="AA44" s="13"/>
      <c r="AB44" s="13">
        <f t="shared" ref="AB44:AB51" si="129">Z44+AA44</f>
        <v>22971.764000000006</v>
      </c>
      <c r="AC44" s="22"/>
      <c r="AD44" s="13">
        <f t="shared" ref="AD44:AD51" si="130">AB44+AC44</f>
        <v>22971.764000000006</v>
      </c>
      <c r="AE44" s="13"/>
      <c r="AF44" s="41"/>
      <c r="AG44" s="13"/>
      <c r="AH44" s="13"/>
      <c r="AI44" s="13">
        <f t="shared" si="81"/>
        <v>0</v>
      </c>
      <c r="AJ44" s="13"/>
      <c r="AK44" s="13">
        <f>AI44+AJ44</f>
        <v>0</v>
      </c>
      <c r="AL44" s="13"/>
      <c r="AM44" s="13">
        <f>AK44+AL44</f>
        <v>0</v>
      </c>
      <c r="AN44" s="13"/>
      <c r="AO44" s="13">
        <f>AM44+AN44</f>
        <v>0</v>
      </c>
      <c r="AP44" s="13"/>
      <c r="AQ44" s="13">
        <f>AO44+AP44</f>
        <v>0</v>
      </c>
      <c r="AR44" s="13"/>
      <c r="AS44" s="13">
        <f>AQ44+AR44</f>
        <v>0</v>
      </c>
      <c r="AT44" s="13"/>
      <c r="AU44" s="13">
        <f>AS44+AT44</f>
        <v>0</v>
      </c>
      <c r="AV44" s="13"/>
      <c r="AW44" s="13">
        <f>AU44+AV44</f>
        <v>0</v>
      </c>
      <c r="AX44" s="13"/>
      <c r="AY44" s="13">
        <f>AW44+AX44</f>
        <v>0</v>
      </c>
      <c r="AZ44" s="13"/>
      <c r="BA44" s="13">
        <f>AY44+AZ44</f>
        <v>0</v>
      </c>
      <c r="BB44" s="13"/>
      <c r="BC44" s="13">
        <f>BA44+BB44</f>
        <v>0</v>
      </c>
      <c r="BD44" s="13"/>
      <c r="BE44" s="13">
        <f>BC44+BD44</f>
        <v>0</v>
      </c>
      <c r="BF44" s="22"/>
      <c r="BG44" s="13">
        <f>BE44+BF44</f>
        <v>0</v>
      </c>
      <c r="BH44" s="13"/>
      <c r="BI44" s="14"/>
      <c r="BJ44" s="14"/>
      <c r="BK44" s="14"/>
      <c r="BL44" s="14">
        <f t="shared" si="94"/>
        <v>0</v>
      </c>
      <c r="BM44" s="14"/>
      <c r="BN44" s="14">
        <f t="shared" ref="BN44:BN51" si="131">BL44+BM44</f>
        <v>0</v>
      </c>
      <c r="BO44" s="14"/>
      <c r="BP44" s="14">
        <f t="shared" ref="BP44:BP51" si="132">BN44+BO44</f>
        <v>0</v>
      </c>
      <c r="BQ44" s="14"/>
      <c r="BR44" s="14">
        <f t="shared" ref="BR44:BR51" si="133">BP44+BQ44</f>
        <v>0</v>
      </c>
      <c r="BS44" s="14"/>
      <c r="BT44" s="14">
        <f t="shared" ref="BT44:BT51" si="134">BR44+BS44</f>
        <v>0</v>
      </c>
      <c r="BU44" s="14"/>
      <c r="BV44" s="14">
        <f t="shared" ref="BV44:BV51" si="135">BT44+BU44</f>
        <v>0</v>
      </c>
      <c r="BW44" s="14"/>
      <c r="BX44" s="14">
        <f t="shared" ref="BX44:BX51" si="136">BV44+BW44</f>
        <v>0</v>
      </c>
      <c r="BY44" s="14"/>
      <c r="BZ44" s="14">
        <f t="shared" ref="BZ44:BZ51" si="137">BX44+BY44</f>
        <v>0</v>
      </c>
      <c r="CA44" s="14"/>
      <c r="CB44" s="14">
        <f t="shared" ref="CB44:CB51" si="138">BZ44+CA44</f>
        <v>0</v>
      </c>
      <c r="CC44" s="14"/>
      <c r="CD44" s="14">
        <f t="shared" ref="CD44:CD51" si="139">CB44+CC44</f>
        <v>0</v>
      </c>
      <c r="CE44" s="14"/>
      <c r="CF44" s="14">
        <f t="shared" ref="CF44:CF51" si="140">CD44+CE44</f>
        <v>0</v>
      </c>
      <c r="CG44" s="24"/>
      <c r="CH44" s="14">
        <f t="shared" ref="CH44:CH51" si="141">CF44+CG44</f>
        <v>0</v>
      </c>
      <c r="CI44" s="8" t="s">
        <v>209</v>
      </c>
      <c r="CJ44" s="11">
        <v>0</v>
      </c>
    </row>
    <row r="45" spans="1:88" ht="18.75" customHeight="1" x14ac:dyDescent="0.35">
      <c r="A45" s="99"/>
      <c r="B45" s="95" t="s">
        <v>12</v>
      </c>
      <c r="C45" s="95"/>
      <c r="D45" s="13"/>
      <c r="E45" s="41"/>
      <c r="F45" s="13"/>
      <c r="G45" s="13">
        <v>13765.2</v>
      </c>
      <c r="H45" s="13">
        <f t="shared" si="69"/>
        <v>13765.2</v>
      </c>
      <c r="I45" s="13"/>
      <c r="J45" s="13">
        <f t="shared" si="120"/>
        <v>13765.2</v>
      </c>
      <c r="K45" s="13"/>
      <c r="L45" s="13">
        <f t="shared" si="121"/>
        <v>13765.2</v>
      </c>
      <c r="M45" s="13"/>
      <c r="N45" s="13">
        <f t="shared" si="122"/>
        <v>13765.2</v>
      </c>
      <c r="O45" s="13"/>
      <c r="P45" s="13">
        <f t="shared" si="123"/>
        <v>13765.2</v>
      </c>
      <c r="Q45" s="13"/>
      <c r="R45" s="13">
        <f t="shared" si="124"/>
        <v>13765.2</v>
      </c>
      <c r="S45" s="13"/>
      <c r="T45" s="13">
        <f t="shared" si="125"/>
        <v>13765.2</v>
      </c>
      <c r="U45" s="13"/>
      <c r="V45" s="13">
        <f t="shared" si="126"/>
        <v>13765.2</v>
      </c>
      <c r="W45" s="13"/>
      <c r="X45" s="13">
        <f t="shared" si="127"/>
        <v>13765.2</v>
      </c>
      <c r="Y45" s="13"/>
      <c r="Z45" s="13">
        <f t="shared" si="128"/>
        <v>13765.2</v>
      </c>
      <c r="AA45" s="13"/>
      <c r="AB45" s="13">
        <f t="shared" si="129"/>
        <v>13765.2</v>
      </c>
      <c r="AC45" s="22"/>
      <c r="AD45" s="41">
        <f t="shared" si="130"/>
        <v>13765.2</v>
      </c>
      <c r="AE45" s="13"/>
      <c r="AF45" s="41"/>
      <c r="AG45" s="13"/>
      <c r="AH45" s="13"/>
      <c r="AI45" s="13">
        <f t="shared" si="81"/>
        <v>0</v>
      </c>
      <c r="AJ45" s="13"/>
      <c r="AK45" s="13">
        <f>AI45+AJ45</f>
        <v>0</v>
      </c>
      <c r="AL45" s="13"/>
      <c r="AM45" s="13">
        <f>AK45+AL45</f>
        <v>0</v>
      </c>
      <c r="AN45" s="13"/>
      <c r="AO45" s="13">
        <f>AM45+AN45</f>
        <v>0</v>
      </c>
      <c r="AP45" s="13"/>
      <c r="AQ45" s="13">
        <f>AO45+AP45</f>
        <v>0</v>
      </c>
      <c r="AR45" s="13"/>
      <c r="AS45" s="13">
        <f>AQ45+AR45</f>
        <v>0</v>
      </c>
      <c r="AT45" s="13"/>
      <c r="AU45" s="13">
        <f>AS45+AT45</f>
        <v>0</v>
      </c>
      <c r="AV45" s="13"/>
      <c r="AW45" s="13">
        <f>AU45+AV45</f>
        <v>0</v>
      </c>
      <c r="AX45" s="13"/>
      <c r="AY45" s="13">
        <f>AW45+AX45</f>
        <v>0</v>
      </c>
      <c r="AZ45" s="13"/>
      <c r="BA45" s="13">
        <f>AY45+AZ45</f>
        <v>0</v>
      </c>
      <c r="BB45" s="13"/>
      <c r="BC45" s="13">
        <f>BA45+BB45</f>
        <v>0</v>
      </c>
      <c r="BD45" s="13"/>
      <c r="BE45" s="13">
        <f>BC45+BD45</f>
        <v>0</v>
      </c>
      <c r="BF45" s="22"/>
      <c r="BG45" s="41">
        <f>BE45+BF45</f>
        <v>0</v>
      </c>
      <c r="BH45" s="13"/>
      <c r="BI45" s="14"/>
      <c r="BJ45" s="14"/>
      <c r="BK45" s="14"/>
      <c r="BL45" s="14">
        <f t="shared" si="94"/>
        <v>0</v>
      </c>
      <c r="BM45" s="14"/>
      <c r="BN45" s="14">
        <f t="shared" si="131"/>
        <v>0</v>
      </c>
      <c r="BO45" s="14"/>
      <c r="BP45" s="14">
        <f t="shared" si="132"/>
        <v>0</v>
      </c>
      <c r="BQ45" s="14"/>
      <c r="BR45" s="14">
        <f t="shared" si="133"/>
        <v>0</v>
      </c>
      <c r="BS45" s="14"/>
      <c r="BT45" s="14">
        <f t="shared" si="134"/>
        <v>0</v>
      </c>
      <c r="BU45" s="14"/>
      <c r="BV45" s="14">
        <f t="shared" si="135"/>
        <v>0</v>
      </c>
      <c r="BW45" s="14"/>
      <c r="BX45" s="14">
        <f t="shared" si="136"/>
        <v>0</v>
      </c>
      <c r="BY45" s="14"/>
      <c r="BZ45" s="14">
        <f t="shared" si="137"/>
        <v>0</v>
      </c>
      <c r="CA45" s="14"/>
      <c r="CB45" s="14">
        <f t="shared" si="138"/>
        <v>0</v>
      </c>
      <c r="CC45" s="14"/>
      <c r="CD45" s="14">
        <f t="shared" si="139"/>
        <v>0</v>
      </c>
      <c r="CE45" s="14"/>
      <c r="CF45" s="14">
        <f t="shared" si="140"/>
        <v>0</v>
      </c>
      <c r="CG45" s="24"/>
      <c r="CH45" s="43">
        <f t="shared" si="141"/>
        <v>0</v>
      </c>
      <c r="CI45" s="8" t="s">
        <v>214</v>
      </c>
      <c r="CJ45" s="11"/>
    </row>
    <row r="46" spans="1:88" ht="37.5" customHeight="1" x14ac:dyDescent="0.35">
      <c r="A46" s="133" t="s">
        <v>137</v>
      </c>
      <c r="B46" s="95" t="s">
        <v>401</v>
      </c>
      <c r="C46" s="95" t="s">
        <v>11</v>
      </c>
      <c r="D46" s="13">
        <v>0</v>
      </c>
      <c r="E46" s="41">
        <v>0</v>
      </c>
      <c r="F46" s="13">
        <f t="shared" si="1"/>
        <v>0</v>
      </c>
      <c r="G46" s="13">
        <v>0</v>
      </c>
      <c r="H46" s="13">
        <f t="shared" ref="H46:H51" si="142">F46+G46</f>
        <v>0</v>
      </c>
      <c r="I46" s="13">
        <v>0</v>
      </c>
      <c r="J46" s="13">
        <f t="shared" si="120"/>
        <v>0</v>
      </c>
      <c r="K46" s="13">
        <v>0</v>
      </c>
      <c r="L46" s="13">
        <f t="shared" si="121"/>
        <v>0</v>
      </c>
      <c r="M46" s="13">
        <v>0</v>
      </c>
      <c r="N46" s="13">
        <f t="shared" si="122"/>
        <v>0</v>
      </c>
      <c r="O46" s="13">
        <v>0</v>
      </c>
      <c r="P46" s="13">
        <f t="shared" si="123"/>
        <v>0</v>
      </c>
      <c r="Q46" s="13">
        <v>0</v>
      </c>
      <c r="R46" s="13">
        <f t="shared" si="124"/>
        <v>0</v>
      </c>
      <c r="S46" s="13">
        <v>0</v>
      </c>
      <c r="T46" s="13">
        <f t="shared" si="125"/>
        <v>0</v>
      </c>
      <c r="U46" s="13">
        <v>0</v>
      </c>
      <c r="V46" s="13">
        <f t="shared" si="126"/>
        <v>0</v>
      </c>
      <c r="W46" s="13">
        <v>0</v>
      </c>
      <c r="X46" s="13">
        <f t="shared" si="127"/>
        <v>0</v>
      </c>
      <c r="Y46" s="13">
        <v>0</v>
      </c>
      <c r="Z46" s="13">
        <f t="shared" si="128"/>
        <v>0</v>
      </c>
      <c r="AA46" s="13">
        <v>0</v>
      </c>
      <c r="AB46" s="22">
        <f t="shared" si="129"/>
        <v>0</v>
      </c>
      <c r="AC46" s="22">
        <f>AC48+AC49+AC50</f>
        <v>187424.36900000001</v>
      </c>
      <c r="AD46" s="41">
        <f t="shared" si="130"/>
        <v>187424.36900000001</v>
      </c>
      <c r="AE46" s="13">
        <v>31027.3</v>
      </c>
      <c r="AF46" s="41">
        <v>-31027.3</v>
      </c>
      <c r="AG46" s="13">
        <f t="shared" si="14"/>
        <v>0</v>
      </c>
      <c r="AH46" s="13"/>
      <c r="AI46" s="13">
        <f t="shared" ref="AI46:AI51" si="143">AG46+AH46</f>
        <v>0</v>
      </c>
      <c r="AJ46" s="13"/>
      <c r="AK46" s="13">
        <f>AI46+AJ46</f>
        <v>0</v>
      </c>
      <c r="AL46" s="13"/>
      <c r="AM46" s="13">
        <f>AK46+AL46</f>
        <v>0</v>
      </c>
      <c r="AN46" s="13"/>
      <c r="AO46" s="13">
        <f>AM46+AN46</f>
        <v>0</v>
      </c>
      <c r="AP46" s="13"/>
      <c r="AQ46" s="13">
        <f>AO46+AP46</f>
        <v>0</v>
      </c>
      <c r="AR46" s="13"/>
      <c r="AS46" s="13">
        <f>AQ46+AR46</f>
        <v>0</v>
      </c>
      <c r="AT46" s="13"/>
      <c r="AU46" s="13">
        <f>AS46+AT46</f>
        <v>0</v>
      </c>
      <c r="AV46" s="13"/>
      <c r="AW46" s="13">
        <f>AU46+AV46</f>
        <v>0</v>
      </c>
      <c r="AX46" s="13"/>
      <c r="AY46" s="13">
        <f>AW46+AX46</f>
        <v>0</v>
      </c>
      <c r="AZ46" s="13"/>
      <c r="BA46" s="13">
        <f>AY46+AZ46</f>
        <v>0</v>
      </c>
      <c r="BB46" s="13"/>
      <c r="BC46" s="13">
        <f>BA46+BB46</f>
        <v>0</v>
      </c>
      <c r="BD46" s="13"/>
      <c r="BE46" s="13">
        <f>BC46+BD46</f>
        <v>0</v>
      </c>
      <c r="BF46" s="22">
        <f>BF48+BF49+BF50</f>
        <v>311345.37100000004</v>
      </c>
      <c r="BG46" s="41">
        <f>BE46+BF46</f>
        <v>311345.37100000004</v>
      </c>
      <c r="BH46" s="13">
        <v>0</v>
      </c>
      <c r="BI46" s="14">
        <v>0</v>
      </c>
      <c r="BJ46" s="14">
        <f t="shared" si="28"/>
        <v>0</v>
      </c>
      <c r="BK46" s="14">
        <v>0</v>
      </c>
      <c r="BL46" s="14">
        <f t="shared" ref="BL46:BL51" si="144">BJ46+BK46</f>
        <v>0</v>
      </c>
      <c r="BM46" s="14">
        <v>0</v>
      </c>
      <c r="BN46" s="14">
        <f t="shared" si="131"/>
        <v>0</v>
      </c>
      <c r="BO46" s="14">
        <v>0</v>
      </c>
      <c r="BP46" s="14">
        <f t="shared" si="132"/>
        <v>0</v>
      </c>
      <c r="BQ46" s="14">
        <v>0</v>
      </c>
      <c r="BR46" s="14">
        <f t="shared" si="133"/>
        <v>0</v>
      </c>
      <c r="BS46" s="14">
        <v>0</v>
      </c>
      <c r="BT46" s="14">
        <f t="shared" si="134"/>
        <v>0</v>
      </c>
      <c r="BU46" s="14">
        <v>0</v>
      </c>
      <c r="BV46" s="14">
        <f t="shared" si="135"/>
        <v>0</v>
      </c>
      <c r="BW46" s="14">
        <v>0</v>
      </c>
      <c r="BX46" s="14">
        <f t="shared" si="136"/>
        <v>0</v>
      </c>
      <c r="BY46" s="14">
        <v>0</v>
      </c>
      <c r="BZ46" s="14">
        <f t="shared" si="137"/>
        <v>0</v>
      </c>
      <c r="CA46" s="14">
        <v>0</v>
      </c>
      <c r="CB46" s="14">
        <f t="shared" si="138"/>
        <v>0</v>
      </c>
      <c r="CC46" s="14">
        <v>0</v>
      </c>
      <c r="CD46" s="14">
        <f t="shared" si="139"/>
        <v>0</v>
      </c>
      <c r="CE46" s="14">
        <v>0</v>
      </c>
      <c r="CF46" s="14">
        <f t="shared" si="140"/>
        <v>0</v>
      </c>
      <c r="CG46" s="24">
        <f>CG48+CG49+CG50</f>
        <v>0</v>
      </c>
      <c r="CH46" s="43">
        <f t="shared" si="141"/>
        <v>0</v>
      </c>
      <c r="CI46" s="8" t="s">
        <v>211</v>
      </c>
      <c r="CJ46" s="11"/>
    </row>
    <row r="47" spans="1:88" ht="18.75" customHeight="1" x14ac:dyDescent="0.35">
      <c r="A47" s="159"/>
      <c r="B47" s="95" t="s">
        <v>5</v>
      </c>
      <c r="C47" s="95"/>
      <c r="D47" s="13"/>
      <c r="E47" s="41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22"/>
      <c r="AC47" s="22"/>
      <c r="AD47" s="41"/>
      <c r="AE47" s="13"/>
      <c r="AF47" s="41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22"/>
      <c r="BG47" s="41"/>
      <c r="BH47" s="13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24"/>
      <c r="CH47" s="43"/>
      <c r="CJ47" s="11"/>
    </row>
    <row r="48" spans="1:88" s="3" customFormat="1" ht="18.75" hidden="1" customHeight="1" x14ac:dyDescent="0.35">
      <c r="A48" s="160"/>
      <c r="B48" s="79" t="s">
        <v>6</v>
      </c>
      <c r="C48" s="79"/>
      <c r="D48" s="13"/>
      <c r="E48" s="41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22"/>
      <c r="AD48" s="13">
        <f t="shared" si="130"/>
        <v>0</v>
      </c>
      <c r="AE48" s="13"/>
      <c r="AF48" s="41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22">
        <v>18576.223999999998</v>
      </c>
      <c r="BG48" s="13">
        <f t="shared" ref="BG48:BG50" si="145">BE48+BF48</f>
        <v>18576.223999999998</v>
      </c>
      <c r="BH48" s="13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24"/>
      <c r="CH48" s="14">
        <f t="shared" si="141"/>
        <v>0</v>
      </c>
      <c r="CI48" s="8" t="s">
        <v>211</v>
      </c>
      <c r="CJ48" s="11">
        <v>0</v>
      </c>
    </row>
    <row r="49" spans="1:88" ht="18.75" customHeight="1" x14ac:dyDescent="0.35">
      <c r="A49" s="159"/>
      <c r="B49" s="95" t="s">
        <v>12</v>
      </c>
      <c r="C49" s="95"/>
      <c r="D49" s="13"/>
      <c r="E49" s="41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22"/>
      <c r="AC49" s="22">
        <f>74669.352-279.407-1311.144</f>
        <v>73078.800999999992</v>
      </c>
      <c r="AD49" s="41">
        <f t="shared" si="130"/>
        <v>73078.800999999992</v>
      </c>
      <c r="AE49" s="13"/>
      <c r="AF49" s="41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22">
        <f>11844.327+55882.62</f>
        <v>67726.947</v>
      </c>
      <c r="BG49" s="41">
        <f t="shared" si="145"/>
        <v>67726.947</v>
      </c>
      <c r="BH49" s="13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24"/>
      <c r="CH49" s="43">
        <f t="shared" si="141"/>
        <v>0</v>
      </c>
      <c r="CI49" s="8" t="s">
        <v>407</v>
      </c>
      <c r="CJ49" s="11"/>
    </row>
    <row r="50" spans="1:88" ht="18.75" customHeight="1" x14ac:dyDescent="0.35">
      <c r="A50" s="159"/>
      <c r="B50" s="95" t="s">
        <v>19</v>
      </c>
      <c r="C50" s="95"/>
      <c r="D50" s="13"/>
      <c r="E50" s="41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22"/>
      <c r="AC50" s="22">
        <f>144566.035-5308.735-24911.732</f>
        <v>114345.56800000001</v>
      </c>
      <c r="AD50" s="41">
        <f t="shared" si="130"/>
        <v>114345.56800000001</v>
      </c>
      <c r="AE50" s="13"/>
      <c r="AF50" s="41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22">
        <v>225042.2</v>
      </c>
      <c r="BG50" s="41">
        <f t="shared" si="145"/>
        <v>225042.2</v>
      </c>
      <c r="BH50" s="13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24"/>
      <c r="CH50" s="43">
        <f t="shared" si="141"/>
        <v>0</v>
      </c>
      <c r="CI50" s="8" t="s">
        <v>408</v>
      </c>
      <c r="CJ50" s="11"/>
    </row>
    <row r="51" spans="1:88" ht="56.25" customHeight="1" x14ac:dyDescent="0.35">
      <c r="A51" s="159"/>
      <c r="B51" s="95" t="s">
        <v>401</v>
      </c>
      <c r="C51" s="95" t="s">
        <v>125</v>
      </c>
      <c r="D51" s="13">
        <f>D53+D54</f>
        <v>462978.1</v>
      </c>
      <c r="E51" s="41">
        <f>E53+E54</f>
        <v>-105423.3</v>
      </c>
      <c r="F51" s="13">
        <f t="shared" si="1"/>
        <v>357554.8</v>
      </c>
      <c r="G51" s="13">
        <f>G53+G54</f>
        <v>28472.53</v>
      </c>
      <c r="H51" s="13">
        <f t="shared" si="142"/>
        <v>386027.32999999996</v>
      </c>
      <c r="I51" s="13">
        <f>I53+I54</f>
        <v>0</v>
      </c>
      <c r="J51" s="13">
        <f t="shared" si="120"/>
        <v>386027.32999999996</v>
      </c>
      <c r="K51" s="13">
        <f>K53+K54</f>
        <v>0</v>
      </c>
      <c r="L51" s="13">
        <f t="shared" si="121"/>
        <v>386027.32999999996</v>
      </c>
      <c r="M51" s="13">
        <f>M53+M54</f>
        <v>-45242.3</v>
      </c>
      <c r="N51" s="13">
        <f t="shared" si="122"/>
        <v>340785.02999999997</v>
      </c>
      <c r="O51" s="13">
        <f>O53+O54</f>
        <v>0</v>
      </c>
      <c r="P51" s="13">
        <f t="shared" si="123"/>
        <v>340785.02999999997</v>
      </c>
      <c r="Q51" s="13">
        <f>Q53+Q54</f>
        <v>0</v>
      </c>
      <c r="R51" s="13">
        <f t="shared" si="124"/>
        <v>340785.02999999997</v>
      </c>
      <c r="S51" s="13">
        <f>S53+S54</f>
        <v>0</v>
      </c>
      <c r="T51" s="13">
        <f t="shared" si="125"/>
        <v>340785.02999999997</v>
      </c>
      <c r="U51" s="13">
        <f>U53+U54</f>
        <v>-115153.212</v>
      </c>
      <c r="V51" s="13">
        <f t="shared" si="126"/>
        <v>225631.81799999997</v>
      </c>
      <c r="W51" s="13">
        <f>W53+W54</f>
        <v>-10430.071</v>
      </c>
      <c r="X51" s="13">
        <f t="shared" si="127"/>
        <v>215201.74699999997</v>
      </c>
      <c r="Y51" s="13">
        <f>Y53+Y54+Y55</f>
        <v>167713.96599999999</v>
      </c>
      <c r="Z51" s="13">
        <f t="shared" si="128"/>
        <v>382915.71299999999</v>
      </c>
      <c r="AA51" s="13">
        <f>AA53+AA54+AA55</f>
        <v>0</v>
      </c>
      <c r="AB51" s="22">
        <f t="shared" si="129"/>
        <v>382915.71299999999</v>
      </c>
      <c r="AC51" s="22">
        <f>AC53+AC54+AC55</f>
        <v>-187424.36900000001</v>
      </c>
      <c r="AD51" s="41">
        <f t="shared" si="130"/>
        <v>195491.34399999998</v>
      </c>
      <c r="AE51" s="13">
        <f t="shared" ref="AE51:BH51" si="146">AE53+AE54</f>
        <v>51483</v>
      </c>
      <c r="AF51" s="41">
        <f>AF53+AF54</f>
        <v>129483.6</v>
      </c>
      <c r="AG51" s="13">
        <f t="shared" si="14"/>
        <v>180966.6</v>
      </c>
      <c r="AH51" s="13">
        <f>AH53+AH54</f>
        <v>0</v>
      </c>
      <c r="AI51" s="13">
        <f t="shared" si="143"/>
        <v>180966.6</v>
      </c>
      <c r="AJ51" s="13">
        <f>AJ53+AJ54</f>
        <v>0</v>
      </c>
      <c r="AK51" s="13">
        <f>AI51+AJ51</f>
        <v>180966.6</v>
      </c>
      <c r="AL51" s="13">
        <f>AL53+AL54</f>
        <v>0</v>
      </c>
      <c r="AM51" s="13">
        <f>AK51+AL51</f>
        <v>180966.6</v>
      </c>
      <c r="AN51" s="13">
        <f>AN53+AN54</f>
        <v>0</v>
      </c>
      <c r="AO51" s="13">
        <f>AM51+AN51</f>
        <v>180966.6</v>
      </c>
      <c r="AP51" s="13">
        <f>AP53+AP54</f>
        <v>45242.3</v>
      </c>
      <c r="AQ51" s="13">
        <f>AO51+AP51</f>
        <v>226208.90000000002</v>
      </c>
      <c r="AR51" s="13">
        <f>AR53+AR54</f>
        <v>0</v>
      </c>
      <c r="AS51" s="13">
        <f>AQ51+AR51</f>
        <v>226208.90000000002</v>
      </c>
      <c r="AT51" s="13">
        <f>AT53+AT54</f>
        <v>0</v>
      </c>
      <c r="AU51" s="13">
        <f>AS51+AT51</f>
        <v>226208.90000000002</v>
      </c>
      <c r="AV51" s="13">
        <f>AV53+AV54</f>
        <v>0</v>
      </c>
      <c r="AW51" s="13">
        <f>AU51+AV51</f>
        <v>226208.90000000002</v>
      </c>
      <c r="AX51" s="13">
        <f>AX53+AX54</f>
        <v>253695.492</v>
      </c>
      <c r="AY51" s="13">
        <f>AW51+AX51</f>
        <v>479904.39199999999</v>
      </c>
      <c r="AZ51" s="13">
        <f>AZ53+AZ54</f>
        <v>0</v>
      </c>
      <c r="BA51" s="13">
        <f>AY51+AZ51</f>
        <v>479904.39199999999</v>
      </c>
      <c r="BB51" s="13">
        <f>BB53+BB54+BB55</f>
        <v>-167504.95299999998</v>
      </c>
      <c r="BC51" s="13">
        <f>BA51+BB51</f>
        <v>312399.43900000001</v>
      </c>
      <c r="BD51" s="13">
        <f>BD53+BD54+BD55</f>
        <v>0</v>
      </c>
      <c r="BE51" s="13">
        <f>BC51+BD51</f>
        <v>312399.43900000001</v>
      </c>
      <c r="BF51" s="22">
        <f>BF53+BF54+BF55</f>
        <v>-311345.37100000004</v>
      </c>
      <c r="BG51" s="41">
        <f>BE51+BF51</f>
        <v>1054.0679999999702</v>
      </c>
      <c r="BH51" s="13">
        <f t="shared" si="146"/>
        <v>0</v>
      </c>
      <c r="BI51" s="14">
        <f>BI53+BI54</f>
        <v>0</v>
      </c>
      <c r="BJ51" s="14">
        <f t="shared" si="28"/>
        <v>0</v>
      </c>
      <c r="BK51" s="14">
        <f>BK53+BK54</f>
        <v>0</v>
      </c>
      <c r="BL51" s="14">
        <f t="shared" si="144"/>
        <v>0</v>
      </c>
      <c r="BM51" s="14">
        <f>BM53+BM54</f>
        <v>0</v>
      </c>
      <c r="BN51" s="14">
        <f t="shared" si="131"/>
        <v>0</v>
      </c>
      <c r="BO51" s="14">
        <f>BO53+BO54</f>
        <v>0</v>
      </c>
      <c r="BP51" s="14">
        <f t="shared" si="132"/>
        <v>0</v>
      </c>
      <c r="BQ51" s="14">
        <f>BQ53+BQ54</f>
        <v>0</v>
      </c>
      <c r="BR51" s="14">
        <f t="shared" si="133"/>
        <v>0</v>
      </c>
      <c r="BS51" s="14">
        <f>BS53+BS54</f>
        <v>0</v>
      </c>
      <c r="BT51" s="14">
        <f t="shared" si="134"/>
        <v>0</v>
      </c>
      <c r="BU51" s="14">
        <f>BU53+BU54</f>
        <v>0</v>
      </c>
      <c r="BV51" s="14">
        <f t="shared" si="135"/>
        <v>0</v>
      </c>
      <c r="BW51" s="14">
        <f>BW53+BW54</f>
        <v>0</v>
      </c>
      <c r="BX51" s="14">
        <f t="shared" si="136"/>
        <v>0</v>
      </c>
      <c r="BY51" s="14">
        <f>BY53+BY54</f>
        <v>0</v>
      </c>
      <c r="BZ51" s="14">
        <f t="shared" si="137"/>
        <v>0</v>
      </c>
      <c r="CA51" s="14">
        <f>CA53+CA54</f>
        <v>0</v>
      </c>
      <c r="CB51" s="14">
        <f t="shared" si="138"/>
        <v>0</v>
      </c>
      <c r="CC51" s="14">
        <f>CC53+CC54+CC55</f>
        <v>0</v>
      </c>
      <c r="CD51" s="14">
        <f t="shared" si="139"/>
        <v>0</v>
      </c>
      <c r="CE51" s="14">
        <f>CE53+CE54+CE55</f>
        <v>0</v>
      </c>
      <c r="CF51" s="14">
        <f t="shared" si="140"/>
        <v>0</v>
      </c>
      <c r="CG51" s="24">
        <f>CG53+CG54+CG55</f>
        <v>0</v>
      </c>
      <c r="CH51" s="43">
        <f t="shared" si="141"/>
        <v>0</v>
      </c>
      <c r="CJ51" s="11"/>
    </row>
    <row r="52" spans="1:88" ht="18.75" customHeight="1" x14ac:dyDescent="0.35">
      <c r="A52" s="159"/>
      <c r="B52" s="96" t="s">
        <v>5</v>
      </c>
      <c r="C52" s="95"/>
      <c r="D52" s="13"/>
      <c r="E52" s="41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22"/>
      <c r="AC52" s="22"/>
      <c r="AD52" s="41"/>
      <c r="AE52" s="13"/>
      <c r="AF52" s="41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22"/>
      <c r="BG52" s="41"/>
      <c r="BH52" s="13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24"/>
      <c r="CH52" s="43"/>
      <c r="CJ52" s="11"/>
    </row>
    <row r="53" spans="1:88" s="3" customFormat="1" ht="18.75" hidden="1" customHeight="1" x14ac:dyDescent="0.35">
      <c r="A53" s="160"/>
      <c r="B53" s="18" t="s">
        <v>6</v>
      </c>
      <c r="C53" s="19"/>
      <c r="D53" s="13">
        <v>194812</v>
      </c>
      <c r="E53" s="41">
        <v>-105423.3</v>
      </c>
      <c r="F53" s="13">
        <f t="shared" si="1"/>
        <v>89388.7</v>
      </c>
      <c r="G53" s="13">
        <v>28472.53</v>
      </c>
      <c r="H53" s="13">
        <f t="shared" ref="H53:H57" si="147">F53+G53</f>
        <v>117861.23</v>
      </c>
      <c r="I53" s="13">
        <v>-4208.9750000000004</v>
      </c>
      <c r="J53" s="13">
        <f t="shared" ref="J53:J57" si="148">H53+I53</f>
        <v>113652.25499999999</v>
      </c>
      <c r="K53" s="13"/>
      <c r="L53" s="13">
        <f t="shared" ref="L53:L57" si="149">J53+K53</f>
        <v>113652.25499999999</v>
      </c>
      <c r="M53" s="13">
        <v>-45242.3</v>
      </c>
      <c r="N53" s="13">
        <f t="shared" ref="N53:N57" si="150">L53+M53</f>
        <v>68409.954999999987</v>
      </c>
      <c r="O53" s="13"/>
      <c r="P53" s="13">
        <f t="shared" ref="P53:P57" si="151">N53+O53</f>
        <v>68409.954999999987</v>
      </c>
      <c r="Q53" s="13"/>
      <c r="R53" s="13">
        <f t="shared" ref="R53:R57" si="152">P53+Q53</f>
        <v>68409.954999999987</v>
      </c>
      <c r="S53" s="13"/>
      <c r="T53" s="13">
        <f t="shared" ref="T53:T57" si="153">R53+S53</f>
        <v>68409.954999999987</v>
      </c>
      <c r="U53" s="13">
        <v>20560.687999999998</v>
      </c>
      <c r="V53" s="13">
        <f t="shared" ref="V53:V57" si="154">T53+U53</f>
        <v>88970.642999999982</v>
      </c>
      <c r="W53" s="13">
        <v>-10430.071</v>
      </c>
      <c r="X53" s="13">
        <f t="shared" ref="X53:X57" si="155">V53+W53</f>
        <v>78540.571999999986</v>
      </c>
      <c r="Y53" s="13">
        <v>-3177.3339999999998</v>
      </c>
      <c r="Z53" s="13">
        <f t="shared" ref="Z53:Z57" si="156">X53+Y53</f>
        <v>75363.237999999983</v>
      </c>
      <c r="AA53" s="13"/>
      <c r="AB53" s="13">
        <f t="shared" ref="AB53:AB57" si="157">Z53+AA53</f>
        <v>75363.237999999983</v>
      </c>
      <c r="AC53" s="22"/>
      <c r="AD53" s="13">
        <f t="shared" ref="AD53:AD57" si="158">AB53+AC53</f>
        <v>75363.237999999983</v>
      </c>
      <c r="AE53" s="13">
        <v>37288.300000000003</v>
      </c>
      <c r="AF53" s="41">
        <f>31027.3+105423.3-6967</f>
        <v>129483.6</v>
      </c>
      <c r="AG53" s="13">
        <f t="shared" si="14"/>
        <v>166771.90000000002</v>
      </c>
      <c r="AH53" s="13"/>
      <c r="AI53" s="13">
        <f t="shared" ref="AI53:AI57" si="159">AG53+AH53</f>
        <v>166771.90000000002</v>
      </c>
      <c r="AJ53" s="13"/>
      <c r="AK53" s="13">
        <f>AI53+AJ53</f>
        <v>166771.90000000002</v>
      </c>
      <c r="AL53" s="13"/>
      <c r="AM53" s="13">
        <f>AK53+AL53</f>
        <v>166771.90000000002</v>
      </c>
      <c r="AN53" s="13"/>
      <c r="AO53" s="13">
        <f>AM53+AN53</f>
        <v>166771.90000000002</v>
      </c>
      <c r="AP53" s="13">
        <v>45242.3</v>
      </c>
      <c r="AQ53" s="13">
        <f>AO53+AP53</f>
        <v>212014.2</v>
      </c>
      <c r="AR53" s="13"/>
      <c r="AS53" s="13">
        <f>AQ53+AR53</f>
        <v>212014.2</v>
      </c>
      <c r="AT53" s="13"/>
      <c r="AU53" s="13">
        <f>AS53+AT53</f>
        <v>212014.2</v>
      </c>
      <c r="AV53" s="13"/>
      <c r="AW53" s="13">
        <f>AU53+AV53</f>
        <v>212014.2</v>
      </c>
      <c r="AX53" s="13">
        <v>250314.19200000001</v>
      </c>
      <c r="AY53" s="13">
        <f>AW53+AX53</f>
        <v>462328.39199999999</v>
      </c>
      <c r="AZ53" s="13"/>
      <c r="BA53" s="13">
        <f>AY53+AZ53</f>
        <v>462328.39199999999</v>
      </c>
      <c r="BB53" s="13">
        <v>-442698.15299999999</v>
      </c>
      <c r="BC53" s="13">
        <f>BA53+BB53</f>
        <v>19630.239000000001</v>
      </c>
      <c r="BD53" s="13"/>
      <c r="BE53" s="13">
        <f>BC53+BD53</f>
        <v>19630.239000000001</v>
      </c>
      <c r="BF53" s="22">
        <v>-18576.223999999998</v>
      </c>
      <c r="BG53" s="13">
        <f>BE53+BF53</f>
        <v>1054.0150000000031</v>
      </c>
      <c r="BH53" s="13">
        <v>0</v>
      </c>
      <c r="BI53" s="14"/>
      <c r="BJ53" s="14">
        <f t="shared" si="28"/>
        <v>0</v>
      </c>
      <c r="BK53" s="14"/>
      <c r="BL53" s="14">
        <f t="shared" ref="BL53:BL57" si="160">BJ53+BK53</f>
        <v>0</v>
      </c>
      <c r="BM53" s="14"/>
      <c r="BN53" s="14">
        <f t="shared" ref="BN53:BN57" si="161">BL53+BM53</f>
        <v>0</v>
      </c>
      <c r="BO53" s="14"/>
      <c r="BP53" s="14">
        <f t="shared" ref="BP53:BP57" si="162">BN53+BO53</f>
        <v>0</v>
      </c>
      <c r="BQ53" s="14"/>
      <c r="BR53" s="14">
        <f t="shared" ref="BR53:BR57" si="163">BP53+BQ53</f>
        <v>0</v>
      </c>
      <c r="BS53" s="14"/>
      <c r="BT53" s="14">
        <f t="shared" ref="BT53:BT57" si="164">BR53+BS53</f>
        <v>0</v>
      </c>
      <c r="BU53" s="14"/>
      <c r="BV53" s="14">
        <f t="shared" ref="BV53:BV57" si="165">BT53+BU53</f>
        <v>0</v>
      </c>
      <c r="BW53" s="14"/>
      <c r="BX53" s="14">
        <f t="shared" ref="BX53:BX57" si="166">BV53+BW53</f>
        <v>0</v>
      </c>
      <c r="BY53" s="14"/>
      <c r="BZ53" s="14">
        <f t="shared" ref="BZ53:BZ57" si="167">BX53+BY53</f>
        <v>0</v>
      </c>
      <c r="CA53" s="14"/>
      <c r="CB53" s="14">
        <f t="shared" ref="CB53:CB57" si="168">BZ53+CA53</f>
        <v>0</v>
      </c>
      <c r="CC53" s="14"/>
      <c r="CD53" s="14">
        <f t="shared" ref="CD53:CD57" si="169">CB53+CC53</f>
        <v>0</v>
      </c>
      <c r="CE53" s="14"/>
      <c r="CF53" s="14">
        <f t="shared" ref="CF53:CF57" si="170">CD53+CE53</f>
        <v>0</v>
      </c>
      <c r="CG53" s="24"/>
      <c r="CH53" s="14">
        <f t="shared" ref="CH53:CH57" si="171">CF53+CG53</f>
        <v>0</v>
      </c>
      <c r="CI53" s="8" t="s">
        <v>311</v>
      </c>
      <c r="CJ53" s="11">
        <v>0</v>
      </c>
    </row>
    <row r="54" spans="1:88" ht="18.75" customHeight="1" x14ac:dyDescent="0.35">
      <c r="A54" s="159"/>
      <c r="B54" s="96" t="s">
        <v>12</v>
      </c>
      <c r="C54" s="100"/>
      <c r="D54" s="13">
        <v>268166.09999999998</v>
      </c>
      <c r="E54" s="41"/>
      <c r="F54" s="13">
        <f t="shared" si="1"/>
        <v>268166.09999999998</v>
      </c>
      <c r="G54" s="13"/>
      <c r="H54" s="13">
        <f t="shared" si="147"/>
        <v>268166.09999999998</v>
      </c>
      <c r="I54" s="13">
        <v>4208.9750000000004</v>
      </c>
      <c r="J54" s="13">
        <f t="shared" si="148"/>
        <v>272375.07499999995</v>
      </c>
      <c r="K54" s="13"/>
      <c r="L54" s="13">
        <f t="shared" si="149"/>
        <v>272375.07499999995</v>
      </c>
      <c r="M54" s="13"/>
      <c r="N54" s="13">
        <f t="shared" si="150"/>
        <v>272375.07499999995</v>
      </c>
      <c r="O54" s="13"/>
      <c r="P54" s="13">
        <f t="shared" si="151"/>
        <v>272375.07499999995</v>
      </c>
      <c r="Q54" s="13"/>
      <c r="R54" s="13">
        <f t="shared" si="152"/>
        <v>272375.07499999995</v>
      </c>
      <c r="S54" s="13"/>
      <c r="T54" s="13">
        <f t="shared" si="153"/>
        <v>272375.07499999995</v>
      </c>
      <c r="U54" s="13">
        <v>-135713.9</v>
      </c>
      <c r="V54" s="13">
        <f t="shared" si="154"/>
        <v>136661.17499999996</v>
      </c>
      <c r="W54" s="13"/>
      <c r="X54" s="13">
        <f t="shared" si="155"/>
        <v>136661.17499999996</v>
      </c>
      <c r="Y54" s="13">
        <f>-11844.332+11844.332-54151</f>
        <v>-54151</v>
      </c>
      <c r="Z54" s="13">
        <f t="shared" si="156"/>
        <v>82510.174999999959</v>
      </c>
      <c r="AA54" s="13"/>
      <c r="AB54" s="22">
        <f t="shared" si="157"/>
        <v>82510.174999999959</v>
      </c>
      <c r="AC54" s="22">
        <f>-74669.352+279.407+1311.144</f>
        <v>-73078.800999999992</v>
      </c>
      <c r="AD54" s="41">
        <f t="shared" si="158"/>
        <v>9431.3739999999671</v>
      </c>
      <c r="AE54" s="13">
        <v>14194.7</v>
      </c>
      <c r="AF54" s="41"/>
      <c r="AG54" s="13">
        <f t="shared" si="14"/>
        <v>14194.7</v>
      </c>
      <c r="AH54" s="13"/>
      <c r="AI54" s="13">
        <f t="shared" si="159"/>
        <v>14194.7</v>
      </c>
      <c r="AJ54" s="13"/>
      <c r="AK54" s="13">
        <f>AI54+AJ54</f>
        <v>14194.7</v>
      </c>
      <c r="AL54" s="13"/>
      <c r="AM54" s="13">
        <f>AK54+AL54</f>
        <v>14194.7</v>
      </c>
      <c r="AN54" s="13"/>
      <c r="AO54" s="13">
        <f>AM54+AN54</f>
        <v>14194.7</v>
      </c>
      <c r="AP54" s="13"/>
      <c r="AQ54" s="13">
        <f>AO54+AP54</f>
        <v>14194.7</v>
      </c>
      <c r="AR54" s="13"/>
      <c r="AS54" s="13">
        <f>AQ54+AR54</f>
        <v>14194.7</v>
      </c>
      <c r="AT54" s="13"/>
      <c r="AU54" s="13">
        <f>AS54+AT54</f>
        <v>14194.7</v>
      </c>
      <c r="AV54" s="13"/>
      <c r="AW54" s="13">
        <f>AU54+AV54</f>
        <v>14194.7</v>
      </c>
      <c r="AX54" s="13">
        <v>3381.3</v>
      </c>
      <c r="AY54" s="13">
        <f>AW54+AX54</f>
        <v>17576</v>
      </c>
      <c r="AZ54" s="13"/>
      <c r="BA54" s="13">
        <f>AY54+AZ54</f>
        <v>17576</v>
      </c>
      <c r="BB54" s="13">
        <v>50151</v>
      </c>
      <c r="BC54" s="13">
        <f>BA54+BB54</f>
        <v>67727</v>
      </c>
      <c r="BD54" s="13"/>
      <c r="BE54" s="13">
        <f>BC54+BD54</f>
        <v>67727</v>
      </c>
      <c r="BF54" s="22">
        <f>-11844.327-55882.62</f>
        <v>-67726.947</v>
      </c>
      <c r="BG54" s="41">
        <f>BE54+BF54</f>
        <v>5.2999999999883585E-2</v>
      </c>
      <c r="BH54" s="13">
        <v>0</v>
      </c>
      <c r="BI54" s="14"/>
      <c r="BJ54" s="14">
        <f t="shared" si="28"/>
        <v>0</v>
      </c>
      <c r="BK54" s="14"/>
      <c r="BL54" s="14">
        <f t="shared" si="160"/>
        <v>0</v>
      </c>
      <c r="BM54" s="14"/>
      <c r="BN54" s="14">
        <f t="shared" si="161"/>
        <v>0</v>
      </c>
      <c r="BO54" s="14"/>
      <c r="BP54" s="14">
        <f t="shared" si="162"/>
        <v>0</v>
      </c>
      <c r="BQ54" s="14"/>
      <c r="BR54" s="14">
        <f t="shared" si="163"/>
        <v>0</v>
      </c>
      <c r="BS54" s="14"/>
      <c r="BT54" s="14">
        <f t="shared" si="164"/>
        <v>0</v>
      </c>
      <c r="BU54" s="14"/>
      <c r="BV54" s="14">
        <f t="shared" si="165"/>
        <v>0</v>
      </c>
      <c r="BW54" s="14"/>
      <c r="BX54" s="14">
        <f t="shared" si="166"/>
        <v>0</v>
      </c>
      <c r="BY54" s="14"/>
      <c r="BZ54" s="14">
        <f t="shared" si="167"/>
        <v>0</v>
      </c>
      <c r="CA54" s="14"/>
      <c r="CB54" s="14">
        <f t="shared" si="168"/>
        <v>0</v>
      </c>
      <c r="CC54" s="14"/>
      <c r="CD54" s="14">
        <f t="shared" si="169"/>
        <v>0</v>
      </c>
      <c r="CE54" s="14"/>
      <c r="CF54" s="14">
        <f t="shared" si="170"/>
        <v>0</v>
      </c>
      <c r="CG54" s="24"/>
      <c r="CH54" s="43">
        <f t="shared" si="171"/>
        <v>0</v>
      </c>
      <c r="CI54" s="8" t="s">
        <v>407</v>
      </c>
      <c r="CJ54" s="11"/>
    </row>
    <row r="55" spans="1:88" ht="18.75" customHeight="1" x14ac:dyDescent="0.35">
      <c r="A55" s="134"/>
      <c r="B55" s="96" t="s">
        <v>19</v>
      </c>
      <c r="C55" s="100"/>
      <c r="D55" s="13"/>
      <c r="E55" s="41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>
        <v>225042.3</v>
      </c>
      <c r="Z55" s="13">
        <f t="shared" si="156"/>
        <v>225042.3</v>
      </c>
      <c r="AA55" s="13"/>
      <c r="AB55" s="22">
        <f t="shared" si="157"/>
        <v>225042.3</v>
      </c>
      <c r="AC55" s="22">
        <f>-144566.035+5308.735+24911.732</f>
        <v>-114345.56800000001</v>
      </c>
      <c r="AD55" s="41">
        <f t="shared" si="158"/>
        <v>110696.73199999997</v>
      </c>
      <c r="AE55" s="13"/>
      <c r="AF55" s="41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>
        <v>225042.2</v>
      </c>
      <c r="BC55" s="13">
        <f>BA55+BB55</f>
        <v>225042.2</v>
      </c>
      <c r="BD55" s="13"/>
      <c r="BE55" s="13">
        <f>BC55+BD55</f>
        <v>225042.2</v>
      </c>
      <c r="BF55" s="22">
        <v>-225042.2</v>
      </c>
      <c r="BG55" s="41">
        <f>BE55+BF55</f>
        <v>0</v>
      </c>
      <c r="BH55" s="13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>
        <f t="shared" si="169"/>
        <v>0</v>
      </c>
      <c r="CE55" s="14"/>
      <c r="CF55" s="14">
        <f t="shared" si="170"/>
        <v>0</v>
      </c>
      <c r="CG55" s="24"/>
      <c r="CH55" s="43">
        <f t="shared" si="171"/>
        <v>0</v>
      </c>
      <c r="CI55" s="8" t="s">
        <v>408</v>
      </c>
      <c r="CJ55" s="11"/>
    </row>
    <row r="56" spans="1:88" ht="56.25" customHeight="1" x14ac:dyDescent="0.35">
      <c r="A56" s="90" t="s">
        <v>138</v>
      </c>
      <c r="B56" s="96" t="s">
        <v>54</v>
      </c>
      <c r="C56" s="100" t="s">
        <v>125</v>
      </c>
      <c r="D56" s="13">
        <v>0</v>
      </c>
      <c r="E56" s="41">
        <v>0</v>
      </c>
      <c r="F56" s="13">
        <f t="shared" si="1"/>
        <v>0</v>
      </c>
      <c r="G56" s="13">
        <v>0</v>
      </c>
      <c r="H56" s="13">
        <f t="shared" si="147"/>
        <v>0</v>
      </c>
      <c r="I56" s="13">
        <v>0</v>
      </c>
      <c r="J56" s="13">
        <f t="shared" si="148"/>
        <v>0</v>
      </c>
      <c r="K56" s="13">
        <v>0</v>
      </c>
      <c r="L56" s="13">
        <f t="shared" si="149"/>
        <v>0</v>
      </c>
      <c r="M56" s="13">
        <v>0</v>
      </c>
      <c r="N56" s="13">
        <f t="shared" si="150"/>
        <v>0</v>
      </c>
      <c r="O56" s="13">
        <v>0</v>
      </c>
      <c r="P56" s="13">
        <f t="shared" si="151"/>
        <v>0</v>
      </c>
      <c r="Q56" s="13">
        <v>0</v>
      </c>
      <c r="R56" s="13">
        <f t="shared" si="152"/>
        <v>0</v>
      </c>
      <c r="S56" s="13">
        <v>0</v>
      </c>
      <c r="T56" s="13">
        <f t="shared" si="153"/>
        <v>0</v>
      </c>
      <c r="U56" s="13">
        <v>0</v>
      </c>
      <c r="V56" s="13">
        <f t="shared" si="154"/>
        <v>0</v>
      </c>
      <c r="W56" s="13">
        <v>0</v>
      </c>
      <c r="X56" s="13">
        <f t="shared" si="155"/>
        <v>0</v>
      </c>
      <c r="Y56" s="13">
        <v>0</v>
      </c>
      <c r="Z56" s="13">
        <f t="shared" si="156"/>
        <v>0</v>
      </c>
      <c r="AA56" s="13">
        <v>0</v>
      </c>
      <c r="AB56" s="13">
        <f t="shared" si="157"/>
        <v>0</v>
      </c>
      <c r="AC56" s="22">
        <v>0</v>
      </c>
      <c r="AD56" s="41">
        <f t="shared" si="158"/>
        <v>0</v>
      </c>
      <c r="AE56" s="13">
        <v>9100.4</v>
      </c>
      <c r="AF56" s="41">
        <v>0</v>
      </c>
      <c r="AG56" s="13">
        <f t="shared" si="14"/>
        <v>9100.4</v>
      </c>
      <c r="AH56" s="13">
        <v>0</v>
      </c>
      <c r="AI56" s="13">
        <f t="shared" si="159"/>
        <v>9100.4</v>
      </c>
      <c r="AJ56" s="13">
        <v>0</v>
      </c>
      <c r="AK56" s="13">
        <f>AI56+AJ56</f>
        <v>9100.4</v>
      </c>
      <c r="AL56" s="13">
        <v>0</v>
      </c>
      <c r="AM56" s="13">
        <f>AK56+AL56</f>
        <v>9100.4</v>
      </c>
      <c r="AN56" s="13">
        <v>0</v>
      </c>
      <c r="AO56" s="13">
        <f>AM56+AN56</f>
        <v>9100.4</v>
      </c>
      <c r="AP56" s="13">
        <v>0</v>
      </c>
      <c r="AQ56" s="13">
        <f>AO56+AP56</f>
        <v>9100.4</v>
      </c>
      <c r="AR56" s="13">
        <v>0</v>
      </c>
      <c r="AS56" s="13">
        <f>AQ56+AR56</f>
        <v>9100.4</v>
      </c>
      <c r="AT56" s="13">
        <v>0</v>
      </c>
      <c r="AU56" s="13">
        <f>AS56+AT56</f>
        <v>9100.4</v>
      </c>
      <c r="AV56" s="13">
        <v>0</v>
      </c>
      <c r="AW56" s="13">
        <f>AU56+AV56</f>
        <v>9100.4</v>
      </c>
      <c r="AX56" s="13">
        <v>0</v>
      </c>
      <c r="AY56" s="13">
        <f>AW56+AX56</f>
        <v>9100.4</v>
      </c>
      <c r="AZ56" s="13">
        <v>0</v>
      </c>
      <c r="BA56" s="13">
        <f>AY56+AZ56</f>
        <v>9100.4</v>
      </c>
      <c r="BB56" s="13">
        <v>0</v>
      </c>
      <c r="BC56" s="13">
        <f>BA56+BB56</f>
        <v>9100.4</v>
      </c>
      <c r="BD56" s="13">
        <v>0</v>
      </c>
      <c r="BE56" s="13">
        <f>BC56+BD56</f>
        <v>9100.4</v>
      </c>
      <c r="BF56" s="22">
        <v>0</v>
      </c>
      <c r="BG56" s="41">
        <f>BE56+BF56</f>
        <v>9100.4</v>
      </c>
      <c r="BH56" s="13">
        <v>0</v>
      </c>
      <c r="BI56" s="14">
        <v>0</v>
      </c>
      <c r="BJ56" s="14">
        <f t="shared" si="28"/>
        <v>0</v>
      </c>
      <c r="BK56" s="14">
        <v>0</v>
      </c>
      <c r="BL56" s="14">
        <f t="shared" si="160"/>
        <v>0</v>
      </c>
      <c r="BM56" s="14">
        <v>0</v>
      </c>
      <c r="BN56" s="14">
        <f t="shared" si="161"/>
        <v>0</v>
      </c>
      <c r="BO56" s="14">
        <v>0</v>
      </c>
      <c r="BP56" s="14">
        <f t="shared" si="162"/>
        <v>0</v>
      </c>
      <c r="BQ56" s="14">
        <v>0</v>
      </c>
      <c r="BR56" s="14">
        <f t="shared" si="163"/>
        <v>0</v>
      </c>
      <c r="BS56" s="14">
        <v>0</v>
      </c>
      <c r="BT56" s="14">
        <f t="shared" si="164"/>
        <v>0</v>
      </c>
      <c r="BU56" s="14">
        <v>0</v>
      </c>
      <c r="BV56" s="14">
        <f t="shared" si="165"/>
        <v>0</v>
      </c>
      <c r="BW56" s="14">
        <v>0</v>
      </c>
      <c r="BX56" s="14">
        <f t="shared" si="166"/>
        <v>0</v>
      </c>
      <c r="BY56" s="14">
        <v>0</v>
      </c>
      <c r="BZ56" s="14">
        <f t="shared" si="167"/>
        <v>0</v>
      </c>
      <c r="CA56" s="14">
        <v>0</v>
      </c>
      <c r="CB56" s="14">
        <f t="shared" si="168"/>
        <v>0</v>
      </c>
      <c r="CC56" s="14">
        <v>0</v>
      </c>
      <c r="CD56" s="14">
        <f t="shared" si="169"/>
        <v>0</v>
      </c>
      <c r="CE56" s="14">
        <v>0</v>
      </c>
      <c r="CF56" s="14">
        <f t="shared" si="170"/>
        <v>0</v>
      </c>
      <c r="CG56" s="24">
        <v>0</v>
      </c>
      <c r="CH56" s="43">
        <f t="shared" si="171"/>
        <v>0</v>
      </c>
      <c r="CI56" s="8" t="s">
        <v>217</v>
      </c>
      <c r="CJ56" s="11"/>
    </row>
    <row r="57" spans="1:88" ht="56.25" customHeight="1" x14ac:dyDescent="0.35">
      <c r="A57" s="90" t="s">
        <v>139</v>
      </c>
      <c r="B57" s="96" t="s">
        <v>358</v>
      </c>
      <c r="C57" s="100" t="s">
        <v>125</v>
      </c>
      <c r="D57" s="13">
        <f>D59+D60</f>
        <v>0</v>
      </c>
      <c r="E57" s="41">
        <f>E59+E60</f>
        <v>0</v>
      </c>
      <c r="F57" s="13">
        <f t="shared" si="1"/>
        <v>0</v>
      </c>
      <c r="G57" s="13">
        <f>G59+G60</f>
        <v>15</v>
      </c>
      <c r="H57" s="13">
        <f t="shared" si="147"/>
        <v>15</v>
      </c>
      <c r="I57" s="13">
        <f>I59+I60</f>
        <v>0</v>
      </c>
      <c r="J57" s="13">
        <f t="shared" si="148"/>
        <v>15</v>
      </c>
      <c r="K57" s="13">
        <f>K59+K60</f>
        <v>0</v>
      </c>
      <c r="L57" s="13">
        <f t="shared" si="149"/>
        <v>15</v>
      </c>
      <c r="M57" s="13">
        <f>M59+M60</f>
        <v>0</v>
      </c>
      <c r="N57" s="13">
        <f t="shared" si="150"/>
        <v>15</v>
      </c>
      <c r="O57" s="13">
        <f>O59+O60</f>
        <v>0</v>
      </c>
      <c r="P57" s="13">
        <f t="shared" si="151"/>
        <v>15</v>
      </c>
      <c r="Q57" s="13">
        <f>Q59+Q60</f>
        <v>0</v>
      </c>
      <c r="R57" s="13">
        <f t="shared" si="152"/>
        <v>15</v>
      </c>
      <c r="S57" s="13">
        <f>S59+S60</f>
        <v>0</v>
      </c>
      <c r="T57" s="13">
        <f t="shared" si="153"/>
        <v>15</v>
      </c>
      <c r="U57" s="13">
        <f>U59+U60</f>
        <v>0</v>
      </c>
      <c r="V57" s="13">
        <f t="shared" si="154"/>
        <v>15</v>
      </c>
      <c r="W57" s="13">
        <f>W59+W60</f>
        <v>0</v>
      </c>
      <c r="X57" s="13">
        <f t="shared" si="155"/>
        <v>15</v>
      </c>
      <c r="Y57" s="13">
        <f>Y59+Y60</f>
        <v>0</v>
      </c>
      <c r="Z57" s="13">
        <f t="shared" si="156"/>
        <v>15</v>
      </c>
      <c r="AA57" s="13">
        <f>AA59+AA60</f>
        <v>0</v>
      </c>
      <c r="AB57" s="13">
        <f t="shared" si="157"/>
        <v>15</v>
      </c>
      <c r="AC57" s="22">
        <f>AC59+AC60</f>
        <v>0</v>
      </c>
      <c r="AD57" s="41">
        <f t="shared" si="158"/>
        <v>15</v>
      </c>
      <c r="AE57" s="13">
        <f t="shared" ref="AE57:BH57" si="172">AE59+AE60</f>
        <v>78505.7</v>
      </c>
      <c r="AF57" s="41">
        <f>AF59+AF60</f>
        <v>-25599.8</v>
      </c>
      <c r="AG57" s="13">
        <f t="shared" si="14"/>
        <v>52905.899999999994</v>
      </c>
      <c r="AH57" s="13">
        <f>AH59+AH60</f>
        <v>0</v>
      </c>
      <c r="AI57" s="13">
        <f t="shared" si="159"/>
        <v>52905.899999999994</v>
      </c>
      <c r="AJ57" s="13">
        <f>AJ59+AJ60</f>
        <v>0</v>
      </c>
      <c r="AK57" s="13">
        <f>AI57+AJ57</f>
        <v>52905.899999999994</v>
      </c>
      <c r="AL57" s="13">
        <f>AL59+AL60</f>
        <v>-50151</v>
      </c>
      <c r="AM57" s="13">
        <f>AK57+AL57</f>
        <v>2754.8999999999942</v>
      </c>
      <c r="AN57" s="13">
        <f>AN59+AN60</f>
        <v>0</v>
      </c>
      <c r="AO57" s="13">
        <f>AM57+AN57</f>
        <v>2754.8999999999942</v>
      </c>
      <c r="AP57" s="13">
        <f>AP59+AP60</f>
        <v>0</v>
      </c>
      <c r="AQ57" s="13">
        <f>AO57+AP57</f>
        <v>2754.8999999999942</v>
      </c>
      <c r="AR57" s="13">
        <f>AR59+AR60</f>
        <v>0</v>
      </c>
      <c r="AS57" s="13">
        <f>AQ57+AR57</f>
        <v>2754.8999999999942</v>
      </c>
      <c r="AT57" s="13">
        <f>AT59+AT60</f>
        <v>0</v>
      </c>
      <c r="AU57" s="13">
        <f>AS57+AT57</f>
        <v>2754.8999999999942</v>
      </c>
      <c r="AV57" s="13">
        <f>AV59+AV60</f>
        <v>0</v>
      </c>
      <c r="AW57" s="13">
        <f>AU57+AV57</f>
        <v>2754.8999999999942</v>
      </c>
      <c r="AX57" s="13">
        <f>AX59+AX60</f>
        <v>-2754.9</v>
      </c>
      <c r="AY57" s="13">
        <f>AW57+AX57</f>
        <v>-5.9117155615240335E-12</v>
      </c>
      <c r="AZ57" s="13">
        <f>AZ59+AZ60</f>
        <v>0</v>
      </c>
      <c r="BA57" s="13">
        <f>AY57+AZ57</f>
        <v>-5.9117155615240335E-12</v>
      </c>
      <c r="BB57" s="13">
        <f>BB59+BB60</f>
        <v>0</v>
      </c>
      <c r="BC57" s="13">
        <f>BA57+BB57</f>
        <v>-5.9117155615240335E-12</v>
      </c>
      <c r="BD57" s="13">
        <f>BD59+BD60</f>
        <v>0</v>
      </c>
      <c r="BE57" s="13">
        <f>BC57+BD57</f>
        <v>-5.9117155615240335E-12</v>
      </c>
      <c r="BF57" s="22">
        <f>BF59+BF60</f>
        <v>0</v>
      </c>
      <c r="BG57" s="41">
        <f>BE57+BF57</f>
        <v>-5.9117155615240335E-12</v>
      </c>
      <c r="BH57" s="13">
        <f t="shared" si="172"/>
        <v>126197.40000000001</v>
      </c>
      <c r="BI57" s="14">
        <f>BI59+BI60</f>
        <v>-105085.6</v>
      </c>
      <c r="BJ57" s="14">
        <f t="shared" si="28"/>
        <v>21111.800000000003</v>
      </c>
      <c r="BK57" s="14">
        <f>BK59+BK60</f>
        <v>0</v>
      </c>
      <c r="BL57" s="14">
        <f t="shared" si="160"/>
        <v>21111.800000000003</v>
      </c>
      <c r="BM57" s="14">
        <f>BM59+BM60</f>
        <v>0</v>
      </c>
      <c r="BN57" s="14">
        <f t="shared" si="161"/>
        <v>21111.800000000003</v>
      </c>
      <c r="BO57" s="14">
        <f>BO59+BO60</f>
        <v>0</v>
      </c>
      <c r="BP57" s="14">
        <f t="shared" si="162"/>
        <v>21111.800000000003</v>
      </c>
      <c r="BQ57" s="14">
        <f>BQ59+BQ60</f>
        <v>0</v>
      </c>
      <c r="BR57" s="14">
        <f t="shared" si="163"/>
        <v>21111.800000000003</v>
      </c>
      <c r="BS57" s="14">
        <f>BS59+BS60</f>
        <v>0</v>
      </c>
      <c r="BT57" s="14">
        <f t="shared" si="164"/>
        <v>21111.800000000003</v>
      </c>
      <c r="BU57" s="14">
        <f>BU59+BU60</f>
        <v>0</v>
      </c>
      <c r="BV57" s="14">
        <f t="shared" si="165"/>
        <v>21111.800000000003</v>
      </c>
      <c r="BW57" s="14">
        <f>BW59+BW60</f>
        <v>0</v>
      </c>
      <c r="BX57" s="14">
        <f t="shared" si="166"/>
        <v>21111.800000000003</v>
      </c>
      <c r="BY57" s="14">
        <f>BY59+BY60</f>
        <v>0</v>
      </c>
      <c r="BZ57" s="14">
        <f t="shared" si="167"/>
        <v>21111.800000000003</v>
      </c>
      <c r="CA57" s="14">
        <f>CA59+CA60</f>
        <v>0</v>
      </c>
      <c r="CB57" s="14">
        <f t="shared" si="168"/>
        <v>21111.800000000003</v>
      </c>
      <c r="CC57" s="14">
        <f>CC59+CC60</f>
        <v>0</v>
      </c>
      <c r="CD57" s="14">
        <f t="shared" si="169"/>
        <v>21111.800000000003</v>
      </c>
      <c r="CE57" s="14">
        <f>CE59+CE60</f>
        <v>0</v>
      </c>
      <c r="CF57" s="14">
        <f t="shared" si="170"/>
        <v>21111.800000000003</v>
      </c>
      <c r="CG57" s="24">
        <f>CG59+CG60</f>
        <v>0</v>
      </c>
      <c r="CH57" s="43">
        <f t="shared" si="171"/>
        <v>21111.800000000003</v>
      </c>
      <c r="CJ57" s="11"/>
    </row>
    <row r="58" spans="1:88" ht="18.75" customHeight="1" x14ac:dyDescent="0.35">
      <c r="A58" s="90"/>
      <c r="B58" s="96" t="s">
        <v>5</v>
      </c>
      <c r="C58" s="95"/>
      <c r="D58" s="13"/>
      <c r="E58" s="41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22"/>
      <c r="AD58" s="41"/>
      <c r="AE58" s="13"/>
      <c r="AF58" s="41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22"/>
      <c r="BG58" s="41"/>
      <c r="BH58" s="13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24"/>
      <c r="CH58" s="43"/>
      <c r="CJ58" s="11"/>
    </row>
    <row r="59" spans="1:88" s="3" customFormat="1" ht="18.75" hidden="1" customHeight="1" x14ac:dyDescent="0.35">
      <c r="A59" s="1"/>
      <c r="B59" s="18" t="s">
        <v>6</v>
      </c>
      <c r="C59" s="19"/>
      <c r="D59" s="13">
        <v>0</v>
      </c>
      <c r="E59" s="41">
        <v>0</v>
      </c>
      <c r="F59" s="13">
        <f t="shared" si="1"/>
        <v>0</v>
      </c>
      <c r="G59" s="13">
        <v>15</v>
      </c>
      <c r="H59" s="13">
        <f t="shared" ref="H59:H62" si="173">F59+G59</f>
        <v>15</v>
      </c>
      <c r="I59" s="13"/>
      <c r="J59" s="13">
        <f t="shared" ref="J59:J62" si="174">H59+I59</f>
        <v>15</v>
      </c>
      <c r="K59" s="13"/>
      <c r="L59" s="13">
        <f t="shared" ref="L59:L62" si="175">J59+K59</f>
        <v>15</v>
      </c>
      <c r="M59" s="13"/>
      <c r="N59" s="13">
        <f t="shared" ref="N59:N62" si="176">L59+M59</f>
        <v>15</v>
      </c>
      <c r="O59" s="13"/>
      <c r="P59" s="13">
        <f t="shared" ref="P59:P62" si="177">N59+O59</f>
        <v>15</v>
      </c>
      <c r="Q59" s="13"/>
      <c r="R59" s="13">
        <f t="shared" ref="R59:R62" si="178">P59+Q59</f>
        <v>15</v>
      </c>
      <c r="S59" s="13"/>
      <c r="T59" s="13">
        <f t="shared" ref="T59:T62" si="179">R59+S59</f>
        <v>15</v>
      </c>
      <c r="U59" s="13"/>
      <c r="V59" s="13">
        <f t="shared" ref="V59:V62" si="180">T59+U59</f>
        <v>15</v>
      </c>
      <c r="W59" s="13"/>
      <c r="X59" s="13">
        <f t="shared" ref="X59:X62" si="181">V59+W59</f>
        <v>15</v>
      </c>
      <c r="Y59" s="13"/>
      <c r="Z59" s="13">
        <f t="shared" ref="Z59:Z62" si="182">X59+Y59</f>
        <v>15</v>
      </c>
      <c r="AA59" s="13"/>
      <c r="AB59" s="13">
        <f t="shared" ref="AB59:AB62" si="183">Z59+AA59</f>
        <v>15</v>
      </c>
      <c r="AC59" s="22"/>
      <c r="AD59" s="13">
        <f t="shared" ref="AD59:AD62" si="184">AB59+AC59</f>
        <v>15</v>
      </c>
      <c r="AE59" s="13">
        <v>25599.8</v>
      </c>
      <c r="AF59" s="41">
        <v>-25599.8</v>
      </c>
      <c r="AG59" s="13">
        <f t="shared" si="14"/>
        <v>0</v>
      </c>
      <c r="AH59" s="13"/>
      <c r="AI59" s="13">
        <f t="shared" ref="AI59:AI62" si="185">AG59+AH59</f>
        <v>0</v>
      </c>
      <c r="AJ59" s="13"/>
      <c r="AK59" s="13">
        <f>AI59+AJ59</f>
        <v>0</v>
      </c>
      <c r="AL59" s="13"/>
      <c r="AM59" s="13">
        <f>AK59+AL59</f>
        <v>0</v>
      </c>
      <c r="AN59" s="13"/>
      <c r="AO59" s="13">
        <f>AM59+AN59</f>
        <v>0</v>
      </c>
      <c r="AP59" s="13"/>
      <c r="AQ59" s="13">
        <f>AO59+AP59</f>
        <v>0</v>
      </c>
      <c r="AR59" s="13"/>
      <c r="AS59" s="13">
        <f>AQ59+AR59</f>
        <v>0</v>
      </c>
      <c r="AT59" s="13"/>
      <c r="AU59" s="13">
        <f>AS59+AT59</f>
        <v>0</v>
      </c>
      <c r="AV59" s="13"/>
      <c r="AW59" s="13">
        <f>AU59+AV59</f>
        <v>0</v>
      </c>
      <c r="AX59" s="13"/>
      <c r="AY59" s="13">
        <f>AW59+AX59</f>
        <v>0</v>
      </c>
      <c r="AZ59" s="13"/>
      <c r="BA59" s="13">
        <f>AY59+AZ59</f>
        <v>0</v>
      </c>
      <c r="BB59" s="13"/>
      <c r="BC59" s="13">
        <f>BA59+BB59</f>
        <v>0</v>
      </c>
      <c r="BD59" s="13"/>
      <c r="BE59" s="13">
        <f>BC59+BD59</f>
        <v>0</v>
      </c>
      <c r="BF59" s="22"/>
      <c r="BG59" s="13">
        <f>BE59+BF59</f>
        <v>0</v>
      </c>
      <c r="BH59" s="13">
        <v>105085.6</v>
      </c>
      <c r="BI59" s="14">
        <v>-105085.6</v>
      </c>
      <c r="BJ59" s="14">
        <f t="shared" si="28"/>
        <v>0</v>
      </c>
      <c r="BK59" s="14"/>
      <c r="BL59" s="14">
        <f t="shared" ref="BL59:BL62" si="186">BJ59+BK59</f>
        <v>0</v>
      </c>
      <c r="BM59" s="14"/>
      <c r="BN59" s="14">
        <f t="shared" ref="BN59:BN62" si="187">BL59+BM59</f>
        <v>0</v>
      </c>
      <c r="BO59" s="14"/>
      <c r="BP59" s="14">
        <f t="shared" ref="BP59:BP62" si="188">BN59+BO59</f>
        <v>0</v>
      </c>
      <c r="BQ59" s="14"/>
      <c r="BR59" s="14">
        <f t="shared" ref="BR59:BR62" si="189">BP59+BQ59</f>
        <v>0</v>
      </c>
      <c r="BS59" s="14"/>
      <c r="BT59" s="14">
        <f t="shared" ref="BT59:BT62" si="190">BR59+BS59</f>
        <v>0</v>
      </c>
      <c r="BU59" s="14"/>
      <c r="BV59" s="14">
        <f t="shared" ref="BV59:BV62" si="191">BT59+BU59</f>
        <v>0</v>
      </c>
      <c r="BW59" s="14"/>
      <c r="BX59" s="14">
        <f t="shared" ref="BX59:BX62" si="192">BV59+BW59</f>
        <v>0</v>
      </c>
      <c r="BY59" s="14"/>
      <c r="BZ59" s="14">
        <f t="shared" ref="BZ59:BZ62" si="193">BX59+BY59</f>
        <v>0</v>
      </c>
      <c r="CA59" s="14"/>
      <c r="CB59" s="14">
        <f t="shared" ref="CB59:CB62" si="194">BZ59+CA59</f>
        <v>0</v>
      </c>
      <c r="CC59" s="14"/>
      <c r="CD59" s="14">
        <f t="shared" ref="CD59:CD62" si="195">CB59+CC59</f>
        <v>0</v>
      </c>
      <c r="CE59" s="14"/>
      <c r="CF59" s="14">
        <f t="shared" ref="CF59:CF62" si="196">CD59+CE59</f>
        <v>0</v>
      </c>
      <c r="CG59" s="24"/>
      <c r="CH59" s="14">
        <f t="shared" ref="CH59:CH62" si="197">CF59+CG59</f>
        <v>0</v>
      </c>
      <c r="CI59" s="8" t="s">
        <v>310</v>
      </c>
      <c r="CJ59" s="11">
        <v>0</v>
      </c>
    </row>
    <row r="60" spans="1:88" ht="18.75" customHeight="1" x14ac:dyDescent="0.35">
      <c r="A60" s="90"/>
      <c r="B60" s="95" t="s">
        <v>12</v>
      </c>
      <c r="C60" s="95"/>
      <c r="D60" s="13">
        <v>0</v>
      </c>
      <c r="E60" s="41">
        <v>0</v>
      </c>
      <c r="F60" s="13">
        <f t="shared" si="1"/>
        <v>0</v>
      </c>
      <c r="G60" s="13">
        <v>0</v>
      </c>
      <c r="H60" s="13">
        <f t="shared" si="173"/>
        <v>0</v>
      </c>
      <c r="I60" s="13">
        <v>0</v>
      </c>
      <c r="J60" s="13">
        <f t="shared" si="174"/>
        <v>0</v>
      </c>
      <c r="K60" s="13">
        <v>0</v>
      </c>
      <c r="L60" s="13">
        <f t="shared" si="175"/>
        <v>0</v>
      </c>
      <c r="M60" s="13">
        <v>0</v>
      </c>
      <c r="N60" s="13">
        <f t="shared" si="176"/>
        <v>0</v>
      </c>
      <c r="O60" s="13">
        <v>0</v>
      </c>
      <c r="P60" s="13">
        <f t="shared" si="177"/>
        <v>0</v>
      </c>
      <c r="Q60" s="13">
        <v>0</v>
      </c>
      <c r="R60" s="13">
        <f t="shared" si="178"/>
        <v>0</v>
      </c>
      <c r="S60" s="13">
        <v>0</v>
      </c>
      <c r="T60" s="13">
        <f t="shared" si="179"/>
        <v>0</v>
      </c>
      <c r="U60" s="13">
        <v>0</v>
      </c>
      <c r="V60" s="13">
        <f t="shared" si="180"/>
        <v>0</v>
      </c>
      <c r="W60" s="13">
        <v>0</v>
      </c>
      <c r="X60" s="13">
        <f t="shared" si="181"/>
        <v>0</v>
      </c>
      <c r="Y60" s="13">
        <v>0</v>
      </c>
      <c r="Z60" s="13">
        <f t="shared" si="182"/>
        <v>0</v>
      </c>
      <c r="AA60" s="13">
        <v>0</v>
      </c>
      <c r="AB60" s="13">
        <f t="shared" si="183"/>
        <v>0</v>
      </c>
      <c r="AC60" s="22">
        <v>0</v>
      </c>
      <c r="AD60" s="41">
        <f t="shared" si="184"/>
        <v>0</v>
      </c>
      <c r="AE60" s="13">
        <v>52905.9</v>
      </c>
      <c r="AF60" s="41">
        <v>0</v>
      </c>
      <c r="AG60" s="13">
        <f t="shared" si="14"/>
        <v>52905.9</v>
      </c>
      <c r="AH60" s="13">
        <v>0</v>
      </c>
      <c r="AI60" s="13">
        <f t="shared" si="185"/>
        <v>52905.9</v>
      </c>
      <c r="AJ60" s="13">
        <v>0</v>
      </c>
      <c r="AK60" s="13">
        <f>AI60+AJ60</f>
        <v>52905.9</v>
      </c>
      <c r="AL60" s="13">
        <v>-50151</v>
      </c>
      <c r="AM60" s="13">
        <f>AK60+AL60</f>
        <v>2754.9000000000015</v>
      </c>
      <c r="AN60" s="13"/>
      <c r="AO60" s="13">
        <f>AM60+AN60</f>
        <v>2754.9000000000015</v>
      </c>
      <c r="AP60" s="13"/>
      <c r="AQ60" s="13">
        <f>AO60+AP60</f>
        <v>2754.9000000000015</v>
      </c>
      <c r="AR60" s="13"/>
      <c r="AS60" s="13">
        <f>AQ60+AR60</f>
        <v>2754.9000000000015</v>
      </c>
      <c r="AT60" s="13"/>
      <c r="AU60" s="13">
        <f>AS60+AT60</f>
        <v>2754.9000000000015</v>
      </c>
      <c r="AV60" s="13"/>
      <c r="AW60" s="13">
        <f>AU60+AV60</f>
        <v>2754.9000000000015</v>
      </c>
      <c r="AX60" s="13">
        <v>-2754.9</v>
      </c>
      <c r="AY60" s="13">
        <f>AW60+AX60</f>
        <v>0</v>
      </c>
      <c r="AZ60" s="13"/>
      <c r="BA60" s="13">
        <f>AY60+AZ60</f>
        <v>0</v>
      </c>
      <c r="BB60" s="13"/>
      <c r="BC60" s="13">
        <f>BA60+BB60</f>
        <v>0</v>
      </c>
      <c r="BD60" s="13"/>
      <c r="BE60" s="13">
        <f>BC60+BD60</f>
        <v>0</v>
      </c>
      <c r="BF60" s="22"/>
      <c r="BG60" s="41">
        <f>BE60+BF60</f>
        <v>0</v>
      </c>
      <c r="BH60" s="13">
        <v>21111.8</v>
      </c>
      <c r="BI60" s="14">
        <v>0</v>
      </c>
      <c r="BJ60" s="14">
        <f t="shared" si="28"/>
        <v>21111.8</v>
      </c>
      <c r="BK60" s="14">
        <v>0</v>
      </c>
      <c r="BL60" s="14">
        <f t="shared" si="186"/>
        <v>21111.8</v>
      </c>
      <c r="BM60" s="14">
        <v>0</v>
      </c>
      <c r="BN60" s="14">
        <f t="shared" si="187"/>
        <v>21111.8</v>
      </c>
      <c r="BO60" s="14">
        <v>0</v>
      </c>
      <c r="BP60" s="14">
        <f t="shared" si="188"/>
        <v>21111.8</v>
      </c>
      <c r="BQ60" s="14">
        <v>0</v>
      </c>
      <c r="BR60" s="14">
        <f t="shared" si="189"/>
        <v>21111.8</v>
      </c>
      <c r="BS60" s="14">
        <v>0</v>
      </c>
      <c r="BT60" s="14">
        <f t="shared" si="190"/>
        <v>21111.8</v>
      </c>
      <c r="BU60" s="14">
        <v>0</v>
      </c>
      <c r="BV60" s="14">
        <f t="shared" si="191"/>
        <v>21111.8</v>
      </c>
      <c r="BW60" s="14">
        <v>0</v>
      </c>
      <c r="BX60" s="14">
        <f t="shared" si="192"/>
        <v>21111.8</v>
      </c>
      <c r="BY60" s="14">
        <v>0</v>
      </c>
      <c r="BZ60" s="14">
        <f t="shared" si="193"/>
        <v>21111.8</v>
      </c>
      <c r="CA60" s="14">
        <v>0</v>
      </c>
      <c r="CB60" s="14">
        <f t="shared" si="194"/>
        <v>21111.8</v>
      </c>
      <c r="CC60" s="14">
        <v>0</v>
      </c>
      <c r="CD60" s="14">
        <f t="shared" si="195"/>
        <v>21111.8</v>
      </c>
      <c r="CE60" s="14">
        <v>0</v>
      </c>
      <c r="CF60" s="14">
        <f t="shared" si="196"/>
        <v>21111.8</v>
      </c>
      <c r="CG60" s="24">
        <v>0</v>
      </c>
      <c r="CH60" s="43">
        <f t="shared" si="197"/>
        <v>21111.8</v>
      </c>
      <c r="CI60" s="8" t="s">
        <v>214</v>
      </c>
      <c r="CJ60" s="11"/>
    </row>
    <row r="61" spans="1:88" s="3" customFormat="1" ht="37.5" hidden="1" customHeight="1" x14ac:dyDescent="0.35">
      <c r="A61" s="1" t="s">
        <v>141</v>
      </c>
      <c r="B61" s="39" t="s">
        <v>201</v>
      </c>
      <c r="C61" s="19" t="s">
        <v>11</v>
      </c>
      <c r="D61" s="13">
        <v>0</v>
      </c>
      <c r="E61" s="41">
        <v>0</v>
      </c>
      <c r="F61" s="13">
        <f t="shared" si="1"/>
        <v>0</v>
      </c>
      <c r="G61" s="13">
        <v>0</v>
      </c>
      <c r="H61" s="13">
        <f t="shared" si="173"/>
        <v>0</v>
      </c>
      <c r="I61" s="13">
        <v>0</v>
      </c>
      <c r="J61" s="13">
        <f t="shared" si="174"/>
        <v>0</v>
      </c>
      <c r="K61" s="13">
        <v>0</v>
      </c>
      <c r="L61" s="13">
        <f t="shared" si="175"/>
        <v>0</v>
      </c>
      <c r="M61" s="13">
        <v>0</v>
      </c>
      <c r="N61" s="13">
        <f t="shared" si="176"/>
        <v>0</v>
      </c>
      <c r="O61" s="13">
        <v>0</v>
      </c>
      <c r="P61" s="13">
        <f t="shared" si="177"/>
        <v>0</v>
      </c>
      <c r="Q61" s="13">
        <v>0</v>
      </c>
      <c r="R61" s="13">
        <f t="shared" si="178"/>
        <v>0</v>
      </c>
      <c r="S61" s="13">
        <v>0</v>
      </c>
      <c r="T61" s="13">
        <f t="shared" si="179"/>
        <v>0</v>
      </c>
      <c r="U61" s="13">
        <v>0</v>
      </c>
      <c r="V61" s="13">
        <f t="shared" si="180"/>
        <v>0</v>
      </c>
      <c r="W61" s="13">
        <v>0</v>
      </c>
      <c r="X61" s="13">
        <f t="shared" si="181"/>
        <v>0</v>
      </c>
      <c r="Y61" s="13">
        <v>0</v>
      </c>
      <c r="Z61" s="13">
        <f t="shared" si="182"/>
        <v>0</v>
      </c>
      <c r="AA61" s="13">
        <v>0</v>
      </c>
      <c r="AB61" s="13">
        <f t="shared" si="183"/>
        <v>0</v>
      </c>
      <c r="AC61" s="22">
        <v>0</v>
      </c>
      <c r="AD61" s="13">
        <f t="shared" si="184"/>
        <v>0</v>
      </c>
      <c r="AE61" s="13">
        <v>59234</v>
      </c>
      <c r="AF61" s="41">
        <v>-59234</v>
      </c>
      <c r="AG61" s="13">
        <f t="shared" si="14"/>
        <v>0</v>
      </c>
      <c r="AH61" s="13"/>
      <c r="AI61" s="13">
        <f t="shared" si="185"/>
        <v>0</v>
      </c>
      <c r="AJ61" s="13"/>
      <c r="AK61" s="13">
        <f>AI61+AJ61</f>
        <v>0</v>
      </c>
      <c r="AL61" s="13"/>
      <c r="AM61" s="13">
        <f>AK61+AL61</f>
        <v>0</v>
      </c>
      <c r="AN61" s="13"/>
      <c r="AO61" s="13">
        <f>AM61+AN61</f>
        <v>0</v>
      </c>
      <c r="AP61" s="13"/>
      <c r="AQ61" s="13">
        <f>AO61+AP61</f>
        <v>0</v>
      </c>
      <c r="AR61" s="13"/>
      <c r="AS61" s="13">
        <f>AQ61+AR61</f>
        <v>0</v>
      </c>
      <c r="AT61" s="13"/>
      <c r="AU61" s="13">
        <f>AS61+AT61</f>
        <v>0</v>
      </c>
      <c r="AV61" s="13"/>
      <c r="AW61" s="13">
        <f>AU61+AV61</f>
        <v>0</v>
      </c>
      <c r="AX61" s="13"/>
      <c r="AY61" s="13">
        <f>AW61+AX61</f>
        <v>0</v>
      </c>
      <c r="AZ61" s="13"/>
      <c r="BA61" s="13">
        <f>AY61+AZ61</f>
        <v>0</v>
      </c>
      <c r="BB61" s="13"/>
      <c r="BC61" s="13">
        <f>BA61+BB61</f>
        <v>0</v>
      </c>
      <c r="BD61" s="13"/>
      <c r="BE61" s="13">
        <f>BC61+BD61</f>
        <v>0</v>
      </c>
      <c r="BF61" s="22"/>
      <c r="BG61" s="13">
        <f>BE61+BF61</f>
        <v>0</v>
      </c>
      <c r="BH61" s="13">
        <v>0</v>
      </c>
      <c r="BI61" s="14">
        <v>0</v>
      </c>
      <c r="BJ61" s="14">
        <f t="shared" si="28"/>
        <v>0</v>
      </c>
      <c r="BK61" s="14">
        <v>0</v>
      </c>
      <c r="BL61" s="14">
        <f t="shared" si="186"/>
        <v>0</v>
      </c>
      <c r="BM61" s="14">
        <v>0</v>
      </c>
      <c r="BN61" s="14">
        <f t="shared" si="187"/>
        <v>0</v>
      </c>
      <c r="BO61" s="14">
        <v>0</v>
      </c>
      <c r="BP61" s="14">
        <f t="shared" si="188"/>
        <v>0</v>
      </c>
      <c r="BQ61" s="14">
        <v>0</v>
      </c>
      <c r="BR61" s="14">
        <f t="shared" si="189"/>
        <v>0</v>
      </c>
      <c r="BS61" s="14">
        <v>0</v>
      </c>
      <c r="BT61" s="14">
        <f t="shared" si="190"/>
        <v>0</v>
      </c>
      <c r="BU61" s="14">
        <v>0</v>
      </c>
      <c r="BV61" s="14">
        <f t="shared" si="191"/>
        <v>0</v>
      </c>
      <c r="BW61" s="14">
        <v>0</v>
      </c>
      <c r="BX61" s="14">
        <f t="shared" si="192"/>
        <v>0</v>
      </c>
      <c r="BY61" s="14">
        <v>0</v>
      </c>
      <c r="BZ61" s="14">
        <f t="shared" si="193"/>
        <v>0</v>
      </c>
      <c r="CA61" s="14">
        <v>0</v>
      </c>
      <c r="CB61" s="14">
        <f t="shared" si="194"/>
        <v>0</v>
      </c>
      <c r="CC61" s="14">
        <v>0</v>
      </c>
      <c r="CD61" s="14">
        <f t="shared" si="195"/>
        <v>0</v>
      </c>
      <c r="CE61" s="14">
        <v>0</v>
      </c>
      <c r="CF61" s="14">
        <f t="shared" si="196"/>
        <v>0</v>
      </c>
      <c r="CG61" s="24">
        <v>0</v>
      </c>
      <c r="CH61" s="14">
        <f t="shared" si="197"/>
        <v>0</v>
      </c>
      <c r="CI61" s="8" t="s">
        <v>212</v>
      </c>
      <c r="CJ61" s="11">
        <v>0</v>
      </c>
    </row>
    <row r="62" spans="1:88" ht="56.25" customHeight="1" x14ac:dyDescent="0.35">
      <c r="A62" s="90" t="s">
        <v>140</v>
      </c>
      <c r="B62" s="95" t="s">
        <v>201</v>
      </c>
      <c r="C62" s="100" t="s">
        <v>125</v>
      </c>
      <c r="D62" s="13">
        <f>D64+D65</f>
        <v>119057.40000000001</v>
      </c>
      <c r="E62" s="41">
        <f>E64+E65</f>
        <v>0</v>
      </c>
      <c r="F62" s="13">
        <f t="shared" si="1"/>
        <v>119057.40000000001</v>
      </c>
      <c r="G62" s="13">
        <f>G64+G65</f>
        <v>0</v>
      </c>
      <c r="H62" s="13">
        <f t="shared" si="173"/>
        <v>119057.40000000001</v>
      </c>
      <c r="I62" s="13">
        <f>I64+I65</f>
        <v>0</v>
      </c>
      <c r="J62" s="13">
        <f t="shared" si="174"/>
        <v>119057.40000000001</v>
      </c>
      <c r="K62" s="13">
        <f>K64+K65</f>
        <v>0</v>
      </c>
      <c r="L62" s="13">
        <f t="shared" si="175"/>
        <v>119057.40000000001</v>
      </c>
      <c r="M62" s="13">
        <f>M64+M65</f>
        <v>0</v>
      </c>
      <c r="N62" s="13">
        <f t="shared" si="176"/>
        <v>119057.40000000001</v>
      </c>
      <c r="O62" s="13">
        <f>O64+O65</f>
        <v>0</v>
      </c>
      <c r="P62" s="13">
        <f t="shared" si="177"/>
        <v>119057.40000000001</v>
      </c>
      <c r="Q62" s="13">
        <f>Q64+Q65</f>
        <v>0</v>
      </c>
      <c r="R62" s="13">
        <f t="shared" si="178"/>
        <v>119057.40000000001</v>
      </c>
      <c r="S62" s="13">
        <f>S64+S65</f>
        <v>0</v>
      </c>
      <c r="T62" s="13">
        <f t="shared" si="179"/>
        <v>119057.40000000001</v>
      </c>
      <c r="U62" s="13">
        <f>U64+U65</f>
        <v>-109044.054</v>
      </c>
      <c r="V62" s="13">
        <f t="shared" si="180"/>
        <v>10013.346000000005</v>
      </c>
      <c r="W62" s="13">
        <f>W64+W65</f>
        <v>0</v>
      </c>
      <c r="X62" s="13">
        <f t="shared" si="181"/>
        <v>10013.346000000005</v>
      </c>
      <c r="Y62" s="13">
        <f>Y64+Y65</f>
        <v>0</v>
      </c>
      <c r="Z62" s="13">
        <f t="shared" si="182"/>
        <v>10013.346000000005</v>
      </c>
      <c r="AA62" s="13">
        <f>AA64+AA65</f>
        <v>0</v>
      </c>
      <c r="AB62" s="13">
        <f t="shared" si="183"/>
        <v>10013.346000000005</v>
      </c>
      <c r="AC62" s="22">
        <f>AC64+AC65</f>
        <v>-2192.3679999999999</v>
      </c>
      <c r="AD62" s="41">
        <f t="shared" si="184"/>
        <v>7820.9780000000046</v>
      </c>
      <c r="AE62" s="13">
        <f t="shared" ref="AE62:BH62" si="198">AE64+AE65</f>
        <v>538326.69999999995</v>
      </c>
      <c r="AF62" s="41">
        <f>AF64+AF65</f>
        <v>59234</v>
      </c>
      <c r="AG62" s="13">
        <f t="shared" si="14"/>
        <v>597560.69999999995</v>
      </c>
      <c r="AH62" s="13">
        <f>AH64+AH65</f>
        <v>0</v>
      </c>
      <c r="AI62" s="13">
        <f t="shared" si="185"/>
        <v>597560.69999999995</v>
      </c>
      <c r="AJ62" s="13">
        <f>AJ64+AJ65</f>
        <v>0</v>
      </c>
      <c r="AK62" s="13">
        <f>AI62+AJ62</f>
        <v>597560.69999999995</v>
      </c>
      <c r="AL62" s="13">
        <f>AL64+AL65</f>
        <v>0</v>
      </c>
      <c r="AM62" s="13">
        <f>AK62+AL62</f>
        <v>597560.69999999995</v>
      </c>
      <c r="AN62" s="13">
        <f>AN64+AN65</f>
        <v>0</v>
      </c>
      <c r="AO62" s="13">
        <f>AM62+AN62</f>
        <v>597560.69999999995</v>
      </c>
      <c r="AP62" s="13">
        <f>AP64+AP65</f>
        <v>0</v>
      </c>
      <c r="AQ62" s="13">
        <f>AO62+AP62</f>
        <v>597560.69999999995</v>
      </c>
      <c r="AR62" s="13">
        <f>AR64+AR65</f>
        <v>0</v>
      </c>
      <c r="AS62" s="13">
        <f>AQ62+AR62</f>
        <v>597560.69999999995</v>
      </c>
      <c r="AT62" s="13">
        <f>AT64+AT65</f>
        <v>0</v>
      </c>
      <c r="AU62" s="13">
        <f>AS62+AT62</f>
        <v>597560.69999999995</v>
      </c>
      <c r="AV62" s="13">
        <f>AV64+AV65</f>
        <v>0</v>
      </c>
      <c r="AW62" s="13">
        <f>AU62+AV62</f>
        <v>597560.69999999995</v>
      </c>
      <c r="AX62" s="13">
        <f>AX64+AX65</f>
        <v>-596780.67800000007</v>
      </c>
      <c r="AY62" s="13">
        <f>AW62+AX62</f>
        <v>780.02199999988079</v>
      </c>
      <c r="AZ62" s="13">
        <f>AZ64+AZ65</f>
        <v>0</v>
      </c>
      <c r="BA62" s="13">
        <f>AY62+AZ62</f>
        <v>780.02199999988079</v>
      </c>
      <c r="BB62" s="13">
        <f>BB64+BB65</f>
        <v>0</v>
      </c>
      <c r="BC62" s="13">
        <f>BA62+BB62</f>
        <v>780.02199999988079</v>
      </c>
      <c r="BD62" s="13">
        <f>BD64+BD65</f>
        <v>0</v>
      </c>
      <c r="BE62" s="13">
        <f>BC62+BD62</f>
        <v>780.02199999988079</v>
      </c>
      <c r="BF62" s="22">
        <f>BF64+BF65</f>
        <v>-780</v>
      </c>
      <c r="BG62" s="41">
        <f>BE62+BF62</f>
        <v>2.199999988079071E-2</v>
      </c>
      <c r="BH62" s="13">
        <f t="shared" si="198"/>
        <v>0</v>
      </c>
      <c r="BI62" s="14">
        <f>BI64+BI65</f>
        <v>0</v>
      </c>
      <c r="BJ62" s="14">
        <f t="shared" si="28"/>
        <v>0</v>
      </c>
      <c r="BK62" s="14">
        <f>BK64+BK65</f>
        <v>0</v>
      </c>
      <c r="BL62" s="14">
        <f t="shared" si="186"/>
        <v>0</v>
      </c>
      <c r="BM62" s="14">
        <f>BM64+BM65</f>
        <v>0</v>
      </c>
      <c r="BN62" s="14">
        <f t="shared" si="187"/>
        <v>0</v>
      </c>
      <c r="BO62" s="14">
        <f>BO64+BO65</f>
        <v>0</v>
      </c>
      <c r="BP62" s="14">
        <f t="shared" si="188"/>
        <v>0</v>
      </c>
      <c r="BQ62" s="14">
        <f>BQ64+BQ65</f>
        <v>0</v>
      </c>
      <c r="BR62" s="14">
        <f t="shared" si="189"/>
        <v>0</v>
      </c>
      <c r="BS62" s="14">
        <f>BS64+BS65</f>
        <v>0</v>
      </c>
      <c r="BT62" s="14">
        <f t="shared" si="190"/>
        <v>0</v>
      </c>
      <c r="BU62" s="14">
        <f>BU64+BU65</f>
        <v>0</v>
      </c>
      <c r="BV62" s="14">
        <f t="shared" si="191"/>
        <v>0</v>
      </c>
      <c r="BW62" s="14">
        <f>BW64+BW65</f>
        <v>0</v>
      </c>
      <c r="BX62" s="14">
        <f t="shared" si="192"/>
        <v>0</v>
      </c>
      <c r="BY62" s="14">
        <f>BY64+BY65</f>
        <v>0</v>
      </c>
      <c r="BZ62" s="14">
        <f t="shared" si="193"/>
        <v>0</v>
      </c>
      <c r="CA62" s="14">
        <f>CA64+CA65</f>
        <v>0</v>
      </c>
      <c r="CB62" s="14">
        <f t="shared" si="194"/>
        <v>0</v>
      </c>
      <c r="CC62" s="14">
        <f>CC64+CC65</f>
        <v>0</v>
      </c>
      <c r="CD62" s="14">
        <f t="shared" si="195"/>
        <v>0</v>
      </c>
      <c r="CE62" s="14">
        <f>CE64+CE65</f>
        <v>0</v>
      </c>
      <c r="CF62" s="14">
        <f t="shared" si="196"/>
        <v>0</v>
      </c>
      <c r="CG62" s="24">
        <f>CG64+CG65</f>
        <v>0</v>
      </c>
      <c r="CH62" s="43">
        <f t="shared" si="197"/>
        <v>0</v>
      </c>
      <c r="CJ62" s="11"/>
    </row>
    <row r="63" spans="1:88" s="3" customFormat="1" ht="18.75" hidden="1" customHeight="1" x14ac:dyDescent="0.35">
      <c r="A63" s="54"/>
      <c r="B63" s="71" t="s">
        <v>5</v>
      </c>
      <c r="C63" s="5"/>
      <c r="D63" s="13"/>
      <c r="E63" s="41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22"/>
      <c r="AD63" s="13"/>
      <c r="AE63" s="13"/>
      <c r="AF63" s="41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22"/>
      <c r="BG63" s="13"/>
      <c r="BH63" s="13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24"/>
      <c r="CH63" s="14"/>
      <c r="CI63" s="8"/>
      <c r="CJ63" s="11">
        <v>0</v>
      </c>
    </row>
    <row r="64" spans="1:88" s="3" customFormat="1" ht="18.75" hidden="1" customHeight="1" x14ac:dyDescent="0.35">
      <c r="A64" s="1"/>
      <c r="B64" s="18" t="s">
        <v>6</v>
      </c>
      <c r="C64" s="19"/>
      <c r="D64" s="13">
        <v>22858.799999999999</v>
      </c>
      <c r="E64" s="41"/>
      <c r="F64" s="13">
        <f t="shared" si="1"/>
        <v>22858.799999999999</v>
      </c>
      <c r="G64" s="13"/>
      <c r="H64" s="13">
        <f t="shared" ref="H64:H67" si="199">F64+G64</f>
        <v>22858.799999999999</v>
      </c>
      <c r="I64" s="13"/>
      <c r="J64" s="13">
        <f t="shared" ref="J64:J67" si="200">H64+I64</f>
        <v>22858.799999999999</v>
      </c>
      <c r="K64" s="13"/>
      <c r="L64" s="13">
        <f t="shared" ref="L64:L67" si="201">J64+K64</f>
        <v>22858.799999999999</v>
      </c>
      <c r="M64" s="13"/>
      <c r="N64" s="13">
        <f t="shared" ref="N64:N67" si="202">L64+M64</f>
        <v>22858.799999999999</v>
      </c>
      <c r="O64" s="13"/>
      <c r="P64" s="13">
        <f t="shared" ref="P64:P67" si="203">N64+O64</f>
        <v>22858.799999999999</v>
      </c>
      <c r="Q64" s="13"/>
      <c r="R64" s="13">
        <f t="shared" ref="R64:R67" si="204">P64+Q64</f>
        <v>22858.799999999999</v>
      </c>
      <c r="S64" s="13"/>
      <c r="T64" s="13">
        <f t="shared" ref="T64:T67" si="205">R64+S64</f>
        <v>22858.799999999999</v>
      </c>
      <c r="U64" s="13">
        <v>-12845.454</v>
      </c>
      <c r="V64" s="13">
        <f t="shared" ref="V64:V67" si="206">T64+U64</f>
        <v>10013.346</v>
      </c>
      <c r="W64" s="13"/>
      <c r="X64" s="13">
        <f t="shared" ref="X64:X67" si="207">V64+W64</f>
        <v>10013.346</v>
      </c>
      <c r="Y64" s="13"/>
      <c r="Z64" s="13">
        <f t="shared" ref="Z64:Z67" si="208">X64+Y64</f>
        <v>10013.346</v>
      </c>
      <c r="AA64" s="13"/>
      <c r="AB64" s="13">
        <f t="shared" ref="AB64:AB67" si="209">Z64+AA64</f>
        <v>10013.346</v>
      </c>
      <c r="AC64" s="22">
        <v>-2192.3679999999999</v>
      </c>
      <c r="AD64" s="13">
        <f t="shared" ref="AD64:AD67" si="210">AB64+AC64</f>
        <v>7820.9779999999992</v>
      </c>
      <c r="AE64" s="13">
        <v>104477.2</v>
      </c>
      <c r="AF64" s="41">
        <v>59234</v>
      </c>
      <c r="AG64" s="13">
        <f t="shared" si="14"/>
        <v>163711.20000000001</v>
      </c>
      <c r="AH64" s="13"/>
      <c r="AI64" s="13">
        <f t="shared" ref="AI64:AI67" si="211">AG64+AH64</f>
        <v>163711.20000000001</v>
      </c>
      <c r="AJ64" s="13"/>
      <c r="AK64" s="13">
        <f>AI64+AJ64</f>
        <v>163711.20000000001</v>
      </c>
      <c r="AL64" s="13"/>
      <c r="AM64" s="13">
        <f>AK64+AL64</f>
        <v>163711.20000000001</v>
      </c>
      <c r="AN64" s="13"/>
      <c r="AO64" s="13">
        <f>AM64+AN64</f>
        <v>163711.20000000001</v>
      </c>
      <c r="AP64" s="13"/>
      <c r="AQ64" s="13">
        <f>AO64+AP64</f>
        <v>163711.20000000001</v>
      </c>
      <c r="AR64" s="13"/>
      <c r="AS64" s="13">
        <f>AQ64+AR64</f>
        <v>163711.20000000001</v>
      </c>
      <c r="AT64" s="13"/>
      <c r="AU64" s="13">
        <f>AS64+AT64</f>
        <v>163711.20000000001</v>
      </c>
      <c r="AV64" s="13"/>
      <c r="AW64" s="13">
        <f>AU64+AV64</f>
        <v>163711.20000000001</v>
      </c>
      <c r="AX64" s="13">
        <v>-162931.17800000001</v>
      </c>
      <c r="AY64" s="13">
        <f>AW64+AX64</f>
        <v>780.02199999999721</v>
      </c>
      <c r="AZ64" s="13"/>
      <c r="BA64" s="13">
        <f>AY64+AZ64</f>
        <v>780.02199999999721</v>
      </c>
      <c r="BB64" s="13"/>
      <c r="BC64" s="13">
        <f>BA64+BB64</f>
        <v>780.02199999999721</v>
      </c>
      <c r="BD64" s="13"/>
      <c r="BE64" s="13">
        <f>BC64+BD64</f>
        <v>780.02199999999721</v>
      </c>
      <c r="BF64" s="22">
        <v>-780</v>
      </c>
      <c r="BG64" s="13">
        <f>BE64+BF64</f>
        <v>2.1999999997206032E-2</v>
      </c>
      <c r="BH64" s="13">
        <v>0</v>
      </c>
      <c r="BI64" s="14"/>
      <c r="BJ64" s="14">
        <f t="shared" si="28"/>
        <v>0</v>
      </c>
      <c r="BK64" s="14"/>
      <c r="BL64" s="14">
        <f t="shared" ref="BL64:BL67" si="212">BJ64+BK64</f>
        <v>0</v>
      </c>
      <c r="BM64" s="14"/>
      <c r="BN64" s="14">
        <f t="shared" ref="BN64:BN67" si="213">BL64+BM64</f>
        <v>0</v>
      </c>
      <c r="BO64" s="14"/>
      <c r="BP64" s="14">
        <f t="shared" ref="BP64:BP67" si="214">BN64+BO64</f>
        <v>0</v>
      </c>
      <c r="BQ64" s="14"/>
      <c r="BR64" s="14">
        <f t="shared" ref="BR64:BR67" si="215">BP64+BQ64</f>
        <v>0</v>
      </c>
      <c r="BS64" s="14"/>
      <c r="BT64" s="14">
        <f t="shared" ref="BT64:BT67" si="216">BR64+BS64</f>
        <v>0</v>
      </c>
      <c r="BU64" s="14"/>
      <c r="BV64" s="14">
        <f t="shared" ref="BV64:BV67" si="217">BT64+BU64</f>
        <v>0</v>
      </c>
      <c r="BW64" s="14"/>
      <c r="BX64" s="14">
        <f t="shared" ref="BX64:BX67" si="218">BV64+BW64</f>
        <v>0</v>
      </c>
      <c r="BY64" s="14"/>
      <c r="BZ64" s="14">
        <f t="shared" ref="BZ64:BZ67" si="219">BX64+BY64</f>
        <v>0</v>
      </c>
      <c r="CA64" s="14"/>
      <c r="CB64" s="14">
        <f t="shared" ref="CB64:CB67" si="220">BZ64+CA64</f>
        <v>0</v>
      </c>
      <c r="CC64" s="14"/>
      <c r="CD64" s="14">
        <f t="shared" ref="CD64:CD67" si="221">CB64+CC64</f>
        <v>0</v>
      </c>
      <c r="CE64" s="14"/>
      <c r="CF64" s="14">
        <f t="shared" ref="CF64:CF67" si="222">CD64+CE64</f>
        <v>0</v>
      </c>
      <c r="CG64" s="24"/>
      <c r="CH64" s="14">
        <f t="shared" ref="CH64:CH67" si="223">CF64+CG64</f>
        <v>0</v>
      </c>
      <c r="CI64" s="8" t="s">
        <v>212</v>
      </c>
      <c r="CJ64" s="11">
        <v>0</v>
      </c>
    </row>
    <row r="65" spans="1:88" s="3" customFormat="1" ht="18.75" hidden="1" customHeight="1" x14ac:dyDescent="0.35">
      <c r="A65" s="54"/>
      <c r="B65" s="70" t="s">
        <v>56</v>
      </c>
      <c r="C65" s="70"/>
      <c r="D65" s="13">
        <v>96198.6</v>
      </c>
      <c r="E65" s="41"/>
      <c r="F65" s="13">
        <f t="shared" si="1"/>
        <v>96198.6</v>
      </c>
      <c r="G65" s="13"/>
      <c r="H65" s="13">
        <f t="shared" si="199"/>
        <v>96198.6</v>
      </c>
      <c r="I65" s="13"/>
      <c r="J65" s="13">
        <f t="shared" si="200"/>
        <v>96198.6</v>
      </c>
      <c r="K65" s="13"/>
      <c r="L65" s="13">
        <f t="shared" si="201"/>
        <v>96198.6</v>
      </c>
      <c r="M65" s="13"/>
      <c r="N65" s="13">
        <f t="shared" si="202"/>
        <v>96198.6</v>
      </c>
      <c r="O65" s="13"/>
      <c r="P65" s="13">
        <f t="shared" si="203"/>
        <v>96198.6</v>
      </c>
      <c r="Q65" s="13"/>
      <c r="R65" s="13">
        <f t="shared" si="204"/>
        <v>96198.6</v>
      </c>
      <c r="S65" s="13"/>
      <c r="T65" s="13">
        <f t="shared" si="205"/>
        <v>96198.6</v>
      </c>
      <c r="U65" s="13">
        <v>-96198.6</v>
      </c>
      <c r="V65" s="13">
        <f t="shared" si="206"/>
        <v>0</v>
      </c>
      <c r="W65" s="13"/>
      <c r="X65" s="13">
        <f t="shared" si="207"/>
        <v>0</v>
      </c>
      <c r="Y65" s="13"/>
      <c r="Z65" s="13">
        <f t="shared" si="208"/>
        <v>0</v>
      </c>
      <c r="AA65" s="13"/>
      <c r="AB65" s="13">
        <f t="shared" si="209"/>
        <v>0</v>
      </c>
      <c r="AC65" s="22"/>
      <c r="AD65" s="13">
        <f t="shared" si="210"/>
        <v>0</v>
      </c>
      <c r="AE65" s="13">
        <f>216794.5+217055</f>
        <v>433849.5</v>
      </c>
      <c r="AF65" s="41"/>
      <c r="AG65" s="13">
        <f t="shared" si="14"/>
        <v>433849.5</v>
      </c>
      <c r="AH65" s="13"/>
      <c r="AI65" s="13">
        <f t="shared" si="211"/>
        <v>433849.5</v>
      </c>
      <c r="AJ65" s="13"/>
      <c r="AK65" s="13">
        <f>AI65+AJ65</f>
        <v>433849.5</v>
      </c>
      <c r="AL65" s="13"/>
      <c r="AM65" s="13">
        <f>AK65+AL65</f>
        <v>433849.5</v>
      </c>
      <c r="AN65" s="13"/>
      <c r="AO65" s="13">
        <f>AM65+AN65</f>
        <v>433849.5</v>
      </c>
      <c r="AP65" s="13"/>
      <c r="AQ65" s="13">
        <f>AO65+AP65</f>
        <v>433849.5</v>
      </c>
      <c r="AR65" s="13"/>
      <c r="AS65" s="13">
        <f>AQ65+AR65</f>
        <v>433849.5</v>
      </c>
      <c r="AT65" s="13"/>
      <c r="AU65" s="13">
        <f>AS65+AT65</f>
        <v>433849.5</v>
      </c>
      <c r="AV65" s="13"/>
      <c r="AW65" s="13">
        <f>AU65+AV65</f>
        <v>433849.5</v>
      </c>
      <c r="AX65" s="13">
        <v>-433849.5</v>
      </c>
      <c r="AY65" s="13">
        <f>AW65+AX65</f>
        <v>0</v>
      </c>
      <c r="AZ65" s="13"/>
      <c r="BA65" s="13">
        <f>AY65+AZ65</f>
        <v>0</v>
      </c>
      <c r="BB65" s="13"/>
      <c r="BC65" s="13">
        <f>BA65+BB65</f>
        <v>0</v>
      </c>
      <c r="BD65" s="13"/>
      <c r="BE65" s="13">
        <f>BC65+BD65</f>
        <v>0</v>
      </c>
      <c r="BF65" s="22"/>
      <c r="BG65" s="13">
        <f>BE65+BF65</f>
        <v>0</v>
      </c>
      <c r="BH65" s="13">
        <v>0</v>
      </c>
      <c r="BI65" s="14"/>
      <c r="BJ65" s="14">
        <f t="shared" si="28"/>
        <v>0</v>
      </c>
      <c r="BK65" s="14"/>
      <c r="BL65" s="14">
        <f t="shared" si="212"/>
        <v>0</v>
      </c>
      <c r="BM65" s="14"/>
      <c r="BN65" s="14">
        <f t="shared" si="213"/>
        <v>0</v>
      </c>
      <c r="BO65" s="14"/>
      <c r="BP65" s="14">
        <f t="shared" si="214"/>
        <v>0</v>
      </c>
      <c r="BQ65" s="14"/>
      <c r="BR65" s="14">
        <f t="shared" si="215"/>
        <v>0</v>
      </c>
      <c r="BS65" s="14"/>
      <c r="BT65" s="14">
        <f t="shared" si="216"/>
        <v>0</v>
      </c>
      <c r="BU65" s="14"/>
      <c r="BV65" s="14">
        <f t="shared" si="217"/>
        <v>0</v>
      </c>
      <c r="BW65" s="14"/>
      <c r="BX65" s="14">
        <f t="shared" si="218"/>
        <v>0</v>
      </c>
      <c r="BY65" s="14"/>
      <c r="BZ65" s="14">
        <f t="shared" si="219"/>
        <v>0</v>
      </c>
      <c r="CA65" s="14"/>
      <c r="CB65" s="14">
        <f t="shared" si="220"/>
        <v>0</v>
      </c>
      <c r="CC65" s="14"/>
      <c r="CD65" s="14">
        <f t="shared" si="221"/>
        <v>0</v>
      </c>
      <c r="CE65" s="14"/>
      <c r="CF65" s="14">
        <f t="shared" si="222"/>
        <v>0</v>
      </c>
      <c r="CG65" s="24"/>
      <c r="CH65" s="14">
        <f t="shared" si="223"/>
        <v>0</v>
      </c>
      <c r="CI65" s="8" t="s">
        <v>214</v>
      </c>
      <c r="CJ65" s="11">
        <v>0</v>
      </c>
    </row>
    <row r="66" spans="1:88" s="3" customFormat="1" ht="37.5" hidden="1" customHeight="1" x14ac:dyDescent="0.35">
      <c r="A66" s="54" t="s">
        <v>142</v>
      </c>
      <c r="B66" s="53" t="s">
        <v>55</v>
      </c>
      <c r="C66" s="19" t="s">
        <v>11</v>
      </c>
      <c r="D66" s="13">
        <v>0</v>
      </c>
      <c r="E66" s="41">
        <v>0</v>
      </c>
      <c r="F66" s="13">
        <f t="shared" si="1"/>
        <v>0</v>
      </c>
      <c r="G66" s="13">
        <v>0</v>
      </c>
      <c r="H66" s="13">
        <f t="shared" si="199"/>
        <v>0</v>
      </c>
      <c r="I66" s="13">
        <v>0</v>
      </c>
      <c r="J66" s="13">
        <f t="shared" si="200"/>
        <v>0</v>
      </c>
      <c r="K66" s="13">
        <v>0</v>
      </c>
      <c r="L66" s="13">
        <f t="shared" si="201"/>
        <v>0</v>
      </c>
      <c r="M66" s="13">
        <v>0</v>
      </c>
      <c r="N66" s="13">
        <f t="shared" si="202"/>
        <v>0</v>
      </c>
      <c r="O66" s="13">
        <v>0</v>
      </c>
      <c r="P66" s="13">
        <f t="shared" si="203"/>
        <v>0</v>
      </c>
      <c r="Q66" s="13">
        <v>0</v>
      </c>
      <c r="R66" s="13">
        <f t="shared" si="204"/>
        <v>0</v>
      </c>
      <c r="S66" s="13">
        <v>0</v>
      </c>
      <c r="T66" s="13">
        <f t="shared" si="205"/>
        <v>0</v>
      </c>
      <c r="U66" s="13">
        <v>0</v>
      </c>
      <c r="V66" s="13">
        <f t="shared" si="206"/>
        <v>0</v>
      </c>
      <c r="W66" s="13">
        <v>0</v>
      </c>
      <c r="X66" s="13">
        <f t="shared" si="207"/>
        <v>0</v>
      </c>
      <c r="Y66" s="13">
        <v>0</v>
      </c>
      <c r="Z66" s="13">
        <f t="shared" si="208"/>
        <v>0</v>
      </c>
      <c r="AA66" s="13">
        <v>0</v>
      </c>
      <c r="AB66" s="13">
        <f t="shared" si="209"/>
        <v>0</v>
      </c>
      <c r="AC66" s="22">
        <v>0</v>
      </c>
      <c r="AD66" s="13">
        <f t="shared" si="210"/>
        <v>0</v>
      </c>
      <c r="AE66" s="13">
        <v>0</v>
      </c>
      <c r="AF66" s="41">
        <v>0</v>
      </c>
      <c r="AG66" s="13">
        <f t="shared" si="14"/>
        <v>0</v>
      </c>
      <c r="AH66" s="13">
        <v>0</v>
      </c>
      <c r="AI66" s="13">
        <f t="shared" si="211"/>
        <v>0</v>
      </c>
      <c r="AJ66" s="13">
        <v>0</v>
      </c>
      <c r="AK66" s="13">
        <f>AI66+AJ66</f>
        <v>0</v>
      </c>
      <c r="AL66" s="13">
        <v>0</v>
      </c>
      <c r="AM66" s="13">
        <f>AK66+AL66</f>
        <v>0</v>
      </c>
      <c r="AN66" s="13">
        <v>0</v>
      </c>
      <c r="AO66" s="13">
        <f>AM66+AN66</f>
        <v>0</v>
      </c>
      <c r="AP66" s="13">
        <v>0</v>
      </c>
      <c r="AQ66" s="13">
        <f>AO66+AP66</f>
        <v>0</v>
      </c>
      <c r="AR66" s="13">
        <v>0</v>
      </c>
      <c r="AS66" s="13">
        <f>AQ66+AR66</f>
        <v>0</v>
      </c>
      <c r="AT66" s="13">
        <v>0</v>
      </c>
      <c r="AU66" s="13">
        <f>AS66+AT66</f>
        <v>0</v>
      </c>
      <c r="AV66" s="13">
        <v>0</v>
      </c>
      <c r="AW66" s="13">
        <f>AU66+AV66</f>
        <v>0</v>
      </c>
      <c r="AX66" s="13">
        <v>0</v>
      </c>
      <c r="AY66" s="13">
        <f>AW66+AX66</f>
        <v>0</v>
      </c>
      <c r="AZ66" s="13">
        <v>0</v>
      </c>
      <c r="BA66" s="13">
        <f>AY66+AZ66</f>
        <v>0</v>
      </c>
      <c r="BB66" s="13">
        <v>0</v>
      </c>
      <c r="BC66" s="13">
        <f>BA66+BB66</f>
        <v>0</v>
      </c>
      <c r="BD66" s="13">
        <v>0</v>
      </c>
      <c r="BE66" s="13">
        <f>BC66+BD66</f>
        <v>0</v>
      </c>
      <c r="BF66" s="22">
        <v>0</v>
      </c>
      <c r="BG66" s="13">
        <f>BE66+BF66</f>
        <v>0</v>
      </c>
      <c r="BH66" s="13">
        <v>59234</v>
      </c>
      <c r="BI66" s="14">
        <v>-59234</v>
      </c>
      <c r="BJ66" s="14">
        <f t="shared" si="28"/>
        <v>0</v>
      </c>
      <c r="BK66" s="14"/>
      <c r="BL66" s="14">
        <f t="shared" si="212"/>
        <v>0</v>
      </c>
      <c r="BM66" s="14"/>
      <c r="BN66" s="14">
        <f t="shared" si="213"/>
        <v>0</v>
      </c>
      <c r="BO66" s="14"/>
      <c r="BP66" s="14">
        <f t="shared" si="214"/>
        <v>0</v>
      </c>
      <c r="BQ66" s="14"/>
      <c r="BR66" s="14">
        <f t="shared" si="215"/>
        <v>0</v>
      </c>
      <c r="BS66" s="14"/>
      <c r="BT66" s="14">
        <f t="shared" si="216"/>
        <v>0</v>
      </c>
      <c r="BU66" s="14"/>
      <c r="BV66" s="14">
        <f t="shared" si="217"/>
        <v>0</v>
      </c>
      <c r="BW66" s="14"/>
      <c r="BX66" s="14">
        <f t="shared" si="218"/>
        <v>0</v>
      </c>
      <c r="BY66" s="14"/>
      <c r="BZ66" s="14">
        <f t="shared" si="219"/>
        <v>0</v>
      </c>
      <c r="CA66" s="14"/>
      <c r="CB66" s="14">
        <f t="shared" si="220"/>
        <v>0</v>
      </c>
      <c r="CC66" s="14"/>
      <c r="CD66" s="14">
        <f t="shared" si="221"/>
        <v>0</v>
      </c>
      <c r="CE66" s="14"/>
      <c r="CF66" s="14">
        <f t="shared" si="222"/>
        <v>0</v>
      </c>
      <c r="CG66" s="24"/>
      <c r="CH66" s="14">
        <f t="shared" si="223"/>
        <v>0</v>
      </c>
      <c r="CI66" s="8" t="s">
        <v>213</v>
      </c>
      <c r="CJ66" s="11">
        <v>0</v>
      </c>
    </row>
    <row r="67" spans="1:88" ht="56.25" customHeight="1" x14ac:dyDescent="0.35">
      <c r="A67" s="90" t="s">
        <v>141</v>
      </c>
      <c r="B67" s="95" t="s">
        <v>55</v>
      </c>
      <c r="C67" s="100" t="s">
        <v>125</v>
      </c>
      <c r="D67" s="13">
        <f>D69+D70</f>
        <v>40817</v>
      </c>
      <c r="E67" s="41">
        <f>E69+E70</f>
        <v>0</v>
      </c>
      <c r="F67" s="13">
        <f t="shared" si="1"/>
        <v>40817</v>
      </c>
      <c r="G67" s="13">
        <f>G69+G70</f>
        <v>0</v>
      </c>
      <c r="H67" s="13">
        <f t="shared" si="199"/>
        <v>40817</v>
      </c>
      <c r="I67" s="13">
        <f>I69+I70</f>
        <v>0</v>
      </c>
      <c r="J67" s="13">
        <f t="shared" si="200"/>
        <v>40817</v>
      </c>
      <c r="K67" s="13">
        <f>K69+K70</f>
        <v>0</v>
      </c>
      <c r="L67" s="13">
        <f t="shared" si="201"/>
        <v>40817</v>
      </c>
      <c r="M67" s="13">
        <f>M69+M70</f>
        <v>0</v>
      </c>
      <c r="N67" s="13">
        <f t="shared" si="202"/>
        <v>40817</v>
      </c>
      <c r="O67" s="13">
        <f>O69+O70</f>
        <v>0</v>
      </c>
      <c r="P67" s="13">
        <f t="shared" si="203"/>
        <v>40817</v>
      </c>
      <c r="Q67" s="13">
        <f>Q69+Q70</f>
        <v>0</v>
      </c>
      <c r="R67" s="13">
        <f t="shared" si="204"/>
        <v>40817</v>
      </c>
      <c r="S67" s="13">
        <f>S69+S70</f>
        <v>0</v>
      </c>
      <c r="T67" s="13">
        <f t="shared" si="205"/>
        <v>40817</v>
      </c>
      <c r="U67" s="13">
        <f>U69+U70</f>
        <v>-27715.234</v>
      </c>
      <c r="V67" s="13">
        <f t="shared" si="206"/>
        <v>13101.766</v>
      </c>
      <c r="W67" s="13">
        <f>W69+W70</f>
        <v>0</v>
      </c>
      <c r="X67" s="13">
        <f t="shared" si="207"/>
        <v>13101.766</v>
      </c>
      <c r="Y67" s="13">
        <f>Y69+Y70</f>
        <v>0</v>
      </c>
      <c r="Z67" s="13">
        <f t="shared" si="208"/>
        <v>13101.766</v>
      </c>
      <c r="AA67" s="13">
        <f>AA69+AA70</f>
        <v>0</v>
      </c>
      <c r="AB67" s="13">
        <f t="shared" si="209"/>
        <v>13101.766</v>
      </c>
      <c r="AC67" s="22">
        <f>AC69+AC70</f>
        <v>-5153.5720000000001</v>
      </c>
      <c r="AD67" s="41">
        <f t="shared" si="210"/>
        <v>7948.1939999999995</v>
      </c>
      <c r="AE67" s="13">
        <f t="shared" ref="AE67:BH67" si="224">AE69+AE70</f>
        <v>81433.5</v>
      </c>
      <c r="AF67" s="41">
        <f>AF69+AF70</f>
        <v>0</v>
      </c>
      <c r="AG67" s="13">
        <f t="shared" si="14"/>
        <v>81433.5</v>
      </c>
      <c r="AH67" s="13">
        <f>AH69+AH70</f>
        <v>0</v>
      </c>
      <c r="AI67" s="13">
        <f t="shared" si="211"/>
        <v>81433.5</v>
      </c>
      <c r="AJ67" s="13">
        <f>AJ69+AJ70</f>
        <v>0</v>
      </c>
      <c r="AK67" s="13">
        <f>AI67+AJ67</f>
        <v>81433.5</v>
      </c>
      <c r="AL67" s="13">
        <f>AL69+AL70</f>
        <v>0</v>
      </c>
      <c r="AM67" s="13">
        <f>AK67+AL67</f>
        <v>81433.5</v>
      </c>
      <c r="AN67" s="13">
        <f>AN69+AN70</f>
        <v>0</v>
      </c>
      <c r="AO67" s="13">
        <f>AM67+AN67</f>
        <v>81433.5</v>
      </c>
      <c r="AP67" s="13">
        <f>AP69+AP70</f>
        <v>0</v>
      </c>
      <c r="AQ67" s="13">
        <f>AO67+AP67</f>
        <v>81433.5</v>
      </c>
      <c r="AR67" s="13">
        <f>AR69+AR70</f>
        <v>0</v>
      </c>
      <c r="AS67" s="13">
        <f>AQ67+AR67</f>
        <v>81433.5</v>
      </c>
      <c r="AT67" s="13">
        <f>AT69+AT70</f>
        <v>0</v>
      </c>
      <c r="AU67" s="13">
        <f>AS67+AT67</f>
        <v>81433.5</v>
      </c>
      <c r="AV67" s="13">
        <f>AV69+AV70</f>
        <v>0</v>
      </c>
      <c r="AW67" s="13">
        <f>AU67+AV67</f>
        <v>81433.5</v>
      </c>
      <c r="AX67" s="13">
        <f>AX69+AX70</f>
        <v>-65321.284</v>
      </c>
      <c r="AY67" s="13">
        <f>AW67+AX67</f>
        <v>16112.216</v>
      </c>
      <c r="AZ67" s="13">
        <f>AZ69+AZ70</f>
        <v>0</v>
      </c>
      <c r="BA67" s="13">
        <f>AY67+AZ67</f>
        <v>16112.216</v>
      </c>
      <c r="BB67" s="13">
        <f>BB69+BB70</f>
        <v>0</v>
      </c>
      <c r="BC67" s="13">
        <f>BA67+BB67</f>
        <v>16112.216</v>
      </c>
      <c r="BD67" s="13">
        <f>BD69+BD70</f>
        <v>0</v>
      </c>
      <c r="BE67" s="13">
        <f>BC67+BD67</f>
        <v>16112.216</v>
      </c>
      <c r="BF67" s="22">
        <f>BF69+BF70</f>
        <v>-16112.216</v>
      </c>
      <c r="BG67" s="41">
        <f>BE67+BF67</f>
        <v>0</v>
      </c>
      <c r="BH67" s="13">
        <f t="shared" si="224"/>
        <v>625332.6</v>
      </c>
      <c r="BI67" s="14">
        <f>BI69+BI70</f>
        <v>59234</v>
      </c>
      <c r="BJ67" s="14">
        <f t="shared" si="28"/>
        <v>684566.6</v>
      </c>
      <c r="BK67" s="14">
        <f>BK69+BK70</f>
        <v>0</v>
      </c>
      <c r="BL67" s="14">
        <f t="shared" si="212"/>
        <v>684566.6</v>
      </c>
      <c r="BM67" s="14">
        <f>BM69+BM70</f>
        <v>0</v>
      </c>
      <c r="BN67" s="14">
        <f t="shared" si="213"/>
        <v>684566.6</v>
      </c>
      <c r="BO67" s="14">
        <f>BO69+BO70</f>
        <v>0</v>
      </c>
      <c r="BP67" s="14">
        <f t="shared" si="214"/>
        <v>684566.6</v>
      </c>
      <c r="BQ67" s="14">
        <f>BQ69+BQ70</f>
        <v>0</v>
      </c>
      <c r="BR67" s="14">
        <f t="shared" si="215"/>
        <v>684566.6</v>
      </c>
      <c r="BS67" s="14">
        <f>BS69+BS70</f>
        <v>0</v>
      </c>
      <c r="BT67" s="14">
        <f t="shared" si="216"/>
        <v>684566.6</v>
      </c>
      <c r="BU67" s="14">
        <f>BU69+BU70</f>
        <v>0</v>
      </c>
      <c r="BV67" s="14">
        <f t="shared" si="217"/>
        <v>684566.6</v>
      </c>
      <c r="BW67" s="14">
        <f>BW69+BW70</f>
        <v>0</v>
      </c>
      <c r="BX67" s="14">
        <f t="shared" si="218"/>
        <v>684566.6</v>
      </c>
      <c r="BY67" s="14">
        <f>BY69+BY70</f>
        <v>-669943.9439999999</v>
      </c>
      <c r="BZ67" s="14">
        <f t="shared" si="219"/>
        <v>14622.656000000075</v>
      </c>
      <c r="CA67" s="14">
        <f>CA69+CA70</f>
        <v>0</v>
      </c>
      <c r="CB67" s="14">
        <f t="shared" si="220"/>
        <v>14622.656000000075</v>
      </c>
      <c r="CC67" s="14">
        <f>CC69+CC70</f>
        <v>0</v>
      </c>
      <c r="CD67" s="14">
        <f t="shared" si="221"/>
        <v>14622.656000000075</v>
      </c>
      <c r="CE67" s="14">
        <f>CE69+CE70</f>
        <v>0</v>
      </c>
      <c r="CF67" s="14">
        <f t="shared" si="222"/>
        <v>14622.656000000075</v>
      </c>
      <c r="CG67" s="24">
        <f>CG69+CG70</f>
        <v>-14622.656000000001</v>
      </c>
      <c r="CH67" s="43">
        <f t="shared" si="223"/>
        <v>7.4578565545380116E-11</v>
      </c>
      <c r="CJ67" s="11"/>
    </row>
    <row r="68" spans="1:88" s="3" customFormat="1" ht="18.75" hidden="1" customHeight="1" x14ac:dyDescent="0.35">
      <c r="A68" s="54"/>
      <c r="B68" s="71" t="s">
        <v>5</v>
      </c>
      <c r="C68" s="70"/>
      <c r="D68" s="13"/>
      <c r="E68" s="41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22"/>
      <c r="AD68" s="13"/>
      <c r="AE68" s="13"/>
      <c r="AF68" s="41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22"/>
      <c r="BG68" s="13"/>
      <c r="BH68" s="13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24"/>
      <c r="CH68" s="14"/>
      <c r="CI68" s="8"/>
      <c r="CJ68" s="11">
        <v>0</v>
      </c>
    </row>
    <row r="69" spans="1:88" s="3" customFormat="1" ht="18.75" hidden="1" customHeight="1" x14ac:dyDescent="0.35">
      <c r="A69" s="1"/>
      <c r="B69" s="18" t="s">
        <v>6</v>
      </c>
      <c r="C69" s="19"/>
      <c r="D69" s="13">
        <v>20817</v>
      </c>
      <c r="E69" s="41"/>
      <c r="F69" s="13">
        <f t="shared" si="1"/>
        <v>20817</v>
      </c>
      <c r="G69" s="13"/>
      <c r="H69" s="13">
        <f t="shared" ref="H69:H70" si="225">F69+G69</f>
        <v>20817</v>
      </c>
      <c r="I69" s="13"/>
      <c r="J69" s="13">
        <f t="shared" ref="J69:J70" si="226">H69+I69</f>
        <v>20817</v>
      </c>
      <c r="K69" s="13"/>
      <c r="L69" s="13">
        <f t="shared" ref="L69:L70" si="227">J69+K69</f>
        <v>20817</v>
      </c>
      <c r="M69" s="13"/>
      <c r="N69" s="13">
        <f t="shared" ref="N69:N70" si="228">L69+M69</f>
        <v>20817</v>
      </c>
      <c r="O69" s="13"/>
      <c r="P69" s="13">
        <f t="shared" ref="P69:P70" si="229">N69+O69</f>
        <v>20817</v>
      </c>
      <c r="Q69" s="13"/>
      <c r="R69" s="13">
        <f t="shared" ref="R69:R70" si="230">P69+Q69</f>
        <v>20817</v>
      </c>
      <c r="S69" s="13"/>
      <c r="T69" s="13">
        <f t="shared" ref="T69:T70" si="231">R69+S69</f>
        <v>20817</v>
      </c>
      <c r="U69" s="13">
        <v>-7715.2340000000004</v>
      </c>
      <c r="V69" s="13">
        <f t="shared" ref="V69:V70" si="232">T69+U69</f>
        <v>13101.766</v>
      </c>
      <c r="W69" s="13"/>
      <c r="X69" s="13">
        <f t="shared" ref="X69:X70" si="233">V69+W69</f>
        <v>13101.766</v>
      </c>
      <c r="Y69" s="13"/>
      <c r="Z69" s="13">
        <f t="shared" ref="Z69:Z70" si="234">X69+Y69</f>
        <v>13101.766</v>
      </c>
      <c r="AA69" s="13"/>
      <c r="AB69" s="13">
        <f t="shared" ref="AB69:AB70" si="235">Z69+AA69</f>
        <v>13101.766</v>
      </c>
      <c r="AC69" s="22">
        <v>-5153.5720000000001</v>
      </c>
      <c r="AD69" s="13">
        <f t="shared" ref="AD69:AD70" si="236">AB69+AC69</f>
        <v>7948.1939999999995</v>
      </c>
      <c r="AE69" s="13">
        <v>38961.5</v>
      </c>
      <c r="AF69" s="41"/>
      <c r="AG69" s="13">
        <f t="shared" si="14"/>
        <v>38961.5</v>
      </c>
      <c r="AH69" s="13"/>
      <c r="AI69" s="13">
        <f t="shared" ref="AI69:AI72" si="237">AG69+AH69</f>
        <v>38961.5</v>
      </c>
      <c r="AJ69" s="13"/>
      <c r="AK69" s="13">
        <f>AI69+AJ69</f>
        <v>38961.5</v>
      </c>
      <c r="AL69" s="13"/>
      <c r="AM69" s="13">
        <f>AK69+AL69</f>
        <v>38961.5</v>
      </c>
      <c r="AN69" s="13"/>
      <c r="AO69" s="13">
        <f>AM69+AN69</f>
        <v>38961.5</v>
      </c>
      <c r="AP69" s="13"/>
      <c r="AQ69" s="13">
        <f>AO69+AP69</f>
        <v>38961.5</v>
      </c>
      <c r="AR69" s="13"/>
      <c r="AS69" s="13">
        <f>AQ69+AR69</f>
        <v>38961.5</v>
      </c>
      <c r="AT69" s="13"/>
      <c r="AU69" s="13">
        <f>AS69+AT69</f>
        <v>38961.5</v>
      </c>
      <c r="AV69" s="13"/>
      <c r="AW69" s="13">
        <f>AU69+AV69</f>
        <v>38961.5</v>
      </c>
      <c r="AX69" s="13">
        <v>-22849.284</v>
      </c>
      <c r="AY69" s="13">
        <f>AW69+AX69</f>
        <v>16112.216</v>
      </c>
      <c r="AZ69" s="13"/>
      <c r="BA69" s="13">
        <f>AY69+AZ69</f>
        <v>16112.216</v>
      </c>
      <c r="BB69" s="13"/>
      <c r="BC69" s="13">
        <f>BA69+BB69</f>
        <v>16112.216</v>
      </c>
      <c r="BD69" s="13"/>
      <c r="BE69" s="13">
        <f>BC69+BD69</f>
        <v>16112.216</v>
      </c>
      <c r="BF69" s="22">
        <v>-16112.216</v>
      </c>
      <c r="BG69" s="13">
        <f>BE69+BF69</f>
        <v>0</v>
      </c>
      <c r="BH69" s="13">
        <v>248632.5</v>
      </c>
      <c r="BI69" s="14">
        <v>59234</v>
      </c>
      <c r="BJ69" s="14">
        <f t="shared" si="28"/>
        <v>307866.5</v>
      </c>
      <c r="BK69" s="14"/>
      <c r="BL69" s="14">
        <f t="shared" ref="BL69:BL72" si="238">BJ69+BK69</f>
        <v>307866.5</v>
      </c>
      <c r="BM69" s="14"/>
      <c r="BN69" s="14">
        <f t="shared" ref="BN69:BN72" si="239">BL69+BM69</f>
        <v>307866.5</v>
      </c>
      <c r="BO69" s="14"/>
      <c r="BP69" s="14">
        <f t="shared" ref="BP69:BP72" si="240">BN69+BO69</f>
        <v>307866.5</v>
      </c>
      <c r="BQ69" s="14"/>
      <c r="BR69" s="14">
        <f t="shared" ref="BR69:BR72" si="241">BP69+BQ69</f>
        <v>307866.5</v>
      </c>
      <c r="BS69" s="14"/>
      <c r="BT69" s="14">
        <f t="shared" ref="BT69:BT72" si="242">BR69+BS69</f>
        <v>307866.5</v>
      </c>
      <c r="BU69" s="14"/>
      <c r="BV69" s="14">
        <f t="shared" ref="BV69:BV72" si="243">BT69+BU69</f>
        <v>307866.5</v>
      </c>
      <c r="BW69" s="14"/>
      <c r="BX69" s="14">
        <f t="shared" ref="BX69:BX72" si="244">BV69+BW69</f>
        <v>307866.5</v>
      </c>
      <c r="BY69" s="14">
        <v>-293243.84399999998</v>
      </c>
      <c r="BZ69" s="14">
        <f t="shared" ref="BZ69:BZ72" si="245">BX69+BY69</f>
        <v>14622.656000000017</v>
      </c>
      <c r="CA69" s="14"/>
      <c r="CB69" s="14">
        <f t="shared" ref="CB69:CB72" si="246">BZ69+CA69</f>
        <v>14622.656000000017</v>
      </c>
      <c r="CC69" s="14"/>
      <c r="CD69" s="14">
        <f t="shared" ref="CD69:CD72" si="247">CB69+CC69</f>
        <v>14622.656000000017</v>
      </c>
      <c r="CE69" s="14"/>
      <c r="CF69" s="14">
        <f t="shared" ref="CF69:CF72" si="248">CD69+CE69</f>
        <v>14622.656000000017</v>
      </c>
      <c r="CG69" s="24">
        <v>-14622.656000000001</v>
      </c>
      <c r="CH69" s="14">
        <f t="shared" ref="CH69:CH72" si="249">CF69+CG69</f>
        <v>1.6370904631912708E-11</v>
      </c>
      <c r="CI69" s="8" t="s">
        <v>213</v>
      </c>
      <c r="CJ69" s="11">
        <v>0</v>
      </c>
    </row>
    <row r="70" spans="1:88" s="3" customFormat="1" ht="18.75" hidden="1" customHeight="1" x14ac:dyDescent="0.35">
      <c r="A70" s="54"/>
      <c r="B70" s="71" t="s">
        <v>56</v>
      </c>
      <c r="C70" s="70"/>
      <c r="D70" s="13">
        <v>20000</v>
      </c>
      <c r="E70" s="41"/>
      <c r="F70" s="13">
        <f t="shared" si="1"/>
        <v>20000</v>
      </c>
      <c r="G70" s="13"/>
      <c r="H70" s="13">
        <f t="shared" si="225"/>
        <v>20000</v>
      </c>
      <c r="I70" s="13"/>
      <c r="J70" s="13">
        <f t="shared" si="226"/>
        <v>20000</v>
      </c>
      <c r="K70" s="13"/>
      <c r="L70" s="13">
        <f t="shared" si="227"/>
        <v>20000</v>
      </c>
      <c r="M70" s="13"/>
      <c r="N70" s="13">
        <f t="shared" si="228"/>
        <v>20000</v>
      </c>
      <c r="O70" s="13"/>
      <c r="P70" s="13">
        <f t="shared" si="229"/>
        <v>20000</v>
      </c>
      <c r="Q70" s="13"/>
      <c r="R70" s="13">
        <f t="shared" si="230"/>
        <v>20000</v>
      </c>
      <c r="S70" s="13"/>
      <c r="T70" s="13">
        <f t="shared" si="231"/>
        <v>20000</v>
      </c>
      <c r="U70" s="13">
        <v>-20000</v>
      </c>
      <c r="V70" s="13">
        <f t="shared" si="232"/>
        <v>0</v>
      </c>
      <c r="W70" s="13"/>
      <c r="X70" s="13">
        <f t="shared" si="233"/>
        <v>0</v>
      </c>
      <c r="Y70" s="13"/>
      <c r="Z70" s="13">
        <f t="shared" si="234"/>
        <v>0</v>
      </c>
      <c r="AA70" s="13"/>
      <c r="AB70" s="13">
        <f t="shared" si="235"/>
        <v>0</v>
      </c>
      <c r="AC70" s="22"/>
      <c r="AD70" s="13">
        <f t="shared" si="236"/>
        <v>0</v>
      </c>
      <c r="AE70" s="13">
        <v>42472</v>
      </c>
      <c r="AF70" s="41"/>
      <c r="AG70" s="13">
        <f t="shared" si="14"/>
        <v>42472</v>
      </c>
      <c r="AH70" s="13"/>
      <c r="AI70" s="13">
        <f t="shared" si="237"/>
        <v>42472</v>
      </c>
      <c r="AJ70" s="13"/>
      <c r="AK70" s="13">
        <f>AI70+AJ70</f>
        <v>42472</v>
      </c>
      <c r="AL70" s="13"/>
      <c r="AM70" s="13">
        <f>AK70+AL70</f>
        <v>42472</v>
      </c>
      <c r="AN70" s="13"/>
      <c r="AO70" s="13">
        <f>AM70+AN70</f>
        <v>42472</v>
      </c>
      <c r="AP70" s="13"/>
      <c r="AQ70" s="13">
        <f>AO70+AP70</f>
        <v>42472</v>
      </c>
      <c r="AR70" s="13"/>
      <c r="AS70" s="13">
        <f>AQ70+AR70</f>
        <v>42472</v>
      </c>
      <c r="AT70" s="13"/>
      <c r="AU70" s="13">
        <f>AS70+AT70</f>
        <v>42472</v>
      </c>
      <c r="AV70" s="13"/>
      <c r="AW70" s="13">
        <f>AU70+AV70</f>
        <v>42472</v>
      </c>
      <c r="AX70" s="13">
        <v>-42472</v>
      </c>
      <c r="AY70" s="13">
        <f>AW70+AX70</f>
        <v>0</v>
      </c>
      <c r="AZ70" s="13"/>
      <c r="BA70" s="13">
        <f>AY70+AZ70</f>
        <v>0</v>
      </c>
      <c r="BB70" s="13"/>
      <c r="BC70" s="13">
        <f>BA70+BB70</f>
        <v>0</v>
      </c>
      <c r="BD70" s="13"/>
      <c r="BE70" s="13">
        <f>BC70+BD70</f>
        <v>0</v>
      </c>
      <c r="BF70" s="22"/>
      <c r="BG70" s="13">
        <f>BE70+BF70</f>
        <v>0</v>
      </c>
      <c r="BH70" s="13">
        <f>271274.3+105425.8</f>
        <v>376700.1</v>
      </c>
      <c r="BI70" s="14"/>
      <c r="BJ70" s="14">
        <f t="shared" si="28"/>
        <v>376700.1</v>
      </c>
      <c r="BK70" s="14"/>
      <c r="BL70" s="14">
        <f t="shared" si="238"/>
        <v>376700.1</v>
      </c>
      <c r="BM70" s="14"/>
      <c r="BN70" s="14">
        <f t="shared" si="239"/>
        <v>376700.1</v>
      </c>
      <c r="BO70" s="14"/>
      <c r="BP70" s="14">
        <f t="shared" si="240"/>
        <v>376700.1</v>
      </c>
      <c r="BQ70" s="14"/>
      <c r="BR70" s="14">
        <f t="shared" si="241"/>
        <v>376700.1</v>
      </c>
      <c r="BS70" s="14"/>
      <c r="BT70" s="14">
        <f t="shared" si="242"/>
        <v>376700.1</v>
      </c>
      <c r="BU70" s="14"/>
      <c r="BV70" s="14">
        <f t="shared" si="243"/>
        <v>376700.1</v>
      </c>
      <c r="BW70" s="14"/>
      <c r="BX70" s="14">
        <f t="shared" si="244"/>
        <v>376700.1</v>
      </c>
      <c r="BY70" s="14">
        <v>-376700.1</v>
      </c>
      <c r="BZ70" s="14">
        <f t="shared" si="245"/>
        <v>0</v>
      </c>
      <c r="CA70" s="14"/>
      <c r="CB70" s="14">
        <f t="shared" si="246"/>
        <v>0</v>
      </c>
      <c r="CC70" s="14"/>
      <c r="CD70" s="14">
        <f t="shared" si="247"/>
        <v>0</v>
      </c>
      <c r="CE70" s="14"/>
      <c r="CF70" s="14">
        <f t="shared" si="248"/>
        <v>0</v>
      </c>
      <c r="CG70" s="24"/>
      <c r="CH70" s="14">
        <f t="shared" si="249"/>
        <v>0</v>
      </c>
      <c r="CI70" s="8" t="s">
        <v>214</v>
      </c>
      <c r="CJ70" s="11">
        <v>0</v>
      </c>
    </row>
    <row r="71" spans="1:88" ht="100.5" customHeight="1" x14ac:dyDescent="0.35">
      <c r="A71" s="90" t="s">
        <v>142</v>
      </c>
      <c r="B71" s="96" t="s">
        <v>242</v>
      </c>
      <c r="C71" s="100" t="s">
        <v>125</v>
      </c>
      <c r="D71" s="13">
        <v>77977.3</v>
      </c>
      <c r="E71" s="41">
        <v>-77977.3</v>
      </c>
      <c r="F71" s="13">
        <f>D71+E71</f>
        <v>0</v>
      </c>
      <c r="G71" s="13">
        <v>8887.8259999999991</v>
      </c>
      <c r="H71" s="13">
        <f>F71+G71</f>
        <v>8887.8259999999991</v>
      </c>
      <c r="I71" s="13"/>
      <c r="J71" s="13">
        <f>H71+I71</f>
        <v>8887.8259999999991</v>
      </c>
      <c r="K71" s="13"/>
      <c r="L71" s="13">
        <f>J71+K71</f>
        <v>8887.8259999999991</v>
      </c>
      <c r="M71" s="13"/>
      <c r="N71" s="13">
        <f>L71+M71</f>
        <v>8887.8259999999991</v>
      </c>
      <c r="O71" s="13"/>
      <c r="P71" s="13">
        <f>N71+O71</f>
        <v>8887.8259999999991</v>
      </c>
      <c r="Q71" s="13"/>
      <c r="R71" s="13">
        <f>P71+Q71</f>
        <v>8887.8259999999991</v>
      </c>
      <c r="S71" s="13"/>
      <c r="T71" s="13">
        <f>R71+S71</f>
        <v>8887.8259999999991</v>
      </c>
      <c r="U71" s="13"/>
      <c r="V71" s="13">
        <f>T71+U71</f>
        <v>8887.8259999999991</v>
      </c>
      <c r="W71" s="13"/>
      <c r="X71" s="13">
        <f>V71+W71</f>
        <v>8887.8259999999991</v>
      </c>
      <c r="Y71" s="13"/>
      <c r="Z71" s="13">
        <f>X71+Y71</f>
        <v>8887.8259999999991</v>
      </c>
      <c r="AA71" s="13"/>
      <c r="AB71" s="13">
        <f>Z71+AA71</f>
        <v>8887.8259999999991</v>
      </c>
      <c r="AC71" s="22">
        <v>0</v>
      </c>
      <c r="AD71" s="41">
        <f>AB71+AC71</f>
        <v>8887.8259999999991</v>
      </c>
      <c r="AE71" s="13">
        <v>150000</v>
      </c>
      <c r="AF71" s="41">
        <v>-150000</v>
      </c>
      <c r="AG71" s="13">
        <f t="shared" si="14"/>
        <v>0</v>
      </c>
      <c r="AH71" s="13"/>
      <c r="AI71" s="13">
        <f t="shared" si="237"/>
        <v>0</v>
      </c>
      <c r="AJ71" s="13"/>
      <c r="AK71" s="13">
        <f>AI71+AJ71</f>
        <v>0</v>
      </c>
      <c r="AL71" s="13"/>
      <c r="AM71" s="13">
        <f>AK71+AL71</f>
        <v>0</v>
      </c>
      <c r="AN71" s="13"/>
      <c r="AO71" s="13">
        <f>AM71+AN71</f>
        <v>0</v>
      </c>
      <c r="AP71" s="13"/>
      <c r="AQ71" s="13">
        <f>AO71+AP71</f>
        <v>0</v>
      </c>
      <c r="AR71" s="13"/>
      <c r="AS71" s="13">
        <f>AQ71+AR71</f>
        <v>0</v>
      </c>
      <c r="AT71" s="13"/>
      <c r="AU71" s="13">
        <f>AS71+AT71</f>
        <v>0</v>
      </c>
      <c r="AV71" s="13"/>
      <c r="AW71" s="13">
        <f>AU71+AV71</f>
        <v>0</v>
      </c>
      <c r="AX71" s="13"/>
      <c r="AY71" s="13">
        <f>AW71+AX71</f>
        <v>0</v>
      </c>
      <c r="AZ71" s="13"/>
      <c r="BA71" s="13">
        <f>AY71+AZ71</f>
        <v>0</v>
      </c>
      <c r="BB71" s="13"/>
      <c r="BC71" s="13">
        <f>BA71+BB71</f>
        <v>0</v>
      </c>
      <c r="BD71" s="13"/>
      <c r="BE71" s="13">
        <f>BC71+BD71</f>
        <v>0</v>
      </c>
      <c r="BF71" s="22"/>
      <c r="BG71" s="41">
        <f>BE71+BF71</f>
        <v>0</v>
      </c>
      <c r="BH71" s="13">
        <v>0</v>
      </c>
      <c r="BI71" s="14"/>
      <c r="BJ71" s="14">
        <f t="shared" si="28"/>
        <v>0</v>
      </c>
      <c r="BK71" s="14"/>
      <c r="BL71" s="14">
        <f t="shared" si="238"/>
        <v>0</v>
      </c>
      <c r="BM71" s="14"/>
      <c r="BN71" s="14">
        <f t="shared" si="239"/>
        <v>0</v>
      </c>
      <c r="BO71" s="14"/>
      <c r="BP71" s="14">
        <f t="shared" si="240"/>
        <v>0</v>
      </c>
      <c r="BQ71" s="14"/>
      <c r="BR71" s="14">
        <f t="shared" si="241"/>
        <v>0</v>
      </c>
      <c r="BS71" s="14"/>
      <c r="BT71" s="14">
        <f t="shared" si="242"/>
        <v>0</v>
      </c>
      <c r="BU71" s="14"/>
      <c r="BV71" s="14">
        <f t="shared" si="243"/>
        <v>0</v>
      </c>
      <c r="BW71" s="14"/>
      <c r="BX71" s="14">
        <f t="shared" si="244"/>
        <v>0</v>
      </c>
      <c r="BY71" s="14"/>
      <c r="BZ71" s="14">
        <f t="shared" si="245"/>
        <v>0</v>
      </c>
      <c r="CA71" s="14"/>
      <c r="CB71" s="14">
        <f t="shared" si="246"/>
        <v>0</v>
      </c>
      <c r="CC71" s="14"/>
      <c r="CD71" s="14">
        <f t="shared" si="247"/>
        <v>0</v>
      </c>
      <c r="CE71" s="14"/>
      <c r="CF71" s="14">
        <f t="shared" si="248"/>
        <v>0</v>
      </c>
      <c r="CG71" s="24"/>
      <c r="CH71" s="43">
        <f t="shared" si="249"/>
        <v>0</v>
      </c>
      <c r="CI71" s="8" t="s">
        <v>86</v>
      </c>
      <c r="CJ71" s="11"/>
    </row>
    <row r="72" spans="1:88" ht="37.5" customHeight="1" x14ac:dyDescent="0.35">
      <c r="A72" s="90" t="s">
        <v>143</v>
      </c>
      <c r="B72" s="96" t="s">
        <v>343</v>
      </c>
      <c r="C72" s="95" t="s">
        <v>11</v>
      </c>
      <c r="D72" s="13">
        <f>D74+D75</f>
        <v>24104.7</v>
      </c>
      <c r="E72" s="41">
        <f>E74+E75</f>
        <v>0</v>
      </c>
      <c r="F72" s="13">
        <f t="shared" si="1"/>
        <v>24104.7</v>
      </c>
      <c r="G72" s="13">
        <f>G74+G75</f>
        <v>0</v>
      </c>
      <c r="H72" s="13">
        <f t="shared" ref="H72" si="250">F72+G72</f>
        <v>24104.7</v>
      </c>
      <c r="I72" s="13">
        <f>I74+I75</f>
        <v>0</v>
      </c>
      <c r="J72" s="13">
        <f t="shared" ref="J72" si="251">H72+I72</f>
        <v>24104.7</v>
      </c>
      <c r="K72" s="13">
        <f>K74+K75</f>
        <v>0</v>
      </c>
      <c r="L72" s="13">
        <f t="shared" ref="L72" si="252">J72+K72</f>
        <v>24104.7</v>
      </c>
      <c r="M72" s="13">
        <f>M74+M75</f>
        <v>0</v>
      </c>
      <c r="N72" s="13">
        <f t="shared" ref="N72" si="253">L72+M72</f>
        <v>24104.7</v>
      </c>
      <c r="O72" s="13">
        <f>O74+O75</f>
        <v>0</v>
      </c>
      <c r="P72" s="13">
        <f t="shared" ref="P72" si="254">N72+O72</f>
        <v>24104.7</v>
      </c>
      <c r="Q72" s="13">
        <f>Q74+Q75</f>
        <v>0</v>
      </c>
      <c r="R72" s="13">
        <f t="shared" ref="R72" si="255">P72+Q72</f>
        <v>24104.7</v>
      </c>
      <c r="S72" s="13">
        <f>S74+S75</f>
        <v>0</v>
      </c>
      <c r="T72" s="13">
        <f t="shared" ref="T72" si="256">R72+S72</f>
        <v>24104.7</v>
      </c>
      <c r="U72" s="13">
        <f>U74+U75</f>
        <v>249.81800000000001</v>
      </c>
      <c r="V72" s="13">
        <f t="shared" ref="V72" si="257">T72+U72</f>
        <v>24354.518</v>
      </c>
      <c r="W72" s="13">
        <f>W74+W75</f>
        <v>0</v>
      </c>
      <c r="X72" s="13">
        <f t="shared" ref="X72" si="258">V72+W72</f>
        <v>24354.518</v>
      </c>
      <c r="Y72" s="13">
        <f>Y74+Y75</f>
        <v>-476.46800000000002</v>
      </c>
      <c r="Z72" s="13">
        <f t="shared" ref="Z72" si="259">X72+Y72</f>
        <v>23878.05</v>
      </c>
      <c r="AA72" s="13">
        <f>AA74+AA75</f>
        <v>0</v>
      </c>
      <c r="AB72" s="13">
        <f t="shared" ref="AB72" si="260">Z72+AA72</f>
        <v>23878.05</v>
      </c>
      <c r="AC72" s="22">
        <f>AC74+AC75</f>
        <v>310.57799999999997</v>
      </c>
      <c r="AD72" s="41">
        <f t="shared" ref="AD72" si="261">AB72+AC72</f>
        <v>24188.628000000001</v>
      </c>
      <c r="AE72" s="13">
        <f t="shared" ref="AE72:BH72" si="262">AE74+AE75</f>
        <v>0</v>
      </c>
      <c r="AF72" s="41">
        <f>AF74+AF75</f>
        <v>0</v>
      </c>
      <c r="AG72" s="13">
        <f t="shared" si="14"/>
        <v>0</v>
      </c>
      <c r="AH72" s="13">
        <f>AH74+AH75</f>
        <v>0</v>
      </c>
      <c r="AI72" s="13">
        <f t="shared" si="237"/>
        <v>0</v>
      </c>
      <c r="AJ72" s="13">
        <f>AJ74+AJ75</f>
        <v>0</v>
      </c>
      <c r="AK72" s="13">
        <f>AI72+AJ72</f>
        <v>0</v>
      </c>
      <c r="AL72" s="13">
        <f>AL74+AL75</f>
        <v>0</v>
      </c>
      <c r="AM72" s="13">
        <f>AK72+AL72</f>
        <v>0</v>
      </c>
      <c r="AN72" s="13">
        <f>AN74+AN75</f>
        <v>0</v>
      </c>
      <c r="AO72" s="13">
        <f>AM72+AN72</f>
        <v>0</v>
      </c>
      <c r="AP72" s="13">
        <f>AP74+AP75</f>
        <v>0</v>
      </c>
      <c r="AQ72" s="13">
        <f>AO72+AP72</f>
        <v>0</v>
      </c>
      <c r="AR72" s="13">
        <f>AR74+AR75</f>
        <v>0</v>
      </c>
      <c r="AS72" s="13">
        <f>AQ72+AR72</f>
        <v>0</v>
      </c>
      <c r="AT72" s="13">
        <f>AT74+AT75</f>
        <v>0</v>
      </c>
      <c r="AU72" s="13">
        <f>AS72+AT72</f>
        <v>0</v>
      </c>
      <c r="AV72" s="13">
        <f>AV74+AV75</f>
        <v>0</v>
      </c>
      <c r="AW72" s="13">
        <f>AU72+AV72</f>
        <v>0</v>
      </c>
      <c r="AX72" s="13">
        <f>AX74+AX75</f>
        <v>0</v>
      </c>
      <c r="AY72" s="13">
        <f>AW72+AX72</f>
        <v>0</v>
      </c>
      <c r="AZ72" s="13">
        <f>AZ74+AZ75</f>
        <v>0</v>
      </c>
      <c r="BA72" s="13">
        <f>AY72+AZ72</f>
        <v>0</v>
      </c>
      <c r="BB72" s="13">
        <f>BB74+BB75</f>
        <v>0</v>
      </c>
      <c r="BC72" s="13">
        <f>BA72+BB72</f>
        <v>0</v>
      </c>
      <c r="BD72" s="13">
        <f>BD74+BD75</f>
        <v>0</v>
      </c>
      <c r="BE72" s="13">
        <f>BC72+BD72</f>
        <v>0</v>
      </c>
      <c r="BF72" s="22">
        <f>BF74+BF75</f>
        <v>0</v>
      </c>
      <c r="BG72" s="41">
        <f>BE72+BF72</f>
        <v>0</v>
      </c>
      <c r="BH72" s="13">
        <f t="shared" si="262"/>
        <v>0</v>
      </c>
      <c r="BI72" s="14">
        <f>BI74+BI75</f>
        <v>0</v>
      </c>
      <c r="BJ72" s="14">
        <f t="shared" si="28"/>
        <v>0</v>
      </c>
      <c r="BK72" s="14">
        <f>BK74+BK75</f>
        <v>0</v>
      </c>
      <c r="BL72" s="14">
        <f t="shared" si="238"/>
        <v>0</v>
      </c>
      <c r="BM72" s="14">
        <f>BM74+BM75</f>
        <v>0</v>
      </c>
      <c r="BN72" s="14">
        <f t="shared" si="239"/>
        <v>0</v>
      </c>
      <c r="BO72" s="14">
        <f>BO74+BO75</f>
        <v>0</v>
      </c>
      <c r="BP72" s="14">
        <f t="shared" si="240"/>
        <v>0</v>
      </c>
      <c r="BQ72" s="14">
        <f>BQ74+BQ75</f>
        <v>0</v>
      </c>
      <c r="BR72" s="14">
        <f t="shared" si="241"/>
        <v>0</v>
      </c>
      <c r="BS72" s="14">
        <f>BS74+BS75</f>
        <v>0</v>
      </c>
      <c r="BT72" s="14">
        <f t="shared" si="242"/>
        <v>0</v>
      </c>
      <c r="BU72" s="14">
        <f>BU74+BU75</f>
        <v>0</v>
      </c>
      <c r="BV72" s="14">
        <f t="shared" si="243"/>
        <v>0</v>
      </c>
      <c r="BW72" s="14">
        <f>BW74+BW75</f>
        <v>0</v>
      </c>
      <c r="BX72" s="14">
        <f t="shared" si="244"/>
        <v>0</v>
      </c>
      <c r="BY72" s="14">
        <f>BY74+BY75</f>
        <v>0</v>
      </c>
      <c r="BZ72" s="14">
        <f t="shared" si="245"/>
        <v>0</v>
      </c>
      <c r="CA72" s="14">
        <f>CA74+CA75</f>
        <v>0</v>
      </c>
      <c r="CB72" s="14">
        <f t="shared" si="246"/>
        <v>0</v>
      </c>
      <c r="CC72" s="14">
        <f>CC74+CC75</f>
        <v>0</v>
      </c>
      <c r="CD72" s="14">
        <f t="shared" si="247"/>
        <v>0</v>
      </c>
      <c r="CE72" s="14">
        <f>CE74+CE75</f>
        <v>0</v>
      </c>
      <c r="CF72" s="14">
        <f t="shared" si="248"/>
        <v>0</v>
      </c>
      <c r="CG72" s="24">
        <f>CG74+CG75</f>
        <v>0</v>
      </c>
      <c r="CH72" s="43">
        <f t="shared" si="249"/>
        <v>0</v>
      </c>
      <c r="CJ72" s="11"/>
    </row>
    <row r="73" spans="1:88" ht="18.75" customHeight="1" x14ac:dyDescent="0.35">
      <c r="A73" s="90"/>
      <c r="B73" s="96" t="s">
        <v>5</v>
      </c>
      <c r="C73" s="95"/>
      <c r="D73" s="13"/>
      <c r="E73" s="41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22"/>
      <c r="AD73" s="41"/>
      <c r="AE73" s="13"/>
      <c r="AF73" s="41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22"/>
      <c r="BG73" s="41"/>
      <c r="BH73" s="13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24"/>
      <c r="CH73" s="43"/>
      <c r="CJ73" s="11"/>
    </row>
    <row r="74" spans="1:88" s="3" customFormat="1" ht="18.75" hidden="1" customHeight="1" x14ac:dyDescent="0.35">
      <c r="A74" s="1"/>
      <c r="B74" s="18" t="s">
        <v>6</v>
      </c>
      <c r="C74" s="5"/>
      <c r="D74" s="13">
        <v>6604.7</v>
      </c>
      <c r="E74" s="41"/>
      <c r="F74" s="13">
        <f t="shared" si="1"/>
        <v>6604.7</v>
      </c>
      <c r="G74" s="13"/>
      <c r="H74" s="13">
        <f t="shared" ref="H74:H76" si="263">F74+G74</f>
        <v>6604.7</v>
      </c>
      <c r="I74" s="13"/>
      <c r="J74" s="13">
        <f t="shared" ref="J74:J76" si="264">H74+I74</f>
        <v>6604.7</v>
      </c>
      <c r="K74" s="13"/>
      <c r="L74" s="13">
        <f t="shared" ref="L74:L76" si="265">J74+K74</f>
        <v>6604.7</v>
      </c>
      <c r="M74" s="13"/>
      <c r="N74" s="13">
        <f t="shared" ref="N74:N76" si="266">L74+M74</f>
        <v>6604.7</v>
      </c>
      <c r="O74" s="13"/>
      <c r="P74" s="13">
        <f t="shared" ref="P74:P76" si="267">N74+O74</f>
        <v>6604.7</v>
      </c>
      <c r="Q74" s="13"/>
      <c r="R74" s="13">
        <f t="shared" ref="R74:R76" si="268">P74+Q74</f>
        <v>6604.7</v>
      </c>
      <c r="S74" s="13"/>
      <c r="T74" s="13">
        <f t="shared" ref="T74:T76" si="269">R74+S74</f>
        <v>6604.7</v>
      </c>
      <c r="U74" s="13">
        <v>249.81800000000001</v>
      </c>
      <c r="V74" s="13">
        <f t="shared" ref="V74:V76" si="270">T74+U74</f>
        <v>6854.518</v>
      </c>
      <c r="W74" s="13"/>
      <c r="X74" s="13">
        <f t="shared" ref="X74:X76" si="271">V74+W74</f>
        <v>6854.518</v>
      </c>
      <c r="Y74" s="13">
        <v>-476.46800000000002</v>
      </c>
      <c r="Z74" s="13">
        <f t="shared" ref="Z74:Z76" si="272">X74+Y74</f>
        <v>6378.05</v>
      </c>
      <c r="AA74" s="13"/>
      <c r="AB74" s="13">
        <f t="shared" ref="AB74:AB76" si="273">Z74+AA74</f>
        <v>6378.05</v>
      </c>
      <c r="AC74" s="22">
        <v>310.57799999999997</v>
      </c>
      <c r="AD74" s="13">
        <f t="shared" ref="AD74:AD76" si="274">AB74+AC74</f>
        <v>6688.6280000000006</v>
      </c>
      <c r="AE74" s="13">
        <v>0</v>
      </c>
      <c r="AF74" s="41"/>
      <c r="AG74" s="13">
        <f t="shared" si="14"/>
        <v>0</v>
      </c>
      <c r="AH74" s="13"/>
      <c r="AI74" s="13">
        <f t="shared" ref="AI74:AI76" si="275">AG74+AH74</f>
        <v>0</v>
      </c>
      <c r="AJ74" s="13"/>
      <c r="AK74" s="13">
        <f>AI74+AJ74</f>
        <v>0</v>
      </c>
      <c r="AL74" s="13"/>
      <c r="AM74" s="13">
        <f>AK74+AL74</f>
        <v>0</v>
      </c>
      <c r="AN74" s="13"/>
      <c r="AO74" s="13">
        <f>AM74+AN74</f>
        <v>0</v>
      </c>
      <c r="AP74" s="13"/>
      <c r="AQ74" s="13">
        <f>AO74+AP74</f>
        <v>0</v>
      </c>
      <c r="AR74" s="13"/>
      <c r="AS74" s="13">
        <f>AQ74+AR74</f>
        <v>0</v>
      </c>
      <c r="AT74" s="13"/>
      <c r="AU74" s="13">
        <f>AS74+AT74</f>
        <v>0</v>
      </c>
      <c r="AV74" s="13"/>
      <c r="AW74" s="13">
        <f>AU74+AV74</f>
        <v>0</v>
      </c>
      <c r="AX74" s="13"/>
      <c r="AY74" s="13">
        <f>AW74+AX74</f>
        <v>0</v>
      </c>
      <c r="AZ74" s="13"/>
      <c r="BA74" s="13">
        <f>AY74+AZ74</f>
        <v>0</v>
      </c>
      <c r="BB74" s="13"/>
      <c r="BC74" s="13">
        <f>BA74+BB74</f>
        <v>0</v>
      </c>
      <c r="BD74" s="13"/>
      <c r="BE74" s="13">
        <f>BC74+BD74</f>
        <v>0</v>
      </c>
      <c r="BF74" s="22"/>
      <c r="BG74" s="13">
        <f>BE74+BF74</f>
        <v>0</v>
      </c>
      <c r="BH74" s="13">
        <v>0</v>
      </c>
      <c r="BI74" s="14"/>
      <c r="BJ74" s="14">
        <f t="shared" si="28"/>
        <v>0</v>
      </c>
      <c r="BK74" s="14"/>
      <c r="BL74" s="14">
        <f t="shared" ref="BL74:BL76" si="276">BJ74+BK74</f>
        <v>0</v>
      </c>
      <c r="BM74" s="14"/>
      <c r="BN74" s="14">
        <f t="shared" ref="BN74:BN76" si="277">BL74+BM74</f>
        <v>0</v>
      </c>
      <c r="BO74" s="14"/>
      <c r="BP74" s="14">
        <f t="shared" ref="BP74:BP76" si="278">BN74+BO74</f>
        <v>0</v>
      </c>
      <c r="BQ74" s="14"/>
      <c r="BR74" s="14">
        <f t="shared" ref="BR74:BR76" si="279">BP74+BQ74</f>
        <v>0</v>
      </c>
      <c r="BS74" s="14"/>
      <c r="BT74" s="14">
        <f t="shared" ref="BT74:BT76" si="280">BR74+BS74</f>
        <v>0</v>
      </c>
      <c r="BU74" s="14"/>
      <c r="BV74" s="14">
        <f t="shared" ref="BV74:BV76" si="281">BT74+BU74</f>
        <v>0</v>
      </c>
      <c r="BW74" s="14"/>
      <c r="BX74" s="14">
        <f t="shared" ref="BX74:BX76" si="282">BV74+BW74</f>
        <v>0</v>
      </c>
      <c r="BY74" s="14"/>
      <c r="BZ74" s="14">
        <f t="shared" ref="BZ74:BZ76" si="283">BX74+BY74</f>
        <v>0</v>
      </c>
      <c r="CA74" s="14"/>
      <c r="CB74" s="14">
        <f t="shared" ref="CB74:CB76" si="284">BZ74+CA74</f>
        <v>0</v>
      </c>
      <c r="CC74" s="14"/>
      <c r="CD74" s="14">
        <f t="shared" ref="CD74:CD76" si="285">CB74+CC74</f>
        <v>0</v>
      </c>
      <c r="CE74" s="14"/>
      <c r="CF74" s="14">
        <f t="shared" ref="CF74:CF76" si="286">CD74+CE74</f>
        <v>0</v>
      </c>
      <c r="CG74" s="24"/>
      <c r="CH74" s="14">
        <f t="shared" ref="CH74:CH76" si="287">CF74+CG74</f>
        <v>0</v>
      </c>
      <c r="CI74" s="8" t="s">
        <v>87</v>
      </c>
      <c r="CJ74" s="11">
        <v>0</v>
      </c>
    </row>
    <row r="75" spans="1:88" ht="18.75" customHeight="1" x14ac:dyDescent="0.35">
      <c r="A75" s="90"/>
      <c r="B75" s="96" t="s">
        <v>12</v>
      </c>
      <c r="C75" s="100"/>
      <c r="D75" s="13">
        <v>17500</v>
      </c>
      <c r="E75" s="41"/>
      <c r="F75" s="13">
        <f t="shared" si="1"/>
        <v>17500</v>
      </c>
      <c r="G75" s="13"/>
      <c r="H75" s="13">
        <f t="shared" si="263"/>
        <v>17500</v>
      </c>
      <c r="I75" s="13"/>
      <c r="J75" s="13">
        <f t="shared" si="264"/>
        <v>17500</v>
      </c>
      <c r="K75" s="13"/>
      <c r="L75" s="13">
        <f t="shared" si="265"/>
        <v>17500</v>
      </c>
      <c r="M75" s="13"/>
      <c r="N75" s="13">
        <f t="shared" si="266"/>
        <v>17500</v>
      </c>
      <c r="O75" s="13"/>
      <c r="P75" s="13">
        <f t="shared" si="267"/>
        <v>17500</v>
      </c>
      <c r="Q75" s="13"/>
      <c r="R75" s="13">
        <f t="shared" si="268"/>
        <v>17500</v>
      </c>
      <c r="S75" s="13"/>
      <c r="T75" s="13">
        <f t="shared" si="269"/>
        <v>17500</v>
      </c>
      <c r="U75" s="13"/>
      <c r="V75" s="13">
        <f t="shared" si="270"/>
        <v>17500</v>
      </c>
      <c r="W75" s="13"/>
      <c r="X75" s="13">
        <f t="shared" si="271"/>
        <v>17500</v>
      </c>
      <c r="Y75" s="13"/>
      <c r="Z75" s="13">
        <f t="shared" si="272"/>
        <v>17500</v>
      </c>
      <c r="AA75" s="13"/>
      <c r="AB75" s="13">
        <f t="shared" si="273"/>
        <v>17500</v>
      </c>
      <c r="AC75" s="22"/>
      <c r="AD75" s="41">
        <f t="shared" si="274"/>
        <v>17500</v>
      </c>
      <c r="AE75" s="13">
        <v>0</v>
      </c>
      <c r="AF75" s="41"/>
      <c r="AG75" s="13">
        <f t="shared" si="14"/>
        <v>0</v>
      </c>
      <c r="AH75" s="13"/>
      <c r="AI75" s="13">
        <f t="shared" si="275"/>
        <v>0</v>
      </c>
      <c r="AJ75" s="13"/>
      <c r="AK75" s="13">
        <f>AI75+AJ75</f>
        <v>0</v>
      </c>
      <c r="AL75" s="13"/>
      <c r="AM75" s="13">
        <f>AK75+AL75</f>
        <v>0</v>
      </c>
      <c r="AN75" s="13"/>
      <c r="AO75" s="13">
        <f>AM75+AN75</f>
        <v>0</v>
      </c>
      <c r="AP75" s="13"/>
      <c r="AQ75" s="13">
        <f>AO75+AP75</f>
        <v>0</v>
      </c>
      <c r="AR75" s="13"/>
      <c r="AS75" s="13">
        <f>AQ75+AR75</f>
        <v>0</v>
      </c>
      <c r="AT75" s="13"/>
      <c r="AU75" s="13">
        <f>AS75+AT75</f>
        <v>0</v>
      </c>
      <c r="AV75" s="13"/>
      <c r="AW75" s="13">
        <f>AU75+AV75</f>
        <v>0</v>
      </c>
      <c r="AX75" s="13"/>
      <c r="AY75" s="13">
        <f>AW75+AX75</f>
        <v>0</v>
      </c>
      <c r="AZ75" s="13"/>
      <c r="BA75" s="13">
        <f>AY75+AZ75</f>
        <v>0</v>
      </c>
      <c r="BB75" s="13"/>
      <c r="BC75" s="13">
        <f>BA75+BB75</f>
        <v>0</v>
      </c>
      <c r="BD75" s="13"/>
      <c r="BE75" s="13">
        <f>BC75+BD75</f>
        <v>0</v>
      </c>
      <c r="BF75" s="22"/>
      <c r="BG75" s="41">
        <f>BE75+BF75</f>
        <v>0</v>
      </c>
      <c r="BH75" s="13">
        <v>0</v>
      </c>
      <c r="BI75" s="14"/>
      <c r="BJ75" s="14">
        <f t="shared" si="28"/>
        <v>0</v>
      </c>
      <c r="BK75" s="14"/>
      <c r="BL75" s="14">
        <f t="shared" si="276"/>
        <v>0</v>
      </c>
      <c r="BM75" s="14"/>
      <c r="BN75" s="14">
        <f t="shared" si="277"/>
        <v>0</v>
      </c>
      <c r="BO75" s="14"/>
      <c r="BP75" s="14">
        <f t="shared" si="278"/>
        <v>0</v>
      </c>
      <c r="BQ75" s="14"/>
      <c r="BR75" s="14">
        <f t="shared" si="279"/>
        <v>0</v>
      </c>
      <c r="BS75" s="14"/>
      <c r="BT75" s="14">
        <f t="shared" si="280"/>
        <v>0</v>
      </c>
      <c r="BU75" s="14"/>
      <c r="BV75" s="14">
        <f t="shared" si="281"/>
        <v>0</v>
      </c>
      <c r="BW75" s="14"/>
      <c r="BX75" s="14">
        <f t="shared" si="282"/>
        <v>0</v>
      </c>
      <c r="BY75" s="14"/>
      <c r="BZ75" s="14">
        <f t="shared" si="283"/>
        <v>0</v>
      </c>
      <c r="CA75" s="14"/>
      <c r="CB75" s="14">
        <f t="shared" si="284"/>
        <v>0</v>
      </c>
      <c r="CC75" s="14"/>
      <c r="CD75" s="14">
        <f t="shared" si="285"/>
        <v>0</v>
      </c>
      <c r="CE75" s="14"/>
      <c r="CF75" s="14">
        <f t="shared" si="286"/>
        <v>0</v>
      </c>
      <c r="CG75" s="24"/>
      <c r="CH75" s="43">
        <f t="shared" si="287"/>
        <v>0</v>
      </c>
      <c r="CI75" s="8" t="s">
        <v>210</v>
      </c>
      <c r="CJ75" s="11"/>
    </row>
    <row r="76" spans="1:88" ht="37.5" customHeight="1" x14ac:dyDescent="0.35">
      <c r="A76" s="90" t="s">
        <v>144</v>
      </c>
      <c r="B76" s="96" t="s">
        <v>203</v>
      </c>
      <c r="C76" s="95" t="s">
        <v>11</v>
      </c>
      <c r="D76" s="13">
        <f>D78+D79</f>
        <v>16756.400000000001</v>
      </c>
      <c r="E76" s="41">
        <f>E78+E79</f>
        <v>0</v>
      </c>
      <c r="F76" s="13">
        <f t="shared" si="1"/>
        <v>16756.400000000001</v>
      </c>
      <c r="G76" s="13">
        <f>G78+G79</f>
        <v>0</v>
      </c>
      <c r="H76" s="13">
        <f t="shared" si="263"/>
        <v>16756.400000000001</v>
      </c>
      <c r="I76" s="13">
        <f>I78+I79</f>
        <v>0</v>
      </c>
      <c r="J76" s="13">
        <f t="shared" si="264"/>
        <v>16756.400000000001</v>
      </c>
      <c r="K76" s="13">
        <f>K78+K79</f>
        <v>0</v>
      </c>
      <c r="L76" s="13">
        <f t="shared" si="265"/>
        <v>16756.400000000001</v>
      </c>
      <c r="M76" s="13">
        <f>M78+M79</f>
        <v>0</v>
      </c>
      <c r="N76" s="13">
        <f t="shared" si="266"/>
        <v>16756.400000000001</v>
      </c>
      <c r="O76" s="13">
        <f>O78+O79</f>
        <v>0</v>
      </c>
      <c r="P76" s="13">
        <f t="shared" si="267"/>
        <v>16756.400000000001</v>
      </c>
      <c r="Q76" s="13">
        <f>Q78+Q79</f>
        <v>0</v>
      </c>
      <c r="R76" s="13">
        <f t="shared" si="268"/>
        <v>16756.400000000001</v>
      </c>
      <c r="S76" s="13">
        <f>S78+S79</f>
        <v>0</v>
      </c>
      <c r="T76" s="13">
        <f t="shared" si="269"/>
        <v>16756.400000000001</v>
      </c>
      <c r="U76" s="13">
        <f>U78+U79</f>
        <v>1675.64</v>
      </c>
      <c r="V76" s="13">
        <f t="shared" si="270"/>
        <v>18432.04</v>
      </c>
      <c r="W76" s="13">
        <f>W78+W79</f>
        <v>0</v>
      </c>
      <c r="X76" s="13">
        <f t="shared" si="271"/>
        <v>18432.04</v>
      </c>
      <c r="Y76" s="13">
        <f>Y78+Y79</f>
        <v>0</v>
      </c>
      <c r="Z76" s="13">
        <f t="shared" si="272"/>
        <v>18432.04</v>
      </c>
      <c r="AA76" s="13">
        <f>AA78+AA79</f>
        <v>0</v>
      </c>
      <c r="AB76" s="13">
        <f t="shared" si="273"/>
        <v>18432.04</v>
      </c>
      <c r="AC76" s="22">
        <f>AC78+AC79</f>
        <v>0</v>
      </c>
      <c r="AD76" s="41">
        <f t="shared" si="274"/>
        <v>18432.04</v>
      </c>
      <c r="AE76" s="13">
        <f t="shared" ref="AE76:BH76" si="288">AE78+AE79</f>
        <v>0</v>
      </c>
      <c r="AF76" s="41">
        <f>AF78+AF79</f>
        <v>0</v>
      </c>
      <c r="AG76" s="13">
        <f t="shared" si="14"/>
        <v>0</v>
      </c>
      <c r="AH76" s="13">
        <f>AH78+AH79</f>
        <v>0</v>
      </c>
      <c r="AI76" s="13">
        <f t="shared" si="275"/>
        <v>0</v>
      </c>
      <c r="AJ76" s="13">
        <f>AJ78+AJ79</f>
        <v>0</v>
      </c>
      <c r="AK76" s="13">
        <f>AI76+AJ76</f>
        <v>0</v>
      </c>
      <c r="AL76" s="13">
        <f>AL78+AL79</f>
        <v>0</v>
      </c>
      <c r="AM76" s="13">
        <f>AK76+AL76</f>
        <v>0</v>
      </c>
      <c r="AN76" s="13">
        <f>AN78+AN79</f>
        <v>0</v>
      </c>
      <c r="AO76" s="13">
        <f>AM76+AN76</f>
        <v>0</v>
      </c>
      <c r="AP76" s="13">
        <f>AP78+AP79</f>
        <v>0</v>
      </c>
      <c r="AQ76" s="13">
        <f>AO76+AP76</f>
        <v>0</v>
      </c>
      <c r="AR76" s="13">
        <f>AR78+AR79</f>
        <v>0</v>
      </c>
      <c r="AS76" s="13">
        <f>AQ76+AR76</f>
        <v>0</v>
      </c>
      <c r="AT76" s="13">
        <f>AT78+AT79</f>
        <v>0</v>
      </c>
      <c r="AU76" s="13">
        <f>AS76+AT76</f>
        <v>0</v>
      </c>
      <c r="AV76" s="13">
        <f>AV78+AV79</f>
        <v>0</v>
      </c>
      <c r="AW76" s="13">
        <f>AU76+AV76</f>
        <v>0</v>
      </c>
      <c r="AX76" s="13">
        <f>AX78+AX79</f>
        <v>0</v>
      </c>
      <c r="AY76" s="13">
        <f>AW76+AX76</f>
        <v>0</v>
      </c>
      <c r="AZ76" s="13">
        <f>AZ78+AZ79</f>
        <v>0</v>
      </c>
      <c r="BA76" s="13">
        <f>AY76+AZ76</f>
        <v>0</v>
      </c>
      <c r="BB76" s="13">
        <f>BB78+BB79</f>
        <v>0</v>
      </c>
      <c r="BC76" s="13">
        <f>BA76+BB76</f>
        <v>0</v>
      </c>
      <c r="BD76" s="13">
        <f>BD78+BD79</f>
        <v>0</v>
      </c>
      <c r="BE76" s="13">
        <f>BC76+BD76</f>
        <v>0</v>
      </c>
      <c r="BF76" s="22">
        <f>BF78+BF79</f>
        <v>0</v>
      </c>
      <c r="BG76" s="41">
        <f>BE76+BF76</f>
        <v>0</v>
      </c>
      <c r="BH76" s="13">
        <f t="shared" si="288"/>
        <v>0</v>
      </c>
      <c r="BI76" s="14">
        <f>BI78+BI79</f>
        <v>0</v>
      </c>
      <c r="BJ76" s="14">
        <f t="shared" si="28"/>
        <v>0</v>
      </c>
      <c r="BK76" s="14">
        <f>BK78+BK79</f>
        <v>0</v>
      </c>
      <c r="BL76" s="14">
        <f t="shared" si="276"/>
        <v>0</v>
      </c>
      <c r="BM76" s="14">
        <f>BM78+BM79</f>
        <v>0</v>
      </c>
      <c r="BN76" s="14">
        <f t="shared" si="277"/>
        <v>0</v>
      </c>
      <c r="BO76" s="14">
        <f>BO78+BO79</f>
        <v>0</v>
      </c>
      <c r="BP76" s="14">
        <f t="shared" si="278"/>
        <v>0</v>
      </c>
      <c r="BQ76" s="14">
        <f>BQ78+BQ79</f>
        <v>0</v>
      </c>
      <c r="BR76" s="14">
        <f t="shared" si="279"/>
        <v>0</v>
      </c>
      <c r="BS76" s="14">
        <f>BS78+BS79</f>
        <v>0</v>
      </c>
      <c r="BT76" s="14">
        <f t="shared" si="280"/>
        <v>0</v>
      </c>
      <c r="BU76" s="14">
        <f>BU78+BU79</f>
        <v>0</v>
      </c>
      <c r="BV76" s="14">
        <f t="shared" si="281"/>
        <v>0</v>
      </c>
      <c r="BW76" s="14">
        <f>BW78+BW79</f>
        <v>0</v>
      </c>
      <c r="BX76" s="14">
        <f t="shared" si="282"/>
        <v>0</v>
      </c>
      <c r="BY76" s="14">
        <f>BY78+BY79</f>
        <v>0</v>
      </c>
      <c r="BZ76" s="14">
        <f t="shared" si="283"/>
        <v>0</v>
      </c>
      <c r="CA76" s="14">
        <f>CA78+CA79</f>
        <v>0</v>
      </c>
      <c r="CB76" s="14">
        <f t="shared" si="284"/>
        <v>0</v>
      </c>
      <c r="CC76" s="14">
        <f>CC78+CC79</f>
        <v>0</v>
      </c>
      <c r="CD76" s="14">
        <f t="shared" si="285"/>
        <v>0</v>
      </c>
      <c r="CE76" s="14">
        <f>CE78+CE79</f>
        <v>0</v>
      </c>
      <c r="CF76" s="14">
        <f t="shared" si="286"/>
        <v>0</v>
      </c>
      <c r="CG76" s="24">
        <f>CG78+CG79</f>
        <v>0</v>
      </c>
      <c r="CH76" s="43">
        <f t="shared" si="287"/>
        <v>0</v>
      </c>
      <c r="CJ76" s="11"/>
    </row>
    <row r="77" spans="1:88" ht="18.75" customHeight="1" x14ac:dyDescent="0.35">
      <c r="A77" s="90"/>
      <c r="B77" s="96" t="s">
        <v>5</v>
      </c>
      <c r="C77" s="95"/>
      <c r="D77" s="13"/>
      <c r="E77" s="41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22"/>
      <c r="AD77" s="41"/>
      <c r="AE77" s="13"/>
      <c r="AF77" s="41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22"/>
      <c r="BG77" s="41"/>
      <c r="BH77" s="13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24"/>
      <c r="CH77" s="43"/>
      <c r="CJ77" s="11"/>
    </row>
    <row r="78" spans="1:88" s="3" customFormat="1" ht="18.75" hidden="1" customHeight="1" x14ac:dyDescent="0.35">
      <c r="A78" s="1"/>
      <c r="B78" s="18" t="s">
        <v>6</v>
      </c>
      <c r="C78" s="19"/>
      <c r="D78" s="13">
        <v>5036.3999999999996</v>
      </c>
      <c r="E78" s="41"/>
      <c r="F78" s="13">
        <f t="shared" si="1"/>
        <v>5036.3999999999996</v>
      </c>
      <c r="G78" s="13"/>
      <c r="H78" s="13">
        <f t="shared" ref="H78:H107" si="289">F78+G78</f>
        <v>5036.3999999999996</v>
      </c>
      <c r="I78" s="13"/>
      <c r="J78" s="13">
        <f t="shared" ref="J78:J107" si="290">H78+I78</f>
        <v>5036.3999999999996</v>
      </c>
      <c r="K78" s="13"/>
      <c r="L78" s="13">
        <f t="shared" ref="L78:L107" si="291">J78+K78</f>
        <v>5036.3999999999996</v>
      </c>
      <c r="M78" s="13"/>
      <c r="N78" s="13">
        <f t="shared" ref="N78:N107" si="292">L78+M78</f>
        <v>5036.3999999999996</v>
      </c>
      <c r="O78" s="13"/>
      <c r="P78" s="13">
        <f t="shared" ref="P78:P87" si="293">N78+O78</f>
        <v>5036.3999999999996</v>
      </c>
      <c r="Q78" s="13"/>
      <c r="R78" s="13">
        <f t="shared" ref="R78:R87" si="294">P78+Q78</f>
        <v>5036.3999999999996</v>
      </c>
      <c r="S78" s="13"/>
      <c r="T78" s="13">
        <f t="shared" ref="T78:T87" si="295">R78+S78</f>
        <v>5036.3999999999996</v>
      </c>
      <c r="U78" s="13">
        <v>1675.64</v>
      </c>
      <c r="V78" s="13">
        <f t="shared" ref="V78:V87" si="296">T78+U78</f>
        <v>6712.04</v>
      </c>
      <c r="W78" s="13"/>
      <c r="X78" s="13">
        <f t="shared" ref="X78:X87" si="297">V78+W78</f>
        <v>6712.04</v>
      </c>
      <c r="Y78" s="13"/>
      <c r="Z78" s="13">
        <f t="shared" ref="Z78:Z87" si="298">X78+Y78</f>
        <v>6712.04</v>
      </c>
      <c r="AA78" s="13"/>
      <c r="AB78" s="13">
        <f t="shared" ref="AB78:AB87" si="299">Z78+AA78</f>
        <v>6712.04</v>
      </c>
      <c r="AC78" s="22"/>
      <c r="AD78" s="13">
        <f t="shared" ref="AD78:AD87" si="300">AB78+AC78</f>
        <v>6712.04</v>
      </c>
      <c r="AE78" s="13">
        <v>0</v>
      </c>
      <c r="AF78" s="41"/>
      <c r="AG78" s="13">
        <f t="shared" si="14"/>
        <v>0</v>
      </c>
      <c r="AH78" s="13"/>
      <c r="AI78" s="13">
        <f t="shared" ref="AI78:AI107" si="301">AG78+AH78</f>
        <v>0</v>
      </c>
      <c r="AJ78" s="13"/>
      <c r="AK78" s="13">
        <f t="shared" ref="AK78:AK107" si="302">AI78+AJ78</f>
        <v>0</v>
      </c>
      <c r="AL78" s="13"/>
      <c r="AM78" s="13">
        <f t="shared" ref="AM78:AM107" si="303">AK78+AL78</f>
        <v>0</v>
      </c>
      <c r="AN78" s="13"/>
      <c r="AO78" s="13">
        <f t="shared" ref="AO78:AO107" si="304">AM78+AN78</f>
        <v>0</v>
      </c>
      <c r="AP78" s="13"/>
      <c r="AQ78" s="13">
        <f t="shared" ref="AQ78:AQ107" si="305">AO78+AP78</f>
        <v>0</v>
      </c>
      <c r="AR78" s="13"/>
      <c r="AS78" s="13">
        <f t="shared" ref="AS78:AS87" si="306">AQ78+AR78</f>
        <v>0</v>
      </c>
      <c r="AT78" s="13"/>
      <c r="AU78" s="13">
        <f t="shared" ref="AU78:AU88" si="307">AS78+AT78</f>
        <v>0</v>
      </c>
      <c r="AV78" s="13"/>
      <c r="AW78" s="13">
        <f t="shared" ref="AW78:AW89" si="308">AU78+AV78</f>
        <v>0</v>
      </c>
      <c r="AX78" s="13"/>
      <c r="AY78" s="13">
        <f t="shared" ref="AY78:AY89" si="309">AW78+AX78</f>
        <v>0</v>
      </c>
      <c r="AZ78" s="13"/>
      <c r="BA78" s="13">
        <f t="shared" ref="BA78:BA89" si="310">AY78+AZ78</f>
        <v>0</v>
      </c>
      <c r="BB78" s="13"/>
      <c r="BC78" s="13">
        <f t="shared" ref="BC78:BC89" si="311">BA78+BB78</f>
        <v>0</v>
      </c>
      <c r="BD78" s="13"/>
      <c r="BE78" s="13">
        <f t="shared" ref="BE78:BE89" si="312">BC78+BD78</f>
        <v>0</v>
      </c>
      <c r="BF78" s="22"/>
      <c r="BG78" s="13">
        <f t="shared" ref="BG78:BG89" si="313">BE78+BF78</f>
        <v>0</v>
      </c>
      <c r="BH78" s="13">
        <v>0</v>
      </c>
      <c r="BI78" s="14"/>
      <c r="BJ78" s="14">
        <f t="shared" si="28"/>
        <v>0</v>
      </c>
      <c r="BK78" s="14"/>
      <c r="BL78" s="14">
        <f t="shared" ref="BL78:BL107" si="314">BJ78+BK78</f>
        <v>0</v>
      </c>
      <c r="BM78" s="14"/>
      <c r="BN78" s="14">
        <f t="shared" ref="BN78:BN107" si="315">BL78+BM78</f>
        <v>0</v>
      </c>
      <c r="BO78" s="14"/>
      <c r="BP78" s="14">
        <f t="shared" ref="BP78:BP107" si="316">BN78+BO78</f>
        <v>0</v>
      </c>
      <c r="BQ78" s="14"/>
      <c r="BR78" s="14">
        <f t="shared" ref="BR78:BR107" si="317">BP78+BQ78</f>
        <v>0</v>
      </c>
      <c r="BS78" s="14"/>
      <c r="BT78" s="14">
        <f t="shared" ref="BT78:BT87" si="318">BR78+BS78</f>
        <v>0</v>
      </c>
      <c r="BU78" s="14"/>
      <c r="BV78" s="14">
        <f t="shared" ref="BV78:BV88" si="319">BT78+BU78</f>
        <v>0</v>
      </c>
      <c r="BW78" s="14"/>
      <c r="BX78" s="14">
        <f t="shared" ref="BX78:BX89" si="320">BV78+BW78</f>
        <v>0</v>
      </c>
      <c r="BY78" s="14"/>
      <c r="BZ78" s="14">
        <f t="shared" ref="BZ78:BZ89" si="321">BX78+BY78</f>
        <v>0</v>
      </c>
      <c r="CA78" s="14"/>
      <c r="CB78" s="14">
        <f t="shared" ref="CB78:CB89" si="322">BZ78+CA78</f>
        <v>0</v>
      </c>
      <c r="CC78" s="14"/>
      <c r="CD78" s="14">
        <f t="shared" ref="CD78:CD89" si="323">CB78+CC78</f>
        <v>0</v>
      </c>
      <c r="CE78" s="14"/>
      <c r="CF78" s="14">
        <f t="shared" ref="CF78:CF89" si="324">CD78+CE78</f>
        <v>0</v>
      </c>
      <c r="CG78" s="24"/>
      <c r="CH78" s="14">
        <f t="shared" ref="CH78:CH89" si="325">CF78+CG78</f>
        <v>0</v>
      </c>
      <c r="CI78" s="8" t="s">
        <v>88</v>
      </c>
      <c r="CJ78" s="11">
        <v>0</v>
      </c>
    </row>
    <row r="79" spans="1:88" ht="18.75" customHeight="1" x14ac:dyDescent="0.35">
      <c r="A79" s="90"/>
      <c r="B79" s="96" t="s">
        <v>12</v>
      </c>
      <c r="C79" s="95"/>
      <c r="D79" s="13">
        <v>11720</v>
      </c>
      <c r="E79" s="41"/>
      <c r="F79" s="13">
        <f t="shared" si="1"/>
        <v>11720</v>
      </c>
      <c r="G79" s="13"/>
      <c r="H79" s="13">
        <f t="shared" si="289"/>
        <v>11720</v>
      </c>
      <c r="I79" s="13"/>
      <c r="J79" s="13">
        <f t="shared" si="290"/>
        <v>11720</v>
      </c>
      <c r="K79" s="13"/>
      <c r="L79" s="13">
        <f t="shared" si="291"/>
        <v>11720</v>
      </c>
      <c r="M79" s="13"/>
      <c r="N79" s="13">
        <f t="shared" si="292"/>
        <v>11720</v>
      </c>
      <c r="O79" s="13"/>
      <c r="P79" s="13">
        <f t="shared" si="293"/>
        <v>11720</v>
      </c>
      <c r="Q79" s="13"/>
      <c r="R79" s="13">
        <f t="shared" si="294"/>
        <v>11720</v>
      </c>
      <c r="S79" s="13"/>
      <c r="T79" s="13">
        <f t="shared" si="295"/>
        <v>11720</v>
      </c>
      <c r="U79" s="13"/>
      <c r="V79" s="13">
        <f t="shared" si="296"/>
        <v>11720</v>
      </c>
      <c r="W79" s="13"/>
      <c r="X79" s="13">
        <f t="shared" si="297"/>
        <v>11720</v>
      </c>
      <c r="Y79" s="13"/>
      <c r="Z79" s="13">
        <f t="shared" si="298"/>
        <v>11720</v>
      </c>
      <c r="AA79" s="13"/>
      <c r="AB79" s="13">
        <f t="shared" si="299"/>
        <v>11720</v>
      </c>
      <c r="AC79" s="22"/>
      <c r="AD79" s="41">
        <f t="shared" si="300"/>
        <v>11720</v>
      </c>
      <c r="AE79" s="13">
        <v>0</v>
      </c>
      <c r="AF79" s="41"/>
      <c r="AG79" s="13">
        <f t="shared" si="14"/>
        <v>0</v>
      </c>
      <c r="AH79" s="13"/>
      <c r="AI79" s="13">
        <f t="shared" si="301"/>
        <v>0</v>
      </c>
      <c r="AJ79" s="13"/>
      <c r="AK79" s="13">
        <f t="shared" si="302"/>
        <v>0</v>
      </c>
      <c r="AL79" s="13"/>
      <c r="AM79" s="13">
        <f t="shared" si="303"/>
        <v>0</v>
      </c>
      <c r="AN79" s="13"/>
      <c r="AO79" s="13">
        <f t="shared" si="304"/>
        <v>0</v>
      </c>
      <c r="AP79" s="13"/>
      <c r="AQ79" s="13">
        <f t="shared" si="305"/>
        <v>0</v>
      </c>
      <c r="AR79" s="13"/>
      <c r="AS79" s="13">
        <f t="shared" si="306"/>
        <v>0</v>
      </c>
      <c r="AT79" s="13"/>
      <c r="AU79" s="13">
        <f t="shared" si="307"/>
        <v>0</v>
      </c>
      <c r="AV79" s="13"/>
      <c r="AW79" s="13">
        <f t="shared" si="308"/>
        <v>0</v>
      </c>
      <c r="AX79" s="13"/>
      <c r="AY79" s="13">
        <f t="shared" si="309"/>
        <v>0</v>
      </c>
      <c r="AZ79" s="13"/>
      <c r="BA79" s="13">
        <f t="shared" si="310"/>
        <v>0</v>
      </c>
      <c r="BB79" s="13"/>
      <c r="BC79" s="13">
        <f t="shared" si="311"/>
        <v>0</v>
      </c>
      <c r="BD79" s="13"/>
      <c r="BE79" s="13">
        <f t="shared" si="312"/>
        <v>0</v>
      </c>
      <c r="BF79" s="22"/>
      <c r="BG79" s="41">
        <f t="shared" si="313"/>
        <v>0</v>
      </c>
      <c r="BH79" s="13">
        <v>0</v>
      </c>
      <c r="BI79" s="14"/>
      <c r="BJ79" s="14">
        <f t="shared" si="28"/>
        <v>0</v>
      </c>
      <c r="BK79" s="14"/>
      <c r="BL79" s="14">
        <f t="shared" si="314"/>
        <v>0</v>
      </c>
      <c r="BM79" s="14"/>
      <c r="BN79" s="14">
        <f t="shared" si="315"/>
        <v>0</v>
      </c>
      <c r="BO79" s="14"/>
      <c r="BP79" s="14">
        <f t="shared" si="316"/>
        <v>0</v>
      </c>
      <c r="BQ79" s="14"/>
      <c r="BR79" s="14">
        <f t="shared" si="317"/>
        <v>0</v>
      </c>
      <c r="BS79" s="14"/>
      <c r="BT79" s="14">
        <f t="shared" si="318"/>
        <v>0</v>
      </c>
      <c r="BU79" s="14"/>
      <c r="BV79" s="14">
        <f t="shared" si="319"/>
        <v>0</v>
      </c>
      <c r="BW79" s="14"/>
      <c r="BX79" s="14">
        <f t="shared" si="320"/>
        <v>0</v>
      </c>
      <c r="BY79" s="14"/>
      <c r="BZ79" s="14">
        <f t="shared" si="321"/>
        <v>0</v>
      </c>
      <c r="CA79" s="14"/>
      <c r="CB79" s="14">
        <f t="shared" si="322"/>
        <v>0</v>
      </c>
      <c r="CC79" s="14"/>
      <c r="CD79" s="14">
        <f t="shared" si="323"/>
        <v>0</v>
      </c>
      <c r="CE79" s="14"/>
      <c r="CF79" s="14">
        <f t="shared" si="324"/>
        <v>0</v>
      </c>
      <c r="CG79" s="24"/>
      <c r="CH79" s="43">
        <f t="shared" si="325"/>
        <v>0</v>
      </c>
      <c r="CI79" s="8" t="s">
        <v>210</v>
      </c>
      <c r="CJ79" s="11"/>
    </row>
    <row r="80" spans="1:88" ht="37.5" customHeight="1" x14ac:dyDescent="0.35">
      <c r="A80" s="90" t="s">
        <v>145</v>
      </c>
      <c r="B80" s="96" t="s">
        <v>345</v>
      </c>
      <c r="C80" s="95" t="s">
        <v>11</v>
      </c>
      <c r="D80" s="13">
        <v>0</v>
      </c>
      <c r="E80" s="41">
        <v>0</v>
      </c>
      <c r="F80" s="13">
        <f t="shared" si="1"/>
        <v>0</v>
      </c>
      <c r="G80" s="13">
        <v>0</v>
      </c>
      <c r="H80" s="13">
        <f t="shared" si="289"/>
        <v>0</v>
      </c>
      <c r="I80" s="13">
        <v>0</v>
      </c>
      <c r="J80" s="13">
        <f t="shared" si="290"/>
        <v>0</v>
      </c>
      <c r="K80" s="13">
        <v>0</v>
      </c>
      <c r="L80" s="13">
        <f t="shared" si="291"/>
        <v>0</v>
      </c>
      <c r="M80" s="13">
        <v>0</v>
      </c>
      <c r="N80" s="13">
        <f t="shared" si="292"/>
        <v>0</v>
      </c>
      <c r="O80" s="13">
        <v>0</v>
      </c>
      <c r="P80" s="13">
        <f t="shared" si="293"/>
        <v>0</v>
      </c>
      <c r="Q80" s="13">
        <v>0</v>
      </c>
      <c r="R80" s="13">
        <f t="shared" si="294"/>
        <v>0</v>
      </c>
      <c r="S80" s="13">
        <v>0</v>
      </c>
      <c r="T80" s="13">
        <f t="shared" si="295"/>
        <v>0</v>
      </c>
      <c r="U80" s="13">
        <v>0</v>
      </c>
      <c r="V80" s="13">
        <f t="shared" si="296"/>
        <v>0</v>
      </c>
      <c r="W80" s="13">
        <v>0</v>
      </c>
      <c r="X80" s="13">
        <f t="shared" si="297"/>
        <v>0</v>
      </c>
      <c r="Y80" s="13">
        <v>0</v>
      </c>
      <c r="Z80" s="13">
        <f t="shared" si="298"/>
        <v>0</v>
      </c>
      <c r="AA80" s="13">
        <v>0</v>
      </c>
      <c r="AB80" s="13">
        <f t="shared" si="299"/>
        <v>0</v>
      </c>
      <c r="AC80" s="22">
        <v>0</v>
      </c>
      <c r="AD80" s="41">
        <f t="shared" si="300"/>
        <v>0</v>
      </c>
      <c r="AE80" s="13">
        <v>6999.9</v>
      </c>
      <c r="AF80" s="41">
        <v>0</v>
      </c>
      <c r="AG80" s="13">
        <f t="shared" si="14"/>
        <v>6999.9</v>
      </c>
      <c r="AH80" s="13">
        <v>0</v>
      </c>
      <c r="AI80" s="13">
        <f t="shared" si="301"/>
        <v>6999.9</v>
      </c>
      <c r="AJ80" s="13">
        <v>0</v>
      </c>
      <c r="AK80" s="13">
        <f t="shared" si="302"/>
        <v>6999.9</v>
      </c>
      <c r="AL80" s="13">
        <v>0</v>
      </c>
      <c r="AM80" s="13">
        <f t="shared" si="303"/>
        <v>6999.9</v>
      </c>
      <c r="AN80" s="13">
        <v>0</v>
      </c>
      <c r="AO80" s="13">
        <f t="shared" si="304"/>
        <v>6999.9</v>
      </c>
      <c r="AP80" s="13">
        <v>0</v>
      </c>
      <c r="AQ80" s="13">
        <f t="shared" si="305"/>
        <v>6999.9</v>
      </c>
      <c r="AR80" s="13">
        <v>0</v>
      </c>
      <c r="AS80" s="13">
        <f t="shared" si="306"/>
        <v>6999.9</v>
      </c>
      <c r="AT80" s="13">
        <v>0</v>
      </c>
      <c r="AU80" s="13">
        <f t="shared" si="307"/>
        <v>6999.9</v>
      </c>
      <c r="AV80" s="13">
        <v>0</v>
      </c>
      <c r="AW80" s="13">
        <f t="shared" si="308"/>
        <v>6999.9</v>
      </c>
      <c r="AX80" s="13">
        <v>0</v>
      </c>
      <c r="AY80" s="13">
        <f t="shared" si="309"/>
        <v>6999.9</v>
      </c>
      <c r="AZ80" s="13">
        <v>0</v>
      </c>
      <c r="BA80" s="13">
        <f t="shared" si="310"/>
        <v>6999.9</v>
      </c>
      <c r="BB80" s="13">
        <v>0</v>
      </c>
      <c r="BC80" s="13">
        <f t="shared" si="311"/>
        <v>6999.9</v>
      </c>
      <c r="BD80" s="13">
        <v>0</v>
      </c>
      <c r="BE80" s="13">
        <f t="shared" si="312"/>
        <v>6999.9</v>
      </c>
      <c r="BF80" s="22">
        <v>0</v>
      </c>
      <c r="BG80" s="41">
        <f t="shared" si="313"/>
        <v>6999.9</v>
      </c>
      <c r="BH80" s="13">
        <v>0</v>
      </c>
      <c r="BI80" s="14">
        <v>0</v>
      </c>
      <c r="BJ80" s="14">
        <f t="shared" si="28"/>
        <v>0</v>
      </c>
      <c r="BK80" s="14">
        <v>0</v>
      </c>
      <c r="BL80" s="14">
        <f t="shared" si="314"/>
        <v>0</v>
      </c>
      <c r="BM80" s="14">
        <v>0</v>
      </c>
      <c r="BN80" s="14">
        <f t="shared" si="315"/>
        <v>0</v>
      </c>
      <c r="BO80" s="14">
        <v>0</v>
      </c>
      <c r="BP80" s="14">
        <f t="shared" si="316"/>
        <v>0</v>
      </c>
      <c r="BQ80" s="14">
        <v>0</v>
      </c>
      <c r="BR80" s="14">
        <f t="shared" si="317"/>
        <v>0</v>
      </c>
      <c r="BS80" s="14">
        <v>0</v>
      </c>
      <c r="BT80" s="14">
        <f t="shared" si="318"/>
        <v>0</v>
      </c>
      <c r="BU80" s="14">
        <v>0</v>
      </c>
      <c r="BV80" s="14">
        <f t="shared" si="319"/>
        <v>0</v>
      </c>
      <c r="BW80" s="14">
        <v>0</v>
      </c>
      <c r="BX80" s="14">
        <f t="shared" si="320"/>
        <v>0</v>
      </c>
      <c r="BY80" s="14">
        <v>0</v>
      </c>
      <c r="BZ80" s="14">
        <f t="shared" si="321"/>
        <v>0</v>
      </c>
      <c r="CA80" s="14">
        <v>0</v>
      </c>
      <c r="CB80" s="14">
        <f t="shared" si="322"/>
        <v>0</v>
      </c>
      <c r="CC80" s="14">
        <v>0</v>
      </c>
      <c r="CD80" s="14">
        <f t="shared" si="323"/>
        <v>0</v>
      </c>
      <c r="CE80" s="14">
        <v>0</v>
      </c>
      <c r="CF80" s="14">
        <f t="shared" si="324"/>
        <v>0</v>
      </c>
      <c r="CG80" s="24">
        <v>0</v>
      </c>
      <c r="CH80" s="43">
        <f t="shared" si="325"/>
        <v>0</v>
      </c>
      <c r="CI80" s="8" t="s">
        <v>89</v>
      </c>
      <c r="CJ80" s="11"/>
    </row>
    <row r="81" spans="1:88" ht="37.5" customHeight="1" x14ac:dyDescent="0.35">
      <c r="A81" s="90" t="s">
        <v>146</v>
      </c>
      <c r="B81" s="96" t="s">
        <v>346</v>
      </c>
      <c r="C81" s="95" t="s">
        <v>11</v>
      </c>
      <c r="D81" s="13">
        <v>0</v>
      </c>
      <c r="E81" s="41">
        <v>0</v>
      </c>
      <c r="F81" s="13">
        <f t="shared" si="1"/>
        <v>0</v>
      </c>
      <c r="G81" s="13">
        <v>0</v>
      </c>
      <c r="H81" s="13">
        <f t="shared" si="289"/>
        <v>0</v>
      </c>
      <c r="I81" s="13">
        <v>0</v>
      </c>
      <c r="J81" s="13">
        <f t="shared" si="290"/>
        <v>0</v>
      </c>
      <c r="K81" s="13">
        <v>0</v>
      </c>
      <c r="L81" s="13">
        <f t="shared" si="291"/>
        <v>0</v>
      </c>
      <c r="M81" s="13">
        <v>0</v>
      </c>
      <c r="N81" s="13">
        <f t="shared" si="292"/>
        <v>0</v>
      </c>
      <c r="O81" s="13">
        <v>0</v>
      </c>
      <c r="P81" s="13">
        <f t="shared" si="293"/>
        <v>0</v>
      </c>
      <c r="Q81" s="13">
        <v>0</v>
      </c>
      <c r="R81" s="13">
        <f t="shared" si="294"/>
        <v>0</v>
      </c>
      <c r="S81" s="13">
        <v>0</v>
      </c>
      <c r="T81" s="13">
        <f t="shared" si="295"/>
        <v>0</v>
      </c>
      <c r="U81" s="13">
        <v>0</v>
      </c>
      <c r="V81" s="13">
        <f t="shared" si="296"/>
        <v>0</v>
      </c>
      <c r="W81" s="13">
        <v>0</v>
      </c>
      <c r="X81" s="13">
        <f t="shared" si="297"/>
        <v>0</v>
      </c>
      <c r="Y81" s="13">
        <v>0</v>
      </c>
      <c r="Z81" s="13">
        <f t="shared" si="298"/>
        <v>0</v>
      </c>
      <c r="AA81" s="13">
        <v>0</v>
      </c>
      <c r="AB81" s="13">
        <f t="shared" si="299"/>
        <v>0</v>
      </c>
      <c r="AC81" s="22">
        <v>0</v>
      </c>
      <c r="AD81" s="41">
        <f t="shared" si="300"/>
        <v>0</v>
      </c>
      <c r="AE81" s="13">
        <v>622.9</v>
      </c>
      <c r="AF81" s="41">
        <v>0</v>
      </c>
      <c r="AG81" s="13">
        <f t="shared" si="14"/>
        <v>622.9</v>
      </c>
      <c r="AH81" s="13">
        <v>0</v>
      </c>
      <c r="AI81" s="13">
        <f t="shared" si="301"/>
        <v>622.9</v>
      </c>
      <c r="AJ81" s="13">
        <v>0</v>
      </c>
      <c r="AK81" s="13">
        <f t="shared" si="302"/>
        <v>622.9</v>
      </c>
      <c r="AL81" s="13">
        <v>0</v>
      </c>
      <c r="AM81" s="13">
        <f t="shared" si="303"/>
        <v>622.9</v>
      </c>
      <c r="AN81" s="13">
        <v>0</v>
      </c>
      <c r="AO81" s="13">
        <f t="shared" si="304"/>
        <v>622.9</v>
      </c>
      <c r="AP81" s="13">
        <v>0</v>
      </c>
      <c r="AQ81" s="13">
        <f t="shared" si="305"/>
        <v>622.9</v>
      </c>
      <c r="AR81" s="13">
        <v>0</v>
      </c>
      <c r="AS81" s="13">
        <f t="shared" si="306"/>
        <v>622.9</v>
      </c>
      <c r="AT81" s="13">
        <v>0</v>
      </c>
      <c r="AU81" s="13">
        <f t="shared" si="307"/>
        <v>622.9</v>
      </c>
      <c r="AV81" s="13">
        <v>0</v>
      </c>
      <c r="AW81" s="13">
        <f t="shared" si="308"/>
        <v>622.9</v>
      </c>
      <c r="AX81" s="13">
        <v>0</v>
      </c>
      <c r="AY81" s="13">
        <f t="shared" si="309"/>
        <v>622.9</v>
      </c>
      <c r="AZ81" s="13">
        <v>0</v>
      </c>
      <c r="BA81" s="13">
        <f t="shared" si="310"/>
        <v>622.9</v>
      </c>
      <c r="BB81" s="13">
        <v>0</v>
      </c>
      <c r="BC81" s="13">
        <f t="shared" si="311"/>
        <v>622.9</v>
      </c>
      <c r="BD81" s="13">
        <v>0</v>
      </c>
      <c r="BE81" s="13">
        <f t="shared" si="312"/>
        <v>622.9</v>
      </c>
      <c r="BF81" s="22">
        <v>0</v>
      </c>
      <c r="BG81" s="41">
        <f t="shared" si="313"/>
        <v>622.9</v>
      </c>
      <c r="BH81" s="13">
        <v>16000</v>
      </c>
      <c r="BI81" s="14">
        <v>0</v>
      </c>
      <c r="BJ81" s="14">
        <f t="shared" si="28"/>
        <v>16000</v>
      </c>
      <c r="BK81" s="14">
        <v>0</v>
      </c>
      <c r="BL81" s="14">
        <f t="shared" si="314"/>
        <v>16000</v>
      </c>
      <c r="BM81" s="14">
        <v>0</v>
      </c>
      <c r="BN81" s="14">
        <f t="shared" si="315"/>
        <v>16000</v>
      </c>
      <c r="BO81" s="14">
        <v>0</v>
      </c>
      <c r="BP81" s="14">
        <f t="shared" si="316"/>
        <v>16000</v>
      </c>
      <c r="BQ81" s="14">
        <v>0</v>
      </c>
      <c r="BR81" s="14">
        <f t="shared" si="317"/>
        <v>16000</v>
      </c>
      <c r="BS81" s="14">
        <v>0</v>
      </c>
      <c r="BT81" s="14">
        <f t="shared" si="318"/>
        <v>16000</v>
      </c>
      <c r="BU81" s="14">
        <v>0</v>
      </c>
      <c r="BV81" s="14">
        <f t="shared" si="319"/>
        <v>16000</v>
      </c>
      <c r="BW81" s="14">
        <v>0</v>
      </c>
      <c r="BX81" s="14">
        <f t="shared" si="320"/>
        <v>16000</v>
      </c>
      <c r="BY81" s="14">
        <v>0</v>
      </c>
      <c r="BZ81" s="14">
        <f t="shared" si="321"/>
        <v>16000</v>
      </c>
      <c r="CA81" s="14">
        <v>0</v>
      </c>
      <c r="CB81" s="14">
        <f t="shared" si="322"/>
        <v>16000</v>
      </c>
      <c r="CC81" s="14">
        <v>0</v>
      </c>
      <c r="CD81" s="14">
        <f t="shared" si="323"/>
        <v>16000</v>
      </c>
      <c r="CE81" s="14">
        <v>0</v>
      </c>
      <c r="CF81" s="14">
        <f t="shared" si="324"/>
        <v>16000</v>
      </c>
      <c r="CG81" s="24">
        <v>0</v>
      </c>
      <c r="CH81" s="43">
        <f t="shared" si="325"/>
        <v>16000</v>
      </c>
      <c r="CI81" s="8" t="s">
        <v>90</v>
      </c>
      <c r="CJ81" s="11"/>
    </row>
    <row r="82" spans="1:88" ht="37.5" customHeight="1" x14ac:dyDescent="0.35">
      <c r="A82" s="90" t="s">
        <v>147</v>
      </c>
      <c r="B82" s="96" t="s">
        <v>347</v>
      </c>
      <c r="C82" s="95" t="s">
        <v>11</v>
      </c>
      <c r="D82" s="13">
        <v>0</v>
      </c>
      <c r="E82" s="41">
        <v>0</v>
      </c>
      <c r="F82" s="13">
        <f t="shared" si="1"/>
        <v>0</v>
      </c>
      <c r="G82" s="13">
        <v>0</v>
      </c>
      <c r="H82" s="13">
        <f t="shared" si="289"/>
        <v>0</v>
      </c>
      <c r="I82" s="13">
        <v>0</v>
      </c>
      <c r="J82" s="13">
        <f t="shared" si="290"/>
        <v>0</v>
      </c>
      <c r="K82" s="13">
        <v>0</v>
      </c>
      <c r="L82" s="13">
        <f t="shared" si="291"/>
        <v>0</v>
      </c>
      <c r="M82" s="13">
        <v>0</v>
      </c>
      <c r="N82" s="13">
        <f t="shared" si="292"/>
        <v>0</v>
      </c>
      <c r="O82" s="13">
        <v>0</v>
      </c>
      <c r="P82" s="13">
        <f t="shared" si="293"/>
        <v>0</v>
      </c>
      <c r="Q82" s="13">
        <v>0</v>
      </c>
      <c r="R82" s="13">
        <f t="shared" si="294"/>
        <v>0</v>
      </c>
      <c r="S82" s="13">
        <v>0</v>
      </c>
      <c r="T82" s="13">
        <f t="shared" si="295"/>
        <v>0</v>
      </c>
      <c r="U82" s="13">
        <v>0</v>
      </c>
      <c r="V82" s="13">
        <f t="shared" si="296"/>
        <v>0</v>
      </c>
      <c r="W82" s="13">
        <v>0</v>
      </c>
      <c r="X82" s="13">
        <f t="shared" si="297"/>
        <v>0</v>
      </c>
      <c r="Y82" s="13">
        <v>0</v>
      </c>
      <c r="Z82" s="13">
        <f t="shared" si="298"/>
        <v>0</v>
      </c>
      <c r="AA82" s="13">
        <v>0</v>
      </c>
      <c r="AB82" s="13">
        <f t="shared" si="299"/>
        <v>0</v>
      </c>
      <c r="AC82" s="22">
        <v>0</v>
      </c>
      <c r="AD82" s="41">
        <f t="shared" si="300"/>
        <v>0</v>
      </c>
      <c r="AE82" s="13">
        <v>622.9</v>
      </c>
      <c r="AF82" s="41">
        <v>0</v>
      </c>
      <c r="AG82" s="13">
        <f t="shared" si="14"/>
        <v>622.9</v>
      </c>
      <c r="AH82" s="13">
        <v>0</v>
      </c>
      <c r="AI82" s="13">
        <f t="shared" si="301"/>
        <v>622.9</v>
      </c>
      <c r="AJ82" s="13">
        <v>0</v>
      </c>
      <c r="AK82" s="13">
        <f t="shared" si="302"/>
        <v>622.9</v>
      </c>
      <c r="AL82" s="13">
        <v>0</v>
      </c>
      <c r="AM82" s="13">
        <f t="shared" si="303"/>
        <v>622.9</v>
      </c>
      <c r="AN82" s="13">
        <v>0</v>
      </c>
      <c r="AO82" s="13">
        <f t="shared" si="304"/>
        <v>622.9</v>
      </c>
      <c r="AP82" s="13">
        <v>0</v>
      </c>
      <c r="AQ82" s="13">
        <f t="shared" si="305"/>
        <v>622.9</v>
      </c>
      <c r="AR82" s="13">
        <v>0</v>
      </c>
      <c r="AS82" s="13">
        <f t="shared" si="306"/>
        <v>622.9</v>
      </c>
      <c r="AT82" s="13">
        <v>0</v>
      </c>
      <c r="AU82" s="13">
        <f t="shared" si="307"/>
        <v>622.9</v>
      </c>
      <c r="AV82" s="13">
        <v>0</v>
      </c>
      <c r="AW82" s="13">
        <f t="shared" si="308"/>
        <v>622.9</v>
      </c>
      <c r="AX82" s="13">
        <v>0</v>
      </c>
      <c r="AY82" s="13">
        <f t="shared" si="309"/>
        <v>622.9</v>
      </c>
      <c r="AZ82" s="13">
        <v>0</v>
      </c>
      <c r="BA82" s="13">
        <f t="shared" si="310"/>
        <v>622.9</v>
      </c>
      <c r="BB82" s="13">
        <v>0</v>
      </c>
      <c r="BC82" s="13">
        <f t="shared" si="311"/>
        <v>622.9</v>
      </c>
      <c r="BD82" s="13">
        <v>0</v>
      </c>
      <c r="BE82" s="13">
        <f t="shared" si="312"/>
        <v>622.9</v>
      </c>
      <c r="BF82" s="22">
        <v>0</v>
      </c>
      <c r="BG82" s="41">
        <f t="shared" si="313"/>
        <v>622.9</v>
      </c>
      <c r="BH82" s="13">
        <v>16000</v>
      </c>
      <c r="BI82" s="14">
        <v>0</v>
      </c>
      <c r="BJ82" s="14">
        <f t="shared" si="28"/>
        <v>16000</v>
      </c>
      <c r="BK82" s="14">
        <v>0</v>
      </c>
      <c r="BL82" s="14">
        <f t="shared" si="314"/>
        <v>16000</v>
      </c>
      <c r="BM82" s="14">
        <v>0</v>
      </c>
      <c r="BN82" s="14">
        <f t="shared" si="315"/>
        <v>16000</v>
      </c>
      <c r="BO82" s="14">
        <v>0</v>
      </c>
      <c r="BP82" s="14">
        <f t="shared" si="316"/>
        <v>16000</v>
      </c>
      <c r="BQ82" s="14">
        <v>0</v>
      </c>
      <c r="BR82" s="14">
        <f t="shared" si="317"/>
        <v>16000</v>
      </c>
      <c r="BS82" s="14">
        <v>0</v>
      </c>
      <c r="BT82" s="14">
        <f t="shared" si="318"/>
        <v>16000</v>
      </c>
      <c r="BU82" s="14">
        <v>0</v>
      </c>
      <c r="BV82" s="14">
        <f t="shared" si="319"/>
        <v>16000</v>
      </c>
      <c r="BW82" s="14">
        <v>0</v>
      </c>
      <c r="BX82" s="14">
        <f t="shared" si="320"/>
        <v>16000</v>
      </c>
      <c r="BY82" s="14">
        <v>0</v>
      </c>
      <c r="BZ82" s="14">
        <f t="shared" si="321"/>
        <v>16000</v>
      </c>
      <c r="CA82" s="14">
        <v>0</v>
      </c>
      <c r="CB82" s="14">
        <f t="shared" si="322"/>
        <v>16000</v>
      </c>
      <c r="CC82" s="14">
        <v>0</v>
      </c>
      <c r="CD82" s="14">
        <f t="shared" si="323"/>
        <v>16000</v>
      </c>
      <c r="CE82" s="14">
        <v>0</v>
      </c>
      <c r="CF82" s="14">
        <f t="shared" si="324"/>
        <v>16000</v>
      </c>
      <c r="CG82" s="24">
        <v>0</v>
      </c>
      <c r="CH82" s="43">
        <f t="shared" si="325"/>
        <v>16000</v>
      </c>
      <c r="CI82" s="8" t="s">
        <v>91</v>
      </c>
      <c r="CJ82" s="11"/>
    </row>
    <row r="83" spans="1:88" ht="37.5" customHeight="1" x14ac:dyDescent="0.35">
      <c r="A83" s="90" t="s">
        <v>148</v>
      </c>
      <c r="B83" s="96" t="s">
        <v>348</v>
      </c>
      <c r="C83" s="95" t="s">
        <v>11</v>
      </c>
      <c r="D83" s="13">
        <v>0</v>
      </c>
      <c r="E83" s="41">
        <v>0</v>
      </c>
      <c r="F83" s="13">
        <f t="shared" si="1"/>
        <v>0</v>
      </c>
      <c r="G83" s="13">
        <v>0</v>
      </c>
      <c r="H83" s="13">
        <f t="shared" si="289"/>
        <v>0</v>
      </c>
      <c r="I83" s="13">
        <v>0</v>
      </c>
      <c r="J83" s="13">
        <f t="shared" si="290"/>
        <v>0</v>
      </c>
      <c r="K83" s="13">
        <v>0</v>
      </c>
      <c r="L83" s="13">
        <f t="shared" si="291"/>
        <v>0</v>
      </c>
      <c r="M83" s="13">
        <v>0</v>
      </c>
      <c r="N83" s="13">
        <f t="shared" si="292"/>
        <v>0</v>
      </c>
      <c r="O83" s="13">
        <v>0</v>
      </c>
      <c r="P83" s="13">
        <f t="shared" si="293"/>
        <v>0</v>
      </c>
      <c r="Q83" s="13">
        <v>0</v>
      </c>
      <c r="R83" s="13">
        <f t="shared" si="294"/>
        <v>0</v>
      </c>
      <c r="S83" s="13">
        <v>0</v>
      </c>
      <c r="T83" s="13">
        <f t="shared" si="295"/>
        <v>0</v>
      </c>
      <c r="U83" s="13">
        <v>0</v>
      </c>
      <c r="V83" s="13">
        <f t="shared" si="296"/>
        <v>0</v>
      </c>
      <c r="W83" s="13">
        <v>0</v>
      </c>
      <c r="X83" s="13">
        <f t="shared" si="297"/>
        <v>0</v>
      </c>
      <c r="Y83" s="13">
        <v>0</v>
      </c>
      <c r="Z83" s="13">
        <f t="shared" si="298"/>
        <v>0</v>
      </c>
      <c r="AA83" s="13">
        <v>0</v>
      </c>
      <c r="AB83" s="13">
        <f t="shared" si="299"/>
        <v>0</v>
      </c>
      <c r="AC83" s="22">
        <v>0</v>
      </c>
      <c r="AD83" s="41">
        <f t="shared" si="300"/>
        <v>0</v>
      </c>
      <c r="AE83" s="13">
        <v>16622.900000000001</v>
      </c>
      <c r="AF83" s="41">
        <v>0</v>
      </c>
      <c r="AG83" s="13">
        <f t="shared" si="14"/>
        <v>16622.900000000001</v>
      </c>
      <c r="AH83" s="13">
        <v>0</v>
      </c>
      <c r="AI83" s="13">
        <f t="shared" si="301"/>
        <v>16622.900000000001</v>
      </c>
      <c r="AJ83" s="13">
        <v>0</v>
      </c>
      <c r="AK83" s="13">
        <f t="shared" si="302"/>
        <v>16622.900000000001</v>
      </c>
      <c r="AL83" s="13">
        <v>0</v>
      </c>
      <c r="AM83" s="13">
        <f t="shared" si="303"/>
        <v>16622.900000000001</v>
      </c>
      <c r="AN83" s="13">
        <v>0</v>
      </c>
      <c r="AO83" s="13">
        <f t="shared" si="304"/>
        <v>16622.900000000001</v>
      </c>
      <c r="AP83" s="13">
        <v>0</v>
      </c>
      <c r="AQ83" s="13">
        <f t="shared" si="305"/>
        <v>16622.900000000001</v>
      </c>
      <c r="AR83" s="13">
        <v>0</v>
      </c>
      <c r="AS83" s="13">
        <f t="shared" si="306"/>
        <v>16622.900000000001</v>
      </c>
      <c r="AT83" s="13">
        <v>0</v>
      </c>
      <c r="AU83" s="13">
        <f t="shared" si="307"/>
        <v>16622.900000000001</v>
      </c>
      <c r="AV83" s="13">
        <v>0</v>
      </c>
      <c r="AW83" s="13">
        <f t="shared" si="308"/>
        <v>16622.900000000001</v>
      </c>
      <c r="AX83" s="13">
        <v>0</v>
      </c>
      <c r="AY83" s="13">
        <f t="shared" si="309"/>
        <v>16622.900000000001</v>
      </c>
      <c r="AZ83" s="13">
        <v>0</v>
      </c>
      <c r="BA83" s="13">
        <f t="shared" si="310"/>
        <v>16622.900000000001</v>
      </c>
      <c r="BB83" s="13">
        <v>0</v>
      </c>
      <c r="BC83" s="13">
        <f t="shared" si="311"/>
        <v>16622.900000000001</v>
      </c>
      <c r="BD83" s="13">
        <v>0</v>
      </c>
      <c r="BE83" s="13">
        <f t="shared" si="312"/>
        <v>16622.900000000001</v>
      </c>
      <c r="BF83" s="22">
        <v>0</v>
      </c>
      <c r="BG83" s="41">
        <f t="shared" si="313"/>
        <v>16622.900000000001</v>
      </c>
      <c r="BH83" s="13">
        <v>0</v>
      </c>
      <c r="BI83" s="14">
        <v>0</v>
      </c>
      <c r="BJ83" s="14">
        <f t="shared" si="28"/>
        <v>0</v>
      </c>
      <c r="BK83" s="14">
        <v>0</v>
      </c>
      <c r="BL83" s="14">
        <f t="shared" si="314"/>
        <v>0</v>
      </c>
      <c r="BM83" s="14">
        <v>0</v>
      </c>
      <c r="BN83" s="14">
        <f t="shared" si="315"/>
        <v>0</v>
      </c>
      <c r="BO83" s="14">
        <v>0</v>
      </c>
      <c r="BP83" s="14">
        <f t="shared" si="316"/>
        <v>0</v>
      </c>
      <c r="BQ83" s="14">
        <v>0</v>
      </c>
      <c r="BR83" s="14">
        <f t="shared" si="317"/>
        <v>0</v>
      </c>
      <c r="BS83" s="14">
        <v>0</v>
      </c>
      <c r="BT83" s="14">
        <f t="shared" si="318"/>
        <v>0</v>
      </c>
      <c r="BU83" s="14">
        <v>0</v>
      </c>
      <c r="BV83" s="14">
        <f t="shared" si="319"/>
        <v>0</v>
      </c>
      <c r="BW83" s="14">
        <v>0</v>
      </c>
      <c r="BX83" s="14">
        <f t="shared" si="320"/>
        <v>0</v>
      </c>
      <c r="BY83" s="14">
        <v>0</v>
      </c>
      <c r="BZ83" s="14">
        <f t="shared" si="321"/>
        <v>0</v>
      </c>
      <c r="CA83" s="14">
        <v>0</v>
      </c>
      <c r="CB83" s="14">
        <f t="shared" si="322"/>
        <v>0</v>
      </c>
      <c r="CC83" s="14">
        <v>0</v>
      </c>
      <c r="CD83" s="14">
        <f t="shared" si="323"/>
        <v>0</v>
      </c>
      <c r="CE83" s="14">
        <v>0</v>
      </c>
      <c r="CF83" s="14">
        <f t="shared" si="324"/>
        <v>0</v>
      </c>
      <c r="CG83" s="24">
        <v>0</v>
      </c>
      <c r="CH83" s="43">
        <f t="shared" si="325"/>
        <v>0</v>
      </c>
      <c r="CI83" s="8" t="s">
        <v>92</v>
      </c>
      <c r="CJ83" s="11"/>
    </row>
    <row r="84" spans="1:88" ht="37.5" customHeight="1" x14ac:dyDescent="0.35">
      <c r="A84" s="90" t="s">
        <v>149</v>
      </c>
      <c r="B84" s="96" t="s">
        <v>204</v>
      </c>
      <c r="C84" s="95" t="s">
        <v>11</v>
      </c>
      <c r="D84" s="13">
        <v>0</v>
      </c>
      <c r="E84" s="41">
        <v>0</v>
      </c>
      <c r="F84" s="13">
        <f t="shared" si="1"/>
        <v>0</v>
      </c>
      <c r="G84" s="13">
        <v>0</v>
      </c>
      <c r="H84" s="13">
        <f t="shared" si="289"/>
        <v>0</v>
      </c>
      <c r="I84" s="13">
        <v>0</v>
      </c>
      <c r="J84" s="13">
        <f t="shared" si="290"/>
        <v>0</v>
      </c>
      <c r="K84" s="13">
        <v>0</v>
      </c>
      <c r="L84" s="13">
        <f t="shared" si="291"/>
        <v>0</v>
      </c>
      <c r="M84" s="13">
        <v>0</v>
      </c>
      <c r="N84" s="13">
        <f t="shared" si="292"/>
        <v>0</v>
      </c>
      <c r="O84" s="13">
        <v>0</v>
      </c>
      <c r="P84" s="13">
        <f t="shared" si="293"/>
        <v>0</v>
      </c>
      <c r="Q84" s="13">
        <v>0</v>
      </c>
      <c r="R84" s="13">
        <f t="shared" si="294"/>
        <v>0</v>
      </c>
      <c r="S84" s="13">
        <v>0</v>
      </c>
      <c r="T84" s="13">
        <f t="shared" si="295"/>
        <v>0</v>
      </c>
      <c r="U84" s="13">
        <v>0</v>
      </c>
      <c r="V84" s="13">
        <f t="shared" si="296"/>
        <v>0</v>
      </c>
      <c r="W84" s="13">
        <v>0</v>
      </c>
      <c r="X84" s="13">
        <f t="shared" si="297"/>
        <v>0</v>
      </c>
      <c r="Y84" s="13">
        <v>0</v>
      </c>
      <c r="Z84" s="13">
        <f t="shared" si="298"/>
        <v>0</v>
      </c>
      <c r="AA84" s="13">
        <v>0</v>
      </c>
      <c r="AB84" s="13">
        <f t="shared" si="299"/>
        <v>0</v>
      </c>
      <c r="AC84" s="22">
        <v>0</v>
      </c>
      <c r="AD84" s="41">
        <f t="shared" si="300"/>
        <v>0</v>
      </c>
      <c r="AE84" s="13">
        <v>16000</v>
      </c>
      <c r="AF84" s="41">
        <v>0</v>
      </c>
      <c r="AG84" s="13">
        <f t="shared" si="14"/>
        <v>16000</v>
      </c>
      <c r="AH84" s="13">
        <v>0</v>
      </c>
      <c r="AI84" s="13">
        <f t="shared" si="301"/>
        <v>16000</v>
      </c>
      <c r="AJ84" s="13">
        <v>0</v>
      </c>
      <c r="AK84" s="13">
        <f t="shared" si="302"/>
        <v>16000</v>
      </c>
      <c r="AL84" s="13">
        <v>0</v>
      </c>
      <c r="AM84" s="13">
        <f t="shared" si="303"/>
        <v>16000</v>
      </c>
      <c r="AN84" s="13">
        <v>0</v>
      </c>
      <c r="AO84" s="13">
        <f t="shared" si="304"/>
        <v>16000</v>
      </c>
      <c r="AP84" s="13">
        <v>0</v>
      </c>
      <c r="AQ84" s="13">
        <f t="shared" si="305"/>
        <v>16000</v>
      </c>
      <c r="AR84" s="13">
        <v>0</v>
      </c>
      <c r="AS84" s="13">
        <f t="shared" si="306"/>
        <v>16000</v>
      </c>
      <c r="AT84" s="13">
        <v>0</v>
      </c>
      <c r="AU84" s="13">
        <f t="shared" si="307"/>
        <v>16000</v>
      </c>
      <c r="AV84" s="13">
        <v>0</v>
      </c>
      <c r="AW84" s="13">
        <f t="shared" si="308"/>
        <v>16000</v>
      </c>
      <c r="AX84" s="13">
        <v>0</v>
      </c>
      <c r="AY84" s="13">
        <f t="shared" si="309"/>
        <v>16000</v>
      </c>
      <c r="AZ84" s="13">
        <v>0</v>
      </c>
      <c r="BA84" s="13">
        <f t="shared" si="310"/>
        <v>16000</v>
      </c>
      <c r="BB84" s="13">
        <v>0</v>
      </c>
      <c r="BC84" s="13">
        <f t="shared" si="311"/>
        <v>16000</v>
      </c>
      <c r="BD84" s="13">
        <v>0</v>
      </c>
      <c r="BE84" s="13">
        <f t="shared" si="312"/>
        <v>16000</v>
      </c>
      <c r="BF84" s="22">
        <v>0</v>
      </c>
      <c r="BG84" s="41">
        <f t="shared" si="313"/>
        <v>16000</v>
      </c>
      <c r="BH84" s="13">
        <v>0</v>
      </c>
      <c r="BI84" s="14">
        <v>0</v>
      </c>
      <c r="BJ84" s="14">
        <f t="shared" si="28"/>
        <v>0</v>
      </c>
      <c r="BK84" s="14">
        <v>0</v>
      </c>
      <c r="BL84" s="14">
        <f t="shared" si="314"/>
        <v>0</v>
      </c>
      <c r="BM84" s="14">
        <v>0</v>
      </c>
      <c r="BN84" s="14">
        <f t="shared" si="315"/>
        <v>0</v>
      </c>
      <c r="BO84" s="14">
        <v>0</v>
      </c>
      <c r="BP84" s="14">
        <f t="shared" si="316"/>
        <v>0</v>
      </c>
      <c r="BQ84" s="14">
        <v>0</v>
      </c>
      <c r="BR84" s="14">
        <f t="shared" si="317"/>
        <v>0</v>
      </c>
      <c r="BS84" s="14">
        <v>0</v>
      </c>
      <c r="BT84" s="14">
        <f t="shared" si="318"/>
        <v>0</v>
      </c>
      <c r="BU84" s="14">
        <v>0</v>
      </c>
      <c r="BV84" s="14">
        <f t="shared" si="319"/>
        <v>0</v>
      </c>
      <c r="BW84" s="14">
        <v>0</v>
      </c>
      <c r="BX84" s="14">
        <f t="shared" si="320"/>
        <v>0</v>
      </c>
      <c r="BY84" s="14">
        <v>0</v>
      </c>
      <c r="BZ84" s="14">
        <f t="shared" si="321"/>
        <v>0</v>
      </c>
      <c r="CA84" s="14">
        <v>0</v>
      </c>
      <c r="CB84" s="14">
        <f t="shared" si="322"/>
        <v>0</v>
      </c>
      <c r="CC84" s="14">
        <v>0</v>
      </c>
      <c r="CD84" s="14">
        <f t="shared" si="323"/>
        <v>0</v>
      </c>
      <c r="CE84" s="14">
        <v>0</v>
      </c>
      <c r="CF84" s="14">
        <f t="shared" si="324"/>
        <v>0</v>
      </c>
      <c r="CG84" s="24">
        <v>0</v>
      </c>
      <c r="CH84" s="43">
        <f t="shared" si="325"/>
        <v>0</v>
      </c>
      <c r="CI84" s="8" t="s">
        <v>93</v>
      </c>
      <c r="CJ84" s="11"/>
    </row>
    <row r="85" spans="1:88" ht="56.25" customHeight="1" x14ac:dyDescent="0.35">
      <c r="A85" s="90" t="s">
        <v>150</v>
      </c>
      <c r="B85" s="96" t="s">
        <v>205</v>
      </c>
      <c r="C85" s="100" t="s">
        <v>125</v>
      </c>
      <c r="D85" s="13">
        <v>5373.7</v>
      </c>
      <c r="E85" s="41">
        <v>-214.8</v>
      </c>
      <c r="F85" s="13">
        <f t="shared" si="1"/>
        <v>5158.8999999999996</v>
      </c>
      <c r="G85" s="13"/>
      <c r="H85" s="13">
        <f t="shared" si="289"/>
        <v>5158.8999999999996</v>
      </c>
      <c r="I85" s="13"/>
      <c r="J85" s="13">
        <f t="shared" si="290"/>
        <v>5158.8999999999996</v>
      </c>
      <c r="K85" s="13"/>
      <c r="L85" s="13">
        <f t="shared" si="291"/>
        <v>5158.8999999999996</v>
      </c>
      <c r="M85" s="13"/>
      <c r="N85" s="13">
        <f t="shared" si="292"/>
        <v>5158.8999999999996</v>
      </c>
      <c r="O85" s="13"/>
      <c r="P85" s="13">
        <f t="shared" si="293"/>
        <v>5158.8999999999996</v>
      </c>
      <c r="Q85" s="13">
        <v>-5158.8999999999996</v>
      </c>
      <c r="R85" s="13">
        <f t="shared" si="294"/>
        <v>0</v>
      </c>
      <c r="S85" s="13"/>
      <c r="T85" s="13">
        <f t="shared" si="295"/>
        <v>0</v>
      </c>
      <c r="U85" s="13"/>
      <c r="V85" s="13">
        <f t="shared" si="296"/>
        <v>0</v>
      </c>
      <c r="W85" s="13"/>
      <c r="X85" s="13">
        <f t="shared" si="297"/>
        <v>0</v>
      </c>
      <c r="Y85" s="13"/>
      <c r="Z85" s="13">
        <f t="shared" si="298"/>
        <v>0</v>
      </c>
      <c r="AA85" s="13"/>
      <c r="AB85" s="13">
        <f t="shared" si="299"/>
        <v>0</v>
      </c>
      <c r="AC85" s="22"/>
      <c r="AD85" s="41">
        <f t="shared" si="300"/>
        <v>0</v>
      </c>
      <c r="AE85" s="13">
        <v>0</v>
      </c>
      <c r="AF85" s="41"/>
      <c r="AG85" s="13">
        <f t="shared" si="14"/>
        <v>0</v>
      </c>
      <c r="AH85" s="13"/>
      <c r="AI85" s="13">
        <f t="shared" si="301"/>
        <v>0</v>
      </c>
      <c r="AJ85" s="13"/>
      <c r="AK85" s="13">
        <f t="shared" si="302"/>
        <v>0</v>
      </c>
      <c r="AL85" s="13"/>
      <c r="AM85" s="13">
        <f t="shared" si="303"/>
        <v>0</v>
      </c>
      <c r="AN85" s="13"/>
      <c r="AO85" s="13">
        <f t="shared" si="304"/>
        <v>0</v>
      </c>
      <c r="AP85" s="13"/>
      <c r="AQ85" s="13">
        <f t="shared" si="305"/>
        <v>0</v>
      </c>
      <c r="AR85" s="13"/>
      <c r="AS85" s="13">
        <f t="shared" si="306"/>
        <v>0</v>
      </c>
      <c r="AT85" s="13">
        <v>5158.8999999999996</v>
      </c>
      <c r="AU85" s="13">
        <f t="shared" si="307"/>
        <v>5158.8999999999996</v>
      </c>
      <c r="AV85" s="13"/>
      <c r="AW85" s="13">
        <f t="shared" si="308"/>
        <v>5158.8999999999996</v>
      </c>
      <c r="AX85" s="13"/>
      <c r="AY85" s="13">
        <f t="shared" si="309"/>
        <v>5158.8999999999996</v>
      </c>
      <c r="AZ85" s="13"/>
      <c r="BA85" s="13">
        <f t="shared" si="310"/>
        <v>5158.8999999999996</v>
      </c>
      <c r="BB85" s="13"/>
      <c r="BC85" s="13">
        <f t="shared" si="311"/>
        <v>5158.8999999999996</v>
      </c>
      <c r="BD85" s="13"/>
      <c r="BE85" s="13">
        <f t="shared" si="312"/>
        <v>5158.8999999999996</v>
      </c>
      <c r="BF85" s="22"/>
      <c r="BG85" s="41">
        <f t="shared" si="313"/>
        <v>5158.8999999999996</v>
      </c>
      <c r="BH85" s="13">
        <v>0</v>
      </c>
      <c r="BI85" s="14"/>
      <c r="BJ85" s="14">
        <f t="shared" si="28"/>
        <v>0</v>
      </c>
      <c r="BK85" s="14"/>
      <c r="BL85" s="14">
        <f t="shared" si="314"/>
        <v>0</v>
      </c>
      <c r="BM85" s="14"/>
      <c r="BN85" s="14">
        <f t="shared" si="315"/>
        <v>0</v>
      </c>
      <c r="BO85" s="14"/>
      <c r="BP85" s="14">
        <f t="shared" si="316"/>
        <v>0</v>
      </c>
      <c r="BQ85" s="14"/>
      <c r="BR85" s="14">
        <f t="shared" si="317"/>
        <v>0</v>
      </c>
      <c r="BS85" s="14"/>
      <c r="BT85" s="14">
        <f t="shared" si="318"/>
        <v>0</v>
      </c>
      <c r="BU85" s="14"/>
      <c r="BV85" s="14">
        <f t="shared" si="319"/>
        <v>0</v>
      </c>
      <c r="BW85" s="14"/>
      <c r="BX85" s="14">
        <f t="shared" si="320"/>
        <v>0</v>
      </c>
      <c r="BY85" s="14"/>
      <c r="BZ85" s="14">
        <f t="shared" si="321"/>
        <v>0</v>
      </c>
      <c r="CA85" s="14"/>
      <c r="CB85" s="14">
        <f t="shared" si="322"/>
        <v>0</v>
      </c>
      <c r="CC85" s="14"/>
      <c r="CD85" s="14">
        <f t="shared" si="323"/>
        <v>0</v>
      </c>
      <c r="CE85" s="14"/>
      <c r="CF85" s="14">
        <f t="shared" si="324"/>
        <v>0</v>
      </c>
      <c r="CG85" s="24"/>
      <c r="CH85" s="43">
        <f t="shared" si="325"/>
        <v>0</v>
      </c>
      <c r="CI85" s="8" t="s">
        <v>94</v>
      </c>
      <c r="CJ85" s="11"/>
    </row>
    <row r="86" spans="1:88" ht="37.5" customHeight="1" x14ac:dyDescent="0.35">
      <c r="A86" s="90" t="s">
        <v>151</v>
      </c>
      <c r="B86" s="96" t="s">
        <v>342</v>
      </c>
      <c r="C86" s="95" t="s">
        <v>11</v>
      </c>
      <c r="D86" s="13">
        <v>0</v>
      </c>
      <c r="E86" s="41">
        <v>0</v>
      </c>
      <c r="F86" s="13">
        <f t="shared" si="1"/>
        <v>0</v>
      </c>
      <c r="G86" s="13">
        <v>0</v>
      </c>
      <c r="H86" s="13">
        <f t="shared" si="289"/>
        <v>0</v>
      </c>
      <c r="I86" s="13">
        <v>0</v>
      </c>
      <c r="J86" s="13">
        <f t="shared" si="290"/>
        <v>0</v>
      </c>
      <c r="K86" s="13">
        <v>0</v>
      </c>
      <c r="L86" s="13">
        <f t="shared" si="291"/>
        <v>0</v>
      </c>
      <c r="M86" s="13">
        <v>0</v>
      </c>
      <c r="N86" s="13">
        <f t="shared" si="292"/>
        <v>0</v>
      </c>
      <c r="O86" s="13">
        <v>0</v>
      </c>
      <c r="P86" s="13">
        <f t="shared" si="293"/>
        <v>0</v>
      </c>
      <c r="Q86" s="13">
        <v>0</v>
      </c>
      <c r="R86" s="13">
        <f t="shared" si="294"/>
        <v>0</v>
      </c>
      <c r="S86" s="13">
        <v>0</v>
      </c>
      <c r="T86" s="13">
        <f t="shared" si="295"/>
        <v>0</v>
      </c>
      <c r="U86" s="13">
        <v>0</v>
      </c>
      <c r="V86" s="13">
        <f t="shared" si="296"/>
        <v>0</v>
      </c>
      <c r="W86" s="13">
        <v>0</v>
      </c>
      <c r="X86" s="13">
        <f t="shared" si="297"/>
        <v>0</v>
      </c>
      <c r="Y86" s="13">
        <v>0</v>
      </c>
      <c r="Z86" s="13">
        <f t="shared" si="298"/>
        <v>0</v>
      </c>
      <c r="AA86" s="13">
        <v>0</v>
      </c>
      <c r="AB86" s="13">
        <f t="shared" si="299"/>
        <v>0</v>
      </c>
      <c r="AC86" s="22">
        <v>0</v>
      </c>
      <c r="AD86" s="41">
        <f t="shared" si="300"/>
        <v>0</v>
      </c>
      <c r="AE86" s="13">
        <v>0</v>
      </c>
      <c r="AF86" s="41">
        <v>0</v>
      </c>
      <c r="AG86" s="13">
        <f t="shared" si="14"/>
        <v>0</v>
      </c>
      <c r="AH86" s="13">
        <v>0</v>
      </c>
      <c r="AI86" s="13">
        <f t="shared" si="301"/>
        <v>0</v>
      </c>
      <c r="AJ86" s="13">
        <v>0</v>
      </c>
      <c r="AK86" s="13">
        <f t="shared" si="302"/>
        <v>0</v>
      </c>
      <c r="AL86" s="13">
        <v>0</v>
      </c>
      <c r="AM86" s="13">
        <f t="shared" si="303"/>
        <v>0</v>
      </c>
      <c r="AN86" s="13">
        <v>0</v>
      </c>
      <c r="AO86" s="13">
        <f t="shared" si="304"/>
        <v>0</v>
      </c>
      <c r="AP86" s="13">
        <v>0</v>
      </c>
      <c r="AQ86" s="13">
        <f t="shared" si="305"/>
        <v>0</v>
      </c>
      <c r="AR86" s="13">
        <v>0</v>
      </c>
      <c r="AS86" s="13">
        <f t="shared" si="306"/>
        <v>0</v>
      </c>
      <c r="AT86" s="13">
        <v>0</v>
      </c>
      <c r="AU86" s="13">
        <f t="shared" si="307"/>
        <v>0</v>
      </c>
      <c r="AV86" s="13">
        <v>0</v>
      </c>
      <c r="AW86" s="13">
        <f t="shared" si="308"/>
        <v>0</v>
      </c>
      <c r="AX86" s="13">
        <v>0</v>
      </c>
      <c r="AY86" s="13">
        <f t="shared" si="309"/>
        <v>0</v>
      </c>
      <c r="AZ86" s="13">
        <v>0</v>
      </c>
      <c r="BA86" s="13">
        <f t="shared" si="310"/>
        <v>0</v>
      </c>
      <c r="BB86" s="13">
        <v>0</v>
      </c>
      <c r="BC86" s="13">
        <f t="shared" si="311"/>
        <v>0</v>
      </c>
      <c r="BD86" s="13">
        <v>0</v>
      </c>
      <c r="BE86" s="13">
        <f t="shared" si="312"/>
        <v>0</v>
      </c>
      <c r="BF86" s="22">
        <v>0</v>
      </c>
      <c r="BG86" s="41">
        <f t="shared" si="313"/>
        <v>0</v>
      </c>
      <c r="BH86" s="13">
        <v>16622.900000000001</v>
      </c>
      <c r="BI86" s="14">
        <v>0</v>
      </c>
      <c r="BJ86" s="14">
        <f t="shared" si="28"/>
        <v>16622.900000000001</v>
      </c>
      <c r="BK86" s="14">
        <v>0</v>
      </c>
      <c r="BL86" s="14">
        <f t="shared" si="314"/>
        <v>16622.900000000001</v>
      </c>
      <c r="BM86" s="14">
        <v>0</v>
      </c>
      <c r="BN86" s="14">
        <f t="shared" si="315"/>
        <v>16622.900000000001</v>
      </c>
      <c r="BO86" s="14">
        <v>0</v>
      </c>
      <c r="BP86" s="14">
        <f t="shared" si="316"/>
        <v>16622.900000000001</v>
      </c>
      <c r="BQ86" s="14">
        <v>0</v>
      </c>
      <c r="BR86" s="14">
        <f t="shared" si="317"/>
        <v>16622.900000000001</v>
      </c>
      <c r="BS86" s="14">
        <v>0</v>
      </c>
      <c r="BT86" s="14">
        <f t="shared" si="318"/>
        <v>16622.900000000001</v>
      </c>
      <c r="BU86" s="14">
        <v>0</v>
      </c>
      <c r="BV86" s="14">
        <f t="shared" si="319"/>
        <v>16622.900000000001</v>
      </c>
      <c r="BW86" s="14">
        <v>0</v>
      </c>
      <c r="BX86" s="14">
        <f t="shared" si="320"/>
        <v>16622.900000000001</v>
      </c>
      <c r="BY86" s="14">
        <v>0</v>
      </c>
      <c r="BZ86" s="14">
        <f t="shared" si="321"/>
        <v>16622.900000000001</v>
      </c>
      <c r="CA86" s="14">
        <v>0</v>
      </c>
      <c r="CB86" s="14">
        <f t="shared" si="322"/>
        <v>16622.900000000001</v>
      </c>
      <c r="CC86" s="14">
        <v>0</v>
      </c>
      <c r="CD86" s="14">
        <f t="shared" si="323"/>
        <v>16622.900000000001</v>
      </c>
      <c r="CE86" s="14">
        <v>0</v>
      </c>
      <c r="CF86" s="14">
        <f t="shared" si="324"/>
        <v>16622.900000000001</v>
      </c>
      <c r="CG86" s="24">
        <v>0</v>
      </c>
      <c r="CH86" s="43">
        <f t="shared" si="325"/>
        <v>16622.900000000001</v>
      </c>
      <c r="CI86" s="8" t="s">
        <v>95</v>
      </c>
      <c r="CJ86" s="11"/>
    </row>
    <row r="87" spans="1:88" ht="37.5" customHeight="1" x14ac:dyDescent="0.35">
      <c r="A87" s="90" t="s">
        <v>152</v>
      </c>
      <c r="B87" s="96" t="s">
        <v>73</v>
      </c>
      <c r="C87" s="95" t="s">
        <v>11</v>
      </c>
      <c r="D87" s="13">
        <v>0</v>
      </c>
      <c r="E87" s="41">
        <v>0</v>
      </c>
      <c r="F87" s="13">
        <f t="shared" si="1"/>
        <v>0</v>
      </c>
      <c r="G87" s="13">
        <v>0</v>
      </c>
      <c r="H87" s="13">
        <f t="shared" si="289"/>
        <v>0</v>
      </c>
      <c r="I87" s="13">
        <v>0</v>
      </c>
      <c r="J87" s="13">
        <f t="shared" si="290"/>
        <v>0</v>
      </c>
      <c r="K87" s="13">
        <v>0</v>
      </c>
      <c r="L87" s="13">
        <f t="shared" si="291"/>
        <v>0</v>
      </c>
      <c r="M87" s="13">
        <v>0</v>
      </c>
      <c r="N87" s="13">
        <f t="shared" si="292"/>
        <v>0</v>
      </c>
      <c r="O87" s="13">
        <v>0</v>
      </c>
      <c r="P87" s="13">
        <f t="shared" si="293"/>
        <v>0</v>
      </c>
      <c r="Q87" s="13">
        <v>0</v>
      </c>
      <c r="R87" s="13">
        <f t="shared" si="294"/>
        <v>0</v>
      </c>
      <c r="S87" s="13">
        <v>0</v>
      </c>
      <c r="T87" s="13">
        <f t="shared" si="295"/>
        <v>0</v>
      </c>
      <c r="U87" s="13">
        <v>0</v>
      </c>
      <c r="V87" s="13">
        <f t="shared" si="296"/>
        <v>0</v>
      </c>
      <c r="W87" s="13">
        <v>0</v>
      </c>
      <c r="X87" s="13">
        <f t="shared" si="297"/>
        <v>0</v>
      </c>
      <c r="Y87" s="13">
        <v>0</v>
      </c>
      <c r="Z87" s="13">
        <f t="shared" si="298"/>
        <v>0</v>
      </c>
      <c r="AA87" s="13">
        <v>0</v>
      </c>
      <c r="AB87" s="13">
        <f t="shared" si="299"/>
        <v>0</v>
      </c>
      <c r="AC87" s="22">
        <v>0</v>
      </c>
      <c r="AD87" s="41">
        <f t="shared" si="300"/>
        <v>0</v>
      </c>
      <c r="AE87" s="13">
        <v>17616.3</v>
      </c>
      <c r="AF87" s="41">
        <v>0</v>
      </c>
      <c r="AG87" s="13">
        <f t="shared" si="14"/>
        <v>17616.3</v>
      </c>
      <c r="AH87" s="13">
        <v>0</v>
      </c>
      <c r="AI87" s="13">
        <f t="shared" si="301"/>
        <v>17616.3</v>
      </c>
      <c r="AJ87" s="13">
        <v>0</v>
      </c>
      <c r="AK87" s="13">
        <f t="shared" si="302"/>
        <v>17616.3</v>
      </c>
      <c r="AL87" s="13">
        <v>0</v>
      </c>
      <c r="AM87" s="13">
        <f t="shared" si="303"/>
        <v>17616.3</v>
      </c>
      <c r="AN87" s="13">
        <v>0</v>
      </c>
      <c r="AO87" s="13">
        <f t="shared" si="304"/>
        <v>17616.3</v>
      </c>
      <c r="AP87" s="13">
        <v>0</v>
      </c>
      <c r="AQ87" s="13">
        <f t="shared" si="305"/>
        <v>17616.3</v>
      </c>
      <c r="AR87" s="13">
        <v>0</v>
      </c>
      <c r="AS87" s="13">
        <f t="shared" si="306"/>
        <v>17616.3</v>
      </c>
      <c r="AT87" s="13">
        <v>0</v>
      </c>
      <c r="AU87" s="13">
        <f t="shared" si="307"/>
        <v>17616.3</v>
      </c>
      <c r="AV87" s="13">
        <v>0</v>
      </c>
      <c r="AW87" s="13">
        <f t="shared" si="308"/>
        <v>17616.3</v>
      </c>
      <c r="AX87" s="13">
        <v>0</v>
      </c>
      <c r="AY87" s="13">
        <f t="shared" si="309"/>
        <v>17616.3</v>
      </c>
      <c r="AZ87" s="13">
        <v>0</v>
      </c>
      <c r="BA87" s="13">
        <f t="shared" si="310"/>
        <v>17616.3</v>
      </c>
      <c r="BB87" s="13">
        <v>0</v>
      </c>
      <c r="BC87" s="13">
        <f t="shared" si="311"/>
        <v>17616.3</v>
      </c>
      <c r="BD87" s="13">
        <v>0</v>
      </c>
      <c r="BE87" s="13">
        <f t="shared" si="312"/>
        <v>17616.3</v>
      </c>
      <c r="BF87" s="22">
        <v>0</v>
      </c>
      <c r="BG87" s="41">
        <f t="shared" si="313"/>
        <v>17616.3</v>
      </c>
      <c r="BH87" s="13">
        <v>0</v>
      </c>
      <c r="BI87" s="14">
        <v>0</v>
      </c>
      <c r="BJ87" s="14">
        <f t="shared" si="28"/>
        <v>0</v>
      </c>
      <c r="BK87" s="14">
        <v>0</v>
      </c>
      <c r="BL87" s="14">
        <f t="shared" si="314"/>
        <v>0</v>
      </c>
      <c r="BM87" s="14">
        <v>0</v>
      </c>
      <c r="BN87" s="14">
        <f t="shared" si="315"/>
        <v>0</v>
      </c>
      <c r="BO87" s="14">
        <v>0</v>
      </c>
      <c r="BP87" s="14">
        <f t="shared" si="316"/>
        <v>0</v>
      </c>
      <c r="BQ87" s="14">
        <v>0</v>
      </c>
      <c r="BR87" s="14">
        <f t="shared" si="317"/>
        <v>0</v>
      </c>
      <c r="BS87" s="14">
        <v>0</v>
      </c>
      <c r="BT87" s="14">
        <f t="shared" si="318"/>
        <v>0</v>
      </c>
      <c r="BU87" s="14">
        <v>0</v>
      </c>
      <c r="BV87" s="14">
        <f t="shared" si="319"/>
        <v>0</v>
      </c>
      <c r="BW87" s="14">
        <v>0</v>
      </c>
      <c r="BX87" s="14">
        <f t="shared" si="320"/>
        <v>0</v>
      </c>
      <c r="BY87" s="14">
        <v>0</v>
      </c>
      <c r="BZ87" s="14">
        <f t="shared" si="321"/>
        <v>0</v>
      </c>
      <c r="CA87" s="14">
        <v>0</v>
      </c>
      <c r="CB87" s="14">
        <f t="shared" si="322"/>
        <v>0</v>
      </c>
      <c r="CC87" s="14">
        <v>0</v>
      </c>
      <c r="CD87" s="14">
        <f t="shared" si="323"/>
        <v>0</v>
      </c>
      <c r="CE87" s="14">
        <v>0</v>
      </c>
      <c r="CF87" s="14">
        <f t="shared" si="324"/>
        <v>0</v>
      </c>
      <c r="CG87" s="24">
        <v>0</v>
      </c>
      <c r="CH87" s="43">
        <f t="shared" si="325"/>
        <v>0</v>
      </c>
      <c r="CI87" s="8" t="s">
        <v>206</v>
      </c>
      <c r="CJ87" s="11"/>
    </row>
    <row r="88" spans="1:88" ht="37.5" customHeight="1" x14ac:dyDescent="0.35">
      <c r="A88" s="133" t="s">
        <v>153</v>
      </c>
      <c r="B88" s="141" t="s">
        <v>302</v>
      </c>
      <c r="C88" s="100" t="s">
        <v>11</v>
      </c>
      <c r="D88" s="13"/>
      <c r="E88" s="41"/>
      <c r="F88" s="13"/>
      <c r="G88" s="13">
        <f>4064.524</f>
        <v>4064.5239999999999</v>
      </c>
      <c r="H88" s="13">
        <f>F90+G88</f>
        <v>4064.5239999999999</v>
      </c>
      <c r="I88" s="13"/>
      <c r="J88" s="13">
        <f>H88+I88</f>
        <v>4064.5239999999999</v>
      </c>
      <c r="K88" s="13"/>
      <c r="L88" s="13">
        <f>J88+K88</f>
        <v>4064.5239999999999</v>
      </c>
      <c r="M88" s="13"/>
      <c r="N88" s="13">
        <f>L88+M88</f>
        <v>4064.5239999999999</v>
      </c>
      <c r="O88" s="13"/>
      <c r="P88" s="13">
        <f>N88+O88</f>
        <v>4064.5239999999999</v>
      </c>
      <c r="Q88" s="13"/>
      <c r="R88" s="13">
        <f>P88+Q88</f>
        <v>4064.5239999999999</v>
      </c>
      <c r="S88" s="13"/>
      <c r="T88" s="13">
        <f>R88+S88</f>
        <v>4064.5239999999999</v>
      </c>
      <c r="U88" s="13"/>
      <c r="V88" s="13">
        <f>T88+U88</f>
        <v>4064.5239999999999</v>
      </c>
      <c r="W88" s="13"/>
      <c r="X88" s="13">
        <f>V88+W88</f>
        <v>4064.5239999999999</v>
      </c>
      <c r="Y88" s="13"/>
      <c r="Z88" s="13">
        <f>X88+Y88</f>
        <v>4064.5239999999999</v>
      </c>
      <c r="AA88" s="13"/>
      <c r="AB88" s="13">
        <f>Z88+AA88</f>
        <v>4064.5239999999999</v>
      </c>
      <c r="AC88" s="22"/>
      <c r="AD88" s="41">
        <f>AB88+AC88</f>
        <v>4064.5239999999999</v>
      </c>
      <c r="AE88" s="13"/>
      <c r="AF88" s="41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>
        <f t="shared" si="307"/>
        <v>0</v>
      </c>
      <c r="AV88" s="13"/>
      <c r="AW88" s="13">
        <f t="shared" si="308"/>
        <v>0</v>
      </c>
      <c r="AX88" s="13"/>
      <c r="AY88" s="13">
        <f t="shared" si="309"/>
        <v>0</v>
      </c>
      <c r="AZ88" s="13"/>
      <c r="BA88" s="13">
        <f t="shared" si="310"/>
        <v>0</v>
      </c>
      <c r="BB88" s="13"/>
      <c r="BC88" s="13">
        <f t="shared" si="311"/>
        <v>0</v>
      </c>
      <c r="BD88" s="13"/>
      <c r="BE88" s="13">
        <f t="shared" si="312"/>
        <v>0</v>
      </c>
      <c r="BF88" s="22"/>
      <c r="BG88" s="41">
        <f t="shared" si="313"/>
        <v>0</v>
      </c>
      <c r="BH88" s="13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>
        <f t="shared" si="319"/>
        <v>0</v>
      </c>
      <c r="BW88" s="14"/>
      <c r="BX88" s="14">
        <f t="shared" si="320"/>
        <v>0</v>
      </c>
      <c r="BY88" s="14"/>
      <c r="BZ88" s="14">
        <f t="shared" si="321"/>
        <v>0</v>
      </c>
      <c r="CA88" s="14"/>
      <c r="CB88" s="14">
        <f t="shared" si="322"/>
        <v>0</v>
      </c>
      <c r="CC88" s="14"/>
      <c r="CD88" s="14">
        <f t="shared" si="323"/>
        <v>0</v>
      </c>
      <c r="CE88" s="14"/>
      <c r="CF88" s="14">
        <f t="shared" si="324"/>
        <v>0</v>
      </c>
      <c r="CG88" s="24"/>
      <c r="CH88" s="43">
        <f t="shared" si="325"/>
        <v>0</v>
      </c>
      <c r="CJ88" s="11"/>
    </row>
    <row r="89" spans="1:88" ht="56.25" customHeight="1" x14ac:dyDescent="0.35">
      <c r="A89" s="161"/>
      <c r="B89" s="163"/>
      <c r="C89" s="100" t="s">
        <v>125</v>
      </c>
      <c r="D89" s="13"/>
      <c r="E89" s="41"/>
      <c r="F89" s="13"/>
      <c r="G89" s="13">
        <v>51.057000000000002</v>
      </c>
      <c r="H89" s="13">
        <f t="shared" si="289"/>
        <v>51.057000000000002</v>
      </c>
      <c r="I89" s="13"/>
      <c r="J89" s="13">
        <f t="shared" si="290"/>
        <v>51.057000000000002</v>
      </c>
      <c r="K89" s="13"/>
      <c r="L89" s="13">
        <f t="shared" si="291"/>
        <v>51.057000000000002</v>
      </c>
      <c r="M89" s="13">
        <f>M91+M92+M93</f>
        <v>9351.2630000000008</v>
      </c>
      <c r="N89" s="13">
        <f t="shared" si="292"/>
        <v>9402.3200000000015</v>
      </c>
      <c r="O89" s="13">
        <f>O91+O92+O93</f>
        <v>0</v>
      </c>
      <c r="P89" s="13">
        <f t="shared" ref="P89" si="326">N89+O89</f>
        <v>9402.3200000000015</v>
      </c>
      <c r="Q89" s="13">
        <f>Q91+Q92+Q93</f>
        <v>0</v>
      </c>
      <c r="R89" s="13">
        <f t="shared" ref="R89" si="327">P89+Q89</f>
        <v>9402.3200000000015</v>
      </c>
      <c r="S89" s="13">
        <f>S91+S92+S93</f>
        <v>0</v>
      </c>
      <c r="T89" s="13">
        <f t="shared" ref="T89" si="328">R89+S89</f>
        <v>9402.3200000000015</v>
      </c>
      <c r="U89" s="13">
        <f>U91+U92+U93</f>
        <v>0</v>
      </c>
      <c r="V89" s="13">
        <f t="shared" ref="V89" si="329">T89+U89</f>
        <v>9402.3200000000015</v>
      </c>
      <c r="W89" s="13">
        <f>W91+W92+W93</f>
        <v>0</v>
      </c>
      <c r="X89" s="13">
        <f t="shared" ref="X89" si="330">V89+W89</f>
        <v>9402.3200000000015</v>
      </c>
      <c r="Y89" s="13">
        <f>Y91+Y92+Y93</f>
        <v>0</v>
      </c>
      <c r="Z89" s="13">
        <f t="shared" ref="Z89" si="331">X89+Y89</f>
        <v>9402.3200000000015</v>
      </c>
      <c r="AA89" s="13">
        <f>AA91+AA92+AA93</f>
        <v>0</v>
      </c>
      <c r="AB89" s="13">
        <f t="shared" ref="AB89" si="332">Z89+AA89</f>
        <v>9402.3200000000015</v>
      </c>
      <c r="AC89" s="22">
        <f>AC91+AC92+AC93</f>
        <v>0</v>
      </c>
      <c r="AD89" s="41">
        <f t="shared" ref="AD89" si="333">AB89+AC89</f>
        <v>9402.3200000000015</v>
      </c>
      <c r="AE89" s="13"/>
      <c r="AF89" s="41"/>
      <c r="AG89" s="13"/>
      <c r="AH89" s="13"/>
      <c r="AI89" s="13">
        <f t="shared" si="301"/>
        <v>0</v>
      </c>
      <c r="AJ89" s="13"/>
      <c r="AK89" s="13">
        <f t="shared" si="302"/>
        <v>0</v>
      </c>
      <c r="AL89" s="13"/>
      <c r="AM89" s="13">
        <f t="shared" si="303"/>
        <v>0</v>
      </c>
      <c r="AN89" s="13"/>
      <c r="AO89" s="13">
        <f t="shared" si="304"/>
        <v>0</v>
      </c>
      <c r="AP89" s="13"/>
      <c r="AQ89" s="13">
        <f t="shared" si="305"/>
        <v>0</v>
      </c>
      <c r="AR89" s="13"/>
      <c r="AS89" s="13">
        <f t="shared" ref="AS89" si="334">AQ89+AR89</f>
        <v>0</v>
      </c>
      <c r="AT89" s="13"/>
      <c r="AU89" s="13">
        <f t="shared" ref="AU89" si="335">AS89+AT89</f>
        <v>0</v>
      </c>
      <c r="AV89" s="13"/>
      <c r="AW89" s="13">
        <f t="shared" si="308"/>
        <v>0</v>
      </c>
      <c r="AX89" s="13"/>
      <c r="AY89" s="13">
        <f t="shared" si="309"/>
        <v>0</v>
      </c>
      <c r="AZ89" s="13"/>
      <c r="BA89" s="13">
        <f t="shared" si="310"/>
        <v>0</v>
      </c>
      <c r="BB89" s="13"/>
      <c r="BC89" s="13">
        <f t="shared" si="311"/>
        <v>0</v>
      </c>
      <c r="BD89" s="13"/>
      <c r="BE89" s="13">
        <f t="shared" si="312"/>
        <v>0</v>
      </c>
      <c r="BF89" s="22"/>
      <c r="BG89" s="41">
        <f t="shared" si="313"/>
        <v>0</v>
      </c>
      <c r="BH89" s="13"/>
      <c r="BI89" s="14"/>
      <c r="BJ89" s="14"/>
      <c r="BK89" s="14"/>
      <c r="BL89" s="14">
        <f t="shared" si="314"/>
        <v>0</v>
      </c>
      <c r="BM89" s="14"/>
      <c r="BN89" s="14">
        <f t="shared" si="315"/>
        <v>0</v>
      </c>
      <c r="BO89" s="14"/>
      <c r="BP89" s="14">
        <f t="shared" si="316"/>
        <v>0</v>
      </c>
      <c r="BQ89" s="14"/>
      <c r="BR89" s="14">
        <f t="shared" si="317"/>
        <v>0</v>
      </c>
      <c r="BS89" s="14"/>
      <c r="BT89" s="14">
        <f t="shared" ref="BT89" si="336">BR89+BS89</f>
        <v>0</v>
      </c>
      <c r="BU89" s="14"/>
      <c r="BV89" s="14">
        <f t="shared" ref="BV89" si="337">BT89+BU89</f>
        <v>0</v>
      </c>
      <c r="BW89" s="14"/>
      <c r="BX89" s="14">
        <f t="shared" si="320"/>
        <v>0</v>
      </c>
      <c r="BY89" s="14"/>
      <c r="BZ89" s="14">
        <f t="shared" si="321"/>
        <v>0</v>
      </c>
      <c r="CA89" s="14"/>
      <c r="CB89" s="14">
        <f t="shared" si="322"/>
        <v>0</v>
      </c>
      <c r="CC89" s="14"/>
      <c r="CD89" s="14">
        <f t="shared" si="323"/>
        <v>0</v>
      </c>
      <c r="CE89" s="14"/>
      <c r="CF89" s="14">
        <f t="shared" si="324"/>
        <v>0</v>
      </c>
      <c r="CG89" s="24"/>
      <c r="CH89" s="43">
        <f t="shared" si="325"/>
        <v>0</v>
      </c>
      <c r="CI89" s="8" t="s">
        <v>303</v>
      </c>
      <c r="CJ89" s="11"/>
    </row>
    <row r="90" spans="1:88" ht="18.75" customHeight="1" x14ac:dyDescent="0.35">
      <c r="A90" s="161"/>
      <c r="B90" s="96" t="s">
        <v>5</v>
      </c>
      <c r="C90" s="100"/>
      <c r="D90" s="13"/>
      <c r="E90" s="41"/>
      <c r="F90" s="13"/>
      <c r="G90" s="12"/>
      <c r="H90" s="13"/>
      <c r="I90" s="12"/>
      <c r="J90" s="13"/>
      <c r="K90" s="12"/>
      <c r="L90" s="13"/>
      <c r="M90" s="12"/>
      <c r="N90" s="13"/>
      <c r="O90" s="12"/>
      <c r="P90" s="13"/>
      <c r="Q90" s="12"/>
      <c r="R90" s="13"/>
      <c r="S90" s="12"/>
      <c r="T90" s="13"/>
      <c r="U90" s="12"/>
      <c r="V90" s="13"/>
      <c r="W90" s="12"/>
      <c r="X90" s="13"/>
      <c r="Y90" s="12"/>
      <c r="Z90" s="13"/>
      <c r="AA90" s="12"/>
      <c r="AB90" s="13"/>
      <c r="AC90" s="65"/>
      <c r="AD90" s="41"/>
      <c r="AE90" s="13"/>
      <c r="AF90" s="41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22"/>
      <c r="BG90" s="41"/>
      <c r="BH90" s="13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24"/>
      <c r="CH90" s="43"/>
      <c r="CJ90" s="11"/>
    </row>
    <row r="91" spans="1:88" s="3" customFormat="1" ht="18.75" hidden="1" customHeight="1" x14ac:dyDescent="0.35">
      <c r="A91" s="162"/>
      <c r="B91" s="63" t="s">
        <v>6</v>
      </c>
      <c r="C91" s="5"/>
      <c r="D91" s="13"/>
      <c r="E91" s="41"/>
      <c r="F91" s="13"/>
      <c r="G91" s="12">
        <v>51.057000000000002</v>
      </c>
      <c r="H91" s="13">
        <f t="shared" si="289"/>
        <v>51.057000000000002</v>
      </c>
      <c r="I91" s="12"/>
      <c r="J91" s="13">
        <f t="shared" si="290"/>
        <v>51.057000000000002</v>
      </c>
      <c r="K91" s="12"/>
      <c r="L91" s="13">
        <f t="shared" si="291"/>
        <v>51.057000000000002</v>
      </c>
      <c r="M91" s="12"/>
      <c r="N91" s="13">
        <f t="shared" si="292"/>
        <v>51.057000000000002</v>
      </c>
      <c r="O91" s="12"/>
      <c r="P91" s="13">
        <f t="shared" ref="P91:P107" si="338">N91+O91</f>
        <v>51.057000000000002</v>
      </c>
      <c r="Q91" s="12"/>
      <c r="R91" s="13">
        <f t="shared" ref="R91:R107" si="339">P91+Q91</f>
        <v>51.057000000000002</v>
      </c>
      <c r="S91" s="12"/>
      <c r="T91" s="13">
        <f t="shared" ref="T91:T107" si="340">R91+S91</f>
        <v>51.057000000000002</v>
      </c>
      <c r="U91" s="12"/>
      <c r="V91" s="13">
        <f t="shared" ref="V91:V107" si="341">T91+U91</f>
        <v>51.057000000000002</v>
      </c>
      <c r="W91" s="12"/>
      <c r="X91" s="13">
        <f t="shared" ref="X91:X107" si="342">V91+W91</f>
        <v>51.057000000000002</v>
      </c>
      <c r="Y91" s="12"/>
      <c r="Z91" s="13">
        <f t="shared" ref="Z91:Z107" si="343">X91+Y91</f>
        <v>51.057000000000002</v>
      </c>
      <c r="AA91" s="12"/>
      <c r="AB91" s="13">
        <f t="shared" ref="AB91:AB107" si="344">Z91+AA91</f>
        <v>51.057000000000002</v>
      </c>
      <c r="AC91" s="65"/>
      <c r="AD91" s="13">
        <f t="shared" ref="AD91:AD107" si="345">AB91+AC91</f>
        <v>51.057000000000002</v>
      </c>
      <c r="AE91" s="13"/>
      <c r="AF91" s="41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>
        <f t="shared" si="305"/>
        <v>0</v>
      </c>
      <c r="AR91" s="13"/>
      <c r="AS91" s="13">
        <f t="shared" ref="AS91:AS107" si="346">AQ91+AR91</f>
        <v>0</v>
      </c>
      <c r="AT91" s="13"/>
      <c r="AU91" s="13">
        <f t="shared" ref="AU91:AU107" si="347">AS91+AT91</f>
        <v>0</v>
      </c>
      <c r="AV91" s="13"/>
      <c r="AW91" s="13">
        <f t="shared" ref="AW91:AW107" si="348">AU91+AV91</f>
        <v>0</v>
      </c>
      <c r="AX91" s="13"/>
      <c r="AY91" s="13">
        <f t="shared" ref="AY91:AY107" si="349">AW91+AX91</f>
        <v>0</v>
      </c>
      <c r="AZ91" s="13"/>
      <c r="BA91" s="13">
        <f t="shared" ref="BA91:BA107" si="350">AY91+AZ91</f>
        <v>0</v>
      </c>
      <c r="BB91" s="13"/>
      <c r="BC91" s="13">
        <f t="shared" ref="BC91:BC107" si="351">BA91+BB91</f>
        <v>0</v>
      </c>
      <c r="BD91" s="13"/>
      <c r="BE91" s="13">
        <f t="shared" ref="BE91:BE107" si="352">BC91+BD91</f>
        <v>0</v>
      </c>
      <c r="BF91" s="22"/>
      <c r="BG91" s="13">
        <f t="shared" ref="BG91:BG107" si="353">BE91+BF91</f>
        <v>0</v>
      </c>
      <c r="BH91" s="13"/>
      <c r="BI91" s="14"/>
      <c r="BJ91" s="14"/>
      <c r="BK91" s="14"/>
      <c r="BL91" s="14"/>
      <c r="BM91" s="14"/>
      <c r="BN91" s="14"/>
      <c r="BO91" s="14"/>
      <c r="BP91" s="14"/>
      <c r="BQ91" s="14"/>
      <c r="BR91" s="14">
        <f t="shared" si="317"/>
        <v>0</v>
      </c>
      <c r="BS91" s="14"/>
      <c r="BT91" s="14">
        <f t="shared" ref="BT91:BT107" si="354">BR91+BS91</f>
        <v>0</v>
      </c>
      <c r="BU91" s="14"/>
      <c r="BV91" s="14">
        <f t="shared" ref="BV91:BV107" si="355">BT91+BU91</f>
        <v>0</v>
      </c>
      <c r="BW91" s="14"/>
      <c r="BX91" s="14">
        <f t="shared" ref="BX91:BX107" si="356">BV91+BW91</f>
        <v>0</v>
      </c>
      <c r="BY91" s="14"/>
      <c r="BZ91" s="14">
        <f t="shared" ref="BZ91:BZ107" si="357">BX91+BY91</f>
        <v>0</v>
      </c>
      <c r="CA91" s="14"/>
      <c r="CB91" s="14">
        <f t="shared" ref="CB91:CB107" si="358">BZ91+CA91</f>
        <v>0</v>
      </c>
      <c r="CC91" s="14"/>
      <c r="CD91" s="14">
        <f t="shared" ref="CD91:CD107" si="359">CB91+CC91</f>
        <v>0</v>
      </c>
      <c r="CE91" s="14"/>
      <c r="CF91" s="14">
        <f t="shared" ref="CF91:CF107" si="360">CD91+CE91</f>
        <v>0</v>
      </c>
      <c r="CG91" s="24"/>
      <c r="CH91" s="14">
        <f t="shared" ref="CH91:CH107" si="361">CF91+CG91</f>
        <v>0</v>
      </c>
      <c r="CI91" s="8"/>
      <c r="CJ91" s="11">
        <v>0</v>
      </c>
    </row>
    <row r="92" spans="1:88" ht="18.75" customHeight="1" x14ac:dyDescent="0.35">
      <c r="A92" s="161"/>
      <c r="B92" s="96" t="s">
        <v>12</v>
      </c>
      <c r="C92" s="100"/>
      <c r="D92" s="13"/>
      <c r="E92" s="41"/>
      <c r="F92" s="13"/>
      <c r="G92" s="12"/>
      <c r="H92" s="13">
        <f t="shared" si="289"/>
        <v>0</v>
      </c>
      <c r="I92" s="12"/>
      <c r="J92" s="13">
        <f t="shared" si="290"/>
        <v>0</v>
      </c>
      <c r="K92" s="12"/>
      <c r="L92" s="13">
        <f t="shared" si="291"/>
        <v>0</v>
      </c>
      <c r="M92" s="12">
        <v>467.56299999999999</v>
      </c>
      <c r="N92" s="13">
        <f t="shared" si="292"/>
        <v>467.56299999999999</v>
      </c>
      <c r="O92" s="12"/>
      <c r="P92" s="13">
        <f t="shared" si="338"/>
        <v>467.56299999999999</v>
      </c>
      <c r="Q92" s="12"/>
      <c r="R92" s="13">
        <f t="shared" si="339"/>
        <v>467.56299999999999</v>
      </c>
      <c r="S92" s="12"/>
      <c r="T92" s="13">
        <f t="shared" si="340"/>
        <v>467.56299999999999</v>
      </c>
      <c r="U92" s="12"/>
      <c r="V92" s="13">
        <f t="shared" si="341"/>
        <v>467.56299999999999</v>
      </c>
      <c r="W92" s="12"/>
      <c r="X92" s="13">
        <f t="shared" si="342"/>
        <v>467.56299999999999</v>
      </c>
      <c r="Y92" s="12"/>
      <c r="Z92" s="13">
        <f t="shared" si="343"/>
        <v>467.56299999999999</v>
      </c>
      <c r="AA92" s="12"/>
      <c r="AB92" s="13">
        <f t="shared" si="344"/>
        <v>467.56299999999999</v>
      </c>
      <c r="AC92" s="65"/>
      <c r="AD92" s="41">
        <f t="shared" si="345"/>
        <v>467.56299999999999</v>
      </c>
      <c r="AE92" s="13"/>
      <c r="AF92" s="41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>
        <f t="shared" si="305"/>
        <v>0</v>
      </c>
      <c r="AR92" s="13"/>
      <c r="AS92" s="13">
        <f t="shared" si="346"/>
        <v>0</v>
      </c>
      <c r="AT92" s="13"/>
      <c r="AU92" s="13">
        <f t="shared" si="347"/>
        <v>0</v>
      </c>
      <c r="AV92" s="13"/>
      <c r="AW92" s="13">
        <f t="shared" si="348"/>
        <v>0</v>
      </c>
      <c r="AX92" s="13"/>
      <c r="AY92" s="13">
        <f t="shared" si="349"/>
        <v>0</v>
      </c>
      <c r="AZ92" s="13"/>
      <c r="BA92" s="13">
        <f t="shared" si="350"/>
        <v>0</v>
      </c>
      <c r="BB92" s="13"/>
      <c r="BC92" s="13">
        <f t="shared" si="351"/>
        <v>0</v>
      </c>
      <c r="BD92" s="13"/>
      <c r="BE92" s="13">
        <f t="shared" si="352"/>
        <v>0</v>
      </c>
      <c r="BF92" s="22"/>
      <c r="BG92" s="41">
        <f t="shared" si="353"/>
        <v>0</v>
      </c>
      <c r="BH92" s="13"/>
      <c r="BI92" s="14"/>
      <c r="BJ92" s="14"/>
      <c r="BK92" s="14"/>
      <c r="BL92" s="14"/>
      <c r="BM92" s="14"/>
      <c r="BN92" s="14"/>
      <c r="BO92" s="14"/>
      <c r="BP92" s="14"/>
      <c r="BQ92" s="14"/>
      <c r="BR92" s="14">
        <f t="shared" si="317"/>
        <v>0</v>
      </c>
      <c r="BS92" s="14"/>
      <c r="BT92" s="14">
        <f t="shared" si="354"/>
        <v>0</v>
      </c>
      <c r="BU92" s="14"/>
      <c r="BV92" s="14">
        <f t="shared" si="355"/>
        <v>0</v>
      </c>
      <c r="BW92" s="14"/>
      <c r="BX92" s="14">
        <f t="shared" si="356"/>
        <v>0</v>
      </c>
      <c r="BY92" s="14"/>
      <c r="BZ92" s="14">
        <f t="shared" si="357"/>
        <v>0</v>
      </c>
      <c r="CA92" s="14"/>
      <c r="CB92" s="14">
        <f t="shared" si="358"/>
        <v>0</v>
      </c>
      <c r="CC92" s="14"/>
      <c r="CD92" s="14">
        <f t="shared" si="359"/>
        <v>0</v>
      </c>
      <c r="CE92" s="14"/>
      <c r="CF92" s="14">
        <f t="shared" si="360"/>
        <v>0</v>
      </c>
      <c r="CG92" s="24"/>
      <c r="CH92" s="43">
        <f t="shared" si="361"/>
        <v>0</v>
      </c>
      <c r="CI92" s="8" t="s">
        <v>370</v>
      </c>
      <c r="CJ92" s="11"/>
    </row>
    <row r="93" spans="1:88" ht="18.75" customHeight="1" x14ac:dyDescent="0.35">
      <c r="A93" s="144"/>
      <c r="B93" s="96" t="s">
        <v>29</v>
      </c>
      <c r="C93" s="100"/>
      <c r="D93" s="13"/>
      <c r="E93" s="41"/>
      <c r="F93" s="13"/>
      <c r="G93" s="64"/>
      <c r="H93" s="13"/>
      <c r="I93" s="64"/>
      <c r="J93" s="13"/>
      <c r="K93" s="64"/>
      <c r="L93" s="13"/>
      <c r="M93" s="69">
        <v>8883.7000000000007</v>
      </c>
      <c r="N93" s="13">
        <f t="shared" si="292"/>
        <v>8883.7000000000007</v>
      </c>
      <c r="O93" s="69"/>
      <c r="P93" s="13">
        <f t="shared" si="338"/>
        <v>8883.7000000000007</v>
      </c>
      <c r="Q93" s="69"/>
      <c r="R93" s="13">
        <f t="shared" si="339"/>
        <v>8883.7000000000007</v>
      </c>
      <c r="S93" s="69"/>
      <c r="T93" s="13">
        <f t="shared" si="340"/>
        <v>8883.7000000000007</v>
      </c>
      <c r="U93" s="69"/>
      <c r="V93" s="13">
        <f t="shared" si="341"/>
        <v>8883.7000000000007</v>
      </c>
      <c r="W93" s="69"/>
      <c r="X93" s="13">
        <f t="shared" si="342"/>
        <v>8883.7000000000007</v>
      </c>
      <c r="Y93" s="69"/>
      <c r="Z93" s="13">
        <f t="shared" si="343"/>
        <v>8883.7000000000007</v>
      </c>
      <c r="AA93" s="69"/>
      <c r="AB93" s="13">
        <f t="shared" si="344"/>
        <v>8883.7000000000007</v>
      </c>
      <c r="AC93" s="66"/>
      <c r="AD93" s="41">
        <f t="shared" si="345"/>
        <v>8883.7000000000007</v>
      </c>
      <c r="AE93" s="13"/>
      <c r="AF93" s="41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>
        <f t="shared" si="305"/>
        <v>0</v>
      </c>
      <c r="AR93" s="13"/>
      <c r="AS93" s="13">
        <f t="shared" si="346"/>
        <v>0</v>
      </c>
      <c r="AT93" s="13"/>
      <c r="AU93" s="13">
        <f t="shared" si="347"/>
        <v>0</v>
      </c>
      <c r="AV93" s="13"/>
      <c r="AW93" s="13">
        <f t="shared" si="348"/>
        <v>0</v>
      </c>
      <c r="AX93" s="13"/>
      <c r="AY93" s="13">
        <f t="shared" si="349"/>
        <v>0</v>
      </c>
      <c r="AZ93" s="13"/>
      <c r="BA93" s="13">
        <f t="shared" si="350"/>
        <v>0</v>
      </c>
      <c r="BB93" s="13"/>
      <c r="BC93" s="13">
        <f t="shared" si="351"/>
        <v>0</v>
      </c>
      <c r="BD93" s="13"/>
      <c r="BE93" s="13">
        <f t="shared" si="352"/>
        <v>0</v>
      </c>
      <c r="BF93" s="22"/>
      <c r="BG93" s="41">
        <f t="shared" si="353"/>
        <v>0</v>
      </c>
      <c r="BH93" s="13"/>
      <c r="BI93" s="14"/>
      <c r="BJ93" s="14"/>
      <c r="BK93" s="14"/>
      <c r="BL93" s="14"/>
      <c r="BM93" s="14"/>
      <c r="BN93" s="14"/>
      <c r="BO93" s="14"/>
      <c r="BP93" s="14"/>
      <c r="BQ93" s="14"/>
      <c r="BR93" s="14">
        <f t="shared" si="317"/>
        <v>0</v>
      </c>
      <c r="BS93" s="14"/>
      <c r="BT93" s="14">
        <f t="shared" si="354"/>
        <v>0</v>
      </c>
      <c r="BU93" s="14"/>
      <c r="BV93" s="14">
        <f t="shared" si="355"/>
        <v>0</v>
      </c>
      <c r="BW93" s="14"/>
      <c r="BX93" s="14">
        <f t="shared" si="356"/>
        <v>0</v>
      </c>
      <c r="BY93" s="14"/>
      <c r="BZ93" s="14">
        <f t="shared" si="357"/>
        <v>0</v>
      </c>
      <c r="CA93" s="14"/>
      <c r="CB93" s="14">
        <f t="shared" si="358"/>
        <v>0</v>
      </c>
      <c r="CC93" s="14"/>
      <c r="CD93" s="14">
        <f t="shared" si="359"/>
        <v>0</v>
      </c>
      <c r="CE93" s="14"/>
      <c r="CF93" s="14">
        <f t="shared" si="360"/>
        <v>0</v>
      </c>
      <c r="CG93" s="24"/>
      <c r="CH93" s="43">
        <f t="shared" si="361"/>
        <v>0</v>
      </c>
      <c r="CI93" s="8" t="s">
        <v>370</v>
      </c>
      <c r="CJ93" s="11"/>
    </row>
    <row r="94" spans="1:88" ht="56.25" customHeight="1" x14ac:dyDescent="0.35">
      <c r="A94" s="90" t="s">
        <v>154</v>
      </c>
      <c r="B94" s="96" t="s">
        <v>304</v>
      </c>
      <c r="C94" s="100" t="s">
        <v>125</v>
      </c>
      <c r="D94" s="13"/>
      <c r="E94" s="41"/>
      <c r="F94" s="13"/>
      <c r="G94" s="13">
        <v>16706.901999999998</v>
      </c>
      <c r="H94" s="13">
        <f t="shared" si="289"/>
        <v>16706.901999999998</v>
      </c>
      <c r="I94" s="13"/>
      <c r="J94" s="13">
        <f t="shared" si="290"/>
        <v>16706.901999999998</v>
      </c>
      <c r="K94" s="13"/>
      <c r="L94" s="13">
        <f t="shared" si="291"/>
        <v>16706.901999999998</v>
      </c>
      <c r="M94" s="13"/>
      <c r="N94" s="13">
        <f t="shared" si="292"/>
        <v>16706.901999999998</v>
      </c>
      <c r="O94" s="13"/>
      <c r="P94" s="13">
        <f t="shared" si="338"/>
        <v>16706.901999999998</v>
      </c>
      <c r="Q94" s="13"/>
      <c r="R94" s="13">
        <f t="shared" si="339"/>
        <v>16706.901999999998</v>
      </c>
      <c r="S94" s="13"/>
      <c r="T94" s="13">
        <f t="shared" si="340"/>
        <v>16706.901999999998</v>
      </c>
      <c r="U94" s="13"/>
      <c r="V94" s="13">
        <f t="shared" si="341"/>
        <v>16706.901999999998</v>
      </c>
      <c r="W94" s="13"/>
      <c r="X94" s="13">
        <f t="shared" si="342"/>
        <v>16706.901999999998</v>
      </c>
      <c r="Y94" s="13"/>
      <c r="Z94" s="13">
        <f t="shared" si="343"/>
        <v>16706.901999999998</v>
      </c>
      <c r="AA94" s="13"/>
      <c r="AB94" s="13">
        <f t="shared" si="344"/>
        <v>16706.901999999998</v>
      </c>
      <c r="AC94" s="22"/>
      <c r="AD94" s="41">
        <f t="shared" si="345"/>
        <v>16706.901999999998</v>
      </c>
      <c r="AE94" s="13"/>
      <c r="AF94" s="41"/>
      <c r="AG94" s="13"/>
      <c r="AH94" s="13"/>
      <c r="AI94" s="13">
        <f t="shared" si="301"/>
        <v>0</v>
      </c>
      <c r="AJ94" s="13"/>
      <c r="AK94" s="13">
        <f t="shared" si="302"/>
        <v>0</v>
      </c>
      <c r="AL94" s="13"/>
      <c r="AM94" s="13">
        <f t="shared" si="303"/>
        <v>0</v>
      </c>
      <c r="AN94" s="13"/>
      <c r="AO94" s="13">
        <f t="shared" si="304"/>
        <v>0</v>
      </c>
      <c r="AP94" s="13"/>
      <c r="AQ94" s="13">
        <f t="shared" si="305"/>
        <v>0</v>
      </c>
      <c r="AR94" s="13"/>
      <c r="AS94" s="13">
        <f t="shared" si="346"/>
        <v>0</v>
      </c>
      <c r="AT94" s="13"/>
      <c r="AU94" s="13">
        <f t="shared" si="347"/>
        <v>0</v>
      </c>
      <c r="AV94" s="13"/>
      <c r="AW94" s="13">
        <f t="shared" si="348"/>
        <v>0</v>
      </c>
      <c r="AX94" s="13"/>
      <c r="AY94" s="13">
        <f t="shared" si="349"/>
        <v>0</v>
      </c>
      <c r="AZ94" s="13"/>
      <c r="BA94" s="13">
        <f t="shared" si="350"/>
        <v>0</v>
      </c>
      <c r="BB94" s="13"/>
      <c r="BC94" s="13">
        <f t="shared" si="351"/>
        <v>0</v>
      </c>
      <c r="BD94" s="13"/>
      <c r="BE94" s="13">
        <f t="shared" si="352"/>
        <v>0</v>
      </c>
      <c r="BF94" s="22"/>
      <c r="BG94" s="41">
        <f t="shared" si="353"/>
        <v>0</v>
      </c>
      <c r="BH94" s="13"/>
      <c r="BI94" s="14"/>
      <c r="BJ94" s="14"/>
      <c r="BK94" s="14"/>
      <c r="BL94" s="14">
        <f t="shared" si="314"/>
        <v>0</v>
      </c>
      <c r="BM94" s="14"/>
      <c r="BN94" s="14">
        <f t="shared" si="315"/>
        <v>0</v>
      </c>
      <c r="BO94" s="14"/>
      <c r="BP94" s="14">
        <f t="shared" si="316"/>
        <v>0</v>
      </c>
      <c r="BQ94" s="14"/>
      <c r="BR94" s="14">
        <f t="shared" si="317"/>
        <v>0</v>
      </c>
      <c r="BS94" s="14"/>
      <c r="BT94" s="14">
        <f t="shared" si="354"/>
        <v>0</v>
      </c>
      <c r="BU94" s="14"/>
      <c r="BV94" s="14">
        <f t="shared" si="355"/>
        <v>0</v>
      </c>
      <c r="BW94" s="14"/>
      <c r="BX94" s="14">
        <f t="shared" si="356"/>
        <v>0</v>
      </c>
      <c r="BY94" s="14"/>
      <c r="BZ94" s="14">
        <f t="shared" si="357"/>
        <v>0</v>
      </c>
      <c r="CA94" s="14"/>
      <c r="CB94" s="14">
        <f t="shared" si="358"/>
        <v>0</v>
      </c>
      <c r="CC94" s="14"/>
      <c r="CD94" s="14">
        <f t="shared" si="359"/>
        <v>0</v>
      </c>
      <c r="CE94" s="14"/>
      <c r="CF94" s="14">
        <f t="shared" si="360"/>
        <v>0</v>
      </c>
      <c r="CG94" s="24"/>
      <c r="CH94" s="43">
        <f t="shared" si="361"/>
        <v>0</v>
      </c>
      <c r="CI94" s="8" t="s">
        <v>305</v>
      </c>
      <c r="CJ94" s="11"/>
    </row>
    <row r="95" spans="1:88" ht="37.5" customHeight="1" x14ac:dyDescent="0.35">
      <c r="A95" s="133" t="s">
        <v>155</v>
      </c>
      <c r="B95" s="141" t="s">
        <v>306</v>
      </c>
      <c r="C95" s="100" t="s">
        <v>11</v>
      </c>
      <c r="D95" s="13"/>
      <c r="E95" s="41"/>
      <c r="F95" s="13"/>
      <c r="G95" s="13">
        <f>1799.516</f>
        <v>1799.5160000000001</v>
      </c>
      <c r="H95" s="13">
        <f t="shared" si="289"/>
        <v>1799.5160000000001</v>
      </c>
      <c r="I95" s="13"/>
      <c r="J95" s="13">
        <f t="shared" si="290"/>
        <v>1799.5160000000001</v>
      </c>
      <c r="K95" s="13"/>
      <c r="L95" s="13">
        <f t="shared" si="291"/>
        <v>1799.5160000000001</v>
      </c>
      <c r="M95" s="13"/>
      <c r="N95" s="13">
        <f t="shared" si="292"/>
        <v>1799.5160000000001</v>
      </c>
      <c r="O95" s="13"/>
      <c r="P95" s="13">
        <f t="shared" si="338"/>
        <v>1799.5160000000001</v>
      </c>
      <c r="Q95" s="13"/>
      <c r="R95" s="13">
        <f t="shared" si="339"/>
        <v>1799.5160000000001</v>
      </c>
      <c r="S95" s="13"/>
      <c r="T95" s="13">
        <f t="shared" si="340"/>
        <v>1799.5160000000001</v>
      </c>
      <c r="U95" s="13"/>
      <c r="V95" s="13">
        <f t="shared" si="341"/>
        <v>1799.5160000000001</v>
      </c>
      <c r="W95" s="13"/>
      <c r="X95" s="13">
        <f t="shared" si="342"/>
        <v>1799.5160000000001</v>
      </c>
      <c r="Y95" s="13"/>
      <c r="Z95" s="13">
        <f t="shared" si="343"/>
        <v>1799.5160000000001</v>
      </c>
      <c r="AA95" s="13"/>
      <c r="AB95" s="13">
        <f t="shared" si="344"/>
        <v>1799.5160000000001</v>
      </c>
      <c r="AC95" s="22"/>
      <c r="AD95" s="41">
        <f t="shared" si="345"/>
        <v>1799.5160000000001</v>
      </c>
      <c r="AE95" s="13"/>
      <c r="AF95" s="41"/>
      <c r="AG95" s="13"/>
      <c r="AH95" s="13"/>
      <c r="AI95" s="13">
        <f t="shared" si="301"/>
        <v>0</v>
      </c>
      <c r="AJ95" s="13"/>
      <c r="AK95" s="13">
        <f t="shared" si="302"/>
        <v>0</v>
      </c>
      <c r="AL95" s="13"/>
      <c r="AM95" s="13">
        <f t="shared" si="303"/>
        <v>0</v>
      </c>
      <c r="AN95" s="13"/>
      <c r="AO95" s="13">
        <f t="shared" si="304"/>
        <v>0</v>
      </c>
      <c r="AP95" s="13"/>
      <c r="AQ95" s="13">
        <f t="shared" si="305"/>
        <v>0</v>
      </c>
      <c r="AR95" s="13"/>
      <c r="AS95" s="13">
        <f t="shared" si="346"/>
        <v>0</v>
      </c>
      <c r="AT95" s="13"/>
      <c r="AU95" s="13">
        <f t="shared" si="347"/>
        <v>0</v>
      </c>
      <c r="AV95" s="13"/>
      <c r="AW95" s="13">
        <f t="shared" si="348"/>
        <v>0</v>
      </c>
      <c r="AX95" s="13"/>
      <c r="AY95" s="13">
        <f t="shared" si="349"/>
        <v>0</v>
      </c>
      <c r="AZ95" s="13"/>
      <c r="BA95" s="13">
        <f t="shared" si="350"/>
        <v>0</v>
      </c>
      <c r="BB95" s="13"/>
      <c r="BC95" s="13">
        <f t="shared" si="351"/>
        <v>0</v>
      </c>
      <c r="BD95" s="13"/>
      <c r="BE95" s="13">
        <f t="shared" si="352"/>
        <v>0</v>
      </c>
      <c r="BF95" s="22"/>
      <c r="BG95" s="41">
        <f t="shared" si="353"/>
        <v>0</v>
      </c>
      <c r="BH95" s="13"/>
      <c r="BI95" s="14"/>
      <c r="BJ95" s="14"/>
      <c r="BK95" s="14"/>
      <c r="BL95" s="14">
        <f t="shared" si="314"/>
        <v>0</v>
      </c>
      <c r="BM95" s="14"/>
      <c r="BN95" s="14">
        <f t="shared" si="315"/>
        <v>0</v>
      </c>
      <c r="BO95" s="14"/>
      <c r="BP95" s="14">
        <f t="shared" si="316"/>
        <v>0</v>
      </c>
      <c r="BQ95" s="14"/>
      <c r="BR95" s="14">
        <f t="shared" si="317"/>
        <v>0</v>
      </c>
      <c r="BS95" s="14"/>
      <c r="BT95" s="14">
        <f t="shared" si="354"/>
        <v>0</v>
      </c>
      <c r="BU95" s="14"/>
      <c r="BV95" s="14">
        <f t="shared" si="355"/>
        <v>0</v>
      </c>
      <c r="BW95" s="14"/>
      <c r="BX95" s="14">
        <f t="shared" si="356"/>
        <v>0</v>
      </c>
      <c r="BY95" s="14"/>
      <c r="BZ95" s="14">
        <f t="shared" si="357"/>
        <v>0</v>
      </c>
      <c r="CA95" s="14"/>
      <c r="CB95" s="14">
        <f t="shared" si="358"/>
        <v>0</v>
      </c>
      <c r="CC95" s="14"/>
      <c r="CD95" s="14">
        <f t="shared" si="359"/>
        <v>0</v>
      </c>
      <c r="CE95" s="14"/>
      <c r="CF95" s="14">
        <f t="shared" si="360"/>
        <v>0</v>
      </c>
      <c r="CG95" s="24"/>
      <c r="CH95" s="43">
        <f t="shared" si="361"/>
        <v>0</v>
      </c>
      <c r="CI95" s="8" t="s">
        <v>339</v>
      </c>
      <c r="CJ95" s="11"/>
    </row>
    <row r="96" spans="1:88" ht="56.25" customHeight="1" x14ac:dyDescent="0.35">
      <c r="A96" s="144"/>
      <c r="B96" s="142"/>
      <c r="C96" s="100" t="s">
        <v>125</v>
      </c>
      <c r="D96" s="13"/>
      <c r="E96" s="41"/>
      <c r="F96" s="13"/>
      <c r="G96" s="13">
        <v>1.2E-2</v>
      </c>
      <c r="H96" s="13">
        <f t="shared" si="289"/>
        <v>1.2E-2</v>
      </c>
      <c r="I96" s="13"/>
      <c r="J96" s="13">
        <f t="shared" si="290"/>
        <v>1.2E-2</v>
      </c>
      <c r="K96" s="13"/>
      <c r="L96" s="13">
        <f t="shared" si="291"/>
        <v>1.2E-2</v>
      </c>
      <c r="M96" s="13"/>
      <c r="N96" s="13">
        <f t="shared" si="292"/>
        <v>1.2E-2</v>
      </c>
      <c r="O96" s="13"/>
      <c r="P96" s="13">
        <f t="shared" si="338"/>
        <v>1.2E-2</v>
      </c>
      <c r="Q96" s="13"/>
      <c r="R96" s="13">
        <f t="shared" si="339"/>
        <v>1.2E-2</v>
      </c>
      <c r="S96" s="13"/>
      <c r="T96" s="13">
        <f t="shared" si="340"/>
        <v>1.2E-2</v>
      </c>
      <c r="U96" s="13"/>
      <c r="V96" s="13">
        <f t="shared" si="341"/>
        <v>1.2E-2</v>
      </c>
      <c r="W96" s="13"/>
      <c r="X96" s="13">
        <f t="shared" si="342"/>
        <v>1.2E-2</v>
      </c>
      <c r="Y96" s="13"/>
      <c r="Z96" s="13">
        <f t="shared" si="343"/>
        <v>1.2E-2</v>
      </c>
      <c r="AA96" s="13"/>
      <c r="AB96" s="13">
        <f t="shared" si="344"/>
        <v>1.2E-2</v>
      </c>
      <c r="AC96" s="22"/>
      <c r="AD96" s="41">
        <f t="shared" si="345"/>
        <v>1.2E-2</v>
      </c>
      <c r="AE96" s="13"/>
      <c r="AF96" s="41"/>
      <c r="AG96" s="13"/>
      <c r="AH96" s="13"/>
      <c r="AI96" s="13">
        <f t="shared" si="301"/>
        <v>0</v>
      </c>
      <c r="AJ96" s="13"/>
      <c r="AK96" s="13">
        <f t="shared" si="302"/>
        <v>0</v>
      </c>
      <c r="AL96" s="13"/>
      <c r="AM96" s="13">
        <f t="shared" si="303"/>
        <v>0</v>
      </c>
      <c r="AN96" s="13"/>
      <c r="AO96" s="13">
        <f t="shared" si="304"/>
        <v>0</v>
      </c>
      <c r="AP96" s="13"/>
      <c r="AQ96" s="13">
        <f t="shared" si="305"/>
        <v>0</v>
      </c>
      <c r="AR96" s="13"/>
      <c r="AS96" s="13">
        <f t="shared" si="346"/>
        <v>0</v>
      </c>
      <c r="AT96" s="13"/>
      <c r="AU96" s="13">
        <f t="shared" si="347"/>
        <v>0</v>
      </c>
      <c r="AV96" s="13"/>
      <c r="AW96" s="13">
        <f t="shared" si="348"/>
        <v>0</v>
      </c>
      <c r="AX96" s="13"/>
      <c r="AY96" s="13">
        <f t="shared" si="349"/>
        <v>0</v>
      </c>
      <c r="AZ96" s="13"/>
      <c r="BA96" s="13">
        <f t="shared" si="350"/>
        <v>0</v>
      </c>
      <c r="BB96" s="13"/>
      <c r="BC96" s="13">
        <f t="shared" si="351"/>
        <v>0</v>
      </c>
      <c r="BD96" s="13"/>
      <c r="BE96" s="13">
        <f t="shared" si="352"/>
        <v>0</v>
      </c>
      <c r="BF96" s="22"/>
      <c r="BG96" s="41">
        <f t="shared" si="353"/>
        <v>0</v>
      </c>
      <c r="BH96" s="13"/>
      <c r="BI96" s="14"/>
      <c r="BJ96" s="14"/>
      <c r="BK96" s="14"/>
      <c r="BL96" s="14">
        <f t="shared" si="314"/>
        <v>0</v>
      </c>
      <c r="BM96" s="14"/>
      <c r="BN96" s="14">
        <f t="shared" si="315"/>
        <v>0</v>
      </c>
      <c r="BO96" s="14"/>
      <c r="BP96" s="14">
        <f t="shared" si="316"/>
        <v>0</v>
      </c>
      <c r="BQ96" s="14"/>
      <c r="BR96" s="14">
        <f t="shared" si="317"/>
        <v>0</v>
      </c>
      <c r="BS96" s="14"/>
      <c r="BT96" s="14">
        <f t="shared" si="354"/>
        <v>0</v>
      </c>
      <c r="BU96" s="14"/>
      <c r="BV96" s="14">
        <f t="shared" si="355"/>
        <v>0</v>
      </c>
      <c r="BW96" s="14"/>
      <c r="BX96" s="14">
        <f t="shared" si="356"/>
        <v>0</v>
      </c>
      <c r="BY96" s="14"/>
      <c r="BZ96" s="14">
        <f t="shared" si="357"/>
        <v>0</v>
      </c>
      <c r="CA96" s="14"/>
      <c r="CB96" s="14">
        <f t="shared" si="358"/>
        <v>0</v>
      </c>
      <c r="CC96" s="14"/>
      <c r="CD96" s="14">
        <f t="shared" si="359"/>
        <v>0</v>
      </c>
      <c r="CE96" s="14"/>
      <c r="CF96" s="14">
        <f t="shared" si="360"/>
        <v>0</v>
      </c>
      <c r="CG96" s="24"/>
      <c r="CH96" s="43">
        <f t="shared" si="361"/>
        <v>0</v>
      </c>
      <c r="CI96" s="8" t="s">
        <v>351</v>
      </c>
      <c r="CJ96" s="11"/>
    </row>
    <row r="97" spans="1:88" ht="56.25" customHeight="1" x14ac:dyDescent="0.35">
      <c r="A97" s="90" t="s">
        <v>156</v>
      </c>
      <c r="B97" s="96" t="s">
        <v>340</v>
      </c>
      <c r="C97" s="100" t="s">
        <v>125</v>
      </c>
      <c r="D97" s="13"/>
      <c r="E97" s="41"/>
      <c r="F97" s="13"/>
      <c r="G97" s="13">
        <v>197.21899999999999</v>
      </c>
      <c r="H97" s="13">
        <f t="shared" si="289"/>
        <v>197.21899999999999</v>
      </c>
      <c r="I97" s="13"/>
      <c r="J97" s="13">
        <f t="shared" si="290"/>
        <v>197.21899999999999</v>
      </c>
      <c r="K97" s="13"/>
      <c r="L97" s="13">
        <f t="shared" si="291"/>
        <v>197.21899999999999</v>
      </c>
      <c r="M97" s="13"/>
      <c r="N97" s="13">
        <f t="shared" si="292"/>
        <v>197.21899999999999</v>
      </c>
      <c r="O97" s="13"/>
      <c r="P97" s="13">
        <f t="shared" si="338"/>
        <v>197.21899999999999</v>
      </c>
      <c r="Q97" s="13"/>
      <c r="R97" s="13">
        <f t="shared" si="339"/>
        <v>197.21899999999999</v>
      </c>
      <c r="S97" s="13"/>
      <c r="T97" s="13">
        <f t="shared" si="340"/>
        <v>197.21899999999999</v>
      </c>
      <c r="U97" s="13"/>
      <c r="V97" s="13">
        <f t="shared" si="341"/>
        <v>197.21899999999999</v>
      </c>
      <c r="W97" s="13"/>
      <c r="X97" s="13">
        <f t="shared" si="342"/>
        <v>197.21899999999999</v>
      </c>
      <c r="Y97" s="13"/>
      <c r="Z97" s="13">
        <f t="shared" si="343"/>
        <v>197.21899999999999</v>
      </c>
      <c r="AA97" s="13"/>
      <c r="AB97" s="13">
        <f t="shared" si="344"/>
        <v>197.21899999999999</v>
      </c>
      <c r="AC97" s="22"/>
      <c r="AD97" s="41">
        <f t="shared" si="345"/>
        <v>197.21899999999999</v>
      </c>
      <c r="AE97" s="13"/>
      <c r="AF97" s="41"/>
      <c r="AG97" s="13"/>
      <c r="AH97" s="13"/>
      <c r="AI97" s="13">
        <f t="shared" si="301"/>
        <v>0</v>
      </c>
      <c r="AJ97" s="13"/>
      <c r="AK97" s="13">
        <f t="shared" si="302"/>
        <v>0</v>
      </c>
      <c r="AL97" s="13"/>
      <c r="AM97" s="13">
        <f t="shared" si="303"/>
        <v>0</v>
      </c>
      <c r="AN97" s="13"/>
      <c r="AO97" s="13">
        <f t="shared" si="304"/>
        <v>0</v>
      </c>
      <c r="AP97" s="13"/>
      <c r="AQ97" s="13">
        <f t="shared" si="305"/>
        <v>0</v>
      </c>
      <c r="AR97" s="13"/>
      <c r="AS97" s="13">
        <f t="shared" si="346"/>
        <v>0</v>
      </c>
      <c r="AT97" s="13"/>
      <c r="AU97" s="13">
        <f t="shared" si="347"/>
        <v>0</v>
      </c>
      <c r="AV97" s="13"/>
      <c r="AW97" s="13">
        <f t="shared" si="348"/>
        <v>0</v>
      </c>
      <c r="AX97" s="13"/>
      <c r="AY97" s="13">
        <f t="shared" si="349"/>
        <v>0</v>
      </c>
      <c r="AZ97" s="13"/>
      <c r="BA97" s="13">
        <f t="shared" si="350"/>
        <v>0</v>
      </c>
      <c r="BB97" s="13"/>
      <c r="BC97" s="13">
        <f t="shared" si="351"/>
        <v>0</v>
      </c>
      <c r="BD97" s="13"/>
      <c r="BE97" s="13">
        <f t="shared" si="352"/>
        <v>0</v>
      </c>
      <c r="BF97" s="22"/>
      <c r="BG97" s="41">
        <f t="shared" si="353"/>
        <v>0</v>
      </c>
      <c r="BH97" s="13"/>
      <c r="BI97" s="14"/>
      <c r="BJ97" s="14"/>
      <c r="BK97" s="14"/>
      <c r="BL97" s="14">
        <f t="shared" si="314"/>
        <v>0</v>
      </c>
      <c r="BM97" s="14"/>
      <c r="BN97" s="14">
        <f t="shared" si="315"/>
        <v>0</v>
      </c>
      <c r="BO97" s="14"/>
      <c r="BP97" s="14">
        <f t="shared" si="316"/>
        <v>0</v>
      </c>
      <c r="BQ97" s="14"/>
      <c r="BR97" s="14">
        <f t="shared" si="317"/>
        <v>0</v>
      </c>
      <c r="BS97" s="14"/>
      <c r="BT97" s="14">
        <f t="shared" si="354"/>
        <v>0</v>
      </c>
      <c r="BU97" s="14"/>
      <c r="BV97" s="14">
        <f t="shared" si="355"/>
        <v>0</v>
      </c>
      <c r="BW97" s="14"/>
      <c r="BX97" s="14">
        <f t="shared" si="356"/>
        <v>0</v>
      </c>
      <c r="BY97" s="14"/>
      <c r="BZ97" s="14">
        <f t="shared" si="357"/>
        <v>0</v>
      </c>
      <c r="CA97" s="14"/>
      <c r="CB97" s="14">
        <f t="shared" si="358"/>
        <v>0</v>
      </c>
      <c r="CC97" s="14"/>
      <c r="CD97" s="14">
        <f t="shared" si="359"/>
        <v>0</v>
      </c>
      <c r="CE97" s="14"/>
      <c r="CF97" s="14">
        <f t="shared" si="360"/>
        <v>0</v>
      </c>
      <c r="CG97" s="24"/>
      <c r="CH97" s="43">
        <f t="shared" si="361"/>
        <v>0</v>
      </c>
      <c r="CI97" s="8" t="s">
        <v>307</v>
      </c>
      <c r="CJ97" s="11"/>
    </row>
    <row r="98" spans="1:88" ht="37.5" customHeight="1" x14ac:dyDescent="0.35">
      <c r="A98" s="90" t="s">
        <v>157</v>
      </c>
      <c r="B98" s="96" t="s">
        <v>365</v>
      </c>
      <c r="C98" s="100" t="s">
        <v>11</v>
      </c>
      <c r="D98" s="13"/>
      <c r="E98" s="41"/>
      <c r="F98" s="13"/>
      <c r="G98" s="13"/>
      <c r="H98" s="13"/>
      <c r="I98" s="13"/>
      <c r="J98" s="13"/>
      <c r="K98" s="13"/>
      <c r="L98" s="13"/>
      <c r="M98" s="13">
        <v>18216.060000000001</v>
      </c>
      <c r="N98" s="13">
        <f t="shared" si="292"/>
        <v>18216.060000000001</v>
      </c>
      <c r="O98" s="13"/>
      <c r="P98" s="13">
        <f t="shared" si="338"/>
        <v>18216.060000000001</v>
      </c>
      <c r="Q98" s="13"/>
      <c r="R98" s="13">
        <f t="shared" si="339"/>
        <v>18216.060000000001</v>
      </c>
      <c r="S98" s="13"/>
      <c r="T98" s="13">
        <f t="shared" si="340"/>
        <v>18216.060000000001</v>
      </c>
      <c r="U98" s="13"/>
      <c r="V98" s="13">
        <f t="shared" si="341"/>
        <v>18216.060000000001</v>
      </c>
      <c r="W98" s="13"/>
      <c r="X98" s="13">
        <f t="shared" si="342"/>
        <v>18216.060000000001</v>
      </c>
      <c r="Y98" s="13"/>
      <c r="Z98" s="13">
        <f t="shared" si="343"/>
        <v>18216.060000000001</v>
      </c>
      <c r="AA98" s="13"/>
      <c r="AB98" s="13">
        <f t="shared" si="344"/>
        <v>18216.060000000001</v>
      </c>
      <c r="AC98" s="22"/>
      <c r="AD98" s="41">
        <f t="shared" si="345"/>
        <v>18216.060000000001</v>
      </c>
      <c r="AE98" s="13"/>
      <c r="AF98" s="41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>
        <f t="shared" si="305"/>
        <v>0</v>
      </c>
      <c r="AR98" s="13"/>
      <c r="AS98" s="13">
        <f t="shared" si="346"/>
        <v>0</v>
      </c>
      <c r="AT98" s="13"/>
      <c r="AU98" s="13">
        <f t="shared" si="347"/>
        <v>0</v>
      </c>
      <c r="AV98" s="13"/>
      <c r="AW98" s="13">
        <f t="shared" si="348"/>
        <v>0</v>
      </c>
      <c r="AX98" s="13"/>
      <c r="AY98" s="13">
        <f t="shared" si="349"/>
        <v>0</v>
      </c>
      <c r="AZ98" s="13"/>
      <c r="BA98" s="13">
        <f t="shared" si="350"/>
        <v>0</v>
      </c>
      <c r="BB98" s="13"/>
      <c r="BC98" s="13">
        <f t="shared" si="351"/>
        <v>0</v>
      </c>
      <c r="BD98" s="13"/>
      <c r="BE98" s="13">
        <f t="shared" si="352"/>
        <v>0</v>
      </c>
      <c r="BF98" s="22"/>
      <c r="BG98" s="41">
        <f t="shared" si="353"/>
        <v>0</v>
      </c>
      <c r="BH98" s="13"/>
      <c r="BI98" s="14"/>
      <c r="BJ98" s="14"/>
      <c r="BK98" s="14"/>
      <c r="BL98" s="14"/>
      <c r="BM98" s="14"/>
      <c r="BN98" s="14"/>
      <c r="BO98" s="14"/>
      <c r="BP98" s="14"/>
      <c r="BQ98" s="14"/>
      <c r="BR98" s="14">
        <f t="shared" si="317"/>
        <v>0</v>
      </c>
      <c r="BS98" s="14"/>
      <c r="BT98" s="14">
        <f t="shared" si="354"/>
        <v>0</v>
      </c>
      <c r="BU98" s="14"/>
      <c r="BV98" s="14">
        <f t="shared" si="355"/>
        <v>0</v>
      </c>
      <c r="BW98" s="14"/>
      <c r="BX98" s="14">
        <f t="shared" si="356"/>
        <v>0</v>
      </c>
      <c r="BY98" s="14"/>
      <c r="BZ98" s="14">
        <f t="shared" si="357"/>
        <v>0</v>
      </c>
      <c r="CA98" s="14"/>
      <c r="CB98" s="14">
        <f t="shared" si="358"/>
        <v>0</v>
      </c>
      <c r="CC98" s="14"/>
      <c r="CD98" s="14">
        <f t="shared" si="359"/>
        <v>0</v>
      </c>
      <c r="CE98" s="14"/>
      <c r="CF98" s="14">
        <f t="shared" si="360"/>
        <v>0</v>
      </c>
      <c r="CG98" s="24"/>
      <c r="CH98" s="43">
        <f t="shared" si="361"/>
        <v>0</v>
      </c>
      <c r="CI98" s="8" t="s">
        <v>366</v>
      </c>
      <c r="CJ98" s="11"/>
    </row>
    <row r="99" spans="1:88" ht="56.25" customHeight="1" x14ac:dyDescent="0.35">
      <c r="A99" s="133" t="s">
        <v>158</v>
      </c>
      <c r="B99" s="135" t="s">
        <v>371</v>
      </c>
      <c r="C99" s="100" t="s">
        <v>125</v>
      </c>
      <c r="D99" s="13"/>
      <c r="E99" s="41"/>
      <c r="F99" s="13"/>
      <c r="G99" s="13"/>
      <c r="H99" s="13"/>
      <c r="I99" s="13"/>
      <c r="J99" s="13"/>
      <c r="K99" s="13"/>
      <c r="L99" s="13"/>
      <c r="M99" s="13"/>
      <c r="N99" s="13">
        <f t="shared" si="292"/>
        <v>0</v>
      </c>
      <c r="O99" s="13"/>
      <c r="P99" s="13">
        <f t="shared" si="338"/>
        <v>0</v>
      </c>
      <c r="Q99" s="13"/>
      <c r="R99" s="13">
        <f t="shared" si="339"/>
        <v>0</v>
      </c>
      <c r="S99" s="13"/>
      <c r="T99" s="13">
        <f t="shared" si="340"/>
        <v>0</v>
      </c>
      <c r="U99" s="13"/>
      <c r="V99" s="13">
        <f t="shared" si="341"/>
        <v>0</v>
      </c>
      <c r="W99" s="13"/>
      <c r="X99" s="13">
        <f t="shared" si="342"/>
        <v>0</v>
      </c>
      <c r="Y99" s="13"/>
      <c r="Z99" s="13">
        <f t="shared" si="343"/>
        <v>0</v>
      </c>
      <c r="AA99" s="13"/>
      <c r="AB99" s="13">
        <f t="shared" si="344"/>
        <v>0</v>
      </c>
      <c r="AC99" s="22"/>
      <c r="AD99" s="41">
        <f t="shared" si="345"/>
        <v>0</v>
      </c>
      <c r="AE99" s="13"/>
      <c r="AF99" s="41"/>
      <c r="AG99" s="13"/>
      <c r="AH99" s="13"/>
      <c r="AI99" s="13"/>
      <c r="AJ99" s="13"/>
      <c r="AK99" s="13"/>
      <c r="AL99" s="13"/>
      <c r="AM99" s="13"/>
      <c r="AN99" s="13"/>
      <c r="AO99" s="13"/>
      <c r="AP99" s="13">
        <v>26408.017</v>
      </c>
      <c r="AQ99" s="13">
        <f t="shared" si="305"/>
        <v>26408.017</v>
      </c>
      <c r="AR99" s="13"/>
      <c r="AS99" s="13">
        <f t="shared" si="346"/>
        <v>26408.017</v>
      </c>
      <c r="AT99" s="13"/>
      <c r="AU99" s="13">
        <f t="shared" si="347"/>
        <v>26408.017</v>
      </c>
      <c r="AV99" s="13"/>
      <c r="AW99" s="13">
        <f t="shared" si="348"/>
        <v>26408.017</v>
      </c>
      <c r="AX99" s="13"/>
      <c r="AY99" s="13">
        <f t="shared" si="349"/>
        <v>26408.017</v>
      </c>
      <c r="AZ99" s="13"/>
      <c r="BA99" s="13">
        <f t="shared" si="350"/>
        <v>26408.017</v>
      </c>
      <c r="BB99" s="13"/>
      <c r="BC99" s="13">
        <f t="shared" si="351"/>
        <v>26408.017</v>
      </c>
      <c r="BD99" s="13"/>
      <c r="BE99" s="13">
        <f t="shared" si="352"/>
        <v>26408.017</v>
      </c>
      <c r="BF99" s="22"/>
      <c r="BG99" s="41">
        <f t="shared" si="353"/>
        <v>26408.017</v>
      </c>
      <c r="BH99" s="13"/>
      <c r="BI99" s="14"/>
      <c r="BJ99" s="14"/>
      <c r="BK99" s="14"/>
      <c r="BL99" s="14"/>
      <c r="BM99" s="14"/>
      <c r="BN99" s="14"/>
      <c r="BO99" s="14"/>
      <c r="BP99" s="14"/>
      <c r="BQ99" s="14">
        <v>113147.85400000001</v>
      </c>
      <c r="BR99" s="14">
        <f t="shared" si="317"/>
        <v>113147.85400000001</v>
      </c>
      <c r="BS99" s="14"/>
      <c r="BT99" s="14">
        <f t="shared" si="354"/>
        <v>113147.85400000001</v>
      </c>
      <c r="BU99" s="14">
        <v>4511.2209999999995</v>
      </c>
      <c r="BV99" s="14">
        <f t="shared" si="355"/>
        <v>117659.07500000001</v>
      </c>
      <c r="BW99" s="14"/>
      <c r="BX99" s="14">
        <f t="shared" si="356"/>
        <v>117659.07500000001</v>
      </c>
      <c r="BY99" s="14"/>
      <c r="BZ99" s="14">
        <f t="shared" si="357"/>
        <v>117659.07500000001</v>
      </c>
      <c r="CA99" s="14"/>
      <c r="CB99" s="14">
        <f t="shared" si="358"/>
        <v>117659.07500000001</v>
      </c>
      <c r="CC99" s="14"/>
      <c r="CD99" s="14">
        <f t="shared" si="359"/>
        <v>117659.07500000001</v>
      </c>
      <c r="CE99" s="14"/>
      <c r="CF99" s="14">
        <f t="shared" si="360"/>
        <v>117659.07500000001</v>
      </c>
      <c r="CG99" s="24"/>
      <c r="CH99" s="43">
        <f t="shared" si="361"/>
        <v>117659.07500000001</v>
      </c>
      <c r="CI99" s="8" t="s">
        <v>367</v>
      </c>
      <c r="CJ99" s="11"/>
    </row>
    <row r="100" spans="1:88" ht="37.5" customHeight="1" x14ac:dyDescent="0.35">
      <c r="A100" s="134"/>
      <c r="B100" s="145"/>
      <c r="C100" s="100" t="s">
        <v>11</v>
      </c>
      <c r="D100" s="13"/>
      <c r="E100" s="41"/>
      <c r="F100" s="13"/>
      <c r="G100" s="13"/>
      <c r="H100" s="13"/>
      <c r="I100" s="13"/>
      <c r="J100" s="13"/>
      <c r="K100" s="13"/>
      <c r="L100" s="13"/>
      <c r="M100" s="13"/>
      <c r="N100" s="13">
        <f t="shared" si="292"/>
        <v>0</v>
      </c>
      <c r="O100" s="13"/>
      <c r="P100" s="13">
        <f t="shared" si="338"/>
        <v>0</v>
      </c>
      <c r="Q100" s="13"/>
      <c r="R100" s="13">
        <f t="shared" si="339"/>
        <v>0</v>
      </c>
      <c r="S100" s="13"/>
      <c r="T100" s="13">
        <f t="shared" si="340"/>
        <v>0</v>
      </c>
      <c r="U100" s="13"/>
      <c r="V100" s="13">
        <f t="shared" si="341"/>
        <v>0</v>
      </c>
      <c r="W100" s="13"/>
      <c r="X100" s="13">
        <f t="shared" si="342"/>
        <v>0</v>
      </c>
      <c r="Y100" s="13"/>
      <c r="Z100" s="13">
        <f t="shared" si="343"/>
        <v>0</v>
      </c>
      <c r="AA100" s="13"/>
      <c r="AB100" s="13">
        <f t="shared" si="344"/>
        <v>0</v>
      </c>
      <c r="AC100" s="22"/>
      <c r="AD100" s="41">
        <f t="shared" si="345"/>
        <v>0</v>
      </c>
      <c r="AE100" s="13"/>
      <c r="AF100" s="41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>
        <f t="shared" si="305"/>
        <v>0</v>
      </c>
      <c r="AR100" s="13"/>
      <c r="AS100" s="13">
        <f t="shared" si="346"/>
        <v>0</v>
      </c>
      <c r="AT100" s="13"/>
      <c r="AU100" s="13">
        <f t="shared" si="347"/>
        <v>0</v>
      </c>
      <c r="AV100" s="13"/>
      <c r="AW100" s="13">
        <f t="shared" si="348"/>
        <v>0</v>
      </c>
      <c r="AX100" s="13"/>
      <c r="AY100" s="13">
        <f t="shared" si="349"/>
        <v>0</v>
      </c>
      <c r="AZ100" s="13"/>
      <c r="BA100" s="13">
        <f t="shared" si="350"/>
        <v>0</v>
      </c>
      <c r="BB100" s="13"/>
      <c r="BC100" s="13">
        <f t="shared" si="351"/>
        <v>0</v>
      </c>
      <c r="BD100" s="13"/>
      <c r="BE100" s="13">
        <f t="shared" si="352"/>
        <v>0</v>
      </c>
      <c r="BF100" s="22"/>
      <c r="BG100" s="41">
        <f t="shared" si="353"/>
        <v>0</v>
      </c>
      <c r="BH100" s="13"/>
      <c r="BI100" s="14"/>
      <c r="BJ100" s="14"/>
      <c r="BK100" s="14"/>
      <c r="BL100" s="14"/>
      <c r="BM100" s="14"/>
      <c r="BN100" s="14"/>
      <c r="BO100" s="14"/>
      <c r="BP100" s="14"/>
      <c r="BQ100" s="14">
        <v>1261.8800000000001</v>
      </c>
      <c r="BR100" s="14">
        <f t="shared" si="317"/>
        <v>1261.8800000000001</v>
      </c>
      <c r="BS100" s="14"/>
      <c r="BT100" s="14">
        <f t="shared" si="354"/>
        <v>1261.8800000000001</v>
      </c>
      <c r="BU100" s="14">
        <v>32.802999999999997</v>
      </c>
      <c r="BV100" s="14">
        <f t="shared" si="355"/>
        <v>1294.683</v>
      </c>
      <c r="BW100" s="14"/>
      <c r="BX100" s="14">
        <f t="shared" si="356"/>
        <v>1294.683</v>
      </c>
      <c r="BY100" s="14"/>
      <c r="BZ100" s="14">
        <f t="shared" si="357"/>
        <v>1294.683</v>
      </c>
      <c r="CA100" s="14"/>
      <c r="CB100" s="14">
        <f t="shared" si="358"/>
        <v>1294.683</v>
      </c>
      <c r="CC100" s="14"/>
      <c r="CD100" s="14">
        <f t="shared" si="359"/>
        <v>1294.683</v>
      </c>
      <c r="CE100" s="14"/>
      <c r="CF100" s="14">
        <f t="shared" si="360"/>
        <v>1294.683</v>
      </c>
      <c r="CG100" s="24"/>
      <c r="CH100" s="43">
        <f t="shared" si="361"/>
        <v>1294.683</v>
      </c>
      <c r="CI100" s="8" t="s">
        <v>367</v>
      </c>
      <c r="CJ100" s="11"/>
    </row>
    <row r="101" spans="1:88" ht="56.25" customHeight="1" x14ac:dyDescent="0.35">
      <c r="A101" s="133" t="s">
        <v>159</v>
      </c>
      <c r="B101" s="135" t="s">
        <v>372</v>
      </c>
      <c r="C101" s="100" t="s">
        <v>125</v>
      </c>
      <c r="D101" s="13"/>
      <c r="E101" s="41"/>
      <c r="F101" s="13"/>
      <c r="G101" s="13"/>
      <c r="H101" s="13"/>
      <c r="I101" s="13"/>
      <c r="J101" s="13"/>
      <c r="K101" s="13"/>
      <c r="L101" s="13"/>
      <c r="M101" s="13"/>
      <c r="N101" s="13">
        <f t="shared" si="292"/>
        <v>0</v>
      </c>
      <c r="O101" s="13"/>
      <c r="P101" s="13">
        <f t="shared" si="338"/>
        <v>0</v>
      </c>
      <c r="Q101" s="13"/>
      <c r="R101" s="13">
        <f t="shared" si="339"/>
        <v>0</v>
      </c>
      <c r="S101" s="13"/>
      <c r="T101" s="13">
        <f t="shared" si="340"/>
        <v>0</v>
      </c>
      <c r="U101" s="13"/>
      <c r="V101" s="13">
        <f t="shared" si="341"/>
        <v>0</v>
      </c>
      <c r="W101" s="13"/>
      <c r="X101" s="13">
        <f t="shared" si="342"/>
        <v>0</v>
      </c>
      <c r="Y101" s="13"/>
      <c r="Z101" s="13">
        <f t="shared" si="343"/>
        <v>0</v>
      </c>
      <c r="AA101" s="13"/>
      <c r="AB101" s="13">
        <f t="shared" si="344"/>
        <v>0</v>
      </c>
      <c r="AC101" s="22"/>
      <c r="AD101" s="41">
        <f t="shared" si="345"/>
        <v>0</v>
      </c>
      <c r="AE101" s="13"/>
      <c r="AF101" s="41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>
        <v>26408.017</v>
      </c>
      <c r="AQ101" s="13">
        <f t="shared" si="305"/>
        <v>26408.017</v>
      </c>
      <c r="AR101" s="13"/>
      <c r="AS101" s="13">
        <f t="shared" si="346"/>
        <v>26408.017</v>
      </c>
      <c r="AT101" s="13"/>
      <c r="AU101" s="13">
        <f t="shared" si="347"/>
        <v>26408.017</v>
      </c>
      <c r="AV101" s="13"/>
      <c r="AW101" s="13">
        <f t="shared" si="348"/>
        <v>26408.017</v>
      </c>
      <c r="AX101" s="13"/>
      <c r="AY101" s="13">
        <f t="shared" si="349"/>
        <v>26408.017</v>
      </c>
      <c r="AZ101" s="13"/>
      <c r="BA101" s="13">
        <f t="shared" si="350"/>
        <v>26408.017</v>
      </c>
      <c r="BB101" s="13"/>
      <c r="BC101" s="13">
        <f t="shared" si="351"/>
        <v>26408.017</v>
      </c>
      <c r="BD101" s="13"/>
      <c r="BE101" s="13">
        <f t="shared" si="352"/>
        <v>26408.017</v>
      </c>
      <c r="BF101" s="22"/>
      <c r="BG101" s="41">
        <f t="shared" si="353"/>
        <v>26408.017</v>
      </c>
      <c r="BH101" s="13"/>
      <c r="BI101" s="14"/>
      <c r="BJ101" s="14"/>
      <c r="BK101" s="14"/>
      <c r="BL101" s="14"/>
      <c r="BM101" s="14"/>
      <c r="BN101" s="14"/>
      <c r="BO101" s="14"/>
      <c r="BP101" s="14"/>
      <c r="BQ101" s="14">
        <v>88973.407000000007</v>
      </c>
      <c r="BR101" s="14">
        <f t="shared" si="317"/>
        <v>88973.407000000007</v>
      </c>
      <c r="BS101" s="14"/>
      <c r="BT101" s="14">
        <f t="shared" si="354"/>
        <v>88973.407000000007</v>
      </c>
      <c r="BU101" s="14">
        <v>3330.49</v>
      </c>
      <c r="BV101" s="14">
        <f t="shared" si="355"/>
        <v>92303.897000000012</v>
      </c>
      <c r="BW101" s="14"/>
      <c r="BX101" s="14">
        <f t="shared" si="356"/>
        <v>92303.897000000012</v>
      </c>
      <c r="BY101" s="14"/>
      <c r="BZ101" s="14">
        <f t="shared" si="357"/>
        <v>92303.897000000012</v>
      </c>
      <c r="CA101" s="14"/>
      <c r="CB101" s="14">
        <f t="shared" si="358"/>
        <v>92303.897000000012</v>
      </c>
      <c r="CC101" s="14"/>
      <c r="CD101" s="14">
        <f t="shared" si="359"/>
        <v>92303.897000000012</v>
      </c>
      <c r="CE101" s="14"/>
      <c r="CF101" s="14">
        <f t="shared" si="360"/>
        <v>92303.897000000012</v>
      </c>
      <c r="CG101" s="24"/>
      <c r="CH101" s="43">
        <f t="shared" si="361"/>
        <v>92303.897000000012</v>
      </c>
      <c r="CI101" s="8" t="s">
        <v>368</v>
      </c>
      <c r="CJ101" s="11"/>
    </row>
    <row r="102" spans="1:88" ht="37.5" customHeight="1" x14ac:dyDescent="0.35">
      <c r="A102" s="134"/>
      <c r="B102" s="136"/>
      <c r="C102" s="100" t="s">
        <v>11</v>
      </c>
      <c r="D102" s="13"/>
      <c r="E102" s="41"/>
      <c r="F102" s="13"/>
      <c r="G102" s="13"/>
      <c r="H102" s="13"/>
      <c r="I102" s="13"/>
      <c r="J102" s="13"/>
      <c r="K102" s="13"/>
      <c r="L102" s="13"/>
      <c r="M102" s="13"/>
      <c r="N102" s="13">
        <f t="shared" si="292"/>
        <v>0</v>
      </c>
      <c r="O102" s="13"/>
      <c r="P102" s="13">
        <f t="shared" si="338"/>
        <v>0</v>
      </c>
      <c r="Q102" s="13"/>
      <c r="R102" s="13">
        <f t="shared" si="339"/>
        <v>0</v>
      </c>
      <c r="S102" s="13"/>
      <c r="T102" s="13">
        <f t="shared" si="340"/>
        <v>0</v>
      </c>
      <c r="U102" s="13"/>
      <c r="V102" s="13">
        <f t="shared" si="341"/>
        <v>0</v>
      </c>
      <c r="W102" s="13"/>
      <c r="X102" s="13">
        <f t="shared" si="342"/>
        <v>0</v>
      </c>
      <c r="Y102" s="13"/>
      <c r="Z102" s="13">
        <f t="shared" si="343"/>
        <v>0</v>
      </c>
      <c r="AA102" s="13"/>
      <c r="AB102" s="13">
        <f t="shared" si="344"/>
        <v>0</v>
      </c>
      <c r="AC102" s="22"/>
      <c r="AD102" s="41">
        <f t="shared" si="345"/>
        <v>0</v>
      </c>
      <c r="AE102" s="13"/>
      <c r="AF102" s="41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>
        <f t="shared" si="305"/>
        <v>0</v>
      </c>
      <c r="AR102" s="13"/>
      <c r="AS102" s="13">
        <f t="shared" si="346"/>
        <v>0</v>
      </c>
      <c r="AT102" s="13"/>
      <c r="AU102" s="13">
        <f t="shared" si="347"/>
        <v>0</v>
      </c>
      <c r="AV102" s="13"/>
      <c r="AW102" s="13">
        <f t="shared" si="348"/>
        <v>0</v>
      </c>
      <c r="AX102" s="13"/>
      <c r="AY102" s="13">
        <f t="shared" si="349"/>
        <v>0</v>
      </c>
      <c r="AZ102" s="13"/>
      <c r="BA102" s="13">
        <f t="shared" si="350"/>
        <v>0</v>
      </c>
      <c r="BB102" s="13"/>
      <c r="BC102" s="13">
        <f t="shared" si="351"/>
        <v>0</v>
      </c>
      <c r="BD102" s="13"/>
      <c r="BE102" s="13">
        <f t="shared" si="352"/>
        <v>0</v>
      </c>
      <c r="BF102" s="22"/>
      <c r="BG102" s="41">
        <f t="shared" si="353"/>
        <v>0</v>
      </c>
      <c r="BH102" s="13"/>
      <c r="BI102" s="14"/>
      <c r="BJ102" s="14"/>
      <c r="BK102" s="14"/>
      <c r="BL102" s="14"/>
      <c r="BM102" s="14"/>
      <c r="BN102" s="14"/>
      <c r="BO102" s="14"/>
      <c r="BP102" s="14"/>
      <c r="BQ102" s="14">
        <v>301.82100000000003</v>
      </c>
      <c r="BR102" s="14">
        <f t="shared" si="317"/>
        <v>301.82100000000003</v>
      </c>
      <c r="BS102" s="14"/>
      <c r="BT102" s="14">
        <f t="shared" si="354"/>
        <v>301.82100000000003</v>
      </c>
      <c r="BU102" s="14">
        <v>7.85</v>
      </c>
      <c r="BV102" s="14">
        <f t="shared" si="355"/>
        <v>309.67100000000005</v>
      </c>
      <c r="BW102" s="14"/>
      <c r="BX102" s="14">
        <f t="shared" si="356"/>
        <v>309.67100000000005</v>
      </c>
      <c r="BY102" s="14"/>
      <c r="BZ102" s="14">
        <f t="shared" si="357"/>
        <v>309.67100000000005</v>
      </c>
      <c r="CA102" s="14"/>
      <c r="CB102" s="14">
        <f t="shared" si="358"/>
        <v>309.67100000000005</v>
      </c>
      <c r="CC102" s="14"/>
      <c r="CD102" s="14">
        <f t="shared" si="359"/>
        <v>309.67100000000005</v>
      </c>
      <c r="CE102" s="14"/>
      <c r="CF102" s="14">
        <f t="shared" si="360"/>
        <v>309.67100000000005</v>
      </c>
      <c r="CG102" s="24"/>
      <c r="CH102" s="43">
        <f t="shared" si="361"/>
        <v>309.67100000000005</v>
      </c>
      <c r="CI102" s="8" t="s">
        <v>368</v>
      </c>
      <c r="CJ102" s="11"/>
    </row>
    <row r="103" spans="1:88" ht="56.25" customHeight="1" x14ac:dyDescent="0.35">
      <c r="A103" s="90" t="s">
        <v>160</v>
      </c>
      <c r="B103" s="96" t="s">
        <v>392</v>
      </c>
      <c r="C103" s="100" t="s">
        <v>125</v>
      </c>
      <c r="D103" s="13"/>
      <c r="E103" s="41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>
        <f t="shared" si="339"/>
        <v>0</v>
      </c>
      <c r="S103" s="13"/>
      <c r="T103" s="13">
        <f t="shared" si="340"/>
        <v>0</v>
      </c>
      <c r="U103" s="13"/>
      <c r="V103" s="13">
        <f t="shared" si="341"/>
        <v>0</v>
      </c>
      <c r="W103" s="13"/>
      <c r="X103" s="13">
        <f t="shared" si="342"/>
        <v>0</v>
      </c>
      <c r="Y103" s="13"/>
      <c r="Z103" s="13">
        <f t="shared" si="343"/>
        <v>0</v>
      </c>
      <c r="AA103" s="13"/>
      <c r="AB103" s="13">
        <f t="shared" si="344"/>
        <v>0</v>
      </c>
      <c r="AC103" s="22"/>
      <c r="AD103" s="41">
        <f t="shared" si="345"/>
        <v>0</v>
      </c>
      <c r="AE103" s="13"/>
      <c r="AF103" s="41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>
        <f t="shared" si="347"/>
        <v>0</v>
      </c>
      <c r="AV103" s="13"/>
      <c r="AW103" s="13">
        <f t="shared" si="348"/>
        <v>0</v>
      </c>
      <c r="AX103" s="13"/>
      <c r="AY103" s="13">
        <f t="shared" si="349"/>
        <v>0</v>
      </c>
      <c r="AZ103" s="13"/>
      <c r="BA103" s="13">
        <f t="shared" si="350"/>
        <v>0</v>
      </c>
      <c r="BB103" s="13"/>
      <c r="BC103" s="13">
        <f t="shared" si="351"/>
        <v>0</v>
      </c>
      <c r="BD103" s="13"/>
      <c r="BE103" s="13">
        <f t="shared" si="352"/>
        <v>0</v>
      </c>
      <c r="BF103" s="22"/>
      <c r="BG103" s="41">
        <f t="shared" si="353"/>
        <v>0</v>
      </c>
      <c r="BH103" s="13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>
        <v>19435.135999999999</v>
      </c>
      <c r="BV103" s="14">
        <f t="shared" si="355"/>
        <v>19435.135999999999</v>
      </c>
      <c r="BW103" s="14"/>
      <c r="BX103" s="14">
        <f t="shared" si="356"/>
        <v>19435.135999999999</v>
      </c>
      <c r="BY103" s="14"/>
      <c r="BZ103" s="14">
        <f t="shared" si="357"/>
        <v>19435.135999999999</v>
      </c>
      <c r="CA103" s="14"/>
      <c r="CB103" s="14">
        <f t="shared" si="358"/>
        <v>19435.135999999999</v>
      </c>
      <c r="CC103" s="14"/>
      <c r="CD103" s="14">
        <f t="shared" si="359"/>
        <v>19435.135999999999</v>
      </c>
      <c r="CE103" s="14"/>
      <c r="CF103" s="14">
        <f t="shared" si="360"/>
        <v>19435.135999999999</v>
      </c>
      <c r="CG103" s="24"/>
      <c r="CH103" s="43">
        <f t="shared" si="361"/>
        <v>19435.135999999999</v>
      </c>
      <c r="CI103" s="8" t="s">
        <v>378</v>
      </c>
      <c r="CJ103" s="11"/>
    </row>
    <row r="104" spans="1:88" ht="75" customHeight="1" x14ac:dyDescent="0.35">
      <c r="A104" s="90" t="s">
        <v>161</v>
      </c>
      <c r="B104" s="96" t="s">
        <v>388</v>
      </c>
      <c r="C104" s="100" t="s">
        <v>125</v>
      </c>
      <c r="D104" s="13"/>
      <c r="E104" s="41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>
        <f t="shared" si="339"/>
        <v>0</v>
      </c>
      <c r="S104" s="13"/>
      <c r="T104" s="13">
        <f t="shared" si="340"/>
        <v>0</v>
      </c>
      <c r="U104" s="13"/>
      <c r="V104" s="13">
        <f t="shared" si="341"/>
        <v>0</v>
      </c>
      <c r="W104" s="13"/>
      <c r="X104" s="13">
        <f t="shared" si="342"/>
        <v>0</v>
      </c>
      <c r="Y104" s="13"/>
      <c r="Z104" s="13">
        <f t="shared" si="343"/>
        <v>0</v>
      </c>
      <c r="AA104" s="13"/>
      <c r="AB104" s="13">
        <f t="shared" si="344"/>
        <v>0</v>
      </c>
      <c r="AC104" s="22"/>
      <c r="AD104" s="41">
        <f t="shared" si="345"/>
        <v>0</v>
      </c>
      <c r="AE104" s="13"/>
      <c r="AF104" s="41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>
        <v>5817.9</v>
      </c>
      <c r="AU104" s="13">
        <f t="shared" si="347"/>
        <v>5817.9</v>
      </c>
      <c r="AV104" s="13"/>
      <c r="AW104" s="13">
        <f t="shared" si="348"/>
        <v>5817.9</v>
      </c>
      <c r="AX104" s="13"/>
      <c r="AY104" s="13">
        <f t="shared" si="349"/>
        <v>5817.9</v>
      </c>
      <c r="AZ104" s="13"/>
      <c r="BA104" s="13">
        <f t="shared" si="350"/>
        <v>5817.9</v>
      </c>
      <c r="BB104" s="13">
        <v>-5817.9</v>
      </c>
      <c r="BC104" s="13">
        <f t="shared" si="351"/>
        <v>0</v>
      </c>
      <c r="BD104" s="13"/>
      <c r="BE104" s="13">
        <f t="shared" si="352"/>
        <v>0</v>
      </c>
      <c r="BF104" s="22"/>
      <c r="BG104" s="41">
        <f t="shared" si="353"/>
        <v>0</v>
      </c>
      <c r="BH104" s="13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>
        <v>109823.6</v>
      </c>
      <c r="BV104" s="14">
        <f t="shared" si="355"/>
        <v>109823.6</v>
      </c>
      <c r="BW104" s="14"/>
      <c r="BX104" s="14">
        <f t="shared" si="356"/>
        <v>109823.6</v>
      </c>
      <c r="BY104" s="14"/>
      <c r="BZ104" s="14">
        <f t="shared" si="357"/>
        <v>109823.6</v>
      </c>
      <c r="CA104" s="14"/>
      <c r="CB104" s="14">
        <f t="shared" si="358"/>
        <v>109823.6</v>
      </c>
      <c r="CC104" s="14">
        <v>5817.9</v>
      </c>
      <c r="CD104" s="14">
        <f t="shared" si="359"/>
        <v>115641.5</v>
      </c>
      <c r="CE104" s="14"/>
      <c r="CF104" s="14">
        <f t="shared" si="360"/>
        <v>115641.5</v>
      </c>
      <c r="CG104" s="24"/>
      <c r="CH104" s="43">
        <f t="shared" si="361"/>
        <v>115641.5</v>
      </c>
      <c r="CI104" s="8" t="s">
        <v>379</v>
      </c>
      <c r="CJ104" s="11"/>
    </row>
    <row r="105" spans="1:88" ht="75" customHeight="1" x14ac:dyDescent="0.35">
      <c r="A105" s="90" t="s">
        <v>162</v>
      </c>
      <c r="B105" s="96" t="s">
        <v>393</v>
      </c>
      <c r="C105" s="100" t="s">
        <v>11</v>
      </c>
      <c r="D105" s="13"/>
      <c r="E105" s="41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>
        <v>69106.292000000001</v>
      </c>
      <c r="T105" s="13">
        <f t="shared" si="340"/>
        <v>69106.292000000001</v>
      </c>
      <c r="U105" s="13"/>
      <c r="V105" s="13">
        <f t="shared" si="341"/>
        <v>69106.292000000001</v>
      </c>
      <c r="W105" s="13"/>
      <c r="X105" s="13">
        <f t="shared" si="342"/>
        <v>69106.292000000001</v>
      </c>
      <c r="Y105" s="13"/>
      <c r="Z105" s="13">
        <f t="shared" si="343"/>
        <v>69106.292000000001</v>
      </c>
      <c r="AA105" s="13"/>
      <c r="AB105" s="13">
        <f t="shared" si="344"/>
        <v>69106.292000000001</v>
      </c>
      <c r="AC105" s="22">
        <v>-5382.1970000000001</v>
      </c>
      <c r="AD105" s="41">
        <f t="shared" si="345"/>
        <v>63724.095000000001</v>
      </c>
      <c r="AE105" s="13"/>
      <c r="AF105" s="41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>
        <f t="shared" si="348"/>
        <v>0</v>
      </c>
      <c r="AX105" s="13"/>
      <c r="AY105" s="13">
        <f t="shared" si="349"/>
        <v>0</v>
      </c>
      <c r="AZ105" s="13"/>
      <c r="BA105" s="13">
        <f t="shared" si="350"/>
        <v>0</v>
      </c>
      <c r="BB105" s="13"/>
      <c r="BC105" s="13">
        <f t="shared" si="351"/>
        <v>0</v>
      </c>
      <c r="BD105" s="13"/>
      <c r="BE105" s="13">
        <f t="shared" si="352"/>
        <v>0</v>
      </c>
      <c r="BF105" s="22"/>
      <c r="BG105" s="41">
        <f t="shared" si="353"/>
        <v>0</v>
      </c>
      <c r="BH105" s="13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>
        <f t="shared" si="356"/>
        <v>0</v>
      </c>
      <c r="BY105" s="14"/>
      <c r="BZ105" s="14">
        <f t="shared" si="357"/>
        <v>0</v>
      </c>
      <c r="CA105" s="14"/>
      <c r="CB105" s="14">
        <f t="shared" si="358"/>
        <v>0</v>
      </c>
      <c r="CC105" s="14"/>
      <c r="CD105" s="14">
        <f t="shared" si="359"/>
        <v>0</v>
      </c>
      <c r="CE105" s="14"/>
      <c r="CF105" s="14">
        <f t="shared" si="360"/>
        <v>0</v>
      </c>
      <c r="CG105" s="24"/>
      <c r="CH105" s="43">
        <f t="shared" si="361"/>
        <v>0</v>
      </c>
      <c r="CI105" s="8" t="s">
        <v>390</v>
      </c>
      <c r="CJ105" s="11"/>
    </row>
    <row r="106" spans="1:88" s="3" customFormat="1" ht="56.25" hidden="1" customHeight="1" x14ac:dyDescent="0.35">
      <c r="A106" s="54" t="s">
        <v>163</v>
      </c>
      <c r="B106" s="74" t="s">
        <v>413</v>
      </c>
      <c r="C106" s="5" t="s">
        <v>125</v>
      </c>
      <c r="D106" s="13"/>
      <c r="E106" s="41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>
        <v>270</v>
      </c>
      <c r="Z106" s="13">
        <f t="shared" si="343"/>
        <v>270</v>
      </c>
      <c r="AA106" s="13">
        <v>-270</v>
      </c>
      <c r="AB106" s="13">
        <f t="shared" si="344"/>
        <v>0</v>
      </c>
      <c r="AC106" s="22"/>
      <c r="AD106" s="13">
        <f t="shared" si="345"/>
        <v>0</v>
      </c>
      <c r="AE106" s="13"/>
      <c r="AF106" s="41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>
        <f t="shared" si="351"/>
        <v>0</v>
      </c>
      <c r="BD106" s="13"/>
      <c r="BE106" s="13">
        <f t="shared" si="352"/>
        <v>0</v>
      </c>
      <c r="BF106" s="22"/>
      <c r="BG106" s="13">
        <f t="shared" si="353"/>
        <v>0</v>
      </c>
      <c r="BH106" s="13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>
        <f t="shared" si="359"/>
        <v>0</v>
      </c>
      <c r="CE106" s="14"/>
      <c r="CF106" s="14">
        <f t="shared" si="360"/>
        <v>0</v>
      </c>
      <c r="CG106" s="24"/>
      <c r="CH106" s="14">
        <f t="shared" si="361"/>
        <v>0</v>
      </c>
      <c r="CI106" s="8" t="s">
        <v>409</v>
      </c>
      <c r="CJ106" s="11">
        <v>0</v>
      </c>
    </row>
    <row r="107" spans="1:88" x14ac:dyDescent="0.35">
      <c r="A107" s="90"/>
      <c r="B107" s="96" t="s">
        <v>26</v>
      </c>
      <c r="C107" s="100"/>
      <c r="D107" s="27">
        <f>D109+D110+D111+D112</f>
        <v>2465080.0999999996</v>
      </c>
      <c r="E107" s="27">
        <f>E109+E110+E111+E112</f>
        <v>-50000</v>
      </c>
      <c r="F107" s="27">
        <f t="shared" si="1"/>
        <v>2415080.0999999996</v>
      </c>
      <c r="G107" s="27">
        <f>G109+G110+G111+G112</f>
        <v>48628.492000000006</v>
      </c>
      <c r="H107" s="27">
        <f t="shared" si="289"/>
        <v>2463708.5919999997</v>
      </c>
      <c r="I107" s="27">
        <f>I109+I110+I111+I112</f>
        <v>0</v>
      </c>
      <c r="J107" s="27">
        <f t="shared" si="290"/>
        <v>2463708.5919999997</v>
      </c>
      <c r="K107" s="27">
        <f>K109+K110+K111+K112</f>
        <v>0</v>
      </c>
      <c r="L107" s="27">
        <f t="shared" si="291"/>
        <v>2463708.5919999997</v>
      </c>
      <c r="M107" s="27">
        <f>M109+M110+M111+M112</f>
        <v>1518729.047</v>
      </c>
      <c r="N107" s="27">
        <f t="shared" si="292"/>
        <v>3982437.6389999995</v>
      </c>
      <c r="O107" s="27">
        <f>O109+O110+O111+O112</f>
        <v>492.76900000000001</v>
      </c>
      <c r="P107" s="27">
        <f t="shared" si="338"/>
        <v>3982930.4079999994</v>
      </c>
      <c r="Q107" s="27">
        <f>Q109+Q110+Q111+Q112</f>
        <v>37982.144999999997</v>
      </c>
      <c r="R107" s="27">
        <f t="shared" si="339"/>
        <v>4020912.5529999994</v>
      </c>
      <c r="S107" s="27">
        <f>S109+S110+S111+S112</f>
        <v>189.619</v>
      </c>
      <c r="T107" s="27">
        <f t="shared" si="340"/>
        <v>4021102.1719999993</v>
      </c>
      <c r="U107" s="27">
        <f>U109+U110+U111+U112</f>
        <v>102139.21399999999</v>
      </c>
      <c r="V107" s="27">
        <f t="shared" si="341"/>
        <v>4123241.3859999995</v>
      </c>
      <c r="W107" s="27">
        <f>W109+W110+W111+W112</f>
        <v>481.09699999999998</v>
      </c>
      <c r="X107" s="27">
        <f t="shared" si="342"/>
        <v>4123722.4829999995</v>
      </c>
      <c r="Y107" s="27">
        <f>Y109+Y110+Y111+Y112</f>
        <v>70489.77</v>
      </c>
      <c r="Z107" s="27">
        <f t="shared" si="343"/>
        <v>4194212.2529999996</v>
      </c>
      <c r="AA107" s="13">
        <f>AA109+AA110+AA111+AA112</f>
        <v>598.98899999999992</v>
      </c>
      <c r="AB107" s="27">
        <f t="shared" si="344"/>
        <v>4194811.2419999996</v>
      </c>
      <c r="AC107" s="27">
        <f>AC109+AC110+AC111+AC112</f>
        <v>29651.476000000002</v>
      </c>
      <c r="AD107" s="41">
        <f t="shared" si="345"/>
        <v>4224462.7179999994</v>
      </c>
      <c r="AE107" s="27">
        <f t="shared" ref="AE107:BH107" si="362">AE109+AE110+AE111+AE112</f>
        <v>2999387.4</v>
      </c>
      <c r="AF107" s="27">
        <f>AF109+AF110+AF111+AF112</f>
        <v>0</v>
      </c>
      <c r="AG107" s="27">
        <f t="shared" si="14"/>
        <v>2999387.4</v>
      </c>
      <c r="AH107" s="27">
        <f>AH109+AH110+AH111+AH112</f>
        <v>3028.9719999999988</v>
      </c>
      <c r="AI107" s="27">
        <f t="shared" si="301"/>
        <v>3002416.372</v>
      </c>
      <c r="AJ107" s="27">
        <f>AJ109+AJ110+AJ111+AJ112</f>
        <v>-2850</v>
      </c>
      <c r="AK107" s="27">
        <f t="shared" si="302"/>
        <v>2999566.372</v>
      </c>
      <c r="AL107" s="27">
        <f>AL109+AL110+AL111+AL112</f>
        <v>0</v>
      </c>
      <c r="AM107" s="27">
        <f t="shared" si="303"/>
        <v>2999566.372</v>
      </c>
      <c r="AN107" s="27">
        <f>AN109+AN110+AN111+AN112</f>
        <v>0</v>
      </c>
      <c r="AO107" s="27">
        <f t="shared" si="304"/>
        <v>2999566.372</v>
      </c>
      <c r="AP107" s="27">
        <f>AP109+AP110+AP111+AP112</f>
        <v>-1532252.6970000002</v>
      </c>
      <c r="AQ107" s="27">
        <f t="shared" si="305"/>
        <v>1467313.6749999998</v>
      </c>
      <c r="AR107" s="27">
        <f>AR109+AR110+AR111+AR112</f>
        <v>0</v>
      </c>
      <c r="AS107" s="27">
        <f t="shared" si="346"/>
        <v>1467313.6749999998</v>
      </c>
      <c r="AT107" s="27">
        <f>AT109+AT110+AT111+AT112</f>
        <v>0</v>
      </c>
      <c r="AU107" s="27">
        <f t="shared" si="347"/>
        <v>1467313.6749999998</v>
      </c>
      <c r="AV107" s="27">
        <f>AV109+AV110+AV111+AV112</f>
        <v>0</v>
      </c>
      <c r="AW107" s="27">
        <f t="shared" si="348"/>
        <v>1467313.6749999998</v>
      </c>
      <c r="AX107" s="27">
        <f>AX109+AX110+AX111+AX112</f>
        <v>-114211.72699999998</v>
      </c>
      <c r="AY107" s="27">
        <f t="shared" si="349"/>
        <v>1353101.9479999999</v>
      </c>
      <c r="AZ107" s="27">
        <f>AZ109+AZ110+AZ111+AZ112</f>
        <v>0</v>
      </c>
      <c r="BA107" s="27">
        <f t="shared" si="350"/>
        <v>1353101.9479999999</v>
      </c>
      <c r="BB107" s="13">
        <f>BB109+BB110+BB111+BB112</f>
        <v>9695.5</v>
      </c>
      <c r="BC107" s="27">
        <f t="shared" si="351"/>
        <v>1362797.4479999999</v>
      </c>
      <c r="BD107" s="13">
        <f>BD109+BD110+BD111+BD112</f>
        <v>0</v>
      </c>
      <c r="BE107" s="27">
        <f t="shared" si="352"/>
        <v>1362797.4479999999</v>
      </c>
      <c r="BF107" s="27">
        <f>BF109+BF110+BF111+BF112</f>
        <v>2697</v>
      </c>
      <c r="BG107" s="41">
        <f t="shared" si="353"/>
        <v>1365494.4479999999</v>
      </c>
      <c r="BH107" s="27">
        <f t="shared" si="362"/>
        <v>2908124.2</v>
      </c>
      <c r="BI107" s="28">
        <f>BI109+BI110+BI111+BI112</f>
        <v>0</v>
      </c>
      <c r="BJ107" s="28">
        <f t="shared" si="28"/>
        <v>2908124.2</v>
      </c>
      <c r="BK107" s="28">
        <f>BK109+BK110+BK111+BK112</f>
        <v>7618.7</v>
      </c>
      <c r="BL107" s="28">
        <f t="shared" si="314"/>
        <v>2915742.9000000004</v>
      </c>
      <c r="BM107" s="28">
        <f>BM109+BM110+BM111+BM112</f>
        <v>0</v>
      </c>
      <c r="BN107" s="28">
        <f t="shared" si="315"/>
        <v>2915742.9000000004</v>
      </c>
      <c r="BO107" s="28">
        <f>BO109+BO110+BO111+BO112</f>
        <v>0</v>
      </c>
      <c r="BP107" s="28">
        <f t="shared" si="316"/>
        <v>2915742.9000000004</v>
      </c>
      <c r="BQ107" s="28">
        <f>BQ109+BQ110+BQ111+BQ112</f>
        <v>-20478.373000000007</v>
      </c>
      <c r="BR107" s="28">
        <f t="shared" si="317"/>
        <v>2895264.5270000002</v>
      </c>
      <c r="BS107" s="28">
        <f>BS109+BS110+BS111+BS112</f>
        <v>0</v>
      </c>
      <c r="BT107" s="28">
        <f t="shared" si="354"/>
        <v>2895264.5270000002</v>
      </c>
      <c r="BU107" s="28">
        <f>BU109+BU110+BU111+BU112</f>
        <v>0</v>
      </c>
      <c r="BV107" s="28">
        <f t="shared" si="355"/>
        <v>2895264.5270000002</v>
      </c>
      <c r="BW107" s="28">
        <f>BW109+BW110+BW111+BW112</f>
        <v>0</v>
      </c>
      <c r="BX107" s="28">
        <f t="shared" si="356"/>
        <v>2895264.5270000002</v>
      </c>
      <c r="BY107" s="28">
        <f>BY109+BY110+BY111+BY112</f>
        <v>35560.129999999997</v>
      </c>
      <c r="BZ107" s="28">
        <f t="shared" si="357"/>
        <v>2930824.6570000001</v>
      </c>
      <c r="CA107" s="28">
        <f>CA109+CA110+CA111+CA112</f>
        <v>0</v>
      </c>
      <c r="CB107" s="28">
        <f t="shared" si="358"/>
        <v>2930824.6570000001</v>
      </c>
      <c r="CC107" s="14">
        <f>CC109+CC110+CC111+CC112</f>
        <v>0</v>
      </c>
      <c r="CD107" s="28">
        <f t="shared" si="359"/>
        <v>2930824.6570000001</v>
      </c>
      <c r="CE107" s="14">
        <f>CE109+CE110+CE111+CE112</f>
        <v>0</v>
      </c>
      <c r="CF107" s="28">
        <f t="shared" si="360"/>
        <v>2930824.6570000001</v>
      </c>
      <c r="CG107" s="28">
        <f>CG109+CG110+CG111+CG112</f>
        <v>0</v>
      </c>
      <c r="CH107" s="43">
        <f t="shared" si="361"/>
        <v>2930824.6570000001</v>
      </c>
      <c r="CI107" s="29"/>
      <c r="CJ107" s="31"/>
    </row>
    <row r="108" spans="1:88" x14ac:dyDescent="0.35">
      <c r="A108" s="90"/>
      <c r="B108" s="91" t="s">
        <v>5</v>
      </c>
      <c r="C108" s="100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13"/>
      <c r="AB108" s="27"/>
      <c r="AC108" s="27"/>
      <c r="AD108" s="41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13"/>
      <c r="BC108" s="27"/>
      <c r="BD108" s="13"/>
      <c r="BE108" s="27"/>
      <c r="BF108" s="27"/>
      <c r="BG108" s="41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14"/>
      <c r="CD108" s="28"/>
      <c r="CE108" s="14"/>
      <c r="CF108" s="28"/>
      <c r="CG108" s="28"/>
      <c r="CH108" s="43"/>
      <c r="CI108" s="29"/>
      <c r="CJ108" s="31"/>
    </row>
    <row r="109" spans="1:88" s="30" customFormat="1" ht="18.75" hidden="1" customHeight="1" x14ac:dyDescent="0.35">
      <c r="A109" s="26"/>
      <c r="B109" s="35" t="s">
        <v>6</v>
      </c>
      <c r="C109" s="47"/>
      <c r="D109" s="27">
        <f>D113+D114+D115+D120+D121+D123+D124+D125+D126+D129</f>
        <v>847638.2</v>
      </c>
      <c r="E109" s="27">
        <f>E113+E114+E115+E120+E121+E123+E124+E125+E126+E129+E122</f>
        <v>-50000</v>
      </c>
      <c r="F109" s="27">
        <f t="shared" si="1"/>
        <v>797638.2</v>
      </c>
      <c r="G109" s="27">
        <f>G113+G114+G120+G121+G123+G124+G125+G126+G129+G122+G139+G140+G141+G117</f>
        <v>35295.692000000003</v>
      </c>
      <c r="H109" s="27">
        <f t="shared" ref="H109:H127" si="363">F109+G109</f>
        <v>832933.89199999999</v>
      </c>
      <c r="I109" s="27">
        <f>I113+I114+I115+I120+I121+I123+I124+I125+I126+I129+I122+I139+I140+I141</f>
        <v>0</v>
      </c>
      <c r="J109" s="27">
        <f t="shared" ref="J109:J127" si="364">H109+I109</f>
        <v>832933.89199999999</v>
      </c>
      <c r="K109" s="27">
        <f>K113+K114+K115+K120+K121+K123+K124+K125+K126+K129+K122+K139+K140+K141</f>
        <v>0</v>
      </c>
      <c r="L109" s="27">
        <f t="shared" ref="L109:L127" si="365">J109+K109</f>
        <v>832933.89199999999</v>
      </c>
      <c r="M109" s="27">
        <f>M113+M114+M120+M121+M123+M124+M125+M126+M129+M122+M139+M140+M141+M117+M145</f>
        <v>207624.37400000001</v>
      </c>
      <c r="N109" s="27">
        <f t="shared" ref="N109:N127" si="366">L109+M109</f>
        <v>1040558.2660000001</v>
      </c>
      <c r="O109" s="27">
        <f>O113+O114+O120+O121+O123+O124+O125+O126+O129+O122+O139+O140+O141+O117+O145</f>
        <v>492.76900000000001</v>
      </c>
      <c r="P109" s="27">
        <f t="shared" ref="P109:P115" si="367">N109+O109</f>
        <v>1041051.035</v>
      </c>
      <c r="Q109" s="27">
        <f>Q113+Q114+Q120+Q121+Q123+Q124+Q125+Q126+Q129+Q122+Q139+Q140+Q141+Q117+Q145</f>
        <v>37982.144999999997</v>
      </c>
      <c r="R109" s="27">
        <f t="shared" ref="R109:R115" si="368">P109+Q109</f>
        <v>1079033.18</v>
      </c>
      <c r="S109" s="27">
        <f>S113+S114+S120+S121+S123+S124+S125+S126+S129+S122+S139+S140+S141+S117+S145</f>
        <v>189.619</v>
      </c>
      <c r="T109" s="27">
        <f t="shared" ref="T109:T115" si="369">R109+S109</f>
        <v>1079222.7989999999</v>
      </c>
      <c r="U109" s="27">
        <f>U113+U114+U120+U121+U123+U124+U125+U126+U129+U122+U139+U140+U141+U117+U145</f>
        <v>102139.21399999999</v>
      </c>
      <c r="V109" s="27">
        <f t="shared" ref="V109:V115" si="370">T109+U109</f>
        <v>1181362.0129999998</v>
      </c>
      <c r="W109" s="27">
        <f>W113+W114+W120+W121+W123+W124+W125+W126+W129+W122+W139+W140+W141+W117+W145</f>
        <v>481.09699999999998</v>
      </c>
      <c r="X109" s="27">
        <f t="shared" ref="X109:X115" si="371">V109+W109</f>
        <v>1181843.1099999999</v>
      </c>
      <c r="Y109" s="27">
        <f>Y113+Y114+Y120+Y121+Y123+Y124+Y125+Y126+Y129+Y122+Y139+Y140+Y141+Y117+Y145</f>
        <v>70489.77</v>
      </c>
      <c r="Z109" s="27">
        <f t="shared" ref="Z109:Z115" si="372">X109+Y109</f>
        <v>1252332.8799999999</v>
      </c>
      <c r="AA109" s="13">
        <f>AA113+AA114+AA120+AA121+AA123+AA124+AA125+AA126+AA129+AA122+AA139+AA140+AA141+AA117+AA145</f>
        <v>598.98899999999992</v>
      </c>
      <c r="AB109" s="27">
        <f t="shared" ref="AB109:AB115" si="373">Z109+AA109</f>
        <v>1252931.8689999999</v>
      </c>
      <c r="AC109" s="27">
        <f>AC113+AC114+AC120+AC121+AC123+AC124+AC125+AC126+AC129+AC122+AC139+AC140+AC141+AC117+AC145+AC146</f>
        <v>29651.476000000002</v>
      </c>
      <c r="AD109" s="27">
        <f t="shared" ref="AD109:AD115" si="374">AB109+AC109</f>
        <v>1282583.345</v>
      </c>
      <c r="AE109" s="27">
        <f t="shared" ref="AE109:BH109" si="375">AE113+AE114+AE115+AE120+AE121+AE123+AE124+AE125+AE126+AE129</f>
        <v>641238.39999999991</v>
      </c>
      <c r="AF109" s="27">
        <f>AF113+AF114+AF115+AF120+AF121+AF123+AF124+AF125+AF126+AF129+AF122</f>
        <v>0</v>
      </c>
      <c r="AG109" s="27">
        <f t="shared" si="14"/>
        <v>641238.39999999991</v>
      </c>
      <c r="AH109" s="27">
        <f>AH113+AH114+AH115+AH120+AH121+AH123+AH124+AH125+AH126+AH129+AH122+AH139+AH140+AH141</f>
        <v>-13154.028</v>
      </c>
      <c r="AI109" s="27">
        <f t="shared" ref="AI109:AI127" si="376">AG109+AH109</f>
        <v>628084.37199999986</v>
      </c>
      <c r="AJ109" s="27">
        <f>AJ113+AJ114+AJ115+AJ120+AJ121+AJ123+AJ124+AJ125+AJ126+AJ129+AJ122+AJ139+AJ140+AJ141</f>
        <v>0</v>
      </c>
      <c r="AK109" s="27">
        <f t="shared" ref="AK109:AK127" si="377">AI109+AJ109</f>
        <v>628084.37199999986</v>
      </c>
      <c r="AL109" s="27">
        <f>AL113+AL114+AL115+AL120+AL121+AL123+AL124+AL125+AL126+AL129+AL122+AL139+AL140+AL141</f>
        <v>0</v>
      </c>
      <c r="AM109" s="27">
        <f t="shared" ref="AM109:AM127" si="378">AK109+AL109</f>
        <v>628084.37199999986</v>
      </c>
      <c r="AN109" s="27">
        <f>AN113+AN114+AN115+AN120+AN121+AN123+AN124+AN125+AN126+AN129+AN122+AN139+AN140+AN141</f>
        <v>0</v>
      </c>
      <c r="AO109" s="27">
        <f t="shared" ref="AO109:AO127" si="379">AM109+AN109</f>
        <v>628084.37199999986</v>
      </c>
      <c r="AP109" s="27">
        <f>AP113+AP114+AP120+AP121+AP123+AP124+AP125+AP126+AP129+AP122+AP139+AP140+AP141+AP117+AP145</f>
        <v>-128140.49400000001</v>
      </c>
      <c r="AQ109" s="27">
        <f t="shared" ref="AQ109:AQ127" si="380">AO109+AP109</f>
        <v>499943.87799999985</v>
      </c>
      <c r="AR109" s="27">
        <f>AR113+AR114+AR120+AR121+AR123+AR124+AR125+AR126+AR129+AR122+AR139+AR140+AR141+AR117+AR145</f>
        <v>0</v>
      </c>
      <c r="AS109" s="27">
        <f t="shared" ref="AS109:AS115" si="381">AQ109+AR109</f>
        <v>499943.87799999985</v>
      </c>
      <c r="AT109" s="27">
        <f>AT113+AT114+AT120+AT121+AT123+AT124+AT125+AT126+AT129+AT122+AT139+AT140+AT141+AT117+AT145</f>
        <v>0</v>
      </c>
      <c r="AU109" s="27">
        <f t="shared" ref="AU109:AU115" si="382">AS109+AT109</f>
        <v>499943.87799999985</v>
      </c>
      <c r="AV109" s="27">
        <f>AV113+AV114+AV120+AV121+AV123+AV124+AV125+AV126+AV129+AV122+AV139+AV140+AV141+AV117+AV145</f>
        <v>0</v>
      </c>
      <c r="AW109" s="27">
        <f t="shared" ref="AW109:AW115" si="383">AU109+AV109</f>
        <v>499943.87799999985</v>
      </c>
      <c r="AX109" s="27">
        <f>AX113+AX114+AX120+AX121+AX123+AX124+AX125+AX126+AX129+AX122+AX139+AX140+AX141+AX117+AX145</f>
        <v>-114211.72699999998</v>
      </c>
      <c r="AY109" s="27">
        <f t="shared" ref="AY109:AY115" si="384">AW109+AX109</f>
        <v>385732.15099999984</v>
      </c>
      <c r="AZ109" s="27">
        <f>AZ113+AZ114+AZ120+AZ121+AZ123+AZ124+AZ125+AZ126+AZ129+AZ122+AZ139+AZ140+AZ141+AZ117+AZ145</f>
        <v>0</v>
      </c>
      <c r="BA109" s="27">
        <f t="shared" ref="BA109:BA115" si="385">AY109+AZ109</f>
        <v>385732.15099999984</v>
      </c>
      <c r="BB109" s="13">
        <f>BB113+BB114+BB120+BB121+BB123+BB124+BB125+BB126+BB129+BB122+BB139+BB140+BB141+BB117+BB145</f>
        <v>9695.5</v>
      </c>
      <c r="BC109" s="27">
        <f t="shared" ref="BC109:BC115" si="386">BA109+BB109</f>
        <v>395427.65099999984</v>
      </c>
      <c r="BD109" s="13">
        <f>BD113+BD114+BD120+BD121+BD123+BD124+BD125+BD126+BD129+BD122+BD139+BD140+BD141+BD117+BD145</f>
        <v>0</v>
      </c>
      <c r="BE109" s="27">
        <f t="shared" ref="BE109:BE115" si="387">BC109+BD109</f>
        <v>395427.65099999984</v>
      </c>
      <c r="BF109" s="27">
        <f>BF113+BF114+BF120+BF121+BF123+BF124+BF125+BF126+BF129+BF122+BF139+BF140+BF141+BF117+BF145+BF146</f>
        <v>2697</v>
      </c>
      <c r="BG109" s="27">
        <f t="shared" ref="BG109:BG115" si="388">BE109+BF109</f>
        <v>398124.65099999984</v>
      </c>
      <c r="BH109" s="27">
        <f t="shared" si="375"/>
        <v>457987</v>
      </c>
      <c r="BI109" s="28">
        <f>BI113+BI114+BI115+BI120+BI121+BI123+BI124+BI125+BI126+BI129+BI122</f>
        <v>0</v>
      </c>
      <c r="BJ109" s="28">
        <f t="shared" si="28"/>
        <v>457987</v>
      </c>
      <c r="BK109" s="28">
        <f>BK113+BK114+BK115+BK120+BK121+BK123+BK124+BK125+BK126+BK129+BK122+BK139+BK140+BK141</f>
        <v>0</v>
      </c>
      <c r="BL109" s="28">
        <f t="shared" ref="BL109:BL127" si="389">BJ109+BK109</f>
        <v>457987</v>
      </c>
      <c r="BM109" s="28">
        <f>BM113+BM114+BM115+BM120+BM121+BM123+BM124+BM125+BM126+BM129+BM122+BM139+BM140+BM141</f>
        <v>0</v>
      </c>
      <c r="BN109" s="28">
        <f t="shared" ref="BN109:BN127" si="390">BL109+BM109</f>
        <v>457987</v>
      </c>
      <c r="BO109" s="28">
        <f>BO113+BO114+BO115+BO120+BO121+BO123+BO124+BO125+BO126+BO129+BO122+BO139+BO140+BO141</f>
        <v>0</v>
      </c>
      <c r="BP109" s="28">
        <f t="shared" ref="BP109:BP127" si="391">BN109+BO109</f>
        <v>457987</v>
      </c>
      <c r="BQ109" s="28">
        <f>BQ113+BQ114+BQ120+BQ121+BQ123+BQ124+BQ125+BQ126+BQ129+BQ122+BQ139+BQ140+BQ141+BQ117+BQ145</f>
        <v>51669.557999999997</v>
      </c>
      <c r="BR109" s="28">
        <f t="shared" ref="BR109:BR127" si="392">BP109+BQ109</f>
        <v>509656.55800000002</v>
      </c>
      <c r="BS109" s="28">
        <f>BS113+BS114+BS120+BS121+BS123+BS124+BS125+BS126+BS129+BS122+BS139+BS140+BS141+BS117+BS145</f>
        <v>0</v>
      </c>
      <c r="BT109" s="28">
        <f t="shared" ref="BT109:BT115" si="393">BR109+BS109</f>
        <v>509656.55800000002</v>
      </c>
      <c r="BU109" s="28">
        <f>BU113+BU114+BU120+BU121+BU123+BU124+BU125+BU126+BU129+BU122+BU139+BU140+BU141+BU117+BU145</f>
        <v>0</v>
      </c>
      <c r="BV109" s="28">
        <f t="shared" ref="BV109:BV115" si="394">BT109+BU109</f>
        <v>509656.55800000002</v>
      </c>
      <c r="BW109" s="28">
        <f>BW113+BW114+BW120+BW121+BW123+BW124+BW125+BW126+BW129+BW122+BW139+BW140+BW141+BW117+BW145</f>
        <v>0</v>
      </c>
      <c r="BX109" s="28">
        <f t="shared" ref="BX109:BX115" si="395">BV109+BW109</f>
        <v>509656.55800000002</v>
      </c>
      <c r="BY109" s="28">
        <f>BY113+BY114+BY120+BY121+BY123+BY124+BY125+BY126+BY129+BY122+BY139+BY140+BY141+BY117+BY145</f>
        <v>35560.129999999997</v>
      </c>
      <c r="BZ109" s="28">
        <f t="shared" ref="BZ109:BZ115" si="396">BX109+BY109</f>
        <v>545216.68799999997</v>
      </c>
      <c r="CA109" s="28">
        <f>CA113+CA114+CA120+CA121+CA123+CA124+CA125+CA126+CA129+CA122+CA139+CA140+CA141+CA117+CA145</f>
        <v>0</v>
      </c>
      <c r="CB109" s="28">
        <f t="shared" ref="CB109:CB115" si="397">BZ109+CA109</f>
        <v>545216.68799999997</v>
      </c>
      <c r="CC109" s="14">
        <f>CC113+CC114+CC120+CC121+CC123+CC124+CC125+CC126+CC129+CC122+CC139+CC140+CC141+CC117+CC145</f>
        <v>0</v>
      </c>
      <c r="CD109" s="28">
        <f t="shared" ref="CD109:CD115" si="398">CB109+CC109</f>
        <v>545216.68799999997</v>
      </c>
      <c r="CE109" s="14">
        <f>CE113+CE114+CE120+CE121+CE123+CE124+CE125+CE126+CE129+CE122+CE139+CE140+CE141+CE117+CE145</f>
        <v>0</v>
      </c>
      <c r="CF109" s="28">
        <f t="shared" ref="CF109:CF115" si="399">CD109+CE109</f>
        <v>545216.68799999997</v>
      </c>
      <c r="CG109" s="28">
        <f>CG113+CG114+CG120+CG121+CG123+CG124+CG125+CG126+CG129+CG122+CG139+CG140+CG141+CG117+CG145+CG146</f>
        <v>0</v>
      </c>
      <c r="CH109" s="28">
        <f t="shared" ref="CH109:CH115" si="400">CF109+CG109</f>
        <v>545216.68799999997</v>
      </c>
      <c r="CI109" s="29"/>
      <c r="CJ109" s="31">
        <v>0</v>
      </c>
    </row>
    <row r="110" spans="1:88" x14ac:dyDescent="0.35">
      <c r="A110" s="90"/>
      <c r="B110" s="95" t="s">
        <v>12</v>
      </c>
      <c r="C110" s="100"/>
      <c r="D110" s="27">
        <f>D130+D134+D137</f>
        <v>812467.89999999991</v>
      </c>
      <c r="E110" s="27">
        <f>E130+E134+E137</f>
        <v>0</v>
      </c>
      <c r="F110" s="27">
        <f t="shared" si="1"/>
        <v>812467.89999999991</v>
      </c>
      <c r="G110" s="27">
        <f>G130+G134+G137+G144</f>
        <v>3455.7999999999997</v>
      </c>
      <c r="H110" s="27">
        <f t="shared" si="363"/>
        <v>815923.7</v>
      </c>
      <c r="I110" s="27">
        <f>I130+I134+I137+I144</f>
        <v>0</v>
      </c>
      <c r="J110" s="27">
        <f t="shared" si="364"/>
        <v>815923.7</v>
      </c>
      <c r="K110" s="27">
        <f>K130+K134+K137+K144</f>
        <v>0</v>
      </c>
      <c r="L110" s="27">
        <f t="shared" si="365"/>
        <v>815923.7</v>
      </c>
      <c r="M110" s="27">
        <f>M130+M134+M137+M144+M118</f>
        <v>13110.306999999999</v>
      </c>
      <c r="N110" s="27">
        <f t="shared" si="366"/>
        <v>829034.00699999998</v>
      </c>
      <c r="O110" s="27">
        <f>O130+O134+O137+O144+O118</f>
        <v>0</v>
      </c>
      <c r="P110" s="27">
        <f t="shared" si="367"/>
        <v>829034.00699999998</v>
      </c>
      <c r="Q110" s="27">
        <f>Q130+Q134+Q137+Q144+Q118</f>
        <v>0</v>
      </c>
      <c r="R110" s="27">
        <f t="shared" si="368"/>
        <v>829034.00699999998</v>
      </c>
      <c r="S110" s="27">
        <f>S130+S134+S137+S144+S118</f>
        <v>0</v>
      </c>
      <c r="T110" s="27">
        <f t="shared" si="369"/>
        <v>829034.00699999998</v>
      </c>
      <c r="U110" s="27">
        <f>U130+U134+U137+U144+U118</f>
        <v>0</v>
      </c>
      <c r="V110" s="27">
        <f t="shared" si="370"/>
        <v>829034.00699999998</v>
      </c>
      <c r="W110" s="27">
        <f>W130+W134+W137+W144+W118</f>
        <v>0</v>
      </c>
      <c r="X110" s="27">
        <f t="shared" si="371"/>
        <v>829034.00699999998</v>
      </c>
      <c r="Y110" s="27">
        <f>Y130+Y134+Y137+Y144+Y118</f>
        <v>0</v>
      </c>
      <c r="Z110" s="27">
        <f t="shared" si="372"/>
        <v>829034.00699999998</v>
      </c>
      <c r="AA110" s="13">
        <f>AA130+AA134+AA137+AA144+AA118</f>
        <v>0</v>
      </c>
      <c r="AB110" s="27">
        <f t="shared" si="373"/>
        <v>829034.00699999998</v>
      </c>
      <c r="AC110" s="27">
        <f>AC130+AC134+AC137+AC144+AC118</f>
        <v>0</v>
      </c>
      <c r="AD110" s="41">
        <f t="shared" si="374"/>
        <v>829034.00699999998</v>
      </c>
      <c r="AE110" s="27">
        <f t="shared" ref="AE110:BH110" si="401">AE130+AE134+AE137</f>
        <v>215662.2</v>
      </c>
      <c r="AF110" s="27">
        <f>AF130+AF134+AF137</f>
        <v>0</v>
      </c>
      <c r="AG110" s="27">
        <f t="shared" si="14"/>
        <v>215662.2</v>
      </c>
      <c r="AH110" s="27">
        <f>AH130+AH134+AH137+AH144</f>
        <v>9024.7999999999993</v>
      </c>
      <c r="AI110" s="27">
        <f t="shared" si="376"/>
        <v>224687</v>
      </c>
      <c r="AJ110" s="27">
        <f>AJ130+AJ134+AJ137+AJ144</f>
        <v>-2850</v>
      </c>
      <c r="AK110" s="27">
        <f t="shared" si="377"/>
        <v>221837</v>
      </c>
      <c r="AL110" s="27">
        <f>AL130+AL134+AL137+AL144</f>
        <v>0</v>
      </c>
      <c r="AM110" s="27">
        <f t="shared" si="378"/>
        <v>221837</v>
      </c>
      <c r="AN110" s="27">
        <f>AN130+AN134+AN137+AN144</f>
        <v>0</v>
      </c>
      <c r="AO110" s="27">
        <f t="shared" si="379"/>
        <v>221837</v>
      </c>
      <c r="AP110" s="27">
        <f>AP130+AP134+AP137+AP144+AP118</f>
        <v>-9621.643</v>
      </c>
      <c r="AQ110" s="27">
        <f t="shared" si="380"/>
        <v>212215.35699999999</v>
      </c>
      <c r="AR110" s="27">
        <f>AR130+AR134+AR137+AR144+AR118</f>
        <v>0</v>
      </c>
      <c r="AS110" s="27">
        <f t="shared" si="381"/>
        <v>212215.35699999999</v>
      </c>
      <c r="AT110" s="27">
        <f>AT130+AT134+AT137+AT144+AT118</f>
        <v>0</v>
      </c>
      <c r="AU110" s="27">
        <f t="shared" si="382"/>
        <v>212215.35699999999</v>
      </c>
      <c r="AV110" s="27">
        <f>AV130+AV134+AV137+AV144+AV118</f>
        <v>0</v>
      </c>
      <c r="AW110" s="27">
        <f t="shared" si="383"/>
        <v>212215.35699999999</v>
      </c>
      <c r="AX110" s="27">
        <f>AX130+AX134+AX137+AX144+AX118</f>
        <v>0</v>
      </c>
      <c r="AY110" s="27">
        <f t="shared" si="384"/>
        <v>212215.35699999999</v>
      </c>
      <c r="AZ110" s="27">
        <f>AZ130+AZ134+AZ137+AZ144+AZ118</f>
        <v>0</v>
      </c>
      <c r="BA110" s="27">
        <f t="shared" si="385"/>
        <v>212215.35699999999</v>
      </c>
      <c r="BB110" s="13">
        <f>BB130+BB134+BB137+BB144+BB118</f>
        <v>0</v>
      </c>
      <c r="BC110" s="27">
        <f t="shared" si="386"/>
        <v>212215.35699999999</v>
      </c>
      <c r="BD110" s="13">
        <f>BD130+BD134+BD137+BD144+BD118</f>
        <v>0</v>
      </c>
      <c r="BE110" s="27">
        <f t="shared" si="387"/>
        <v>212215.35699999999</v>
      </c>
      <c r="BF110" s="27">
        <f>BF130+BF134+BF137+BF144+BF118</f>
        <v>0</v>
      </c>
      <c r="BG110" s="41">
        <f t="shared" si="388"/>
        <v>212215.35699999999</v>
      </c>
      <c r="BH110" s="27">
        <f t="shared" si="401"/>
        <v>209404.9</v>
      </c>
      <c r="BI110" s="28">
        <f>BI130+BI134+BI137</f>
        <v>0</v>
      </c>
      <c r="BJ110" s="28">
        <f t="shared" si="28"/>
        <v>209404.9</v>
      </c>
      <c r="BK110" s="28">
        <f>BK130+BK134+BK137+BK144</f>
        <v>11201.5</v>
      </c>
      <c r="BL110" s="28">
        <f t="shared" si="389"/>
        <v>220606.4</v>
      </c>
      <c r="BM110" s="28">
        <f>BM130+BM134+BM137+BM144</f>
        <v>0</v>
      </c>
      <c r="BN110" s="28">
        <f t="shared" si="390"/>
        <v>220606.4</v>
      </c>
      <c r="BO110" s="28">
        <f>BO130+BO134+BO137+BO144</f>
        <v>0</v>
      </c>
      <c r="BP110" s="28">
        <f t="shared" si="391"/>
        <v>220606.4</v>
      </c>
      <c r="BQ110" s="28">
        <f>BQ130+BQ134+BQ137+BQ144+BQ118</f>
        <v>-3607.3510000000001</v>
      </c>
      <c r="BR110" s="28">
        <f t="shared" si="392"/>
        <v>216999.049</v>
      </c>
      <c r="BS110" s="28">
        <f>BS130+BS134+BS137+BS144+BS118</f>
        <v>0</v>
      </c>
      <c r="BT110" s="28">
        <f t="shared" si="393"/>
        <v>216999.049</v>
      </c>
      <c r="BU110" s="28">
        <f>BU130+BU134+BU137+BU144+BU118</f>
        <v>0</v>
      </c>
      <c r="BV110" s="28">
        <f t="shared" si="394"/>
        <v>216999.049</v>
      </c>
      <c r="BW110" s="28">
        <f>BW130+BW134+BW137+BW144+BW118</f>
        <v>0</v>
      </c>
      <c r="BX110" s="28">
        <f t="shared" si="395"/>
        <v>216999.049</v>
      </c>
      <c r="BY110" s="28">
        <f>BY130+BY134+BY137+BY144+BY118</f>
        <v>0</v>
      </c>
      <c r="BZ110" s="28">
        <f t="shared" si="396"/>
        <v>216999.049</v>
      </c>
      <c r="CA110" s="28">
        <f>CA130+CA134+CA137+CA144+CA118</f>
        <v>0</v>
      </c>
      <c r="CB110" s="28">
        <f t="shared" si="397"/>
        <v>216999.049</v>
      </c>
      <c r="CC110" s="14">
        <f>CC130+CC134+CC137+CC144+CC118</f>
        <v>0</v>
      </c>
      <c r="CD110" s="28">
        <f t="shared" si="398"/>
        <v>216999.049</v>
      </c>
      <c r="CE110" s="14">
        <f>CE130+CE134+CE137+CE144+CE118</f>
        <v>0</v>
      </c>
      <c r="CF110" s="28">
        <f t="shared" si="399"/>
        <v>216999.049</v>
      </c>
      <c r="CG110" s="28">
        <f>CG130+CG134+CG137+CG144+CG118</f>
        <v>0</v>
      </c>
      <c r="CH110" s="43">
        <f t="shared" si="400"/>
        <v>216999.049</v>
      </c>
      <c r="CI110" s="29"/>
      <c r="CJ110" s="31"/>
    </row>
    <row r="111" spans="1:88" x14ac:dyDescent="0.35">
      <c r="A111" s="90"/>
      <c r="B111" s="95" t="s">
        <v>19</v>
      </c>
      <c r="C111" s="100"/>
      <c r="D111" s="27">
        <f>D138</f>
        <v>130817.7</v>
      </c>
      <c r="E111" s="27">
        <f>E138</f>
        <v>0</v>
      </c>
      <c r="F111" s="27">
        <f t="shared" si="1"/>
        <v>130817.7</v>
      </c>
      <c r="G111" s="27">
        <f>G138</f>
        <v>9877</v>
      </c>
      <c r="H111" s="27">
        <f t="shared" si="363"/>
        <v>140694.70000000001</v>
      </c>
      <c r="I111" s="27">
        <f>I138</f>
        <v>0</v>
      </c>
      <c r="J111" s="27">
        <f t="shared" si="364"/>
        <v>140694.70000000001</v>
      </c>
      <c r="K111" s="27">
        <f>K138</f>
        <v>0</v>
      </c>
      <c r="L111" s="27">
        <f t="shared" si="365"/>
        <v>140694.70000000001</v>
      </c>
      <c r="M111" s="27">
        <f>M138+M119</f>
        <v>346281.3</v>
      </c>
      <c r="N111" s="27">
        <f t="shared" si="366"/>
        <v>486976</v>
      </c>
      <c r="O111" s="27">
        <f>O138+O119</f>
        <v>0</v>
      </c>
      <c r="P111" s="27">
        <f t="shared" si="367"/>
        <v>486976</v>
      </c>
      <c r="Q111" s="27">
        <f>Q138+Q119</f>
        <v>0</v>
      </c>
      <c r="R111" s="27">
        <f t="shared" si="368"/>
        <v>486976</v>
      </c>
      <c r="S111" s="27">
        <f>S138+S119</f>
        <v>0</v>
      </c>
      <c r="T111" s="27">
        <f t="shared" si="369"/>
        <v>486976</v>
      </c>
      <c r="U111" s="27">
        <f>U138+U119</f>
        <v>0</v>
      </c>
      <c r="V111" s="27">
        <f t="shared" si="370"/>
        <v>486976</v>
      </c>
      <c r="W111" s="27">
        <f>W138+W119</f>
        <v>0</v>
      </c>
      <c r="X111" s="27">
        <f t="shared" si="371"/>
        <v>486976</v>
      </c>
      <c r="Y111" s="27">
        <f>Y138+Y119</f>
        <v>0</v>
      </c>
      <c r="Z111" s="27">
        <f t="shared" si="372"/>
        <v>486976</v>
      </c>
      <c r="AA111" s="13">
        <f>AA138+AA119</f>
        <v>0</v>
      </c>
      <c r="AB111" s="27">
        <f t="shared" si="373"/>
        <v>486976</v>
      </c>
      <c r="AC111" s="27">
        <f>AC138+AC119</f>
        <v>0</v>
      </c>
      <c r="AD111" s="41">
        <f t="shared" si="374"/>
        <v>486976</v>
      </c>
      <c r="AE111" s="27">
        <f t="shared" ref="AE111:BH111" si="402">AE138</f>
        <v>137475.1</v>
      </c>
      <c r="AF111" s="27">
        <f>AF138</f>
        <v>0</v>
      </c>
      <c r="AG111" s="27">
        <f t="shared" si="14"/>
        <v>137475.1</v>
      </c>
      <c r="AH111" s="27">
        <f>AH138</f>
        <v>7158.2</v>
      </c>
      <c r="AI111" s="27">
        <f t="shared" si="376"/>
        <v>144633.30000000002</v>
      </c>
      <c r="AJ111" s="27">
        <f>AJ138</f>
        <v>0</v>
      </c>
      <c r="AK111" s="27">
        <f t="shared" si="377"/>
        <v>144633.30000000002</v>
      </c>
      <c r="AL111" s="27">
        <f>AL138</f>
        <v>0</v>
      </c>
      <c r="AM111" s="27">
        <f t="shared" si="378"/>
        <v>144633.30000000002</v>
      </c>
      <c r="AN111" s="27">
        <f>AN138</f>
        <v>0</v>
      </c>
      <c r="AO111" s="27">
        <f t="shared" si="379"/>
        <v>144633.30000000002</v>
      </c>
      <c r="AP111" s="27">
        <f>AP138+AP119</f>
        <v>0</v>
      </c>
      <c r="AQ111" s="27">
        <f t="shared" si="380"/>
        <v>144633.30000000002</v>
      </c>
      <c r="AR111" s="27">
        <f>AR138+AR119</f>
        <v>0</v>
      </c>
      <c r="AS111" s="27">
        <f t="shared" si="381"/>
        <v>144633.30000000002</v>
      </c>
      <c r="AT111" s="27">
        <f>AT138+AT119</f>
        <v>0</v>
      </c>
      <c r="AU111" s="27">
        <f t="shared" si="382"/>
        <v>144633.30000000002</v>
      </c>
      <c r="AV111" s="27">
        <f>AV138+AV119</f>
        <v>0</v>
      </c>
      <c r="AW111" s="27">
        <f t="shared" si="383"/>
        <v>144633.30000000002</v>
      </c>
      <c r="AX111" s="27">
        <f>AX138+AX119</f>
        <v>0</v>
      </c>
      <c r="AY111" s="27">
        <f t="shared" si="384"/>
        <v>144633.30000000002</v>
      </c>
      <c r="AZ111" s="27">
        <f>AZ138+AZ119</f>
        <v>0</v>
      </c>
      <c r="BA111" s="27">
        <f t="shared" si="385"/>
        <v>144633.30000000002</v>
      </c>
      <c r="BB111" s="13">
        <f>BB138+BB119</f>
        <v>0</v>
      </c>
      <c r="BC111" s="27">
        <f t="shared" si="386"/>
        <v>144633.30000000002</v>
      </c>
      <c r="BD111" s="13">
        <f>BD138+BD119</f>
        <v>0</v>
      </c>
      <c r="BE111" s="27">
        <f t="shared" si="387"/>
        <v>144633.30000000002</v>
      </c>
      <c r="BF111" s="27">
        <f>BF138+BF119</f>
        <v>0</v>
      </c>
      <c r="BG111" s="41">
        <f t="shared" si="388"/>
        <v>144633.30000000002</v>
      </c>
      <c r="BH111" s="27">
        <f t="shared" si="402"/>
        <v>137475.1</v>
      </c>
      <c r="BI111" s="28">
        <f>BI138</f>
        <v>0</v>
      </c>
      <c r="BJ111" s="28">
        <f t="shared" si="28"/>
        <v>137475.1</v>
      </c>
      <c r="BK111" s="28">
        <f>BK138</f>
        <v>-3582.8</v>
      </c>
      <c r="BL111" s="28">
        <f t="shared" si="389"/>
        <v>133892.30000000002</v>
      </c>
      <c r="BM111" s="28">
        <f>BM138</f>
        <v>0</v>
      </c>
      <c r="BN111" s="28">
        <f t="shared" si="390"/>
        <v>133892.30000000002</v>
      </c>
      <c r="BO111" s="28">
        <f>BO138</f>
        <v>0</v>
      </c>
      <c r="BP111" s="28">
        <f t="shared" si="391"/>
        <v>133892.30000000002</v>
      </c>
      <c r="BQ111" s="28">
        <f>BQ138+BQ119</f>
        <v>0</v>
      </c>
      <c r="BR111" s="28">
        <f t="shared" si="392"/>
        <v>133892.30000000002</v>
      </c>
      <c r="BS111" s="28">
        <f>BS138+BS119</f>
        <v>0</v>
      </c>
      <c r="BT111" s="28">
        <f t="shared" si="393"/>
        <v>133892.30000000002</v>
      </c>
      <c r="BU111" s="28">
        <f>BU138+BU119</f>
        <v>0</v>
      </c>
      <c r="BV111" s="28">
        <f t="shared" si="394"/>
        <v>133892.30000000002</v>
      </c>
      <c r="BW111" s="28">
        <f>BW138+BW119</f>
        <v>0</v>
      </c>
      <c r="BX111" s="28">
        <f t="shared" si="395"/>
        <v>133892.30000000002</v>
      </c>
      <c r="BY111" s="28">
        <f>BY138+BY119</f>
        <v>0</v>
      </c>
      <c r="BZ111" s="28">
        <f t="shared" si="396"/>
        <v>133892.30000000002</v>
      </c>
      <c r="CA111" s="28">
        <f>CA138+CA119</f>
        <v>0</v>
      </c>
      <c r="CB111" s="28">
        <f t="shared" si="397"/>
        <v>133892.30000000002</v>
      </c>
      <c r="CC111" s="14">
        <f>CC138+CC119</f>
        <v>0</v>
      </c>
      <c r="CD111" s="28">
        <f t="shared" si="398"/>
        <v>133892.30000000002</v>
      </c>
      <c r="CE111" s="14">
        <f>CE138+CE119</f>
        <v>0</v>
      </c>
      <c r="CF111" s="28">
        <f t="shared" si="399"/>
        <v>133892.30000000002</v>
      </c>
      <c r="CG111" s="28">
        <f>CG138+CG119</f>
        <v>0</v>
      </c>
      <c r="CH111" s="43">
        <f t="shared" si="400"/>
        <v>133892.30000000002</v>
      </c>
      <c r="CI111" s="29"/>
      <c r="CJ111" s="31"/>
    </row>
    <row r="112" spans="1:88" ht="36" x14ac:dyDescent="0.35">
      <c r="A112" s="90"/>
      <c r="B112" s="95" t="s">
        <v>28</v>
      </c>
      <c r="C112" s="100"/>
      <c r="D112" s="27">
        <f>D131</f>
        <v>674156.3</v>
      </c>
      <c r="E112" s="27">
        <f>E131</f>
        <v>0</v>
      </c>
      <c r="F112" s="27">
        <f t="shared" si="1"/>
        <v>674156.3</v>
      </c>
      <c r="G112" s="27">
        <f>G131</f>
        <v>0</v>
      </c>
      <c r="H112" s="27">
        <f t="shared" si="363"/>
        <v>674156.3</v>
      </c>
      <c r="I112" s="27">
        <f>I131</f>
        <v>0</v>
      </c>
      <c r="J112" s="27">
        <f t="shared" si="364"/>
        <v>674156.3</v>
      </c>
      <c r="K112" s="27">
        <f>K131</f>
        <v>0</v>
      </c>
      <c r="L112" s="27">
        <f t="shared" si="365"/>
        <v>674156.3</v>
      </c>
      <c r="M112" s="27">
        <f>M131</f>
        <v>951713.06599999999</v>
      </c>
      <c r="N112" s="27">
        <f t="shared" si="366"/>
        <v>1625869.3659999999</v>
      </c>
      <c r="O112" s="27">
        <f>O131</f>
        <v>0</v>
      </c>
      <c r="P112" s="27">
        <f t="shared" si="367"/>
        <v>1625869.3659999999</v>
      </c>
      <c r="Q112" s="27">
        <f>Q131</f>
        <v>0</v>
      </c>
      <c r="R112" s="27">
        <f t="shared" si="368"/>
        <v>1625869.3659999999</v>
      </c>
      <c r="S112" s="27">
        <f>S131</f>
        <v>0</v>
      </c>
      <c r="T112" s="27">
        <f t="shared" si="369"/>
        <v>1625869.3659999999</v>
      </c>
      <c r="U112" s="27">
        <f>U131</f>
        <v>0</v>
      </c>
      <c r="V112" s="27">
        <f t="shared" si="370"/>
        <v>1625869.3659999999</v>
      </c>
      <c r="W112" s="27">
        <f>W131</f>
        <v>0</v>
      </c>
      <c r="X112" s="27">
        <f t="shared" si="371"/>
        <v>1625869.3659999999</v>
      </c>
      <c r="Y112" s="27">
        <f>Y131+Y149</f>
        <v>0</v>
      </c>
      <c r="Z112" s="27">
        <f t="shared" si="372"/>
        <v>1625869.3659999999</v>
      </c>
      <c r="AA112" s="13">
        <f>AA131+AA149</f>
        <v>0</v>
      </c>
      <c r="AB112" s="27">
        <f t="shared" si="373"/>
        <v>1625869.3659999999</v>
      </c>
      <c r="AC112" s="27">
        <f>AC131+AC149+AC152+AC155</f>
        <v>0</v>
      </c>
      <c r="AD112" s="41">
        <f t="shared" si="374"/>
        <v>1625869.3659999999</v>
      </c>
      <c r="AE112" s="27">
        <f t="shared" ref="AE112:BH112" si="403">AE131</f>
        <v>2005011.7</v>
      </c>
      <c r="AF112" s="27">
        <f>AF131</f>
        <v>0</v>
      </c>
      <c r="AG112" s="27">
        <f t="shared" si="14"/>
        <v>2005011.7</v>
      </c>
      <c r="AH112" s="27">
        <f>AH131</f>
        <v>0</v>
      </c>
      <c r="AI112" s="27">
        <f t="shared" si="376"/>
        <v>2005011.7</v>
      </c>
      <c r="AJ112" s="27">
        <f>AJ131</f>
        <v>0</v>
      </c>
      <c r="AK112" s="27">
        <f t="shared" si="377"/>
        <v>2005011.7</v>
      </c>
      <c r="AL112" s="27">
        <f>AL131</f>
        <v>0</v>
      </c>
      <c r="AM112" s="27">
        <f t="shared" si="378"/>
        <v>2005011.7</v>
      </c>
      <c r="AN112" s="27">
        <f>AN131</f>
        <v>0</v>
      </c>
      <c r="AO112" s="27">
        <f t="shared" si="379"/>
        <v>2005011.7</v>
      </c>
      <c r="AP112" s="27">
        <f>AP131</f>
        <v>-1394490.56</v>
      </c>
      <c r="AQ112" s="27">
        <f t="shared" si="380"/>
        <v>610521.1399999999</v>
      </c>
      <c r="AR112" s="27">
        <f>AR131</f>
        <v>0</v>
      </c>
      <c r="AS112" s="27">
        <f t="shared" si="381"/>
        <v>610521.1399999999</v>
      </c>
      <c r="AT112" s="27">
        <f>AT131</f>
        <v>0</v>
      </c>
      <c r="AU112" s="27">
        <f t="shared" si="382"/>
        <v>610521.1399999999</v>
      </c>
      <c r="AV112" s="27">
        <f>AV131</f>
        <v>0</v>
      </c>
      <c r="AW112" s="27">
        <f t="shared" si="383"/>
        <v>610521.1399999999</v>
      </c>
      <c r="AX112" s="27">
        <f>AX131</f>
        <v>0</v>
      </c>
      <c r="AY112" s="27">
        <f t="shared" si="384"/>
        <v>610521.1399999999</v>
      </c>
      <c r="AZ112" s="27">
        <f>AZ131</f>
        <v>0</v>
      </c>
      <c r="BA112" s="27">
        <f t="shared" si="385"/>
        <v>610521.1399999999</v>
      </c>
      <c r="BB112" s="13">
        <f>BB131+BB149</f>
        <v>0</v>
      </c>
      <c r="BC112" s="27">
        <f t="shared" si="386"/>
        <v>610521.1399999999</v>
      </c>
      <c r="BD112" s="13">
        <f>BD131+BD149</f>
        <v>0</v>
      </c>
      <c r="BE112" s="27">
        <f t="shared" si="387"/>
        <v>610521.1399999999</v>
      </c>
      <c r="BF112" s="27">
        <f>BF131+BF149+BF152+BF155</f>
        <v>0</v>
      </c>
      <c r="BG112" s="41">
        <f t="shared" si="388"/>
        <v>610521.1399999999</v>
      </c>
      <c r="BH112" s="27">
        <f t="shared" si="403"/>
        <v>2103257.2000000002</v>
      </c>
      <c r="BI112" s="28">
        <f>BI131</f>
        <v>0</v>
      </c>
      <c r="BJ112" s="28">
        <f t="shared" si="28"/>
        <v>2103257.2000000002</v>
      </c>
      <c r="BK112" s="28">
        <f>BK131</f>
        <v>0</v>
      </c>
      <c r="BL112" s="28">
        <f t="shared" si="389"/>
        <v>2103257.2000000002</v>
      </c>
      <c r="BM112" s="28">
        <f>BM131</f>
        <v>0</v>
      </c>
      <c r="BN112" s="28">
        <f t="shared" si="390"/>
        <v>2103257.2000000002</v>
      </c>
      <c r="BO112" s="28">
        <f>BO131</f>
        <v>0</v>
      </c>
      <c r="BP112" s="28">
        <f t="shared" si="391"/>
        <v>2103257.2000000002</v>
      </c>
      <c r="BQ112" s="28">
        <f>BQ131</f>
        <v>-68540.58</v>
      </c>
      <c r="BR112" s="28">
        <f t="shared" si="392"/>
        <v>2034716.62</v>
      </c>
      <c r="BS112" s="28">
        <f>BS131</f>
        <v>0</v>
      </c>
      <c r="BT112" s="28">
        <f t="shared" si="393"/>
        <v>2034716.62</v>
      </c>
      <c r="BU112" s="28">
        <f>BU131</f>
        <v>0</v>
      </c>
      <c r="BV112" s="28">
        <f t="shared" si="394"/>
        <v>2034716.62</v>
      </c>
      <c r="BW112" s="28">
        <f>BW131</f>
        <v>0</v>
      </c>
      <c r="BX112" s="28">
        <f t="shared" si="395"/>
        <v>2034716.62</v>
      </c>
      <c r="BY112" s="28">
        <f>BY131</f>
        <v>0</v>
      </c>
      <c r="BZ112" s="28">
        <f t="shared" si="396"/>
        <v>2034716.62</v>
      </c>
      <c r="CA112" s="28">
        <f>CA131</f>
        <v>0</v>
      </c>
      <c r="CB112" s="28">
        <f t="shared" si="397"/>
        <v>2034716.62</v>
      </c>
      <c r="CC112" s="14">
        <f>CC131+CC149</f>
        <v>0</v>
      </c>
      <c r="CD112" s="28">
        <f t="shared" si="398"/>
        <v>2034716.62</v>
      </c>
      <c r="CE112" s="14">
        <f>CE131+CE149</f>
        <v>0</v>
      </c>
      <c r="CF112" s="28">
        <f t="shared" si="399"/>
        <v>2034716.62</v>
      </c>
      <c r="CG112" s="28">
        <f>CG131+CG149+CG152+CG155</f>
        <v>0</v>
      </c>
      <c r="CH112" s="43">
        <f t="shared" si="400"/>
        <v>2034716.62</v>
      </c>
      <c r="CI112" s="29"/>
      <c r="CJ112" s="31"/>
    </row>
    <row r="113" spans="1:88" ht="56.25" customHeight="1" x14ac:dyDescent="0.35">
      <c r="A113" s="90" t="s">
        <v>163</v>
      </c>
      <c r="B113" s="95" t="s">
        <v>62</v>
      </c>
      <c r="C113" s="100" t="s">
        <v>125</v>
      </c>
      <c r="D113" s="13">
        <v>0</v>
      </c>
      <c r="E113" s="41">
        <v>0</v>
      </c>
      <c r="F113" s="13">
        <f t="shared" ref="F113:F204" si="404">D113+E113</f>
        <v>0</v>
      </c>
      <c r="G113" s="13">
        <v>0</v>
      </c>
      <c r="H113" s="13">
        <f t="shared" si="363"/>
        <v>0</v>
      </c>
      <c r="I113" s="13">
        <v>0</v>
      </c>
      <c r="J113" s="13">
        <f t="shared" si="364"/>
        <v>0</v>
      </c>
      <c r="K113" s="13">
        <v>0</v>
      </c>
      <c r="L113" s="13">
        <f t="shared" si="365"/>
        <v>0</v>
      </c>
      <c r="M113" s="13">
        <v>0</v>
      </c>
      <c r="N113" s="13">
        <f t="shared" si="366"/>
        <v>0</v>
      </c>
      <c r="O113" s="13">
        <v>0</v>
      </c>
      <c r="P113" s="13">
        <f t="shared" si="367"/>
        <v>0</v>
      </c>
      <c r="Q113" s="13">
        <v>0</v>
      </c>
      <c r="R113" s="13">
        <f t="shared" si="368"/>
        <v>0</v>
      </c>
      <c r="S113" s="13">
        <v>0</v>
      </c>
      <c r="T113" s="13">
        <f t="shared" si="369"/>
        <v>0</v>
      </c>
      <c r="U113" s="13">
        <v>0</v>
      </c>
      <c r="V113" s="13">
        <f t="shared" si="370"/>
        <v>0</v>
      </c>
      <c r="W113" s="13">
        <v>0</v>
      </c>
      <c r="X113" s="13">
        <f t="shared" si="371"/>
        <v>0</v>
      </c>
      <c r="Y113" s="13">
        <v>0</v>
      </c>
      <c r="Z113" s="13">
        <f t="shared" si="372"/>
        <v>0</v>
      </c>
      <c r="AA113" s="13">
        <v>0</v>
      </c>
      <c r="AB113" s="13">
        <f t="shared" si="373"/>
        <v>0</v>
      </c>
      <c r="AC113" s="22">
        <v>0</v>
      </c>
      <c r="AD113" s="41">
        <f t="shared" si="374"/>
        <v>0</v>
      </c>
      <c r="AE113" s="13">
        <v>33198.1</v>
      </c>
      <c r="AF113" s="41">
        <v>0</v>
      </c>
      <c r="AG113" s="13">
        <f t="shared" ref="AG113:AG204" si="405">AE113+AF113</f>
        <v>33198.1</v>
      </c>
      <c r="AH113" s="13">
        <v>0</v>
      </c>
      <c r="AI113" s="13">
        <f t="shared" si="376"/>
        <v>33198.1</v>
      </c>
      <c r="AJ113" s="13">
        <v>0</v>
      </c>
      <c r="AK113" s="13">
        <f t="shared" si="377"/>
        <v>33198.1</v>
      </c>
      <c r="AL113" s="13">
        <v>0</v>
      </c>
      <c r="AM113" s="13">
        <f t="shared" si="378"/>
        <v>33198.1</v>
      </c>
      <c r="AN113" s="13">
        <v>0</v>
      </c>
      <c r="AO113" s="13">
        <f t="shared" si="379"/>
        <v>33198.1</v>
      </c>
      <c r="AP113" s="13">
        <v>0</v>
      </c>
      <c r="AQ113" s="13">
        <f t="shared" si="380"/>
        <v>33198.1</v>
      </c>
      <c r="AR113" s="13">
        <v>0</v>
      </c>
      <c r="AS113" s="13">
        <f t="shared" si="381"/>
        <v>33198.1</v>
      </c>
      <c r="AT113" s="13">
        <v>0</v>
      </c>
      <c r="AU113" s="13">
        <f t="shared" si="382"/>
        <v>33198.1</v>
      </c>
      <c r="AV113" s="13">
        <v>0</v>
      </c>
      <c r="AW113" s="13">
        <f t="shared" si="383"/>
        <v>33198.1</v>
      </c>
      <c r="AX113" s="13">
        <v>0</v>
      </c>
      <c r="AY113" s="13">
        <f t="shared" si="384"/>
        <v>33198.1</v>
      </c>
      <c r="AZ113" s="13">
        <v>0</v>
      </c>
      <c r="BA113" s="13">
        <f t="shared" si="385"/>
        <v>33198.1</v>
      </c>
      <c r="BB113" s="13">
        <v>0</v>
      </c>
      <c r="BC113" s="13">
        <f t="shared" si="386"/>
        <v>33198.1</v>
      </c>
      <c r="BD113" s="13">
        <v>0</v>
      </c>
      <c r="BE113" s="13">
        <f t="shared" si="387"/>
        <v>33198.1</v>
      </c>
      <c r="BF113" s="22">
        <v>0</v>
      </c>
      <c r="BG113" s="41">
        <f t="shared" si="388"/>
        <v>33198.1</v>
      </c>
      <c r="BH113" s="14">
        <v>0</v>
      </c>
      <c r="BI113" s="14">
        <v>0</v>
      </c>
      <c r="BJ113" s="14">
        <f t="shared" ref="BJ113:BJ204" si="406">BH113+BI113</f>
        <v>0</v>
      </c>
      <c r="BK113" s="14">
        <v>0</v>
      </c>
      <c r="BL113" s="14">
        <f t="shared" si="389"/>
        <v>0</v>
      </c>
      <c r="BM113" s="14">
        <v>0</v>
      </c>
      <c r="BN113" s="14">
        <f t="shared" si="390"/>
        <v>0</v>
      </c>
      <c r="BO113" s="14">
        <v>0</v>
      </c>
      <c r="BP113" s="14">
        <f t="shared" si="391"/>
        <v>0</v>
      </c>
      <c r="BQ113" s="14">
        <v>0</v>
      </c>
      <c r="BR113" s="14">
        <f t="shared" si="392"/>
        <v>0</v>
      </c>
      <c r="BS113" s="14">
        <v>0</v>
      </c>
      <c r="BT113" s="14">
        <f t="shared" si="393"/>
        <v>0</v>
      </c>
      <c r="BU113" s="14">
        <v>0</v>
      </c>
      <c r="BV113" s="14">
        <f t="shared" si="394"/>
        <v>0</v>
      </c>
      <c r="BW113" s="14">
        <v>0</v>
      </c>
      <c r="BX113" s="14">
        <f t="shared" si="395"/>
        <v>0</v>
      </c>
      <c r="BY113" s="14">
        <v>0</v>
      </c>
      <c r="BZ113" s="14">
        <f t="shared" si="396"/>
        <v>0</v>
      </c>
      <c r="CA113" s="14">
        <v>0</v>
      </c>
      <c r="CB113" s="14">
        <f t="shared" si="397"/>
        <v>0</v>
      </c>
      <c r="CC113" s="14">
        <v>0</v>
      </c>
      <c r="CD113" s="14">
        <f t="shared" si="398"/>
        <v>0</v>
      </c>
      <c r="CE113" s="14">
        <v>0</v>
      </c>
      <c r="CF113" s="14">
        <f t="shared" si="399"/>
        <v>0</v>
      </c>
      <c r="CG113" s="24">
        <v>0</v>
      </c>
      <c r="CH113" s="43">
        <f t="shared" si="400"/>
        <v>0</v>
      </c>
      <c r="CI113" s="8" t="s">
        <v>96</v>
      </c>
      <c r="CJ113" s="11"/>
    </row>
    <row r="114" spans="1:88" ht="56.25" customHeight="1" x14ac:dyDescent="0.35">
      <c r="A114" s="90" t="s">
        <v>164</v>
      </c>
      <c r="B114" s="95" t="s">
        <v>63</v>
      </c>
      <c r="C114" s="100" t="s">
        <v>125</v>
      </c>
      <c r="D114" s="13">
        <v>99000</v>
      </c>
      <c r="E114" s="41">
        <v>-50000</v>
      </c>
      <c r="F114" s="13">
        <f t="shared" si="404"/>
        <v>49000</v>
      </c>
      <c r="G114" s="13"/>
      <c r="H114" s="13">
        <f t="shared" si="363"/>
        <v>49000</v>
      </c>
      <c r="I114" s="13"/>
      <c r="J114" s="13">
        <f t="shared" si="364"/>
        <v>49000</v>
      </c>
      <c r="K114" s="13"/>
      <c r="L114" s="13">
        <f t="shared" si="365"/>
        <v>49000</v>
      </c>
      <c r="M114" s="13">
        <v>193717.85</v>
      </c>
      <c r="N114" s="13">
        <f t="shared" si="366"/>
        <v>242717.85</v>
      </c>
      <c r="O114" s="13"/>
      <c r="P114" s="13">
        <f t="shared" si="367"/>
        <v>242717.85</v>
      </c>
      <c r="Q114" s="13"/>
      <c r="R114" s="13">
        <f t="shared" si="368"/>
        <v>242717.85</v>
      </c>
      <c r="S114" s="13"/>
      <c r="T114" s="13">
        <f t="shared" si="369"/>
        <v>242717.85</v>
      </c>
      <c r="U114" s="13">
        <v>78651.596999999994</v>
      </c>
      <c r="V114" s="13">
        <f t="shared" si="370"/>
        <v>321369.44699999999</v>
      </c>
      <c r="W114" s="13"/>
      <c r="X114" s="13">
        <f t="shared" si="371"/>
        <v>321369.44699999999</v>
      </c>
      <c r="Y114" s="13">
        <v>26650.125</v>
      </c>
      <c r="Z114" s="13">
        <f t="shared" si="372"/>
        <v>348019.57199999999</v>
      </c>
      <c r="AA114" s="13"/>
      <c r="AB114" s="13">
        <f t="shared" si="373"/>
        <v>348019.57199999999</v>
      </c>
      <c r="AC114" s="22"/>
      <c r="AD114" s="41">
        <f t="shared" si="374"/>
        <v>348019.57199999999</v>
      </c>
      <c r="AE114" s="13">
        <v>317159.3</v>
      </c>
      <c r="AF114" s="41"/>
      <c r="AG114" s="13">
        <f t="shared" si="405"/>
        <v>317159.3</v>
      </c>
      <c r="AH114" s="13"/>
      <c r="AI114" s="13">
        <f t="shared" si="376"/>
        <v>317159.3</v>
      </c>
      <c r="AJ114" s="13"/>
      <c r="AK114" s="13">
        <f t="shared" si="377"/>
        <v>317159.3</v>
      </c>
      <c r="AL114" s="13"/>
      <c r="AM114" s="13">
        <f t="shared" si="378"/>
        <v>317159.3</v>
      </c>
      <c r="AN114" s="13"/>
      <c r="AO114" s="13">
        <f t="shared" si="379"/>
        <v>317159.3</v>
      </c>
      <c r="AP114" s="13">
        <v>-193717.85</v>
      </c>
      <c r="AQ114" s="13">
        <f t="shared" si="380"/>
        <v>123441.44999999998</v>
      </c>
      <c r="AR114" s="13"/>
      <c r="AS114" s="13">
        <f t="shared" si="381"/>
        <v>123441.44999999998</v>
      </c>
      <c r="AT114" s="13"/>
      <c r="AU114" s="13">
        <f t="shared" si="382"/>
        <v>123441.44999999998</v>
      </c>
      <c r="AV114" s="13"/>
      <c r="AW114" s="13">
        <f t="shared" si="383"/>
        <v>123441.44999999998</v>
      </c>
      <c r="AX114" s="13">
        <v>-78651.596999999994</v>
      </c>
      <c r="AY114" s="13">
        <f t="shared" si="384"/>
        <v>44789.852999999988</v>
      </c>
      <c r="AZ114" s="13"/>
      <c r="BA114" s="13">
        <f t="shared" si="385"/>
        <v>44789.852999999988</v>
      </c>
      <c r="BB114" s="13">
        <v>-26650.125</v>
      </c>
      <c r="BC114" s="13">
        <f t="shared" si="386"/>
        <v>18139.727999999988</v>
      </c>
      <c r="BD114" s="13"/>
      <c r="BE114" s="13">
        <f t="shared" si="387"/>
        <v>18139.727999999988</v>
      </c>
      <c r="BF114" s="22"/>
      <c r="BG114" s="41">
        <f t="shared" si="388"/>
        <v>18139.727999999988</v>
      </c>
      <c r="BH114" s="14">
        <v>0</v>
      </c>
      <c r="BI114" s="14"/>
      <c r="BJ114" s="14">
        <f t="shared" si="406"/>
        <v>0</v>
      </c>
      <c r="BK114" s="14"/>
      <c r="BL114" s="14">
        <f t="shared" si="389"/>
        <v>0</v>
      </c>
      <c r="BM114" s="14"/>
      <c r="BN114" s="14">
        <f t="shared" si="390"/>
        <v>0</v>
      </c>
      <c r="BO114" s="14"/>
      <c r="BP114" s="14">
        <f t="shared" si="391"/>
        <v>0</v>
      </c>
      <c r="BQ114" s="14"/>
      <c r="BR114" s="14">
        <f t="shared" si="392"/>
        <v>0</v>
      </c>
      <c r="BS114" s="14"/>
      <c r="BT114" s="14">
        <f t="shared" si="393"/>
        <v>0</v>
      </c>
      <c r="BU114" s="14"/>
      <c r="BV114" s="14">
        <f t="shared" si="394"/>
        <v>0</v>
      </c>
      <c r="BW114" s="14"/>
      <c r="BX114" s="14">
        <f t="shared" si="395"/>
        <v>0</v>
      </c>
      <c r="BY114" s="14"/>
      <c r="BZ114" s="14">
        <f t="shared" si="396"/>
        <v>0</v>
      </c>
      <c r="CA114" s="14"/>
      <c r="CB114" s="14">
        <f t="shared" si="397"/>
        <v>0</v>
      </c>
      <c r="CC114" s="14">
        <v>0</v>
      </c>
      <c r="CD114" s="14">
        <f t="shared" si="398"/>
        <v>0</v>
      </c>
      <c r="CE114" s="14">
        <v>0</v>
      </c>
      <c r="CF114" s="14">
        <f t="shared" si="399"/>
        <v>0</v>
      </c>
      <c r="CG114" s="24">
        <v>0</v>
      </c>
      <c r="CH114" s="43">
        <f t="shared" si="400"/>
        <v>0</v>
      </c>
      <c r="CI114" s="8" t="s">
        <v>97</v>
      </c>
      <c r="CJ114" s="11"/>
    </row>
    <row r="115" spans="1:88" ht="93.75" customHeight="1" x14ac:dyDescent="0.35">
      <c r="A115" s="90" t="s">
        <v>165</v>
      </c>
      <c r="B115" s="95" t="s">
        <v>374</v>
      </c>
      <c r="C115" s="100" t="s">
        <v>125</v>
      </c>
      <c r="D115" s="13">
        <v>0</v>
      </c>
      <c r="E115" s="41">
        <v>0</v>
      </c>
      <c r="F115" s="13">
        <f t="shared" si="404"/>
        <v>0</v>
      </c>
      <c r="G115" s="13">
        <f>364.881+12789.147</f>
        <v>13154.028</v>
      </c>
      <c r="H115" s="13">
        <f t="shared" si="363"/>
        <v>13154.028</v>
      </c>
      <c r="I115" s="13"/>
      <c r="J115" s="13">
        <f t="shared" si="364"/>
        <v>13154.028</v>
      </c>
      <c r="K115" s="13"/>
      <c r="L115" s="13">
        <f t="shared" si="365"/>
        <v>13154.028</v>
      </c>
      <c r="M115" s="13">
        <f>M117+M118+M119</f>
        <v>364506.57899999997</v>
      </c>
      <c r="N115" s="13">
        <f t="shared" si="366"/>
        <v>377660.60699999996</v>
      </c>
      <c r="O115" s="13">
        <f>O117+O118+O119</f>
        <v>0</v>
      </c>
      <c r="P115" s="13">
        <f t="shared" si="367"/>
        <v>377660.60699999996</v>
      </c>
      <c r="Q115" s="13">
        <f>Q117+Q118+Q119</f>
        <v>0</v>
      </c>
      <c r="R115" s="13">
        <f t="shared" si="368"/>
        <v>377660.60699999996</v>
      </c>
      <c r="S115" s="13">
        <f>S117+S118+S119</f>
        <v>0</v>
      </c>
      <c r="T115" s="13">
        <f t="shared" si="369"/>
        <v>377660.60699999996</v>
      </c>
      <c r="U115" s="13">
        <f>U117+U118+U119</f>
        <v>0</v>
      </c>
      <c r="V115" s="13">
        <f t="shared" si="370"/>
        <v>377660.60699999996</v>
      </c>
      <c r="W115" s="13">
        <f>W117+W118+W119</f>
        <v>0</v>
      </c>
      <c r="X115" s="13">
        <f t="shared" si="371"/>
        <v>377660.60699999996</v>
      </c>
      <c r="Y115" s="13">
        <f>Y117+Y118+Y119</f>
        <v>-5750.2890000000007</v>
      </c>
      <c r="Z115" s="13">
        <f t="shared" si="372"/>
        <v>371910.31799999997</v>
      </c>
      <c r="AA115" s="13">
        <f>AA117+AA118+AA119</f>
        <v>0</v>
      </c>
      <c r="AB115" s="13">
        <f t="shared" si="373"/>
        <v>371910.31799999997</v>
      </c>
      <c r="AC115" s="22">
        <f>AC117+AC118+AC119</f>
        <v>0</v>
      </c>
      <c r="AD115" s="41">
        <f t="shared" si="374"/>
        <v>371910.31799999997</v>
      </c>
      <c r="AE115" s="13">
        <v>90000</v>
      </c>
      <c r="AF115" s="41">
        <v>0</v>
      </c>
      <c r="AG115" s="13">
        <f>AE115+AF115</f>
        <v>90000</v>
      </c>
      <c r="AH115" s="13">
        <v>-13154.028</v>
      </c>
      <c r="AI115" s="13">
        <f t="shared" si="376"/>
        <v>76845.971999999994</v>
      </c>
      <c r="AJ115" s="13"/>
      <c r="AK115" s="13">
        <f t="shared" si="377"/>
        <v>76845.971999999994</v>
      </c>
      <c r="AL115" s="13"/>
      <c r="AM115" s="13">
        <f t="shared" si="378"/>
        <v>76845.971999999994</v>
      </c>
      <c r="AN115" s="13"/>
      <c r="AO115" s="13">
        <f t="shared" si="379"/>
        <v>76845.971999999994</v>
      </c>
      <c r="AP115" s="13">
        <f>AP117</f>
        <v>-39177.717999999993</v>
      </c>
      <c r="AQ115" s="13">
        <f t="shared" si="380"/>
        <v>37668.254000000001</v>
      </c>
      <c r="AR115" s="13">
        <f>AR117</f>
        <v>0</v>
      </c>
      <c r="AS115" s="13">
        <f t="shared" si="381"/>
        <v>37668.254000000001</v>
      </c>
      <c r="AT115" s="13">
        <f>AT117</f>
        <v>0</v>
      </c>
      <c r="AU115" s="13">
        <f t="shared" si="382"/>
        <v>37668.254000000001</v>
      </c>
      <c r="AV115" s="13">
        <f>AV117</f>
        <v>0</v>
      </c>
      <c r="AW115" s="13">
        <f t="shared" si="383"/>
        <v>37668.254000000001</v>
      </c>
      <c r="AX115" s="13">
        <f>AX117</f>
        <v>0</v>
      </c>
      <c r="AY115" s="13">
        <f t="shared" si="384"/>
        <v>37668.254000000001</v>
      </c>
      <c r="AZ115" s="13">
        <f>AZ117</f>
        <v>0</v>
      </c>
      <c r="BA115" s="13">
        <f t="shared" si="385"/>
        <v>37668.254000000001</v>
      </c>
      <c r="BB115" s="13">
        <f>BB117</f>
        <v>0</v>
      </c>
      <c r="BC115" s="13">
        <f t="shared" si="386"/>
        <v>37668.254000000001</v>
      </c>
      <c r="BD115" s="13">
        <f>BD117</f>
        <v>0</v>
      </c>
      <c r="BE115" s="13">
        <f t="shared" si="387"/>
        <v>37668.254000000001</v>
      </c>
      <c r="BF115" s="22">
        <f>BF117</f>
        <v>0</v>
      </c>
      <c r="BG115" s="41">
        <f t="shared" si="388"/>
        <v>37668.254000000001</v>
      </c>
      <c r="BH115" s="14">
        <v>0</v>
      </c>
      <c r="BI115" s="14">
        <v>0</v>
      </c>
      <c r="BJ115" s="14">
        <f t="shared" si="406"/>
        <v>0</v>
      </c>
      <c r="BK115" s="14">
        <v>0</v>
      </c>
      <c r="BL115" s="14">
        <f t="shared" si="389"/>
        <v>0</v>
      </c>
      <c r="BM115" s="14">
        <v>0</v>
      </c>
      <c r="BN115" s="14">
        <f t="shared" si="390"/>
        <v>0</v>
      </c>
      <c r="BO115" s="14">
        <v>0</v>
      </c>
      <c r="BP115" s="14">
        <f t="shared" si="391"/>
        <v>0</v>
      </c>
      <c r="BQ115" s="14">
        <v>0</v>
      </c>
      <c r="BR115" s="14">
        <f t="shared" si="392"/>
        <v>0</v>
      </c>
      <c r="BS115" s="14">
        <v>0</v>
      </c>
      <c r="BT115" s="14">
        <f t="shared" si="393"/>
        <v>0</v>
      </c>
      <c r="BU115" s="14">
        <v>0</v>
      </c>
      <c r="BV115" s="14">
        <f t="shared" si="394"/>
        <v>0</v>
      </c>
      <c r="BW115" s="14">
        <v>0</v>
      </c>
      <c r="BX115" s="14">
        <f t="shared" si="395"/>
        <v>0</v>
      </c>
      <c r="BY115" s="14">
        <v>0</v>
      </c>
      <c r="BZ115" s="14">
        <f t="shared" si="396"/>
        <v>0</v>
      </c>
      <c r="CA115" s="14">
        <v>0</v>
      </c>
      <c r="CB115" s="14">
        <f t="shared" si="397"/>
        <v>0</v>
      </c>
      <c r="CC115" s="14">
        <v>0</v>
      </c>
      <c r="CD115" s="14">
        <f t="shared" si="398"/>
        <v>0</v>
      </c>
      <c r="CE115" s="14">
        <v>0</v>
      </c>
      <c r="CF115" s="14">
        <f t="shared" si="399"/>
        <v>0</v>
      </c>
      <c r="CG115" s="24">
        <v>0</v>
      </c>
      <c r="CH115" s="43">
        <f t="shared" si="400"/>
        <v>0</v>
      </c>
      <c r="CJ115" s="11"/>
    </row>
    <row r="116" spans="1:88" ht="18.75" customHeight="1" x14ac:dyDescent="0.35">
      <c r="A116" s="90"/>
      <c r="B116" s="91" t="s">
        <v>5</v>
      </c>
      <c r="C116" s="100"/>
      <c r="D116" s="13"/>
      <c r="E116" s="41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22"/>
      <c r="AD116" s="41"/>
      <c r="AE116" s="13"/>
      <c r="AF116" s="41"/>
      <c r="AG116" s="13">
        <f t="shared" si="405"/>
        <v>0</v>
      </c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22"/>
      <c r="BG116" s="41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24"/>
      <c r="CH116" s="43"/>
      <c r="CJ116" s="11"/>
    </row>
    <row r="117" spans="1:88" s="3" customFormat="1" ht="18.75" hidden="1" customHeight="1" x14ac:dyDescent="0.35">
      <c r="A117" s="54"/>
      <c r="B117" s="4" t="s">
        <v>6</v>
      </c>
      <c r="C117" s="5"/>
      <c r="D117" s="13"/>
      <c r="E117" s="41"/>
      <c r="F117" s="13"/>
      <c r="G117" s="13">
        <v>13154.028</v>
      </c>
      <c r="H117" s="13">
        <f t="shared" si="363"/>
        <v>13154.028</v>
      </c>
      <c r="I117" s="13"/>
      <c r="J117" s="13">
        <f t="shared" si="364"/>
        <v>13154.028</v>
      </c>
      <c r="K117" s="13"/>
      <c r="L117" s="13">
        <f t="shared" si="365"/>
        <v>13154.028</v>
      </c>
      <c r="M117" s="13"/>
      <c r="N117" s="13">
        <f t="shared" si="366"/>
        <v>13154.028</v>
      </c>
      <c r="O117" s="13"/>
      <c r="P117" s="13">
        <f t="shared" ref="P117:P127" si="407">N117+O117</f>
        <v>13154.028</v>
      </c>
      <c r="Q117" s="13"/>
      <c r="R117" s="13">
        <f t="shared" ref="R117:R127" si="408">P117+Q117</f>
        <v>13154.028</v>
      </c>
      <c r="S117" s="13"/>
      <c r="T117" s="13">
        <f t="shared" ref="T117:T127" si="409">R117+S117</f>
        <v>13154.028</v>
      </c>
      <c r="U117" s="13"/>
      <c r="V117" s="13">
        <f t="shared" ref="V117:V127" si="410">T117+U117</f>
        <v>13154.028</v>
      </c>
      <c r="W117" s="13"/>
      <c r="X117" s="13">
        <f t="shared" ref="X117:X127" si="411">V117+W117</f>
        <v>13154.028</v>
      </c>
      <c r="Y117" s="13">
        <f>-1265.6-4484.689</f>
        <v>-5750.2890000000007</v>
      </c>
      <c r="Z117" s="13">
        <f t="shared" ref="Z117:Z127" si="412">X117+Y117</f>
        <v>7403.7389999999996</v>
      </c>
      <c r="AA117" s="13"/>
      <c r="AB117" s="13">
        <f t="shared" ref="AB117:AB127" si="413">Z117+AA117</f>
        <v>7403.7389999999996</v>
      </c>
      <c r="AC117" s="22"/>
      <c r="AD117" s="13">
        <f t="shared" ref="AD117:AD127" si="414">AB117+AC117</f>
        <v>7403.7389999999996</v>
      </c>
      <c r="AE117" s="13">
        <v>90000</v>
      </c>
      <c r="AF117" s="41"/>
      <c r="AG117" s="13">
        <f t="shared" si="405"/>
        <v>90000</v>
      </c>
      <c r="AH117" s="13">
        <v>-13154.028</v>
      </c>
      <c r="AI117" s="13">
        <f t="shared" si="376"/>
        <v>76845.971999999994</v>
      </c>
      <c r="AJ117" s="13"/>
      <c r="AK117" s="13">
        <f t="shared" si="377"/>
        <v>76845.971999999994</v>
      </c>
      <c r="AL117" s="13"/>
      <c r="AM117" s="13">
        <f t="shared" si="378"/>
        <v>76845.971999999994</v>
      </c>
      <c r="AN117" s="13"/>
      <c r="AO117" s="13">
        <f t="shared" si="379"/>
        <v>76845.971999999994</v>
      </c>
      <c r="AP117" s="13">
        <f>-76845.972+37668.254</f>
        <v>-39177.717999999993</v>
      </c>
      <c r="AQ117" s="13">
        <f t="shared" si="380"/>
        <v>37668.254000000001</v>
      </c>
      <c r="AR117" s="13"/>
      <c r="AS117" s="13">
        <f t="shared" ref="AS117:AS127" si="415">AQ117+AR117</f>
        <v>37668.254000000001</v>
      </c>
      <c r="AT117" s="13"/>
      <c r="AU117" s="13">
        <f t="shared" ref="AU117:AU127" si="416">AS117+AT117</f>
        <v>37668.254000000001</v>
      </c>
      <c r="AV117" s="13"/>
      <c r="AW117" s="13">
        <f t="shared" ref="AW117:AW127" si="417">AU117+AV117</f>
        <v>37668.254000000001</v>
      </c>
      <c r="AX117" s="13"/>
      <c r="AY117" s="13">
        <f t="shared" ref="AY117:AY127" si="418">AW117+AX117</f>
        <v>37668.254000000001</v>
      </c>
      <c r="AZ117" s="13"/>
      <c r="BA117" s="13">
        <f t="shared" ref="BA117:BA127" si="419">AY117+AZ117</f>
        <v>37668.254000000001</v>
      </c>
      <c r="BB117" s="13"/>
      <c r="BC117" s="13">
        <f t="shared" ref="BC117:BC127" si="420">BA117+BB117</f>
        <v>37668.254000000001</v>
      </c>
      <c r="BD117" s="13"/>
      <c r="BE117" s="13">
        <f t="shared" ref="BE117:BE127" si="421">BC117+BD117</f>
        <v>37668.254000000001</v>
      </c>
      <c r="BF117" s="22"/>
      <c r="BG117" s="13">
        <f t="shared" ref="BG117:BG127" si="422">BE117+BF117</f>
        <v>37668.254000000001</v>
      </c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>
        <f t="shared" si="392"/>
        <v>0</v>
      </c>
      <c r="BS117" s="14"/>
      <c r="BT117" s="14">
        <f t="shared" ref="BT117:BT127" si="423">BR117+BS117</f>
        <v>0</v>
      </c>
      <c r="BU117" s="14"/>
      <c r="BV117" s="14">
        <f t="shared" ref="BV117:BV127" si="424">BT117+BU117</f>
        <v>0</v>
      </c>
      <c r="BW117" s="14"/>
      <c r="BX117" s="14">
        <f t="shared" ref="BX117:BX127" si="425">BV117+BW117</f>
        <v>0</v>
      </c>
      <c r="BY117" s="14"/>
      <c r="BZ117" s="14">
        <f t="shared" ref="BZ117:BZ127" si="426">BX117+BY117</f>
        <v>0</v>
      </c>
      <c r="CA117" s="14"/>
      <c r="CB117" s="14">
        <f t="shared" ref="CB117:CB127" si="427">BZ117+CA117</f>
        <v>0</v>
      </c>
      <c r="CC117" s="14"/>
      <c r="CD117" s="14">
        <f t="shared" ref="CD117:CD127" si="428">CB117+CC117</f>
        <v>0</v>
      </c>
      <c r="CE117" s="14"/>
      <c r="CF117" s="14">
        <f t="shared" ref="CF117:CF127" si="429">CD117+CE117</f>
        <v>0</v>
      </c>
      <c r="CG117" s="24"/>
      <c r="CH117" s="14">
        <f t="shared" ref="CH117:CH127" si="430">CF117+CG117</f>
        <v>0</v>
      </c>
      <c r="CI117" s="8" t="s">
        <v>373</v>
      </c>
      <c r="CJ117" s="11">
        <v>0</v>
      </c>
    </row>
    <row r="118" spans="1:88" ht="18.75" customHeight="1" x14ac:dyDescent="0.35">
      <c r="A118" s="90"/>
      <c r="B118" s="95" t="s">
        <v>12</v>
      </c>
      <c r="C118" s="100"/>
      <c r="D118" s="13"/>
      <c r="E118" s="41"/>
      <c r="F118" s="13"/>
      <c r="G118" s="13"/>
      <c r="H118" s="13">
        <f t="shared" si="363"/>
        <v>0</v>
      </c>
      <c r="I118" s="13"/>
      <c r="J118" s="13">
        <f t="shared" si="364"/>
        <v>0</v>
      </c>
      <c r="K118" s="13"/>
      <c r="L118" s="13">
        <f t="shared" si="365"/>
        <v>0</v>
      </c>
      <c r="M118" s="13">
        <v>18225.278999999999</v>
      </c>
      <c r="N118" s="13">
        <f t="shared" si="366"/>
        <v>18225.278999999999</v>
      </c>
      <c r="O118" s="13"/>
      <c r="P118" s="13">
        <f t="shared" si="407"/>
        <v>18225.278999999999</v>
      </c>
      <c r="Q118" s="13"/>
      <c r="R118" s="13">
        <f t="shared" si="408"/>
        <v>18225.278999999999</v>
      </c>
      <c r="S118" s="13"/>
      <c r="T118" s="13">
        <f t="shared" si="409"/>
        <v>18225.278999999999</v>
      </c>
      <c r="U118" s="13"/>
      <c r="V118" s="13">
        <f t="shared" si="410"/>
        <v>18225.278999999999</v>
      </c>
      <c r="W118" s="13"/>
      <c r="X118" s="13">
        <f t="shared" si="411"/>
        <v>18225.278999999999</v>
      </c>
      <c r="Y118" s="13"/>
      <c r="Z118" s="13">
        <f t="shared" si="412"/>
        <v>18225.278999999999</v>
      </c>
      <c r="AA118" s="13"/>
      <c r="AB118" s="13">
        <f t="shared" si="413"/>
        <v>18225.278999999999</v>
      </c>
      <c r="AC118" s="22"/>
      <c r="AD118" s="41">
        <f t="shared" si="414"/>
        <v>18225.278999999999</v>
      </c>
      <c r="AE118" s="13"/>
      <c r="AF118" s="41"/>
      <c r="AG118" s="13">
        <f t="shared" si="405"/>
        <v>0</v>
      </c>
      <c r="AH118" s="13"/>
      <c r="AI118" s="13">
        <f t="shared" si="376"/>
        <v>0</v>
      </c>
      <c r="AJ118" s="13"/>
      <c r="AK118" s="13">
        <f t="shared" si="377"/>
        <v>0</v>
      </c>
      <c r="AL118" s="13"/>
      <c r="AM118" s="13">
        <f t="shared" si="378"/>
        <v>0</v>
      </c>
      <c r="AN118" s="13"/>
      <c r="AO118" s="13">
        <f t="shared" si="379"/>
        <v>0</v>
      </c>
      <c r="AP118" s="13"/>
      <c r="AQ118" s="13">
        <f t="shared" si="380"/>
        <v>0</v>
      </c>
      <c r="AR118" s="13"/>
      <c r="AS118" s="13">
        <f t="shared" si="415"/>
        <v>0</v>
      </c>
      <c r="AT118" s="13"/>
      <c r="AU118" s="13">
        <f t="shared" si="416"/>
        <v>0</v>
      </c>
      <c r="AV118" s="13"/>
      <c r="AW118" s="13">
        <f t="shared" si="417"/>
        <v>0</v>
      </c>
      <c r="AX118" s="13"/>
      <c r="AY118" s="13">
        <f t="shared" si="418"/>
        <v>0</v>
      </c>
      <c r="AZ118" s="13"/>
      <c r="BA118" s="13">
        <f t="shared" si="419"/>
        <v>0</v>
      </c>
      <c r="BB118" s="13"/>
      <c r="BC118" s="13">
        <f t="shared" si="420"/>
        <v>0</v>
      </c>
      <c r="BD118" s="13"/>
      <c r="BE118" s="13">
        <f t="shared" si="421"/>
        <v>0</v>
      </c>
      <c r="BF118" s="22"/>
      <c r="BG118" s="41">
        <f t="shared" si="422"/>
        <v>0</v>
      </c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>
        <f t="shared" si="392"/>
        <v>0</v>
      </c>
      <c r="BS118" s="14"/>
      <c r="BT118" s="14">
        <f t="shared" si="423"/>
        <v>0</v>
      </c>
      <c r="BU118" s="14"/>
      <c r="BV118" s="14">
        <f t="shared" si="424"/>
        <v>0</v>
      </c>
      <c r="BW118" s="14"/>
      <c r="BX118" s="14">
        <f t="shared" si="425"/>
        <v>0</v>
      </c>
      <c r="BY118" s="14"/>
      <c r="BZ118" s="14">
        <f t="shared" si="426"/>
        <v>0</v>
      </c>
      <c r="CA118" s="14"/>
      <c r="CB118" s="14">
        <f t="shared" si="427"/>
        <v>0</v>
      </c>
      <c r="CC118" s="14"/>
      <c r="CD118" s="14">
        <f t="shared" si="428"/>
        <v>0</v>
      </c>
      <c r="CE118" s="14"/>
      <c r="CF118" s="14">
        <f t="shared" si="429"/>
        <v>0</v>
      </c>
      <c r="CG118" s="24"/>
      <c r="CH118" s="43">
        <f t="shared" si="430"/>
        <v>0</v>
      </c>
      <c r="CI118" s="8" t="s">
        <v>394</v>
      </c>
      <c r="CJ118" s="11"/>
    </row>
    <row r="119" spans="1:88" ht="18.75" customHeight="1" x14ac:dyDescent="0.35">
      <c r="A119" s="90"/>
      <c r="B119" s="95" t="s">
        <v>19</v>
      </c>
      <c r="C119" s="100"/>
      <c r="D119" s="13"/>
      <c r="E119" s="41"/>
      <c r="F119" s="13"/>
      <c r="G119" s="13"/>
      <c r="H119" s="13">
        <f t="shared" si="363"/>
        <v>0</v>
      </c>
      <c r="I119" s="13"/>
      <c r="J119" s="13">
        <f t="shared" si="364"/>
        <v>0</v>
      </c>
      <c r="K119" s="13"/>
      <c r="L119" s="13">
        <f t="shared" si="365"/>
        <v>0</v>
      </c>
      <c r="M119" s="13">
        <v>346281.3</v>
      </c>
      <c r="N119" s="13">
        <f t="shared" si="366"/>
        <v>346281.3</v>
      </c>
      <c r="O119" s="13"/>
      <c r="P119" s="13">
        <f t="shared" si="407"/>
        <v>346281.3</v>
      </c>
      <c r="Q119" s="13"/>
      <c r="R119" s="13">
        <f t="shared" si="408"/>
        <v>346281.3</v>
      </c>
      <c r="S119" s="13"/>
      <c r="T119" s="13">
        <f t="shared" si="409"/>
        <v>346281.3</v>
      </c>
      <c r="U119" s="13"/>
      <c r="V119" s="13">
        <f t="shared" si="410"/>
        <v>346281.3</v>
      </c>
      <c r="W119" s="13"/>
      <c r="X119" s="13">
        <f t="shared" si="411"/>
        <v>346281.3</v>
      </c>
      <c r="Y119" s="13"/>
      <c r="Z119" s="13">
        <f t="shared" si="412"/>
        <v>346281.3</v>
      </c>
      <c r="AA119" s="13"/>
      <c r="AB119" s="13">
        <f t="shared" si="413"/>
        <v>346281.3</v>
      </c>
      <c r="AC119" s="22"/>
      <c r="AD119" s="41">
        <f t="shared" si="414"/>
        <v>346281.3</v>
      </c>
      <c r="AE119" s="13"/>
      <c r="AF119" s="41"/>
      <c r="AG119" s="13">
        <f t="shared" si="405"/>
        <v>0</v>
      </c>
      <c r="AH119" s="13"/>
      <c r="AI119" s="13">
        <f t="shared" si="376"/>
        <v>0</v>
      </c>
      <c r="AJ119" s="13"/>
      <c r="AK119" s="13">
        <f t="shared" si="377"/>
        <v>0</v>
      </c>
      <c r="AL119" s="13"/>
      <c r="AM119" s="13">
        <f t="shared" si="378"/>
        <v>0</v>
      </c>
      <c r="AN119" s="13"/>
      <c r="AO119" s="13">
        <f t="shared" si="379"/>
        <v>0</v>
      </c>
      <c r="AP119" s="13"/>
      <c r="AQ119" s="13">
        <f t="shared" si="380"/>
        <v>0</v>
      </c>
      <c r="AR119" s="13"/>
      <c r="AS119" s="13">
        <f t="shared" si="415"/>
        <v>0</v>
      </c>
      <c r="AT119" s="13"/>
      <c r="AU119" s="13">
        <f t="shared" si="416"/>
        <v>0</v>
      </c>
      <c r="AV119" s="13"/>
      <c r="AW119" s="13">
        <f t="shared" si="417"/>
        <v>0</v>
      </c>
      <c r="AX119" s="13"/>
      <c r="AY119" s="13">
        <f t="shared" si="418"/>
        <v>0</v>
      </c>
      <c r="AZ119" s="13"/>
      <c r="BA119" s="13">
        <f t="shared" si="419"/>
        <v>0</v>
      </c>
      <c r="BB119" s="13"/>
      <c r="BC119" s="13">
        <f t="shared" si="420"/>
        <v>0</v>
      </c>
      <c r="BD119" s="13"/>
      <c r="BE119" s="13">
        <f t="shared" si="421"/>
        <v>0</v>
      </c>
      <c r="BF119" s="22"/>
      <c r="BG119" s="41">
        <f t="shared" si="422"/>
        <v>0</v>
      </c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>
        <f t="shared" si="392"/>
        <v>0</v>
      </c>
      <c r="BS119" s="14"/>
      <c r="BT119" s="14">
        <f t="shared" si="423"/>
        <v>0</v>
      </c>
      <c r="BU119" s="14"/>
      <c r="BV119" s="14">
        <f t="shared" si="424"/>
        <v>0</v>
      </c>
      <c r="BW119" s="14"/>
      <c r="BX119" s="14">
        <f t="shared" si="425"/>
        <v>0</v>
      </c>
      <c r="BY119" s="14"/>
      <c r="BZ119" s="14">
        <f t="shared" si="426"/>
        <v>0</v>
      </c>
      <c r="CA119" s="14"/>
      <c r="CB119" s="14">
        <f t="shared" si="427"/>
        <v>0</v>
      </c>
      <c r="CC119" s="14"/>
      <c r="CD119" s="14">
        <f t="shared" si="428"/>
        <v>0</v>
      </c>
      <c r="CE119" s="14"/>
      <c r="CF119" s="14">
        <f t="shared" si="429"/>
        <v>0</v>
      </c>
      <c r="CG119" s="24"/>
      <c r="CH119" s="43">
        <f t="shared" si="430"/>
        <v>0</v>
      </c>
      <c r="CJ119" s="11"/>
    </row>
    <row r="120" spans="1:88" ht="56.25" customHeight="1" x14ac:dyDescent="0.35">
      <c r="A120" s="90" t="s">
        <v>166</v>
      </c>
      <c r="B120" s="95" t="s">
        <v>64</v>
      </c>
      <c r="C120" s="100" t="s">
        <v>125</v>
      </c>
      <c r="D120" s="13">
        <v>0</v>
      </c>
      <c r="E120" s="41">
        <v>0</v>
      </c>
      <c r="F120" s="13">
        <f t="shared" si="404"/>
        <v>0</v>
      </c>
      <c r="G120" s="13">
        <v>0</v>
      </c>
      <c r="H120" s="13">
        <f t="shared" si="363"/>
        <v>0</v>
      </c>
      <c r="I120" s="13">
        <v>0</v>
      </c>
      <c r="J120" s="13">
        <f t="shared" si="364"/>
        <v>0</v>
      </c>
      <c r="K120" s="13">
        <v>0</v>
      </c>
      <c r="L120" s="13">
        <f t="shared" si="365"/>
        <v>0</v>
      </c>
      <c r="M120" s="13">
        <v>4935.2139999999999</v>
      </c>
      <c r="N120" s="13">
        <f t="shared" si="366"/>
        <v>4935.2139999999999</v>
      </c>
      <c r="O120" s="13"/>
      <c r="P120" s="13">
        <f t="shared" si="407"/>
        <v>4935.2139999999999</v>
      </c>
      <c r="Q120" s="13"/>
      <c r="R120" s="13">
        <f t="shared" si="408"/>
        <v>4935.2139999999999</v>
      </c>
      <c r="S120" s="13"/>
      <c r="T120" s="13">
        <f t="shared" si="409"/>
        <v>4935.2139999999999</v>
      </c>
      <c r="U120" s="13"/>
      <c r="V120" s="13">
        <f t="shared" si="410"/>
        <v>4935.2139999999999</v>
      </c>
      <c r="W120" s="13"/>
      <c r="X120" s="13">
        <f t="shared" si="411"/>
        <v>4935.2139999999999</v>
      </c>
      <c r="Y120" s="13">
        <v>-4935.2139999999999</v>
      </c>
      <c r="Z120" s="13">
        <f t="shared" si="412"/>
        <v>0</v>
      </c>
      <c r="AA120" s="13"/>
      <c r="AB120" s="13">
        <f t="shared" si="413"/>
        <v>0</v>
      </c>
      <c r="AC120" s="22"/>
      <c r="AD120" s="41">
        <f t="shared" si="414"/>
        <v>0</v>
      </c>
      <c r="AE120" s="13">
        <v>14760.4</v>
      </c>
      <c r="AF120" s="41">
        <v>0</v>
      </c>
      <c r="AG120" s="13">
        <f t="shared" si="405"/>
        <v>14760.4</v>
      </c>
      <c r="AH120" s="13">
        <v>0</v>
      </c>
      <c r="AI120" s="13">
        <f t="shared" si="376"/>
        <v>14760.4</v>
      </c>
      <c r="AJ120" s="13">
        <v>0</v>
      </c>
      <c r="AK120" s="13">
        <f t="shared" si="377"/>
        <v>14760.4</v>
      </c>
      <c r="AL120" s="13">
        <v>0</v>
      </c>
      <c r="AM120" s="13">
        <f t="shared" si="378"/>
        <v>14760.4</v>
      </c>
      <c r="AN120" s="13">
        <v>0</v>
      </c>
      <c r="AO120" s="13">
        <f t="shared" si="379"/>
        <v>14760.4</v>
      </c>
      <c r="AP120" s="13">
        <v>-4935.2139999999999</v>
      </c>
      <c r="AQ120" s="13">
        <f t="shared" si="380"/>
        <v>9825.1859999999997</v>
      </c>
      <c r="AR120" s="13"/>
      <c r="AS120" s="13">
        <f t="shared" si="415"/>
        <v>9825.1859999999997</v>
      </c>
      <c r="AT120" s="13"/>
      <c r="AU120" s="13">
        <f t="shared" si="416"/>
        <v>9825.1859999999997</v>
      </c>
      <c r="AV120" s="13"/>
      <c r="AW120" s="13">
        <f t="shared" si="417"/>
        <v>9825.1859999999997</v>
      </c>
      <c r="AX120" s="13"/>
      <c r="AY120" s="13">
        <f t="shared" si="418"/>
        <v>9825.1859999999997</v>
      </c>
      <c r="AZ120" s="13"/>
      <c r="BA120" s="13">
        <f t="shared" si="419"/>
        <v>9825.1859999999997</v>
      </c>
      <c r="BB120" s="13">
        <v>4935.2139999999999</v>
      </c>
      <c r="BC120" s="13">
        <f t="shared" si="420"/>
        <v>14760.4</v>
      </c>
      <c r="BD120" s="13"/>
      <c r="BE120" s="13">
        <f t="shared" si="421"/>
        <v>14760.4</v>
      </c>
      <c r="BF120" s="22"/>
      <c r="BG120" s="41">
        <f t="shared" si="422"/>
        <v>14760.4</v>
      </c>
      <c r="BH120" s="14">
        <v>0</v>
      </c>
      <c r="BI120" s="14">
        <v>0</v>
      </c>
      <c r="BJ120" s="14">
        <f t="shared" si="406"/>
        <v>0</v>
      </c>
      <c r="BK120" s="14">
        <v>0</v>
      </c>
      <c r="BL120" s="14">
        <f t="shared" si="389"/>
        <v>0</v>
      </c>
      <c r="BM120" s="14">
        <v>0</v>
      </c>
      <c r="BN120" s="14">
        <f t="shared" si="390"/>
        <v>0</v>
      </c>
      <c r="BO120" s="14">
        <v>0</v>
      </c>
      <c r="BP120" s="14">
        <f t="shared" si="391"/>
        <v>0</v>
      </c>
      <c r="BQ120" s="14">
        <v>0</v>
      </c>
      <c r="BR120" s="14">
        <f t="shared" si="392"/>
        <v>0</v>
      </c>
      <c r="BS120" s="14">
        <v>0</v>
      </c>
      <c r="BT120" s="14">
        <f t="shared" si="423"/>
        <v>0</v>
      </c>
      <c r="BU120" s="14">
        <v>0</v>
      </c>
      <c r="BV120" s="14">
        <f t="shared" si="424"/>
        <v>0</v>
      </c>
      <c r="BW120" s="14">
        <v>0</v>
      </c>
      <c r="BX120" s="14">
        <f t="shared" si="425"/>
        <v>0</v>
      </c>
      <c r="BY120" s="14">
        <v>0</v>
      </c>
      <c r="BZ120" s="14">
        <f t="shared" si="426"/>
        <v>0</v>
      </c>
      <c r="CA120" s="14">
        <v>0</v>
      </c>
      <c r="CB120" s="14">
        <f t="shared" si="427"/>
        <v>0</v>
      </c>
      <c r="CC120" s="14">
        <v>0</v>
      </c>
      <c r="CD120" s="14">
        <f t="shared" si="428"/>
        <v>0</v>
      </c>
      <c r="CE120" s="14">
        <v>0</v>
      </c>
      <c r="CF120" s="14">
        <f t="shared" si="429"/>
        <v>0</v>
      </c>
      <c r="CG120" s="24">
        <v>0</v>
      </c>
      <c r="CH120" s="43">
        <f t="shared" si="430"/>
        <v>0</v>
      </c>
      <c r="CI120" s="8" t="s">
        <v>98</v>
      </c>
      <c r="CJ120" s="11"/>
    </row>
    <row r="121" spans="1:88" s="3" customFormat="1" ht="56.25" hidden="1" customHeight="1" x14ac:dyDescent="0.35">
      <c r="A121" s="1" t="s">
        <v>161</v>
      </c>
      <c r="B121" s="19" t="s">
        <v>65</v>
      </c>
      <c r="C121" s="5" t="s">
        <v>125</v>
      </c>
      <c r="D121" s="13">
        <v>2697</v>
      </c>
      <c r="E121" s="41">
        <v>-2697</v>
      </c>
      <c r="F121" s="13">
        <f t="shared" si="404"/>
        <v>0</v>
      </c>
      <c r="G121" s="13"/>
      <c r="H121" s="13">
        <f t="shared" si="363"/>
        <v>0</v>
      </c>
      <c r="I121" s="13"/>
      <c r="J121" s="13">
        <f t="shared" si="364"/>
        <v>0</v>
      </c>
      <c r="K121" s="13"/>
      <c r="L121" s="13">
        <f t="shared" si="365"/>
        <v>0</v>
      </c>
      <c r="M121" s="13"/>
      <c r="N121" s="13">
        <f t="shared" si="366"/>
        <v>0</v>
      </c>
      <c r="O121" s="13"/>
      <c r="P121" s="13">
        <f t="shared" si="407"/>
        <v>0</v>
      </c>
      <c r="Q121" s="13"/>
      <c r="R121" s="13">
        <f t="shared" si="408"/>
        <v>0</v>
      </c>
      <c r="S121" s="13"/>
      <c r="T121" s="13">
        <f t="shared" si="409"/>
        <v>0</v>
      </c>
      <c r="U121" s="13"/>
      <c r="V121" s="13">
        <f t="shared" si="410"/>
        <v>0</v>
      </c>
      <c r="W121" s="13"/>
      <c r="X121" s="13">
        <f t="shared" si="411"/>
        <v>0</v>
      </c>
      <c r="Y121" s="13"/>
      <c r="Z121" s="13">
        <f t="shared" si="412"/>
        <v>0</v>
      </c>
      <c r="AA121" s="13"/>
      <c r="AB121" s="13">
        <f t="shared" si="413"/>
        <v>0</v>
      </c>
      <c r="AC121" s="22"/>
      <c r="AD121" s="13">
        <f t="shared" si="414"/>
        <v>0</v>
      </c>
      <c r="AE121" s="13">
        <v>6293</v>
      </c>
      <c r="AF121" s="41">
        <v>-6293</v>
      </c>
      <c r="AG121" s="13">
        <f t="shared" si="405"/>
        <v>0</v>
      </c>
      <c r="AH121" s="13"/>
      <c r="AI121" s="13">
        <f t="shared" si="376"/>
        <v>0</v>
      </c>
      <c r="AJ121" s="13"/>
      <c r="AK121" s="13">
        <f t="shared" si="377"/>
        <v>0</v>
      </c>
      <c r="AL121" s="13"/>
      <c r="AM121" s="13">
        <f t="shared" si="378"/>
        <v>0</v>
      </c>
      <c r="AN121" s="13"/>
      <c r="AO121" s="13">
        <f t="shared" si="379"/>
        <v>0</v>
      </c>
      <c r="AP121" s="13"/>
      <c r="AQ121" s="13">
        <f t="shared" si="380"/>
        <v>0</v>
      </c>
      <c r="AR121" s="13"/>
      <c r="AS121" s="13">
        <f t="shared" si="415"/>
        <v>0</v>
      </c>
      <c r="AT121" s="13"/>
      <c r="AU121" s="13">
        <f t="shared" si="416"/>
        <v>0</v>
      </c>
      <c r="AV121" s="13"/>
      <c r="AW121" s="13">
        <f t="shared" si="417"/>
        <v>0</v>
      </c>
      <c r="AX121" s="13"/>
      <c r="AY121" s="13">
        <f t="shared" si="418"/>
        <v>0</v>
      </c>
      <c r="AZ121" s="13"/>
      <c r="BA121" s="13">
        <f t="shared" si="419"/>
        <v>0</v>
      </c>
      <c r="BB121" s="13"/>
      <c r="BC121" s="13">
        <f t="shared" si="420"/>
        <v>0</v>
      </c>
      <c r="BD121" s="13"/>
      <c r="BE121" s="13">
        <f t="shared" si="421"/>
        <v>0</v>
      </c>
      <c r="BF121" s="22"/>
      <c r="BG121" s="13">
        <f t="shared" si="422"/>
        <v>0</v>
      </c>
      <c r="BH121" s="14">
        <v>0</v>
      </c>
      <c r="BI121" s="14"/>
      <c r="BJ121" s="14">
        <f t="shared" si="406"/>
        <v>0</v>
      </c>
      <c r="BK121" s="14"/>
      <c r="BL121" s="14">
        <f t="shared" si="389"/>
        <v>0</v>
      </c>
      <c r="BM121" s="14"/>
      <c r="BN121" s="14">
        <f t="shared" si="390"/>
        <v>0</v>
      </c>
      <c r="BO121" s="14"/>
      <c r="BP121" s="14">
        <f t="shared" si="391"/>
        <v>0</v>
      </c>
      <c r="BQ121" s="14"/>
      <c r="BR121" s="14">
        <f t="shared" si="392"/>
        <v>0</v>
      </c>
      <c r="BS121" s="14"/>
      <c r="BT121" s="14">
        <f t="shared" si="423"/>
        <v>0</v>
      </c>
      <c r="BU121" s="14"/>
      <c r="BV121" s="14">
        <f t="shared" si="424"/>
        <v>0</v>
      </c>
      <c r="BW121" s="14"/>
      <c r="BX121" s="14">
        <f t="shared" si="425"/>
        <v>0</v>
      </c>
      <c r="BY121" s="14"/>
      <c r="BZ121" s="14">
        <f t="shared" si="426"/>
        <v>0</v>
      </c>
      <c r="CA121" s="14"/>
      <c r="CB121" s="14">
        <f t="shared" si="427"/>
        <v>0</v>
      </c>
      <c r="CC121" s="14"/>
      <c r="CD121" s="14">
        <f t="shared" si="428"/>
        <v>0</v>
      </c>
      <c r="CE121" s="14"/>
      <c r="CF121" s="14">
        <f t="shared" si="429"/>
        <v>0</v>
      </c>
      <c r="CG121" s="24"/>
      <c r="CH121" s="14">
        <f t="shared" si="430"/>
        <v>0</v>
      </c>
      <c r="CI121" s="8" t="s">
        <v>99</v>
      </c>
      <c r="CJ121" s="11">
        <v>0</v>
      </c>
    </row>
    <row r="122" spans="1:88" ht="75" customHeight="1" x14ac:dyDescent="0.35">
      <c r="A122" s="90" t="s">
        <v>167</v>
      </c>
      <c r="B122" s="95" t="s">
        <v>65</v>
      </c>
      <c r="C122" s="100" t="s">
        <v>248</v>
      </c>
      <c r="D122" s="13"/>
      <c r="E122" s="41">
        <v>2697</v>
      </c>
      <c r="F122" s="13">
        <f t="shared" si="404"/>
        <v>2697</v>
      </c>
      <c r="G122" s="13"/>
      <c r="H122" s="13">
        <f t="shared" si="363"/>
        <v>2697</v>
      </c>
      <c r="I122" s="13"/>
      <c r="J122" s="13">
        <f t="shared" si="364"/>
        <v>2697</v>
      </c>
      <c r="K122" s="13"/>
      <c r="L122" s="13">
        <f t="shared" si="365"/>
        <v>2697</v>
      </c>
      <c r="M122" s="13"/>
      <c r="N122" s="13">
        <f t="shared" si="366"/>
        <v>2697</v>
      </c>
      <c r="O122" s="13"/>
      <c r="P122" s="13">
        <f t="shared" si="407"/>
        <v>2697</v>
      </c>
      <c r="Q122" s="13"/>
      <c r="R122" s="13">
        <f t="shared" si="408"/>
        <v>2697</v>
      </c>
      <c r="S122" s="13"/>
      <c r="T122" s="13">
        <f t="shared" si="409"/>
        <v>2697</v>
      </c>
      <c r="U122" s="13"/>
      <c r="V122" s="13">
        <f t="shared" si="410"/>
        <v>2697</v>
      </c>
      <c r="W122" s="13"/>
      <c r="X122" s="13">
        <f t="shared" si="411"/>
        <v>2697</v>
      </c>
      <c r="Y122" s="13"/>
      <c r="Z122" s="13">
        <f t="shared" si="412"/>
        <v>2697</v>
      </c>
      <c r="AA122" s="13"/>
      <c r="AB122" s="13">
        <f t="shared" si="413"/>
        <v>2697</v>
      </c>
      <c r="AC122" s="22">
        <v>-2697</v>
      </c>
      <c r="AD122" s="41">
        <f t="shared" si="414"/>
        <v>0</v>
      </c>
      <c r="AE122" s="13"/>
      <c r="AF122" s="41">
        <v>6293</v>
      </c>
      <c r="AG122" s="13">
        <f t="shared" si="405"/>
        <v>6293</v>
      </c>
      <c r="AH122" s="13"/>
      <c r="AI122" s="13">
        <f t="shared" si="376"/>
        <v>6293</v>
      </c>
      <c r="AJ122" s="13"/>
      <c r="AK122" s="13">
        <f t="shared" si="377"/>
        <v>6293</v>
      </c>
      <c r="AL122" s="13"/>
      <c r="AM122" s="13">
        <f t="shared" si="378"/>
        <v>6293</v>
      </c>
      <c r="AN122" s="13"/>
      <c r="AO122" s="13">
        <f t="shared" si="379"/>
        <v>6293</v>
      </c>
      <c r="AP122" s="13"/>
      <c r="AQ122" s="13">
        <f t="shared" si="380"/>
        <v>6293</v>
      </c>
      <c r="AR122" s="13"/>
      <c r="AS122" s="13">
        <f t="shared" si="415"/>
        <v>6293</v>
      </c>
      <c r="AT122" s="13"/>
      <c r="AU122" s="13">
        <f t="shared" si="416"/>
        <v>6293</v>
      </c>
      <c r="AV122" s="13"/>
      <c r="AW122" s="13">
        <f t="shared" si="417"/>
        <v>6293</v>
      </c>
      <c r="AX122" s="13"/>
      <c r="AY122" s="13">
        <f t="shared" si="418"/>
        <v>6293</v>
      </c>
      <c r="AZ122" s="13"/>
      <c r="BA122" s="13">
        <f t="shared" si="419"/>
        <v>6293</v>
      </c>
      <c r="BB122" s="13"/>
      <c r="BC122" s="13">
        <f t="shared" si="420"/>
        <v>6293</v>
      </c>
      <c r="BD122" s="13"/>
      <c r="BE122" s="13">
        <f t="shared" si="421"/>
        <v>6293</v>
      </c>
      <c r="BF122" s="22">
        <v>2697</v>
      </c>
      <c r="BG122" s="41">
        <f t="shared" si="422"/>
        <v>8990</v>
      </c>
      <c r="BH122" s="14"/>
      <c r="BI122" s="14"/>
      <c r="BJ122" s="14">
        <f t="shared" si="406"/>
        <v>0</v>
      </c>
      <c r="BK122" s="14"/>
      <c r="BL122" s="14">
        <f t="shared" si="389"/>
        <v>0</v>
      </c>
      <c r="BM122" s="14"/>
      <c r="BN122" s="14">
        <f t="shared" si="390"/>
        <v>0</v>
      </c>
      <c r="BO122" s="14"/>
      <c r="BP122" s="14">
        <f t="shared" si="391"/>
        <v>0</v>
      </c>
      <c r="BQ122" s="14"/>
      <c r="BR122" s="14">
        <f t="shared" si="392"/>
        <v>0</v>
      </c>
      <c r="BS122" s="14"/>
      <c r="BT122" s="14">
        <f t="shared" si="423"/>
        <v>0</v>
      </c>
      <c r="BU122" s="14"/>
      <c r="BV122" s="14">
        <f t="shared" si="424"/>
        <v>0</v>
      </c>
      <c r="BW122" s="14"/>
      <c r="BX122" s="14">
        <f t="shared" si="425"/>
        <v>0</v>
      </c>
      <c r="BY122" s="14"/>
      <c r="BZ122" s="14">
        <f t="shared" si="426"/>
        <v>0</v>
      </c>
      <c r="CA122" s="14"/>
      <c r="CB122" s="14">
        <f t="shared" si="427"/>
        <v>0</v>
      </c>
      <c r="CC122" s="14"/>
      <c r="CD122" s="14">
        <f t="shared" si="428"/>
        <v>0</v>
      </c>
      <c r="CE122" s="14"/>
      <c r="CF122" s="14">
        <f t="shared" si="429"/>
        <v>0</v>
      </c>
      <c r="CG122" s="24"/>
      <c r="CH122" s="43">
        <f t="shared" si="430"/>
        <v>0</v>
      </c>
      <c r="CI122" s="8" t="s">
        <v>99</v>
      </c>
      <c r="CJ122" s="11"/>
    </row>
    <row r="123" spans="1:88" ht="56.25" customHeight="1" x14ac:dyDescent="0.35">
      <c r="A123" s="90" t="s">
        <v>168</v>
      </c>
      <c r="B123" s="95" t="s">
        <v>66</v>
      </c>
      <c r="C123" s="100" t="s">
        <v>125</v>
      </c>
      <c r="D123" s="13">
        <v>41944.5</v>
      </c>
      <c r="E123" s="41"/>
      <c r="F123" s="13">
        <f t="shared" si="404"/>
        <v>41944.5</v>
      </c>
      <c r="G123" s="13"/>
      <c r="H123" s="13">
        <f t="shared" si="363"/>
        <v>41944.5</v>
      </c>
      <c r="I123" s="13"/>
      <c r="J123" s="13">
        <f t="shared" si="364"/>
        <v>41944.5</v>
      </c>
      <c r="K123" s="13"/>
      <c r="L123" s="13">
        <f t="shared" si="365"/>
        <v>41944.5</v>
      </c>
      <c r="M123" s="13">
        <v>-31672.5</v>
      </c>
      <c r="N123" s="13">
        <f t="shared" si="366"/>
        <v>10272</v>
      </c>
      <c r="O123" s="13"/>
      <c r="P123" s="13">
        <f t="shared" si="407"/>
        <v>10272</v>
      </c>
      <c r="Q123" s="13"/>
      <c r="R123" s="13">
        <f t="shared" si="408"/>
        <v>10272</v>
      </c>
      <c r="S123" s="13"/>
      <c r="T123" s="13">
        <f t="shared" si="409"/>
        <v>10272</v>
      </c>
      <c r="U123" s="13"/>
      <c r="V123" s="13">
        <f t="shared" si="410"/>
        <v>10272</v>
      </c>
      <c r="W123" s="13"/>
      <c r="X123" s="13">
        <f t="shared" si="411"/>
        <v>10272</v>
      </c>
      <c r="Y123" s="13">
        <f>-10272+2597.072</f>
        <v>-7674.9279999999999</v>
      </c>
      <c r="Z123" s="13">
        <f t="shared" si="412"/>
        <v>2597.0720000000001</v>
      </c>
      <c r="AA123" s="13">
        <v>-113.7</v>
      </c>
      <c r="AB123" s="13">
        <f t="shared" si="413"/>
        <v>2483.3720000000003</v>
      </c>
      <c r="AC123" s="22"/>
      <c r="AD123" s="41">
        <f t="shared" si="414"/>
        <v>2483.3720000000003</v>
      </c>
      <c r="AE123" s="13">
        <v>86980.4</v>
      </c>
      <c r="AF123" s="41"/>
      <c r="AG123" s="13">
        <f t="shared" si="405"/>
        <v>86980.4</v>
      </c>
      <c r="AH123" s="13"/>
      <c r="AI123" s="13">
        <f t="shared" si="376"/>
        <v>86980.4</v>
      </c>
      <c r="AJ123" s="13"/>
      <c r="AK123" s="13">
        <f t="shared" si="377"/>
        <v>86980.4</v>
      </c>
      <c r="AL123" s="13"/>
      <c r="AM123" s="13">
        <f t="shared" si="378"/>
        <v>86980.4</v>
      </c>
      <c r="AN123" s="13"/>
      <c r="AO123" s="13">
        <f t="shared" si="379"/>
        <v>86980.4</v>
      </c>
      <c r="AP123" s="13">
        <v>33472.125999999997</v>
      </c>
      <c r="AQ123" s="13">
        <f t="shared" si="380"/>
        <v>120452.52599999998</v>
      </c>
      <c r="AR123" s="13"/>
      <c r="AS123" s="13">
        <f t="shared" si="415"/>
        <v>120452.52599999998</v>
      </c>
      <c r="AT123" s="13"/>
      <c r="AU123" s="13">
        <f t="shared" si="416"/>
        <v>120452.52599999998</v>
      </c>
      <c r="AV123" s="13"/>
      <c r="AW123" s="13">
        <f t="shared" si="417"/>
        <v>120452.52599999998</v>
      </c>
      <c r="AX123" s="13"/>
      <c r="AY123" s="13">
        <f t="shared" si="418"/>
        <v>120452.52599999998</v>
      </c>
      <c r="AZ123" s="13"/>
      <c r="BA123" s="13">
        <f t="shared" si="419"/>
        <v>120452.52599999998</v>
      </c>
      <c r="BB123" s="13">
        <v>10272</v>
      </c>
      <c r="BC123" s="13">
        <f t="shared" si="420"/>
        <v>130724.52599999998</v>
      </c>
      <c r="BD123" s="13"/>
      <c r="BE123" s="13">
        <f t="shared" si="421"/>
        <v>130724.52599999998</v>
      </c>
      <c r="BF123" s="22"/>
      <c r="BG123" s="41">
        <f t="shared" si="422"/>
        <v>130724.52599999998</v>
      </c>
      <c r="BH123" s="14">
        <v>8017</v>
      </c>
      <c r="BI123" s="14"/>
      <c r="BJ123" s="14">
        <f t="shared" si="406"/>
        <v>8017</v>
      </c>
      <c r="BK123" s="14"/>
      <c r="BL123" s="14">
        <f t="shared" si="389"/>
        <v>8017</v>
      </c>
      <c r="BM123" s="14"/>
      <c r="BN123" s="14">
        <f t="shared" si="390"/>
        <v>8017</v>
      </c>
      <c r="BO123" s="14"/>
      <c r="BP123" s="14">
        <f t="shared" si="391"/>
        <v>8017</v>
      </c>
      <c r="BQ123" s="14">
        <v>-1959.69</v>
      </c>
      <c r="BR123" s="14">
        <f t="shared" si="392"/>
        <v>6057.3099999999995</v>
      </c>
      <c r="BS123" s="14"/>
      <c r="BT123" s="14">
        <f t="shared" si="423"/>
        <v>6057.3099999999995</v>
      </c>
      <c r="BU123" s="14"/>
      <c r="BV123" s="14">
        <f t="shared" si="424"/>
        <v>6057.3099999999995</v>
      </c>
      <c r="BW123" s="14"/>
      <c r="BX123" s="14">
        <f t="shared" si="425"/>
        <v>6057.3099999999995</v>
      </c>
      <c r="BY123" s="14"/>
      <c r="BZ123" s="14">
        <f t="shared" si="426"/>
        <v>6057.3099999999995</v>
      </c>
      <c r="CA123" s="14"/>
      <c r="CB123" s="14">
        <f t="shared" si="427"/>
        <v>6057.3099999999995</v>
      </c>
      <c r="CC123" s="14">
        <v>0</v>
      </c>
      <c r="CD123" s="14">
        <f t="shared" si="428"/>
        <v>6057.3099999999995</v>
      </c>
      <c r="CE123" s="14">
        <v>0</v>
      </c>
      <c r="CF123" s="14">
        <f t="shared" si="429"/>
        <v>6057.3099999999995</v>
      </c>
      <c r="CG123" s="24">
        <v>0</v>
      </c>
      <c r="CH123" s="43">
        <f t="shared" si="430"/>
        <v>6057.3099999999995</v>
      </c>
      <c r="CI123" s="8" t="s">
        <v>100</v>
      </c>
      <c r="CJ123" s="11"/>
    </row>
    <row r="124" spans="1:88" ht="56.25" customHeight="1" x14ac:dyDescent="0.35">
      <c r="A124" s="90" t="s">
        <v>169</v>
      </c>
      <c r="B124" s="95" t="s">
        <v>67</v>
      </c>
      <c r="C124" s="100" t="s">
        <v>125</v>
      </c>
      <c r="D124" s="13">
        <v>15000</v>
      </c>
      <c r="E124" s="41"/>
      <c r="F124" s="13">
        <f t="shared" si="404"/>
        <v>15000</v>
      </c>
      <c r="G124" s="13"/>
      <c r="H124" s="13">
        <f t="shared" si="363"/>
        <v>15000</v>
      </c>
      <c r="I124" s="13"/>
      <c r="J124" s="13">
        <f t="shared" si="364"/>
        <v>15000</v>
      </c>
      <c r="K124" s="13"/>
      <c r="L124" s="13">
        <f t="shared" si="365"/>
        <v>15000</v>
      </c>
      <c r="M124" s="13">
        <v>-15000</v>
      </c>
      <c r="N124" s="13">
        <f t="shared" si="366"/>
        <v>0</v>
      </c>
      <c r="O124" s="13"/>
      <c r="P124" s="13">
        <f t="shared" si="407"/>
        <v>0</v>
      </c>
      <c r="Q124" s="13"/>
      <c r="R124" s="13">
        <f t="shared" si="408"/>
        <v>0</v>
      </c>
      <c r="S124" s="13"/>
      <c r="T124" s="13">
        <f t="shared" si="409"/>
        <v>0</v>
      </c>
      <c r="U124" s="13"/>
      <c r="V124" s="13">
        <f t="shared" si="410"/>
        <v>0</v>
      </c>
      <c r="W124" s="13"/>
      <c r="X124" s="13">
        <f t="shared" si="411"/>
        <v>0</v>
      </c>
      <c r="Y124" s="13"/>
      <c r="Z124" s="13">
        <f t="shared" si="412"/>
        <v>0</v>
      </c>
      <c r="AA124" s="13"/>
      <c r="AB124" s="13">
        <f t="shared" si="413"/>
        <v>0</v>
      </c>
      <c r="AC124" s="22"/>
      <c r="AD124" s="41">
        <f t="shared" si="414"/>
        <v>0</v>
      </c>
      <c r="AE124" s="13">
        <v>27000</v>
      </c>
      <c r="AF124" s="41"/>
      <c r="AG124" s="13">
        <f t="shared" si="405"/>
        <v>27000</v>
      </c>
      <c r="AH124" s="13"/>
      <c r="AI124" s="13">
        <f t="shared" si="376"/>
        <v>27000</v>
      </c>
      <c r="AJ124" s="13"/>
      <c r="AK124" s="13">
        <f t="shared" si="377"/>
        <v>27000</v>
      </c>
      <c r="AL124" s="13"/>
      <c r="AM124" s="13">
        <f t="shared" si="378"/>
        <v>27000</v>
      </c>
      <c r="AN124" s="13"/>
      <c r="AO124" s="13">
        <f t="shared" si="379"/>
        <v>27000</v>
      </c>
      <c r="AP124" s="13">
        <v>13040.31</v>
      </c>
      <c r="AQ124" s="13">
        <f t="shared" si="380"/>
        <v>40040.31</v>
      </c>
      <c r="AR124" s="13"/>
      <c r="AS124" s="13">
        <f t="shared" si="415"/>
        <v>40040.31</v>
      </c>
      <c r="AT124" s="13"/>
      <c r="AU124" s="13">
        <f t="shared" si="416"/>
        <v>40040.31</v>
      </c>
      <c r="AV124" s="13"/>
      <c r="AW124" s="13">
        <f t="shared" si="417"/>
        <v>40040.31</v>
      </c>
      <c r="AX124" s="13">
        <v>-35560.129999999997</v>
      </c>
      <c r="AY124" s="13">
        <f t="shared" si="418"/>
        <v>4480.18</v>
      </c>
      <c r="AZ124" s="13"/>
      <c r="BA124" s="13">
        <f t="shared" si="419"/>
        <v>4480.18</v>
      </c>
      <c r="BB124" s="13"/>
      <c r="BC124" s="13">
        <f t="shared" si="420"/>
        <v>4480.18</v>
      </c>
      <c r="BD124" s="13"/>
      <c r="BE124" s="13">
        <f t="shared" si="421"/>
        <v>4480.18</v>
      </c>
      <c r="BF124" s="22"/>
      <c r="BG124" s="41">
        <f t="shared" si="422"/>
        <v>4480.18</v>
      </c>
      <c r="BH124" s="14">
        <v>15000</v>
      </c>
      <c r="BI124" s="14"/>
      <c r="BJ124" s="14">
        <f t="shared" si="406"/>
        <v>15000</v>
      </c>
      <c r="BK124" s="14"/>
      <c r="BL124" s="14">
        <f t="shared" si="389"/>
        <v>15000</v>
      </c>
      <c r="BM124" s="14"/>
      <c r="BN124" s="14">
        <f t="shared" si="390"/>
        <v>15000</v>
      </c>
      <c r="BO124" s="14"/>
      <c r="BP124" s="14">
        <f t="shared" si="391"/>
        <v>15000</v>
      </c>
      <c r="BQ124" s="14">
        <v>1959.69</v>
      </c>
      <c r="BR124" s="14">
        <f t="shared" si="392"/>
        <v>16959.689999999999</v>
      </c>
      <c r="BS124" s="14"/>
      <c r="BT124" s="14">
        <f t="shared" si="423"/>
        <v>16959.689999999999</v>
      </c>
      <c r="BU124" s="14"/>
      <c r="BV124" s="14">
        <f t="shared" si="424"/>
        <v>16959.689999999999</v>
      </c>
      <c r="BW124" s="14"/>
      <c r="BX124" s="14">
        <f t="shared" si="425"/>
        <v>16959.689999999999</v>
      </c>
      <c r="BY124" s="14">
        <v>35560.129999999997</v>
      </c>
      <c r="BZ124" s="14">
        <f t="shared" si="426"/>
        <v>52519.819999999992</v>
      </c>
      <c r="CA124" s="14"/>
      <c r="CB124" s="14">
        <f t="shared" si="427"/>
        <v>52519.819999999992</v>
      </c>
      <c r="CC124" s="14"/>
      <c r="CD124" s="14">
        <f t="shared" si="428"/>
        <v>52519.819999999992</v>
      </c>
      <c r="CE124" s="14"/>
      <c r="CF124" s="14">
        <f t="shared" si="429"/>
        <v>52519.819999999992</v>
      </c>
      <c r="CG124" s="24"/>
      <c r="CH124" s="43">
        <f t="shared" si="430"/>
        <v>52519.819999999992</v>
      </c>
      <c r="CI124" s="8" t="s">
        <v>101</v>
      </c>
      <c r="CJ124" s="11"/>
    </row>
    <row r="125" spans="1:88" ht="56.25" customHeight="1" x14ac:dyDescent="0.35">
      <c r="A125" s="90" t="s">
        <v>170</v>
      </c>
      <c r="B125" s="95" t="s">
        <v>68</v>
      </c>
      <c r="C125" s="100" t="s">
        <v>125</v>
      </c>
      <c r="D125" s="13">
        <v>9900</v>
      </c>
      <c r="E125" s="41"/>
      <c r="F125" s="13">
        <f t="shared" si="404"/>
        <v>9900</v>
      </c>
      <c r="G125" s="13"/>
      <c r="H125" s="13">
        <f t="shared" si="363"/>
        <v>9900</v>
      </c>
      <c r="I125" s="13"/>
      <c r="J125" s="13">
        <f t="shared" si="364"/>
        <v>9900</v>
      </c>
      <c r="K125" s="13"/>
      <c r="L125" s="13">
        <f t="shared" si="365"/>
        <v>9900</v>
      </c>
      <c r="M125" s="13"/>
      <c r="N125" s="13">
        <f t="shared" si="366"/>
        <v>9900</v>
      </c>
      <c r="O125" s="13"/>
      <c r="P125" s="13">
        <f t="shared" si="407"/>
        <v>9900</v>
      </c>
      <c r="Q125" s="13"/>
      <c r="R125" s="13">
        <f t="shared" si="408"/>
        <v>9900</v>
      </c>
      <c r="S125" s="13"/>
      <c r="T125" s="13">
        <f t="shared" si="409"/>
        <v>9900</v>
      </c>
      <c r="U125" s="13"/>
      <c r="V125" s="13">
        <f t="shared" si="410"/>
        <v>9900</v>
      </c>
      <c r="W125" s="13"/>
      <c r="X125" s="13">
        <f t="shared" si="411"/>
        <v>9900</v>
      </c>
      <c r="Y125" s="13">
        <v>-9695.5</v>
      </c>
      <c r="Z125" s="13">
        <f t="shared" si="412"/>
        <v>204.5</v>
      </c>
      <c r="AA125" s="13"/>
      <c r="AB125" s="13">
        <f t="shared" si="413"/>
        <v>204.5</v>
      </c>
      <c r="AC125" s="22"/>
      <c r="AD125" s="41">
        <f t="shared" si="414"/>
        <v>204.5</v>
      </c>
      <c r="AE125" s="13">
        <v>0</v>
      </c>
      <c r="AF125" s="41"/>
      <c r="AG125" s="13">
        <f t="shared" si="405"/>
        <v>0</v>
      </c>
      <c r="AH125" s="13"/>
      <c r="AI125" s="13">
        <f t="shared" si="376"/>
        <v>0</v>
      </c>
      <c r="AJ125" s="13"/>
      <c r="AK125" s="13">
        <f t="shared" si="377"/>
        <v>0</v>
      </c>
      <c r="AL125" s="13"/>
      <c r="AM125" s="13">
        <f t="shared" si="378"/>
        <v>0</v>
      </c>
      <c r="AN125" s="13"/>
      <c r="AO125" s="13">
        <f t="shared" si="379"/>
        <v>0</v>
      </c>
      <c r="AP125" s="13">
        <v>18177.851999999999</v>
      </c>
      <c r="AQ125" s="13">
        <f t="shared" si="380"/>
        <v>18177.851999999999</v>
      </c>
      <c r="AR125" s="13"/>
      <c r="AS125" s="13">
        <f t="shared" si="415"/>
        <v>18177.851999999999</v>
      </c>
      <c r="AT125" s="13"/>
      <c r="AU125" s="13">
        <f t="shared" si="416"/>
        <v>18177.851999999999</v>
      </c>
      <c r="AV125" s="13"/>
      <c r="AW125" s="13">
        <f t="shared" si="417"/>
        <v>18177.851999999999</v>
      </c>
      <c r="AX125" s="13"/>
      <c r="AY125" s="13">
        <f t="shared" si="418"/>
        <v>18177.851999999999</v>
      </c>
      <c r="AZ125" s="13"/>
      <c r="BA125" s="13">
        <f t="shared" si="419"/>
        <v>18177.851999999999</v>
      </c>
      <c r="BB125" s="13">
        <v>9695.5</v>
      </c>
      <c r="BC125" s="13">
        <f t="shared" si="420"/>
        <v>27873.351999999999</v>
      </c>
      <c r="BD125" s="13"/>
      <c r="BE125" s="13">
        <f t="shared" si="421"/>
        <v>27873.351999999999</v>
      </c>
      <c r="BF125" s="22"/>
      <c r="BG125" s="41">
        <f t="shared" si="422"/>
        <v>27873.351999999999</v>
      </c>
      <c r="BH125" s="14">
        <v>0</v>
      </c>
      <c r="BI125" s="14"/>
      <c r="BJ125" s="14">
        <f t="shared" si="406"/>
        <v>0</v>
      </c>
      <c r="BK125" s="14"/>
      <c r="BL125" s="14">
        <f t="shared" si="389"/>
        <v>0</v>
      </c>
      <c r="BM125" s="14"/>
      <c r="BN125" s="14">
        <f t="shared" si="390"/>
        <v>0</v>
      </c>
      <c r="BO125" s="14"/>
      <c r="BP125" s="14">
        <f t="shared" si="391"/>
        <v>0</v>
      </c>
      <c r="BQ125" s="14"/>
      <c r="BR125" s="14">
        <f t="shared" si="392"/>
        <v>0</v>
      </c>
      <c r="BS125" s="14"/>
      <c r="BT125" s="14">
        <f t="shared" si="423"/>
        <v>0</v>
      </c>
      <c r="BU125" s="14"/>
      <c r="BV125" s="14">
        <f t="shared" si="424"/>
        <v>0</v>
      </c>
      <c r="BW125" s="14"/>
      <c r="BX125" s="14">
        <f t="shared" si="425"/>
        <v>0</v>
      </c>
      <c r="BY125" s="14"/>
      <c r="BZ125" s="14">
        <f t="shared" si="426"/>
        <v>0</v>
      </c>
      <c r="CA125" s="14"/>
      <c r="CB125" s="14">
        <f t="shared" si="427"/>
        <v>0</v>
      </c>
      <c r="CC125" s="14">
        <v>0</v>
      </c>
      <c r="CD125" s="14">
        <f t="shared" si="428"/>
        <v>0</v>
      </c>
      <c r="CE125" s="14">
        <v>0</v>
      </c>
      <c r="CF125" s="14">
        <f t="shared" si="429"/>
        <v>0</v>
      </c>
      <c r="CG125" s="24">
        <v>0</v>
      </c>
      <c r="CH125" s="43">
        <f t="shared" si="430"/>
        <v>0</v>
      </c>
      <c r="CI125" s="8" t="s">
        <v>102</v>
      </c>
      <c r="CJ125" s="11"/>
    </row>
    <row r="126" spans="1:88" ht="56.25" customHeight="1" x14ac:dyDescent="0.35">
      <c r="A126" s="90" t="s">
        <v>171</v>
      </c>
      <c r="B126" s="95" t="s">
        <v>69</v>
      </c>
      <c r="C126" s="100" t="s">
        <v>349</v>
      </c>
      <c r="D126" s="13">
        <v>10791</v>
      </c>
      <c r="E126" s="41"/>
      <c r="F126" s="13">
        <f t="shared" si="404"/>
        <v>10791</v>
      </c>
      <c r="G126" s="13">
        <v>5553.5469999999996</v>
      </c>
      <c r="H126" s="13">
        <f t="shared" si="363"/>
        <v>16344.546999999999</v>
      </c>
      <c r="I126" s="13"/>
      <c r="J126" s="13">
        <f t="shared" si="364"/>
        <v>16344.546999999999</v>
      </c>
      <c r="K126" s="13"/>
      <c r="L126" s="13">
        <f t="shared" si="365"/>
        <v>16344.546999999999</v>
      </c>
      <c r="M126" s="13"/>
      <c r="N126" s="13">
        <f t="shared" si="366"/>
        <v>16344.546999999999</v>
      </c>
      <c r="O126" s="13"/>
      <c r="P126" s="13">
        <f t="shared" si="407"/>
        <v>16344.546999999999</v>
      </c>
      <c r="Q126" s="13"/>
      <c r="R126" s="13">
        <f t="shared" si="408"/>
        <v>16344.546999999999</v>
      </c>
      <c r="S126" s="13"/>
      <c r="T126" s="13">
        <f t="shared" si="409"/>
        <v>16344.546999999999</v>
      </c>
      <c r="U126" s="13"/>
      <c r="V126" s="13">
        <f t="shared" si="410"/>
        <v>16344.546999999999</v>
      </c>
      <c r="W126" s="13"/>
      <c r="X126" s="13">
        <f t="shared" si="411"/>
        <v>16344.546999999999</v>
      </c>
      <c r="Y126" s="13">
        <v>-1272.444</v>
      </c>
      <c r="Z126" s="13">
        <f t="shared" si="412"/>
        <v>15072.102999999999</v>
      </c>
      <c r="AA126" s="13"/>
      <c r="AB126" s="13">
        <f t="shared" si="413"/>
        <v>15072.102999999999</v>
      </c>
      <c r="AC126" s="22">
        <v>-53.62</v>
      </c>
      <c r="AD126" s="41">
        <f t="shared" si="414"/>
        <v>15018.482999999998</v>
      </c>
      <c r="AE126" s="13">
        <v>0</v>
      </c>
      <c r="AF126" s="41"/>
      <c r="AG126" s="13">
        <f t="shared" si="405"/>
        <v>0</v>
      </c>
      <c r="AH126" s="13"/>
      <c r="AI126" s="13">
        <f t="shared" si="376"/>
        <v>0</v>
      </c>
      <c r="AJ126" s="13"/>
      <c r="AK126" s="13">
        <f t="shared" si="377"/>
        <v>0</v>
      </c>
      <c r="AL126" s="13"/>
      <c r="AM126" s="13">
        <f t="shared" si="378"/>
        <v>0</v>
      </c>
      <c r="AN126" s="13"/>
      <c r="AO126" s="13">
        <f t="shared" si="379"/>
        <v>0</v>
      </c>
      <c r="AP126" s="13"/>
      <c r="AQ126" s="13">
        <f t="shared" si="380"/>
        <v>0</v>
      </c>
      <c r="AR126" s="13"/>
      <c r="AS126" s="13">
        <f t="shared" si="415"/>
        <v>0</v>
      </c>
      <c r="AT126" s="13"/>
      <c r="AU126" s="13">
        <f t="shared" si="416"/>
        <v>0</v>
      </c>
      <c r="AV126" s="13"/>
      <c r="AW126" s="13">
        <f t="shared" si="417"/>
        <v>0</v>
      </c>
      <c r="AX126" s="13"/>
      <c r="AY126" s="13">
        <f t="shared" si="418"/>
        <v>0</v>
      </c>
      <c r="AZ126" s="13"/>
      <c r="BA126" s="13">
        <f t="shared" si="419"/>
        <v>0</v>
      </c>
      <c r="BB126" s="13">
        <v>0</v>
      </c>
      <c r="BC126" s="13">
        <f t="shared" si="420"/>
        <v>0</v>
      </c>
      <c r="BD126" s="13">
        <v>0</v>
      </c>
      <c r="BE126" s="13">
        <f t="shared" si="421"/>
        <v>0</v>
      </c>
      <c r="BF126" s="22">
        <v>0</v>
      </c>
      <c r="BG126" s="41">
        <f t="shared" si="422"/>
        <v>0</v>
      </c>
      <c r="BH126" s="14">
        <v>0</v>
      </c>
      <c r="BI126" s="14"/>
      <c r="BJ126" s="14">
        <f t="shared" si="406"/>
        <v>0</v>
      </c>
      <c r="BK126" s="14"/>
      <c r="BL126" s="14">
        <f t="shared" si="389"/>
        <v>0</v>
      </c>
      <c r="BM126" s="14"/>
      <c r="BN126" s="14">
        <f t="shared" si="390"/>
        <v>0</v>
      </c>
      <c r="BO126" s="14"/>
      <c r="BP126" s="14">
        <f t="shared" si="391"/>
        <v>0</v>
      </c>
      <c r="BQ126" s="14"/>
      <c r="BR126" s="14">
        <f t="shared" si="392"/>
        <v>0</v>
      </c>
      <c r="BS126" s="14"/>
      <c r="BT126" s="14">
        <f t="shared" si="423"/>
        <v>0</v>
      </c>
      <c r="BU126" s="14"/>
      <c r="BV126" s="14">
        <f t="shared" si="424"/>
        <v>0</v>
      </c>
      <c r="BW126" s="14"/>
      <c r="BX126" s="14">
        <f t="shared" si="425"/>
        <v>0</v>
      </c>
      <c r="BY126" s="14"/>
      <c r="BZ126" s="14">
        <f t="shared" si="426"/>
        <v>0</v>
      </c>
      <c r="CA126" s="14"/>
      <c r="CB126" s="14">
        <f t="shared" si="427"/>
        <v>0</v>
      </c>
      <c r="CC126" s="14">
        <v>0</v>
      </c>
      <c r="CD126" s="14">
        <f t="shared" si="428"/>
        <v>0</v>
      </c>
      <c r="CE126" s="14">
        <v>0</v>
      </c>
      <c r="CF126" s="14">
        <f t="shared" si="429"/>
        <v>0</v>
      </c>
      <c r="CG126" s="24">
        <v>0</v>
      </c>
      <c r="CH126" s="43">
        <f t="shared" si="430"/>
        <v>0</v>
      </c>
      <c r="CI126" s="8" t="s">
        <v>103</v>
      </c>
      <c r="CJ126" s="11"/>
    </row>
    <row r="127" spans="1:88" ht="56.25" customHeight="1" x14ac:dyDescent="0.35">
      <c r="A127" s="90" t="s">
        <v>172</v>
      </c>
      <c r="B127" s="95" t="s">
        <v>70</v>
      </c>
      <c r="C127" s="100" t="s">
        <v>3</v>
      </c>
      <c r="D127" s="13">
        <f>D129+D130+D131</f>
        <v>2034327.7</v>
      </c>
      <c r="E127" s="41">
        <f>E129+E130+E131</f>
        <v>0</v>
      </c>
      <c r="F127" s="13">
        <f t="shared" si="404"/>
        <v>2034327.7</v>
      </c>
      <c r="G127" s="13">
        <f>G129+G130+G131</f>
        <v>6.46</v>
      </c>
      <c r="H127" s="13">
        <f t="shared" si="363"/>
        <v>2034334.16</v>
      </c>
      <c r="I127" s="13">
        <f>I129+I130+I131</f>
        <v>0</v>
      </c>
      <c r="J127" s="13">
        <f t="shared" si="364"/>
        <v>2034334.16</v>
      </c>
      <c r="K127" s="13">
        <f>K129+K130+K131</f>
        <v>0</v>
      </c>
      <c r="L127" s="13">
        <f t="shared" si="365"/>
        <v>2034334.16</v>
      </c>
      <c r="M127" s="13">
        <f>M129+M130+M131</f>
        <v>1002241.904</v>
      </c>
      <c r="N127" s="13">
        <f t="shared" si="366"/>
        <v>3036576.0639999998</v>
      </c>
      <c r="O127" s="13">
        <f>O129+O130+O131</f>
        <v>492.76900000000001</v>
      </c>
      <c r="P127" s="13">
        <f t="shared" si="407"/>
        <v>3037068.8329999996</v>
      </c>
      <c r="Q127" s="13">
        <f>Q129+Q130+Q131</f>
        <v>37982.144999999997</v>
      </c>
      <c r="R127" s="13">
        <f t="shared" si="408"/>
        <v>3075050.9779999997</v>
      </c>
      <c r="S127" s="13">
        <f>S129+S130+S131</f>
        <v>189.619</v>
      </c>
      <c r="T127" s="13">
        <f t="shared" si="409"/>
        <v>3075240.5969999996</v>
      </c>
      <c r="U127" s="13">
        <f>U129+U130+U131</f>
        <v>23487.616999999998</v>
      </c>
      <c r="V127" s="13">
        <f t="shared" si="410"/>
        <v>3098728.2139999997</v>
      </c>
      <c r="W127" s="13">
        <f>W129+W130+W131</f>
        <v>481.09699999999998</v>
      </c>
      <c r="X127" s="13">
        <f t="shared" si="411"/>
        <v>3099209.3109999998</v>
      </c>
      <c r="Y127" s="13">
        <f>Y129+Y130+Y131</f>
        <v>84610.930999999997</v>
      </c>
      <c r="Z127" s="13">
        <f t="shared" si="412"/>
        <v>3183820.2419999996</v>
      </c>
      <c r="AA127" s="13">
        <f>AA129+AA130+AA131</f>
        <v>712.68899999999996</v>
      </c>
      <c r="AB127" s="22">
        <f t="shared" si="413"/>
        <v>3184532.9309999994</v>
      </c>
      <c r="AC127" s="22">
        <f>AC129</f>
        <v>32402.096000000001</v>
      </c>
      <c r="AD127" s="41">
        <f t="shared" si="414"/>
        <v>3216935.0269999993</v>
      </c>
      <c r="AE127" s="13">
        <f>AE129+AE130+AE131</f>
        <v>2176385.7999999998</v>
      </c>
      <c r="AF127" s="41">
        <f>AF129+AF130+AF131</f>
        <v>0</v>
      </c>
      <c r="AG127" s="13">
        <f t="shared" si="405"/>
        <v>2176385.7999999998</v>
      </c>
      <c r="AH127" s="13">
        <f>AH129+AH130+AH131</f>
        <v>0</v>
      </c>
      <c r="AI127" s="13">
        <f t="shared" si="376"/>
        <v>2176385.7999999998</v>
      </c>
      <c r="AJ127" s="13">
        <f>AJ129+AJ130+AJ131</f>
        <v>0</v>
      </c>
      <c r="AK127" s="13">
        <f t="shared" si="377"/>
        <v>2176385.7999999998</v>
      </c>
      <c r="AL127" s="13">
        <f>AL129+AL130+AL131</f>
        <v>0</v>
      </c>
      <c r="AM127" s="13">
        <f t="shared" si="378"/>
        <v>2176385.7999999998</v>
      </c>
      <c r="AN127" s="13">
        <f>AN129+AN130+AN131</f>
        <v>0</v>
      </c>
      <c r="AO127" s="13">
        <f t="shared" si="379"/>
        <v>2176385.7999999998</v>
      </c>
      <c r="AP127" s="13">
        <f>AP129+AP130+AP131</f>
        <v>-1404112.203</v>
      </c>
      <c r="AQ127" s="13">
        <f t="shared" si="380"/>
        <v>772273.59699999983</v>
      </c>
      <c r="AR127" s="13">
        <f>AR129+AR130+AR131</f>
        <v>0</v>
      </c>
      <c r="AS127" s="13">
        <f t="shared" si="415"/>
        <v>772273.59699999983</v>
      </c>
      <c r="AT127" s="13">
        <f>AT129+AT130+AT131</f>
        <v>0</v>
      </c>
      <c r="AU127" s="13">
        <f t="shared" si="416"/>
        <v>772273.59699999983</v>
      </c>
      <c r="AV127" s="13">
        <f>AV129+AV130+AV131</f>
        <v>0</v>
      </c>
      <c r="AW127" s="13">
        <f t="shared" si="417"/>
        <v>772273.59699999983</v>
      </c>
      <c r="AX127" s="13">
        <f>AX129+AX130+AX131</f>
        <v>0</v>
      </c>
      <c r="AY127" s="13">
        <f t="shared" si="418"/>
        <v>772273.59699999983</v>
      </c>
      <c r="AZ127" s="13">
        <f>AZ129+AZ130+AZ131</f>
        <v>0</v>
      </c>
      <c r="BA127" s="13">
        <f t="shared" si="419"/>
        <v>772273.59699999983</v>
      </c>
      <c r="BB127" s="13">
        <f>BB129+BB130+BB131</f>
        <v>-272906</v>
      </c>
      <c r="BC127" s="13">
        <f t="shared" si="420"/>
        <v>499367.59699999983</v>
      </c>
      <c r="BD127" s="13">
        <f>BD129+BD130+BD131</f>
        <v>0</v>
      </c>
      <c r="BE127" s="13">
        <f t="shared" si="421"/>
        <v>499367.59699999983</v>
      </c>
      <c r="BF127" s="22">
        <f>BF129+BF130+BF131</f>
        <v>-23000.6</v>
      </c>
      <c r="BG127" s="41">
        <f t="shared" si="422"/>
        <v>476366.99699999986</v>
      </c>
      <c r="BH127" s="13">
        <f t="shared" ref="BH127" si="431">BH129+BH130+BH131</f>
        <v>2648924.9000000004</v>
      </c>
      <c r="BI127" s="14">
        <f>BI129+BI130+BI131</f>
        <v>0</v>
      </c>
      <c r="BJ127" s="14">
        <f t="shared" si="406"/>
        <v>2648924.9000000004</v>
      </c>
      <c r="BK127" s="14">
        <f>BK129+BK130+BK131</f>
        <v>0</v>
      </c>
      <c r="BL127" s="14">
        <f t="shared" si="389"/>
        <v>2648924.9000000004</v>
      </c>
      <c r="BM127" s="14">
        <f>BM129+BM130+BM131</f>
        <v>0</v>
      </c>
      <c r="BN127" s="14">
        <f t="shared" si="390"/>
        <v>2648924.9000000004</v>
      </c>
      <c r="BO127" s="14">
        <f>BO129+BO130+BO131</f>
        <v>0</v>
      </c>
      <c r="BP127" s="14">
        <f t="shared" si="391"/>
        <v>2648924.9000000004</v>
      </c>
      <c r="BQ127" s="14">
        <f>BQ129+BQ130+BQ131</f>
        <v>-72147.930999999997</v>
      </c>
      <c r="BR127" s="14">
        <f t="shared" si="392"/>
        <v>2576776.9690000005</v>
      </c>
      <c r="BS127" s="14">
        <f>BS129+BS130+BS131</f>
        <v>0</v>
      </c>
      <c r="BT127" s="14">
        <f t="shared" si="423"/>
        <v>2576776.9690000005</v>
      </c>
      <c r="BU127" s="14">
        <f>BU129+BU130+BU131</f>
        <v>0</v>
      </c>
      <c r="BV127" s="14">
        <f t="shared" si="424"/>
        <v>2576776.9690000005</v>
      </c>
      <c r="BW127" s="14">
        <f>BW129+BW130+BW131</f>
        <v>0</v>
      </c>
      <c r="BX127" s="14">
        <f t="shared" si="425"/>
        <v>2576776.9690000005</v>
      </c>
      <c r="BY127" s="14">
        <f>BY129+BY130+BY131</f>
        <v>0</v>
      </c>
      <c r="BZ127" s="14">
        <f t="shared" si="426"/>
        <v>2576776.9690000005</v>
      </c>
      <c r="CA127" s="14">
        <f>CA129+CA130+CA131</f>
        <v>0</v>
      </c>
      <c r="CB127" s="14">
        <f t="shared" si="427"/>
        <v>2576776.9690000005</v>
      </c>
      <c r="CC127" s="14">
        <f>CC129+CC130+CC131</f>
        <v>-262018.8</v>
      </c>
      <c r="CD127" s="14">
        <f t="shared" si="428"/>
        <v>2314758.1690000007</v>
      </c>
      <c r="CE127" s="14">
        <f>CE129+CE130+CE131</f>
        <v>0</v>
      </c>
      <c r="CF127" s="14">
        <f t="shared" si="429"/>
        <v>2314758.1690000007</v>
      </c>
      <c r="CG127" s="24">
        <f>CG129+CG130+CG131</f>
        <v>-1166664.8999999999</v>
      </c>
      <c r="CH127" s="43">
        <f t="shared" si="430"/>
        <v>1148093.2690000008</v>
      </c>
      <c r="CI127" s="80"/>
      <c r="CJ127" s="11"/>
    </row>
    <row r="128" spans="1:88" ht="18.75" customHeight="1" x14ac:dyDescent="0.35">
      <c r="A128" s="90"/>
      <c r="B128" s="91" t="s">
        <v>5</v>
      </c>
      <c r="C128" s="100"/>
      <c r="D128" s="13"/>
      <c r="E128" s="41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22"/>
      <c r="AC128" s="22"/>
      <c r="AD128" s="41"/>
      <c r="AE128" s="13"/>
      <c r="AF128" s="41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22"/>
      <c r="BG128" s="41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24"/>
      <c r="CH128" s="43"/>
      <c r="CJ128" s="11"/>
    </row>
    <row r="129" spans="1:88" ht="18.600000000000001" hidden="1" customHeight="1" x14ac:dyDescent="0.35">
      <c r="A129" s="90"/>
      <c r="B129" s="101" t="s">
        <v>6</v>
      </c>
      <c r="C129" s="100"/>
      <c r="D129" s="13">
        <v>668305.69999999995</v>
      </c>
      <c r="E129" s="41"/>
      <c r="F129" s="13">
        <f t="shared" si="404"/>
        <v>668305.69999999995</v>
      </c>
      <c r="G129" s="13">
        <f>6.46</f>
        <v>6.46</v>
      </c>
      <c r="H129" s="13">
        <f t="shared" ref="H129:H132" si="432">F129+G129</f>
        <v>668312.15999999992</v>
      </c>
      <c r="I129" s="13"/>
      <c r="J129" s="13">
        <f t="shared" ref="J129:J132" si="433">H129+I129</f>
        <v>668312.15999999992</v>
      </c>
      <c r="K129" s="13"/>
      <c r="L129" s="13">
        <f t="shared" ref="L129:L132" si="434">J129+K129</f>
        <v>668312.15999999992</v>
      </c>
      <c r="M129" s="13">
        <v>55643.81</v>
      </c>
      <c r="N129" s="13">
        <f t="shared" ref="N129:N132" si="435">L129+M129</f>
        <v>723955.97</v>
      </c>
      <c r="O129" s="13">
        <v>492.76900000000001</v>
      </c>
      <c r="P129" s="13">
        <f t="shared" ref="P129" si="436">N129+O129</f>
        <v>724448.73899999994</v>
      </c>
      <c r="Q129" s="13">
        <v>37982.144999999997</v>
      </c>
      <c r="R129" s="13">
        <f t="shared" ref="R129" si="437">P129+Q129</f>
        <v>762430.88399999996</v>
      </c>
      <c r="S129" s="13">
        <v>189.619</v>
      </c>
      <c r="T129" s="13">
        <f t="shared" ref="T129" si="438">R129+S129</f>
        <v>762620.50299999991</v>
      </c>
      <c r="U129" s="13">
        <f>2032.57+21455.047</f>
        <v>23487.616999999998</v>
      </c>
      <c r="V129" s="13">
        <f t="shared" ref="V129" si="439">T129+U129</f>
        <v>786108.11999999988</v>
      </c>
      <c r="W129" s="13">
        <f>1150.397-669.3</f>
        <v>481.09699999999998</v>
      </c>
      <c r="X129" s="13">
        <f t="shared" ref="X129" si="440">V129+W129</f>
        <v>786589.21699999983</v>
      </c>
      <c r="Y129" s="13">
        <f>45673.002+38937.929</f>
        <v>84610.930999999997</v>
      </c>
      <c r="Z129" s="13">
        <f t="shared" ref="Z129" si="441">X129+Y129</f>
        <v>871200.14799999981</v>
      </c>
      <c r="AA129" s="13">
        <v>712.68899999999996</v>
      </c>
      <c r="AB129" s="22">
        <f t="shared" ref="AB129" si="442">Z129+AA129</f>
        <v>871912.83699999982</v>
      </c>
      <c r="AC129" s="22">
        <f>31804.363+597.733</f>
        <v>32402.096000000001</v>
      </c>
      <c r="AD129" s="41">
        <f t="shared" ref="AD129" si="443">AB129+AC129</f>
        <v>904314.93299999984</v>
      </c>
      <c r="AE129" s="13">
        <v>65847.199999999997</v>
      </c>
      <c r="AF129" s="41"/>
      <c r="AG129" s="13">
        <f t="shared" si="405"/>
        <v>65847.199999999997</v>
      </c>
      <c r="AH129" s="13"/>
      <c r="AI129" s="13">
        <f t="shared" ref="AI129:AI132" si="444">AG129+AH129</f>
        <v>65847.199999999997</v>
      </c>
      <c r="AJ129" s="13"/>
      <c r="AK129" s="13">
        <f>AI129+AJ129</f>
        <v>65847.199999999997</v>
      </c>
      <c r="AL129" s="13"/>
      <c r="AM129" s="13">
        <f>AK129+AL129</f>
        <v>65847.199999999997</v>
      </c>
      <c r="AN129" s="13"/>
      <c r="AO129" s="13">
        <f>AM129+AN129</f>
        <v>65847.199999999997</v>
      </c>
      <c r="AP129" s="13"/>
      <c r="AQ129" s="13">
        <f>AO129+AP129</f>
        <v>65847.199999999997</v>
      </c>
      <c r="AR129" s="13"/>
      <c r="AS129" s="13">
        <f>AQ129+AR129</f>
        <v>65847.199999999997</v>
      </c>
      <c r="AT129" s="13"/>
      <c r="AU129" s="13">
        <f>AS129+AT129</f>
        <v>65847.199999999997</v>
      </c>
      <c r="AV129" s="13"/>
      <c r="AW129" s="13">
        <f>AU129+AV129</f>
        <v>65847.199999999997</v>
      </c>
      <c r="AX129" s="13"/>
      <c r="AY129" s="13">
        <f>AW129+AX129</f>
        <v>65847.199999999997</v>
      </c>
      <c r="AZ129" s="13"/>
      <c r="BA129" s="13">
        <f>AY129+AZ129</f>
        <v>65847.199999999997</v>
      </c>
      <c r="BB129" s="13"/>
      <c r="BC129" s="13">
        <f>BA129+BB129</f>
        <v>65847.199999999997</v>
      </c>
      <c r="BD129" s="13"/>
      <c r="BE129" s="13">
        <f>BC129+BD129</f>
        <v>65847.199999999997</v>
      </c>
      <c r="BF129" s="22"/>
      <c r="BG129" s="41">
        <f>BE129+BF129</f>
        <v>65847.199999999997</v>
      </c>
      <c r="BH129" s="14">
        <v>434970</v>
      </c>
      <c r="BI129" s="14"/>
      <c r="BJ129" s="14">
        <f t="shared" si="406"/>
        <v>434970</v>
      </c>
      <c r="BK129" s="14"/>
      <c r="BL129" s="14">
        <f t="shared" ref="BL129:BL132" si="445">BJ129+BK129</f>
        <v>434970</v>
      </c>
      <c r="BM129" s="14"/>
      <c r="BN129" s="14">
        <f t="shared" ref="BN129:BN132" si="446">BL129+BM129</f>
        <v>434970</v>
      </c>
      <c r="BO129" s="14"/>
      <c r="BP129" s="14">
        <f t="shared" ref="BP129:BP132" si="447">BN129+BO129</f>
        <v>434970</v>
      </c>
      <c r="BQ129" s="14"/>
      <c r="BR129" s="14">
        <f t="shared" ref="BR129:BR132" si="448">BP129+BQ129</f>
        <v>434970</v>
      </c>
      <c r="BS129" s="14"/>
      <c r="BT129" s="14">
        <f t="shared" ref="BT129:BT132" si="449">BR129+BS129</f>
        <v>434970</v>
      </c>
      <c r="BU129" s="14"/>
      <c r="BV129" s="14">
        <f t="shared" ref="BV129:BV132" si="450">BT129+BU129</f>
        <v>434970</v>
      </c>
      <c r="BW129" s="14"/>
      <c r="BX129" s="14">
        <f t="shared" ref="BX129:BX132" si="451">BV129+BW129</f>
        <v>434970</v>
      </c>
      <c r="BY129" s="14"/>
      <c r="BZ129" s="14">
        <f t="shared" ref="BZ129:BZ132" si="452">BX129+BY129</f>
        <v>434970</v>
      </c>
      <c r="CA129" s="14"/>
      <c r="CB129" s="14">
        <f t="shared" ref="CB129:CB132" si="453">BZ129+CA129</f>
        <v>434970</v>
      </c>
      <c r="CC129" s="14"/>
      <c r="CD129" s="14">
        <f t="shared" ref="CD129:CD132" si="454">CB129+CC129</f>
        <v>434970</v>
      </c>
      <c r="CE129" s="14"/>
      <c r="CF129" s="14">
        <f t="shared" ref="CF129:CF132" si="455">CD129+CE129</f>
        <v>434970</v>
      </c>
      <c r="CG129" s="24"/>
      <c r="CH129" s="43">
        <f t="shared" ref="CH129:CH132" si="456">CF129+CG129</f>
        <v>434970</v>
      </c>
      <c r="CI129" s="8" t="s">
        <v>396</v>
      </c>
      <c r="CJ129" s="11">
        <v>0</v>
      </c>
    </row>
    <row r="130" spans="1:88" ht="18.75" customHeight="1" x14ac:dyDescent="0.35">
      <c r="A130" s="90"/>
      <c r="B130" s="95" t="s">
        <v>12</v>
      </c>
      <c r="C130" s="100"/>
      <c r="D130" s="13">
        <v>691865.7</v>
      </c>
      <c r="E130" s="41"/>
      <c r="F130" s="13">
        <f t="shared" si="404"/>
        <v>691865.7</v>
      </c>
      <c r="G130" s="13"/>
      <c r="H130" s="13">
        <f t="shared" si="432"/>
        <v>691865.7</v>
      </c>
      <c r="I130" s="13"/>
      <c r="J130" s="13">
        <f t="shared" si="433"/>
        <v>691865.7</v>
      </c>
      <c r="K130" s="13"/>
      <c r="L130" s="13">
        <f t="shared" si="434"/>
        <v>691865.7</v>
      </c>
      <c r="M130" s="13">
        <v>-5114.9719999999998</v>
      </c>
      <c r="N130" s="13">
        <f>L130+M130</f>
        <v>686750.728</v>
      </c>
      <c r="O130" s="13"/>
      <c r="P130" s="13">
        <f>N130+O130</f>
        <v>686750.728</v>
      </c>
      <c r="Q130" s="13"/>
      <c r="R130" s="13">
        <f>P130+Q130</f>
        <v>686750.728</v>
      </c>
      <c r="S130" s="13"/>
      <c r="T130" s="13">
        <f>R130+S130</f>
        <v>686750.728</v>
      </c>
      <c r="U130" s="13"/>
      <c r="V130" s="13">
        <f>T130+U130</f>
        <v>686750.728</v>
      </c>
      <c r="W130" s="13"/>
      <c r="X130" s="13">
        <f>V130+W130</f>
        <v>686750.728</v>
      </c>
      <c r="Y130" s="13"/>
      <c r="Z130" s="13">
        <f>X130+Y130</f>
        <v>686750.728</v>
      </c>
      <c r="AA130" s="13"/>
      <c r="AB130" s="13">
        <f>Z130+AA130</f>
        <v>686750.728</v>
      </c>
      <c r="AC130" s="22"/>
      <c r="AD130" s="41">
        <f>AB130+AC130</f>
        <v>686750.728</v>
      </c>
      <c r="AE130" s="13">
        <v>105526.9</v>
      </c>
      <c r="AF130" s="41"/>
      <c r="AG130" s="13">
        <f t="shared" si="405"/>
        <v>105526.9</v>
      </c>
      <c r="AH130" s="13"/>
      <c r="AI130" s="13">
        <f t="shared" si="444"/>
        <v>105526.9</v>
      </c>
      <c r="AJ130" s="13"/>
      <c r="AK130" s="13">
        <f>AI130+AJ130</f>
        <v>105526.9</v>
      </c>
      <c r="AL130" s="13"/>
      <c r="AM130" s="13">
        <f>AK130+AL130</f>
        <v>105526.9</v>
      </c>
      <c r="AN130" s="13"/>
      <c r="AO130" s="13">
        <f>AM130+AN130</f>
        <v>105526.9</v>
      </c>
      <c r="AP130" s="13">
        <v>-9621.643</v>
      </c>
      <c r="AQ130" s="13">
        <f>AO130+AP130</f>
        <v>95905.256999999998</v>
      </c>
      <c r="AR130" s="13"/>
      <c r="AS130" s="13">
        <f>AQ130+AR130</f>
        <v>95905.256999999998</v>
      </c>
      <c r="AT130" s="13"/>
      <c r="AU130" s="13">
        <f>AS130+AT130</f>
        <v>95905.256999999998</v>
      </c>
      <c r="AV130" s="13"/>
      <c r="AW130" s="13">
        <f>AU130+AV130</f>
        <v>95905.256999999998</v>
      </c>
      <c r="AX130" s="13"/>
      <c r="AY130" s="13">
        <f>AW130+AX130</f>
        <v>95905.256999999998</v>
      </c>
      <c r="AZ130" s="13"/>
      <c r="BA130" s="13">
        <f>AY130+AZ130</f>
        <v>95905.256999999998</v>
      </c>
      <c r="BB130" s="13"/>
      <c r="BC130" s="13">
        <f>BA130+BB130</f>
        <v>95905.256999999998</v>
      </c>
      <c r="BD130" s="13"/>
      <c r="BE130" s="13">
        <f>BC130+BD130</f>
        <v>95905.256999999998</v>
      </c>
      <c r="BF130" s="22"/>
      <c r="BG130" s="41">
        <f>BE130+BF130</f>
        <v>95905.256999999998</v>
      </c>
      <c r="BH130" s="14">
        <v>110697.7</v>
      </c>
      <c r="BI130" s="14"/>
      <c r="BJ130" s="14">
        <f t="shared" si="406"/>
        <v>110697.7</v>
      </c>
      <c r="BK130" s="14"/>
      <c r="BL130" s="14">
        <f t="shared" si="445"/>
        <v>110697.7</v>
      </c>
      <c r="BM130" s="14"/>
      <c r="BN130" s="14">
        <f t="shared" si="446"/>
        <v>110697.7</v>
      </c>
      <c r="BO130" s="14"/>
      <c r="BP130" s="14">
        <f t="shared" si="447"/>
        <v>110697.7</v>
      </c>
      <c r="BQ130" s="14">
        <v>-3607.3510000000001</v>
      </c>
      <c r="BR130" s="14">
        <f t="shared" si="448"/>
        <v>107090.349</v>
      </c>
      <c r="BS130" s="14"/>
      <c r="BT130" s="14">
        <f t="shared" si="449"/>
        <v>107090.349</v>
      </c>
      <c r="BU130" s="14"/>
      <c r="BV130" s="14">
        <f t="shared" si="450"/>
        <v>107090.349</v>
      </c>
      <c r="BW130" s="14"/>
      <c r="BX130" s="14">
        <f t="shared" si="451"/>
        <v>107090.349</v>
      </c>
      <c r="BY130" s="14"/>
      <c r="BZ130" s="14">
        <f t="shared" si="452"/>
        <v>107090.349</v>
      </c>
      <c r="CA130" s="14"/>
      <c r="CB130" s="14">
        <f t="shared" si="453"/>
        <v>107090.349</v>
      </c>
      <c r="CC130" s="14"/>
      <c r="CD130" s="14">
        <f t="shared" si="454"/>
        <v>107090.349</v>
      </c>
      <c r="CE130" s="14"/>
      <c r="CF130" s="14">
        <f t="shared" si="455"/>
        <v>107090.349</v>
      </c>
      <c r="CG130" s="24"/>
      <c r="CH130" s="43">
        <f t="shared" si="456"/>
        <v>107090.349</v>
      </c>
      <c r="CI130" s="8" t="s">
        <v>236</v>
      </c>
      <c r="CJ130" s="11"/>
    </row>
    <row r="131" spans="1:88" ht="37.5" customHeight="1" x14ac:dyDescent="0.35">
      <c r="A131" s="90"/>
      <c r="B131" s="95" t="s">
        <v>28</v>
      </c>
      <c r="C131" s="100"/>
      <c r="D131" s="13">
        <v>674156.3</v>
      </c>
      <c r="E131" s="41"/>
      <c r="F131" s="13">
        <f t="shared" si="404"/>
        <v>674156.3</v>
      </c>
      <c r="G131" s="13"/>
      <c r="H131" s="13">
        <f t="shared" si="432"/>
        <v>674156.3</v>
      </c>
      <c r="I131" s="13"/>
      <c r="J131" s="13">
        <f t="shared" si="433"/>
        <v>674156.3</v>
      </c>
      <c r="K131" s="13"/>
      <c r="L131" s="13">
        <f t="shared" si="434"/>
        <v>674156.3</v>
      </c>
      <c r="M131" s="13">
        <v>951713.06599999999</v>
      </c>
      <c r="N131" s="13">
        <f t="shared" si="435"/>
        <v>1625869.3659999999</v>
      </c>
      <c r="O131" s="13"/>
      <c r="P131" s="13">
        <f t="shared" ref="P131:P132" si="457">N131+O131</f>
        <v>1625869.3659999999</v>
      </c>
      <c r="Q131" s="13"/>
      <c r="R131" s="13">
        <f t="shared" ref="R131:R132" si="458">P131+Q131</f>
        <v>1625869.3659999999</v>
      </c>
      <c r="S131" s="13"/>
      <c r="T131" s="13">
        <f t="shared" ref="T131:T132" si="459">R131+S131</f>
        <v>1625869.3659999999</v>
      </c>
      <c r="U131" s="13"/>
      <c r="V131" s="13">
        <f t="shared" ref="V131:V132" si="460">T131+U131</f>
        <v>1625869.3659999999</v>
      </c>
      <c r="W131" s="13"/>
      <c r="X131" s="13">
        <f t="shared" ref="X131:X132" si="461">V131+W131</f>
        <v>1625869.3659999999</v>
      </c>
      <c r="Y131" s="13"/>
      <c r="Z131" s="13">
        <f t="shared" ref="Z131:Z132" si="462">X131+Y131</f>
        <v>1625869.3659999999</v>
      </c>
      <c r="AA131" s="13"/>
      <c r="AB131" s="13">
        <f t="shared" ref="AB131:AB132" si="463">Z131+AA131</f>
        <v>1625869.3659999999</v>
      </c>
      <c r="AC131" s="22"/>
      <c r="AD131" s="41">
        <f t="shared" ref="AD131:AD132" si="464">AB131+AC131</f>
        <v>1625869.3659999999</v>
      </c>
      <c r="AE131" s="13">
        <v>2005011.7</v>
      </c>
      <c r="AF131" s="41"/>
      <c r="AG131" s="13">
        <f t="shared" si="405"/>
        <v>2005011.7</v>
      </c>
      <c r="AH131" s="13"/>
      <c r="AI131" s="13">
        <f t="shared" si="444"/>
        <v>2005011.7</v>
      </c>
      <c r="AJ131" s="13"/>
      <c r="AK131" s="13">
        <f>AI131+AJ131</f>
        <v>2005011.7</v>
      </c>
      <c r="AL131" s="13"/>
      <c r="AM131" s="13">
        <f>AK131+AL131</f>
        <v>2005011.7</v>
      </c>
      <c r="AN131" s="13"/>
      <c r="AO131" s="13">
        <f>AM131+AN131</f>
        <v>2005011.7</v>
      </c>
      <c r="AP131" s="13">
        <v>-1394490.56</v>
      </c>
      <c r="AQ131" s="13">
        <f>AO131+AP131</f>
        <v>610521.1399999999</v>
      </c>
      <c r="AR131" s="13"/>
      <c r="AS131" s="13">
        <f>AQ131+AR131</f>
        <v>610521.1399999999</v>
      </c>
      <c r="AT131" s="13"/>
      <c r="AU131" s="13">
        <f>AS131+AT131</f>
        <v>610521.1399999999</v>
      </c>
      <c r="AV131" s="13"/>
      <c r="AW131" s="13">
        <f>AU131+AV131</f>
        <v>610521.1399999999</v>
      </c>
      <c r="AX131" s="13"/>
      <c r="AY131" s="13">
        <f>AW131+AX131</f>
        <v>610521.1399999999</v>
      </c>
      <c r="AZ131" s="13"/>
      <c r="BA131" s="13">
        <f>AY131+AZ131</f>
        <v>610521.1399999999</v>
      </c>
      <c r="BB131" s="13">
        <f>-272906</f>
        <v>-272906</v>
      </c>
      <c r="BC131" s="13">
        <f>BA131+BB131</f>
        <v>337615.1399999999</v>
      </c>
      <c r="BD131" s="13"/>
      <c r="BE131" s="13">
        <f>BC131+BD131</f>
        <v>337615.1399999999</v>
      </c>
      <c r="BF131" s="22">
        <v>-23000.6</v>
      </c>
      <c r="BG131" s="41">
        <f>BE131+BF131</f>
        <v>314614.53999999992</v>
      </c>
      <c r="BH131" s="14">
        <v>2103257.2000000002</v>
      </c>
      <c r="BI131" s="14"/>
      <c r="BJ131" s="14">
        <f t="shared" si="406"/>
        <v>2103257.2000000002</v>
      </c>
      <c r="BK131" s="14"/>
      <c r="BL131" s="14">
        <f t="shared" si="445"/>
        <v>2103257.2000000002</v>
      </c>
      <c r="BM131" s="14"/>
      <c r="BN131" s="14">
        <f t="shared" si="446"/>
        <v>2103257.2000000002</v>
      </c>
      <c r="BO131" s="14"/>
      <c r="BP131" s="14">
        <f t="shared" si="447"/>
        <v>2103257.2000000002</v>
      </c>
      <c r="BQ131" s="14">
        <v>-68540.58</v>
      </c>
      <c r="BR131" s="14">
        <f t="shared" si="448"/>
        <v>2034716.62</v>
      </c>
      <c r="BS131" s="14"/>
      <c r="BT131" s="14">
        <f t="shared" si="449"/>
        <v>2034716.62</v>
      </c>
      <c r="BU131" s="14"/>
      <c r="BV131" s="14">
        <f t="shared" si="450"/>
        <v>2034716.62</v>
      </c>
      <c r="BW131" s="14"/>
      <c r="BX131" s="14">
        <f t="shared" si="451"/>
        <v>2034716.62</v>
      </c>
      <c r="BY131" s="14"/>
      <c r="BZ131" s="14">
        <f t="shared" si="452"/>
        <v>2034716.62</v>
      </c>
      <c r="CA131" s="14"/>
      <c r="CB131" s="14">
        <f t="shared" si="453"/>
        <v>2034716.62</v>
      </c>
      <c r="CC131" s="14">
        <f>-262018.8</f>
        <v>-262018.8</v>
      </c>
      <c r="CD131" s="14">
        <f t="shared" si="454"/>
        <v>1772697.82</v>
      </c>
      <c r="CE131" s="14"/>
      <c r="CF131" s="14">
        <f t="shared" si="455"/>
        <v>1772697.82</v>
      </c>
      <c r="CG131" s="24">
        <v>-1166664.8999999999</v>
      </c>
      <c r="CH131" s="43">
        <f t="shared" si="456"/>
        <v>606032.92000000016</v>
      </c>
      <c r="CI131" s="8" t="s">
        <v>235</v>
      </c>
      <c r="CJ131" s="11"/>
    </row>
    <row r="132" spans="1:88" ht="112.5" customHeight="1" x14ac:dyDescent="0.35">
      <c r="A132" s="90" t="s">
        <v>173</v>
      </c>
      <c r="B132" s="95" t="s">
        <v>71</v>
      </c>
      <c r="C132" s="100" t="s">
        <v>3</v>
      </c>
      <c r="D132" s="13">
        <f>D134</f>
        <v>72217.5</v>
      </c>
      <c r="E132" s="41">
        <f>E134</f>
        <v>0</v>
      </c>
      <c r="F132" s="13">
        <f t="shared" si="404"/>
        <v>72217.5</v>
      </c>
      <c r="G132" s="13">
        <f>G134</f>
        <v>-197.4</v>
      </c>
      <c r="H132" s="13">
        <f t="shared" si="432"/>
        <v>72020.100000000006</v>
      </c>
      <c r="I132" s="13">
        <f>I134</f>
        <v>0</v>
      </c>
      <c r="J132" s="13">
        <f t="shared" si="433"/>
        <v>72020.100000000006</v>
      </c>
      <c r="K132" s="13">
        <f>K134</f>
        <v>0</v>
      </c>
      <c r="L132" s="13">
        <f t="shared" si="434"/>
        <v>72020.100000000006</v>
      </c>
      <c r="M132" s="13">
        <f>M134</f>
        <v>0</v>
      </c>
      <c r="N132" s="13">
        <f t="shared" si="435"/>
        <v>72020.100000000006</v>
      </c>
      <c r="O132" s="13">
        <f>O134</f>
        <v>0</v>
      </c>
      <c r="P132" s="13">
        <f t="shared" si="457"/>
        <v>72020.100000000006</v>
      </c>
      <c r="Q132" s="13">
        <f>Q134</f>
        <v>0</v>
      </c>
      <c r="R132" s="13">
        <f t="shared" si="458"/>
        <v>72020.100000000006</v>
      </c>
      <c r="S132" s="13">
        <f>S134</f>
        <v>0</v>
      </c>
      <c r="T132" s="13">
        <f t="shared" si="459"/>
        <v>72020.100000000006</v>
      </c>
      <c r="U132" s="13">
        <f>U134</f>
        <v>0</v>
      </c>
      <c r="V132" s="13">
        <f t="shared" si="460"/>
        <v>72020.100000000006</v>
      </c>
      <c r="W132" s="13">
        <f>W134</f>
        <v>0</v>
      </c>
      <c r="X132" s="13">
        <f t="shared" si="461"/>
        <v>72020.100000000006</v>
      </c>
      <c r="Y132" s="13">
        <f>Y134</f>
        <v>0</v>
      </c>
      <c r="Z132" s="13">
        <f t="shared" si="462"/>
        <v>72020.100000000006</v>
      </c>
      <c r="AA132" s="13">
        <f>AA134</f>
        <v>0</v>
      </c>
      <c r="AB132" s="13">
        <f t="shared" si="463"/>
        <v>72020.100000000006</v>
      </c>
      <c r="AC132" s="22">
        <f>AC134</f>
        <v>0</v>
      </c>
      <c r="AD132" s="41">
        <f t="shared" si="464"/>
        <v>72020.100000000006</v>
      </c>
      <c r="AE132" s="13">
        <f t="shared" ref="AE132:BH132" si="465">AE134</f>
        <v>64310.3</v>
      </c>
      <c r="AF132" s="41">
        <f>AF134</f>
        <v>0</v>
      </c>
      <c r="AG132" s="13">
        <f t="shared" si="405"/>
        <v>64310.3</v>
      </c>
      <c r="AH132" s="13">
        <f>AH134</f>
        <v>3788.7</v>
      </c>
      <c r="AI132" s="13">
        <f t="shared" si="444"/>
        <v>68099</v>
      </c>
      <c r="AJ132" s="13">
        <f>AJ134</f>
        <v>0</v>
      </c>
      <c r="AK132" s="13">
        <f>AI132+AJ132</f>
        <v>68099</v>
      </c>
      <c r="AL132" s="13">
        <f>AL134</f>
        <v>0</v>
      </c>
      <c r="AM132" s="13">
        <f>AK132+AL132</f>
        <v>68099</v>
      </c>
      <c r="AN132" s="13">
        <f>AN134</f>
        <v>0</v>
      </c>
      <c r="AO132" s="13">
        <f>AM132+AN132</f>
        <v>68099</v>
      </c>
      <c r="AP132" s="13">
        <f>AP134</f>
        <v>0</v>
      </c>
      <c r="AQ132" s="13">
        <f>AO132+AP132</f>
        <v>68099</v>
      </c>
      <c r="AR132" s="13">
        <f>AR134</f>
        <v>0</v>
      </c>
      <c r="AS132" s="13">
        <f>AQ132+AR132</f>
        <v>68099</v>
      </c>
      <c r="AT132" s="13">
        <f>AT134</f>
        <v>0</v>
      </c>
      <c r="AU132" s="13">
        <f>AS132+AT132</f>
        <v>68099</v>
      </c>
      <c r="AV132" s="13">
        <f>AV134</f>
        <v>0</v>
      </c>
      <c r="AW132" s="13">
        <f>AU132+AV132</f>
        <v>68099</v>
      </c>
      <c r="AX132" s="13">
        <f>AX134</f>
        <v>0</v>
      </c>
      <c r="AY132" s="13">
        <f>AW132+AX132</f>
        <v>68099</v>
      </c>
      <c r="AZ132" s="13">
        <f>AZ134</f>
        <v>0</v>
      </c>
      <c r="BA132" s="13">
        <f>AY132+AZ132</f>
        <v>68099</v>
      </c>
      <c r="BB132" s="13">
        <f>BB134</f>
        <v>0</v>
      </c>
      <c r="BC132" s="13">
        <f>BA132+BB132</f>
        <v>68099</v>
      </c>
      <c r="BD132" s="13">
        <f>BD134</f>
        <v>0</v>
      </c>
      <c r="BE132" s="13">
        <f>BC132+BD132</f>
        <v>68099</v>
      </c>
      <c r="BF132" s="22">
        <f>BF134</f>
        <v>0</v>
      </c>
      <c r="BG132" s="41">
        <f>BE132+BF132</f>
        <v>68099</v>
      </c>
      <c r="BH132" s="13">
        <f t="shared" si="465"/>
        <v>52882.2</v>
      </c>
      <c r="BI132" s="14">
        <f>BI134</f>
        <v>0</v>
      </c>
      <c r="BJ132" s="14">
        <f t="shared" si="406"/>
        <v>52882.2</v>
      </c>
      <c r="BK132" s="14">
        <f>BK134</f>
        <v>12395.8</v>
      </c>
      <c r="BL132" s="14">
        <f t="shared" si="445"/>
        <v>65278</v>
      </c>
      <c r="BM132" s="14">
        <f>BM134</f>
        <v>0</v>
      </c>
      <c r="BN132" s="14">
        <f t="shared" si="446"/>
        <v>65278</v>
      </c>
      <c r="BO132" s="14">
        <f>BO134</f>
        <v>0</v>
      </c>
      <c r="BP132" s="14">
        <f t="shared" si="447"/>
        <v>65278</v>
      </c>
      <c r="BQ132" s="14">
        <f>BQ134</f>
        <v>0</v>
      </c>
      <c r="BR132" s="14">
        <f t="shared" si="448"/>
        <v>65278</v>
      </c>
      <c r="BS132" s="14">
        <f>BS134</f>
        <v>0</v>
      </c>
      <c r="BT132" s="14">
        <f t="shared" si="449"/>
        <v>65278</v>
      </c>
      <c r="BU132" s="14">
        <f>BU134</f>
        <v>0</v>
      </c>
      <c r="BV132" s="14">
        <f t="shared" si="450"/>
        <v>65278</v>
      </c>
      <c r="BW132" s="14">
        <f>BW134</f>
        <v>0</v>
      </c>
      <c r="BX132" s="14">
        <f t="shared" si="451"/>
        <v>65278</v>
      </c>
      <c r="BY132" s="14">
        <f>BY134</f>
        <v>0</v>
      </c>
      <c r="BZ132" s="14">
        <f t="shared" si="452"/>
        <v>65278</v>
      </c>
      <c r="CA132" s="14">
        <f>CA134</f>
        <v>0</v>
      </c>
      <c r="CB132" s="14">
        <f t="shared" si="453"/>
        <v>65278</v>
      </c>
      <c r="CC132" s="14">
        <f>CC134</f>
        <v>0</v>
      </c>
      <c r="CD132" s="14">
        <f t="shared" si="454"/>
        <v>65278</v>
      </c>
      <c r="CE132" s="14">
        <f>CE134</f>
        <v>0</v>
      </c>
      <c r="CF132" s="14">
        <f t="shared" si="455"/>
        <v>65278</v>
      </c>
      <c r="CG132" s="24">
        <f>CG134</f>
        <v>0</v>
      </c>
      <c r="CH132" s="43">
        <f t="shared" si="456"/>
        <v>65278</v>
      </c>
      <c r="CJ132" s="11"/>
    </row>
    <row r="133" spans="1:88" ht="18.75" customHeight="1" x14ac:dyDescent="0.35">
      <c r="A133" s="90"/>
      <c r="B133" s="95" t="s">
        <v>5</v>
      </c>
      <c r="C133" s="100"/>
      <c r="D133" s="14"/>
      <c r="E133" s="43"/>
      <c r="F133" s="13"/>
      <c r="G133" s="14"/>
      <c r="H133" s="13"/>
      <c r="I133" s="14"/>
      <c r="J133" s="13"/>
      <c r="K133" s="14"/>
      <c r="L133" s="13"/>
      <c r="M133" s="14"/>
      <c r="N133" s="13"/>
      <c r="O133" s="14"/>
      <c r="P133" s="13"/>
      <c r="Q133" s="14"/>
      <c r="R133" s="13"/>
      <c r="S133" s="14"/>
      <c r="T133" s="13"/>
      <c r="U133" s="14"/>
      <c r="V133" s="13"/>
      <c r="W133" s="14"/>
      <c r="X133" s="13"/>
      <c r="Y133" s="14"/>
      <c r="Z133" s="13"/>
      <c r="AA133" s="14"/>
      <c r="AB133" s="13"/>
      <c r="AC133" s="24"/>
      <c r="AD133" s="41"/>
      <c r="AE133" s="14"/>
      <c r="AF133" s="43"/>
      <c r="AG133" s="13"/>
      <c r="AH133" s="14"/>
      <c r="AI133" s="13"/>
      <c r="AJ133" s="14"/>
      <c r="AK133" s="13"/>
      <c r="AL133" s="14"/>
      <c r="AM133" s="13"/>
      <c r="AN133" s="14"/>
      <c r="AO133" s="13"/>
      <c r="AP133" s="14"/>
      <c r="AQ133" s="13"/>
      <c r="AR133" s="14"/>
      <c r="AS133" s="13"/>
      <c r="AT133" s="14"/>
      <c r="AU133" s="13"/>
      <c r="AV133" s="14"/>
      <c r="AW133" s="13"/>
      <c r="AX133" s="14"/>
      <c r="AY133" s="13"/>
      <c r="AZ133" s="14"/>
      <c r="BA133" s="13"/>
      <c r="BB133" s="14"/>
      <c r="BC133" s="13"/>
      <c r="BD133" s="14"/>
      <c r="BE133" s="13"/>
      <c r="BF133" s="24"/>
      <c r="BG133" s="41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24"/>
      <c r="CH133" s="43"/>
      <c r="CJ133" s="11"/>
    </row>
    <row r="134" spans="1:88" ht="18.75" customHeight="1" x14ac:dyDescent="0.35">
      <c r="A134" s="90"/>
      <c r="B134" s="95" t="s">
        <v>12</v>
      </c>
      <c r="C134" s="100"/>
      <c r="D134" s="14">
        <v>72217.5</v>
      </c>
      <c r="E134" s="43"/>
      <c r="F134" s="13">
        <f t="shared" si="404"/>
        <v>72217.5</v>
      </c>
      <c r="G134" s="14">
        <v>-197.4</v>
      </c>
      <c r="H134" s="13">
        <f t="shared" ref="H134:H135" si="466">F134+G134</f>
        <v>72020.100000000006</v>
      </c>
      <c r="I134" s="14"/>
      <c r="J134" s="13">
        <f t="shared" ref="J134:J135" si="467">H134+I134</f>
        <v>72020.100000000006</v>
      </c>
      <c r="K134" s="14"/>
      <c r="L134" s="13">
        <f t="shared" ref="L134:L135" si="468">J134+K134</f>
        <v>72020.100000000006</v>
      </c>
      <c r="M134" s="14"/>
      <c r="N134" s="13">
        <f t="shared" ref="N134:N135" si="469">L134+M134</f>
        <v>72020.100000000006</v>
      </c>
      <c r="O134" s="14"/>
      <c r="P134" s="13">
        <f t="shared" ref="P134:P135" si="470">N134+O134</f>
        <v>72020.100000000006</v>
      </c>
      <c r="Q134" s="14"/>
      <c r="R134" s="13">
        <f t="shared" ref="R134:R135" si="471">P134+Q134</f>
        <v>72020.100000000006</v>
      </c>
      <c r="S134" s="14"/>
      <c r="T134" s="13">
        <f t="shared" ref="T134:T135" si="472">R134+S134</f>
        <v>72020.100000000006</v>
      </c>
      <c r="U134" s="14"/>
      <c r="V134" s="13">
        <f t="shared" ref="V134:V135" si="473">T134+U134</f>
        <v>72020.100000000006</v>
      </c>
      <c r="W134" s="14"/>
      <c r="X134" s="13">
        <f t="shared" ref="X134:X135" si="474">V134+W134</f>
        <v>72020.100000000006</v>
      </c>
      <c r="Y134" s="14"/>
      <c r="Z134" s="13">
        <f t="shared" ref="Z134:Z135" si="475">X134+Y134</f>
        <v>72020.100000000006</v>
      </c>
      <c r="AA134" s="14"/>
      <c r="AB134" s="13">
        <f t="shared" ref="AB134:AB135" si="476">Z134+AA134</f>
        <v>72020.100000000006</v>
      </c>
      <c r="AC134" s="24"/>
      <c r="AD134" s="41">
        <f t="shared" ref="AD134:AD135" si="477">AB134+AC134</f>
        <v>72020.100000000006</v>
      </c>
      <c r="AE134" s="14">
        <v>64310.3</v>
      </c>
      <c r="AF134" s="43"/>
      <c r="AG134" s="13">
        <f t="shared" si="405"/>
        <v>64310.3</v>
      </c>
      <c r="AH134" s="14">
        <v>3788.7</v>
      </c>
      <c r="AI134" s="13">
        <f t="shared" ref="AI134:AI135" si="478">AG134+AH134</f>
        <v>68099</v>
      </c>
      <c r="AJ134" s="14"/>
      <c r="AK134" s="13">
        <f>AI134+AJ134</f>
        <v>68099</v>
      </c>
      <c r="AL134" s="14"/>
      <c r="AM134" s="13">
        <f>AK134+AL134</f>
        <v>68099</v>
      </c>
      <c r="AN134" s="14"/>
      <c r="AO134" s="13">
        <f>AM134+AN134</f>
        <v>68099</v>
      </c>
      <c r="AP134" s="14"/>
      <c r="AQ134" s="13">
        <f>AO134+AP134</f>
        <v>68099</v>
      </c>
      <c r="AR134" s="14"/>
      <c r="AS134" s="13">
        <f>AQ134+AR134</f>
        <v>68099</v>
      </c>
      <c r="AT134" s="14"/>
      <c r="AU134" s="13">
        <f>AS134+AT134</f>
        <v>68099</v>
      </c>
      <c r="AV134" s="14"/>
      <c r="AW134" s="13">
        <f>AU134+AV134</f>
        <v>68099</v>
      </c>
      <c r="AX134" s="14"/>
      <c r="AY134" s="13">
        <f>AW134+AX134</f>
        <v>68099</v>
      </c>
      <c r="AZ134" s="14"/>
      <c r="BA134" s="13">
        <f>AY134+AZ134</f>
        <v>68099</v>
      </c>
      <c r="BB134" s="14"/>
      <c r="BC134" s="13">
        <f>BA134+BB134</f>
        <v>68099</v>
      </c>
      <c r="BD134" s="14"/>
      <c r="BE134" s="13">
        <f>BC134+BD134</f>
        <v>68099</v>
      </c>
      <c r="BF134" s="24"/>
      <c r="BG134" s="41">
        <f>BE134+BF134</f>
        <v>68099</v>
      </c>
      <c r="BH134" s="14">
        <v>52882.2</v>
      </c>
      <c r="BI134" s="14"/>
      <c r="BJ134" s="14">
        <f t="shared" si="406"/>
        <v>52882.2</v>
      </c>
      <c r="BK134" s="14">
        <v>12395.8</v>
      </c>
      <c r="BL134" s="14">
        <f t="shared" ref="BL134:BL135" si="479">BJ134+BK134</f>
        <v>65278</v>
      </c>
      <c r="BM134" s="14"/>
      <c r="BN134" s="14">
        <f t="shared" ref="BN134:BN135" si="480">BL134+BM134</f>
        <v>65278</v>
      </c>
      <c r="BO134" s="14"/>
      <c r="BP134" s="14">
        <f t="shared" ref="BP134:BP135" si="481">BN134+BO134</f>
        <v>65278</v>
      </c>
      <c r="BQ134" s="14"/>
      <c r="BR134" s="14">
        <f t="shared" ref="BR134:BR135" si="482">BP134+BQ134</f>
        <v>65278</v>
      </c>
      <c r="BS134" s="14"/>
      <c r="BT134" s="14">
        <f t="shared" ref="BT134:BT135" si="483">BR134+BS134</f>
        <v>65278</v>
      </c>
      <c r="BU134" s="14"/>
      <c r="BV134" s="14">
        <f t="shared" ref="BV134:BV135" si="484">BT134+BU134</f>
        <v>65278</v>
      </c>
      <c r="BW134" s="14"/>
      <c r="BX134" s="14">
        <f t="shared" ref="BX134:BX135" si="485">BV134+BW134</f>
        <v>65278</v>
      </c>
      <c r="BY134" s="14"/>
      <c r="BZ134" s="14">
        <f t="shared" ref="BZ134:BZ135" si="486">BX134+BY134</f>
        <v>65278</v>
      </c>
      <c r="CA134" s="14"/>
      <c r="CB134" s="14">
        <f t="shared" ref="CB134:CB135" si="487">BZ134+CA134</f>
        <v>65278</v>
      </c>
      <c r="CC134" s="14"/>
      <c r="CD134" s="14">
        <f t="shared" ref="CD134:CD135" si="488">CB134+CC134</f>
        <v>65278</v>
      </c>
      <c r="CE134" s="14"/>
      <c r="CF134" s="14">
        <f t="shared" ref="CF134:CF135" si="489">CD134+CE134</f>
        <v>65278</v>
      </c>
      <c r="CG134" s="24"/>
      <c r="CH134" s="43">
        <f t="shared" ref="CH134:CH135" si="490">CF134+CG134</f>
        <v>65278</v>
      </c>
      <c r="CI134" s="8" t="s">
        <v>104</v>
      </c>
      <c r="CJ134" s="11"/>
    </row>
    <row r="135" spans="1:88" ht="56.25" customHeight="1" x14ac:dyDescent="0.35">
      <c r="A135" s="90" t="s">
        <v>174</v>
      </c>
      <c r="B135" s="95" t="s">
        <v>72</v>
      </c>
      <c r="C135" s="95" t="s">
        <v>3</v>
      </c>
      <c r="D135" s="14">
        <f>D137+D138</f>
        <v>179202.4</v>
      </c>
      <c r="E135" s="43">
        <f>E137+E138</f>
        <v>0</v>
      </c>
      <c r="F135" s="13">
        <f t="shared" si="404"/>
        <v>179202.4</v>
      </c>
      <c r="G135" s="14">
        <f>G137+G138</f>
        <v>13530.2</v>
      </c>
      <c r="H135" s="13">
        <f t="shared" si="466"/>
        <v>192732.6</v>
      </c>
      <c r="I135" s="14">
        <f>I137+I138</f>
        <v>0</v>
      </c>
      <c r="J135" s="13">
        <f t="shared" si="467"/>
        <v>192732.6</v>
      </c>
      <c r="K135" s="14">
        <f>K137+K138</f>
        <v>0</v>
      </c>
      <c r="L135" s="13">
        <f t="shared" si="468"/>
        <v>192732.6</v>
      </c>
      <c r="M135" s="14">
        <f>M137+M138</f>
        <v>0</v>
      </c>
      <c r="N135" s="13">
        <f t="shared" si="469"/>
        <v>192732.6</v>
      </c>
      <c r="O135" s="14">
        <f>O137+O138</f>
        <v>0</v>
      </c>
      <c r="P135" s="13">
        <f t="shared" si="470"/>
        <v>192732.6</v>
      </c>
      <c r="Q135" s="14">
        <f>Q137+Q138</f>
        <v>0</v>
      </c>
      <c r="R135" s="13">
        <f t="shared" si="471"/>
        <v>192732.6</v>
      </c>
      <c r="S135" s="14">
        <f>S137+S138</f>
        <v>0</v>
      </c>
      <c r="T135" s="13">
        <f t="shared" si="472"/>
        <v>192732.6</v>
      </c>
      <c r="U135" s="14">
        <f>U137+U138</f>
        <v>0</v>
      </c>
      <c r="V135" s="13">
        <f t="shared" si="473"/>
        <v>192732.6</v>
      </c>
      <c r="W135" s="14">
        <f>W137+W138</f>
        <v>0</v>
      </c>
      <c r="X135" s="13">
        <f t="shared" si="474"/>
        <v>192732.6</v>
      </c>
      <c r="Y135" s="14">
        <f>Y137+Y138</f>
        <v>0</v>
      </c>
      <c r="Z135" s="13">
        <f t="shared" si="475"/>
        <v>192732.6</v>
      </c>
      <c r="AA135" s="14">
        <f>AA137+AA138</f>
        <v>0</v>
      </c>
      <c r="AB135" s="13">
        <f t="shared" si="476"/>
        <v>192732.6</v>
      </c>
      <c r="AC135" s="24">
        <f>AC137+AC138</f>
        <v>0</v>
      </c>
      <c r="AD135" s="41">
        <f t="shared" si="477"/>
        <v>192732.6</v>
      </c>
      <c r="AE135" s="14">
        <f t="shared" ref="AE135:BH135" si="491">AE137+AE138</f>
        <v>183300.1</v>
      </c>
      <c r="AF135" s="43">
        <f>AF137+AF138</f>
        <v>0</v>
      </c>
      <c r="AG135" s="13">
        <f t="shared" si="405"/>
        <v>183300.1</v>
      </c>
      <c r="AH135" s="14">
        <f>AH137+AH138</f>
        <v>9544.2999999999993</v>
      </c>
      <c r="AI135" s="13">
        <f t="shared" si="478"/>
        <v>192844.4</v>
      </c>
      <c r="AJ135" s="14">
        <f>AJ137+AJ138</f>
        <v>0</v>
      </c>
      <c r="AK135" s="13">
        <f>AI135+AJ135</f>
        <v>192844.4</v>
      </c>
      <c r="AL135" s="14">
        <f>AL137+AL138</f>
        <v>0</v>
      </c>
      <c r="AM135" s="13">
        <f>AK135+AL135</f>
        <v>192844.4</v>
      </c>
      <c r="AN135" s="14">
        <f>AN137+AN138</f>
        <v>0</v>
      </c>
      <c r="AO135" s="13">
        <f>AM135+AN135</f>
        <v>192844.4</v>
      </c>
      <c r="AP135" s="14">
        <f>AP137+AP138</f>
        <v>0</v>
      </c>
      <c r="AQ135" s="13">
        <f>AO135+AP135</f>
        <v>192844.4</v>
      </c>
      <c r="AR135" s="14">
        <f>AR137+AR138</f>
        <v>0</v>
      </c>
      <c r="AS135" s="13">
        <f>AQ135+AR135</f>
        <v>192844.4</v>
      </c>
      <c r="AT135" s="14">
        <f>AT137+AT138</f>
        <v>0</v>
      </c>
      <c r="AU135" s="13">
        <f>AS135+AT135</f>
        <v>192844.4</v>
      </c>
      <c r="AV135" s="14">
        <f>AV137+AV138</f>
        <v>0</v>
      </c>
      <c r="AW135" s="13">
        <f>AU135+AV135</f>
        <v>192844.4</v>
      </c>
      <c r="AX135" s="14">
        <f>AX137+AX138</f>
        <v>0</v>
      </c>
      <c r="AY135" s="13">
        <f>AW135+AX135</f>
        <v>192844.4</v>
      </c>
      <c r="AZ135" s="14">
        <f>AZ137+AZ138</f>
        <v>0</v>
      </c>
      <c r="BA135" s="13">
        <f>AY135+AZ135</f>
        <v>192844.4</v>
      </c>
      <c r="BB135" s="14">
        <f>BB137+BB138</f>
        <v>0</v>
      </c>
      <c r="BC135" s="13">
        <f>BA135+BB135</f>
        <v>192844.4</v>
      </c>
      <c r="BD135" s="14">
        <f>BD137+BD138</f>
        <v>0</v>
      </c>
      <c r="BE135" s="13">
        <f>BC135+BD135</f>
        <v>192844.4</v>
      </c>
      <c r="BF135" s="24">
        <f>BF137+BF138</f>
        <v>0</v>
      </c>
      <c r="BG135" s="41">
        <f>BE135+BF135</f>
        <v>192844.4</v>
      </c>
      <c r="BH135" s="14">
        <f t="shared" si="491"/>
        <v>183300.1</v>
      </c>
      <c r="BI135" s="14">
        <f>BI137+BI138</f>
        <v>0</v>
      </c>
      <c r="BJ135" s="14">
        <f t="shared" si="406"/>
        <v>183300.1</v>
      </c>
      <c r="BK135" s="14">
        <f>BK137+BK138</f>
        <v>-4777.1000000000004</v>
      </c>
      <c r="BL135" s="14">
        <f t="shared" si="479"/>
        <v>178523</v>
      </c>
      <c r="BM135" s="14">
        <f>BM137+BM138</f>
        <v>0</v>
      </c>
      <c r="BN135" s="14">
        <f t="shared" si="480"/>
        <v>178523</v>
      </c>
      <c r="BO135" s="14">
        <f>BO137+BO138</f>
        <v>0</v>
      </c>
      <c r="BP135" s="14">
        <f t="shared" si="481"/>
        <v>178523</v>
      </c>
      <c r="BQ135" s="14">
        <f>BQ137+BQ138</f>
        <v>0</v>
      </c>
      <c r="BR135" s="14">
        <f t="shared" si="482"/>
        <v>178523</v>
      </c>
      <c r="BS135" s="14">
        <f>BS137+BS138</f>
        <v>0</v>
      </c>
      <c r="BT135" s="14">
        <f t="shared" si="483"/>
        <v>178523</v>
      </c>
      <c r="BU135" s="14">
        <f>BU137+BU138</f>
        <v>0</v>
      </c>
      <c r="BV135" s="14">
        <f t="shared" si="484"/>
        <v>178523</v>
      </c>
      <c r="BW135" s="14">
        <f>BW137+BW138</f>
        <v>0</v>
      </c>
      <c r="BX135" s="14">
        <f t="shared" si="485"/>
        <v>178523</v>
      </c>
      <c r="BY135" s="14">
        <f>BY137+BY138</f>
        <v>0</v>
      </c>
      <c r="BZ135" s="14">
        <f t="shared" si="486"/>
        <v>178523</v>
      </c>
      <c r="CA135" s="14">
        <f>CA137+CA138</f>
        <v>0</v>
      </c>
      <c r="CB135" s="14">
        <f t="shared" si="487"/>
        <v>178523</v>
      </c>
      <c r="CC135" s="14">
        <f>CC137+CC138</f>
        <v>0</v>
      </c>
      <c r="CD135" s="14">
        <f t="shared" si="488"/>
        <v>178523</v>
      </c>
      <c r="CE135" s="14">
        <f>CE137+CE138</f>
        <v>0</v>
      </c>
      <c r="CF135" s="14">
        <f t="shared" si="489"/>
        <v>178523</v>
      </c>
      <c r="CG135" s="24">
        <f>CG137+CG138</f>
        <v>0</v>
      </c>
      <c r="CH135" s="43">
        <f t="shared" si="490"/>
        <v>178523</v>
      </c>
      <c r="CJ135" s="11"/>
    </row>
    <row r="136" spans="1:88" ht="18.75" customHeight="1" x14ac:dyDescent="0.35">
      <c r="A136" s="90"/>
      <c r="B136" s="101" t="s">
        <v>5</v>
      </c>
      <c r="C136" s="100"/>
      <c r="D136" s="14"/>
      <c r="E136" s="43"/>
      <c r="F136" s="13"/>
      <c r="G136" s="14"/>
      <c r="H136" s="13"/>
      <c r="I136" s="14"/>
      <c r="J136" s="13"/>
      <c r="K136" s="14"/>
      <c r="L136" s="13"/>
      <c r="M136" s="14"/>
      <c r="N136" s="13"/>
      <c r="O136" s="14"/>
      <c r="P136" s="13"/>
      <c r="Q136" s="14"/>
      <c r="R136" s="13"/>
      <c r="S136" s="14"/>
      <c r="T136" s="13"/>
      <c r="U136" s="14"/>
      <c r="V136" s="13"/>
      <c r="W136" s="14"/>
      <c r="X136" s="13"/>
      <c r="Y136" s="14"/>
      <c r="Z136" s="13"/>
      <c r="AA136" s="14"/>
      <c r="AB136" s="13"/>
      <c r="AC136" s="24"/>
      <c r="AD136" s="41"/>
      <c r="AE136" s="14"/>
      <c r="AF136" s="43"/>
      <c r="AG136" s="13"/>
      <c r="AH136" s="14"/>
      <c r="AI136" s="13"/>
      <c r="AJ136" s="14"/>
      <c r="AK136" s="13"/>
      <c r="AL136" s="14"/>
      <c r="AM136" s="13"/>
      <c r="AN136" s="14"/>
      <c r="AO136" s="13"/>
      <c r="AP136" s="14"/>
      <c r="AQ136" s="13"/>
      <c r="AR136" s="14"/>
      <c r="AS136" s="13"/>
      <c r="AT136" s="14"/>
      <c r="AU136" s="13"/>
      <c r="AV136" s="14"/>
      <c r="AW136" s="13"/>
      <c r="AX136" s="14"/>
      <c r="AY136" s="13"/>
      <c r="AZ136" s="14"/>
      <c r="BA136" s="13"/>
      <c r="BB136" s="14"/>
      <c r="BC136" s="13"/>
      <c r="BD136" s="14"/>
      <c r="BE136" s="13"/>
      <c r="BF136" s="24"/>
      <c r="BG136" s="41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24"/>
      <c r="CH136" s="43"/>
      <c r="CJ136" s="11"/>
    </row>
    <row r="137" spans="1:88" ht="18.75" customHeight="1" x14ac:dyDescent="0.35">
      <c r="A137" s="90"/>
      <c r="B137" s="95" t="s">
        <v>12</v>
      </c>
      <c r="C137" s="100"/>
      <c r="D137" s="14">
        <v>48384.7</v>
      </c>
      <c r="E137" s="43"/>
      <c r="F137" s="13">
        <f t="shared" si="404"/>
        <v>48384.7</v>
      </c>
      <c r="G137" s="14">
        <v>3653.2</v>
      </c>
      <c r="H137" s="13">
        <f t="shared" ref="H137:H156" si="492">F137+G137</f>
        <v>52037.899999999994</v>
      </c>
      <c r="I137" s="14"/>
      <c r="J137" s="13">
        <f t="shared" ref="J137:J142" si="493">H137+I137</f>
        <v>52037.899999999994</v>
      </c>
      <c r="K137" s="14"/>
      <c r="L137" s="13">
        <f t="shared" ref="L137:L142" si="494">J137+K137</f>
        <v>52037.899999999994</v>
      </c>
      <c r="M137" s="14"/>
      <c r="N137" s="13">
        <f t="shared" ref="N137:N142" si="495">L137+M137</f>
        <v>52037.899999999994</v>
      </c>
      <c r="O137" s="14"/>
      <c r="P137" s="13">
        <f t="shared" ref="P137:P142" si="496">N137+O137</f>
        <v>52037.899999999994</v>
      </c>
      <c r="Q137" s="14"/>
      <c r="R137" s="13">
        <f t="shared" ref="R137:R142" si="497">P137+Q137</f>
        <v>52037.899999999994</v>
      </c>
      <c r="S137" s="14"/>
      <c r="T137" s="13">
        <f t="shared" ref="T137:T142" si="498">R137+S137</f>
        <v>52037.899999999994</v>
      </c>
      <c r="U137" s="14"/>
      <c r="V137" s="13">
        <f t="shared" ref="V137:V142" si="499">T137+U137</f>
        <v>52037.899999999994</v>
      </c>
      <c r="W137" s="14"/>
      <c r="X137" s="13">
        <f t="shared" ref="X137:X142" si="500">V137+W137</f>
        <v>52037.899999999994</v>
      </c>
      <c r="Y137" s="14"/>
      <c r="Z137" s="13">
        <f t="shared" ref="Z137:Z142" si="501">X137+Y137</f>
        <v>52037.899999999994</v>
      </c>
      <c r="AA137" s="14"/>
      <c r="AB137" s="13">
        <f t="shared" ref="AB137:AB142" si="502">Z137+AA137</f>
        <v>52037.899999999994</v>
      </c>
      <c r="AC137" s="24"/>
      <c r="AD137" s="41">
        <f t="shared" ref="AD137:AD142" si="503">AB137+AC137</f>
        <v>52037.899999999994</v>
      </c>
      <c r="AE137" s="14">
        <v>45825</v>
      </c>
      <c r="AF137" s="43"/>
      <c r="AG137" s="13">
        <f t="shared" si="405"/>
        <v>45825</v>
      </c>
      <c r="AH137" s="14">
        <v>2386.1</v>
      </c>
      <c r="AI137" s="13">
        <f t="shared" ref="AI137:AI156" si="504">AG137+AH137</f>
        <v>48211.1</v>
      </c>
      <c r="AJ137" s="14"/>
      <c r="AK137" s="13">
        <f t="shared" ref="AK137:AK142" si="505">AI137+AJ137</f>
        <v>48211.1</v>
      </c>
      <c r="AL137" s="14"/>
      <c r="AM137" s="13">
        <f t="shared" ref="AM137:AM142" si="506">AK137+AL137</f>
        <v>48211.1</v>
      </c>
      <c r="AN137" s="14"/>
      <c r="AO137" s="13">
        <f t="shared" ref="AO137:AO142" si="507">AM137+AN137</f>
        <v>48211.1</v>
      </c>
      <c r="AP137" s="14"/>
      <c r="AQ137" s="13">
        <f t="shared" ref="AQ137:AQ142" si="508">AO137+AP137</f>
        <v>48211.1</v>
      </c>
      <c r="AR137" s="14"/>
      <c r="AS137" s="13">
        <f t="shared" ref="AS137:AS142" si="509">AQ137+AR137</f>
        <v>48211.1</v>
      </c>
      <c r="AT137" s="14"/>
      <c r="AU137" s="13">
        <f t="shared" ref="AU137:AU142" si="510">AS137+AT137</f>
        <v>48211.1</v>
      </c>
      <c r="AV137" s="14"/>
      <c r="AW137" s="13">
        <f t="shared" ref="AW137:AW142" si="511">AU137+AV137</f>
        <v>48211.1</v>
      </c>
      <c r="AX137" s="14"/>
      <c r="AY137" s="13">
        <f t="shared" ref="AY137:AY142" si="512">AW137+AX137</f>
        <v>48211.1</v>
      </c>
      <c r="AZ137" s="14"/>
      <c r="BA137" s="13">
        <f t="shared" ref="BA137:BA142" si="513">AY137+AZ137</f>
        <v>48211.1</v>
      </c>
      <c r="BB137" s="14"/>
      <c r="BC137" s="13">
        <f t="shared" ref="BC137:BC142" si="514">BA137+BB137</f>
        <v>48211.1</v>
      </c>
      <c r="BD137" s="14"/>
      <c r="BE137" s="13">
        <f t="shared" ref="BE137:BE142" si="515">BC137+BD137</f>
        <v>48211.1</v>
      </c>
      <c r="BF137" s="24"/>
      <c r="BG137" s="41">
        <f t="shared" ref="BG137:BG142" si="516">BE137+BF137</f>
        <v>48211.1</v>
      </c>
      <c r="BH137" s="14">
        <v>45825</v>
      </c>
      <c r="BI137" s="14"/>
      <c r="BJ137" s="14">
        <f t="shared" si="406"/>
        <v>45825</v>
      </c>
      <c r="BK137" s="14">
        <v>-1194.3</v>
      </c>
      <c r="BL137" s="14">
        <f t="shared" ref="BL137:BL156" si="517">BJ137+BK137</f>
        <v>44630.7</v>
      </c>
      <c r="BM137" s="14"/>
      <c r="BN137" s="14">
        <f t="shared" ref="BN137:BN142" si="518">BL137+BM137</f>
        <v>44630.7</v>
      </c>
      <c r="BO137" s="14"/>
      <c r="BP137" s="14">
        <f t="shared" ref="BP137:BP142" si="519">BN137+BO137</f>
        <v>44630.7</v>
      </c>
      <c r="BQ137" s="14"/>
      <c r="BR137" s="14">
        <f t="shared" ref="BR137:BR142" si="520">BP137+BQ137</f>
        <v>44630.7</v>
      </c>
      <c r="BS137" s="14"/>
      <c r="BT137" s="14">
        <f t="shared" ref="BT137:BT142" si="521">BR137+BS137</f>
        <v>44630.7</v>
      </c>
      <c r="BU137" s="14"/>
      <c r="BV137" s="14">
        <f t="shared" ref="BV137:BV142" si="522">BT137+BU137</f>
        <v>44630.7</v>
      </c>
      <c r="BW137" s="14"/>
      <c r="BX137" s="14">
        <f t="shared" ref="BX137:BX142" si="523">BV137+BW137</f>
        <v>44630.7</v>
      </c>
      <c r="BY137" s="14"/>
      <c r="BZ137" s="14">
        <f t="shared" ref="BZ137:BZ142" si="524">BX137+BY137</f>
        <v>44630.7</v>
      </c>
      <c r="CA137" s="14"/>
      <c r="CB137" s="14">
        <f t="shared" ref="CB137:CB142" si="525">BZ137+CA137</f>
        <v>44630.7</v>
      </c>
      <c r="CC137" s="14"/>
      <c r="CD137" s="14">
        <f t="shared" ref="CD137:CD142" si="526">CB137+CC137</f>
        <v>44630.7</v>
      </c>
      <c r="CE137" s="14"/>
      <c r="CF137" s="14">
        <f t="shared" ref="CF137:CF142" si="527">CD137+CE137</f>
        <v>44630.7</v>
      </c>
      <c r="CG137" s="24"/>
      <c r="CH137" s="43">
        <f t="shared" ref="CH137:CH142" si="528">CF137+CG137</f>
        <v>44630.7</v>
      </c>
      <c r="CI137" s="8" t="s">
        <v>105</v>
      </c>
      <c r="CJ137" s="11"/>
    </row>
    <row r="138" spans="1:88" ht="18.75" customHeight="1" x14ac:dyDescent="0.35">
      <c r="A138" s="90"/>
      <c r="B138" s="95" t="s">
        <v>19</v>
      </c>
      <c r="C138" s="100"/>
      <c r="D138" s="14">
        <v>130817.7</v>
      </c>
      <c r="E138" s="43"/>
      <c r="F138" s="13">
        <f t="shared" si="404"/>
        <v>130817.7</v>
      </c>
      <c r="G138" s="14">
        <v>9877</v>
      </c>
      <c r="H138" s="13">
        <f t="shared" si="492"/>
        <v>140694.70000000001</v>
      </c>
      <c r="I138" s="14"/>
      <c r="J138" s="13">
        <f t="shared" si="493"/>
        <v>140694.70000000001</v>
      </c>
      <c r="K138" s="14"/>
      <c r="L138" s="13">
        <f t="shared" si="494"/>
        <v>140694.70000000001</v>
      </c>
      <c r="M138" s="14"/>
      <c r="N138" s="13">
        <f t="shared" si="495"/>
        <v>140694.70000000001</v>
      </c>
      <c r="O138" s="14"/>
      <c r="P138" s="13">
        <f t="shared" si="496"/>
        <v>140694.70000000001</v>
      </c>
      <c r="Q138" s="14"/>
      <c r="R138" s="13">
        <f t="shared" si="497"/>
        <v>140694.70000000001</v>
      </c>
      <c r="S138" s="14"/>
      <c r="T138" s="13">
        <f t="shared" si="498"/>
        <v>140694.70000000001</v>
      </c>
      <c r="U138" s="14"/>
      <c r="V138" s="13">
        <f t="shared" si="499"/>
        <v>140694.70000000001</v>
      </c>
      <c r="W138" s="14"/>
      <c r="X138" s="13">
        <f t="shared" si="500"/>
        <v>140694.70000000001</v>
      </c>
      <c r="Y138" s="14"/>
      <c r="Z138" s="13">
        <f t="shared" si="501"/>
        <v>140694.70000000001</v>
      </c>
      <c r="AA138" s="14"/>
      <c r="AB138" s="13">
        <f t="shared" si="502"/>
        <v>140694.70000000001</v>
      </c>
      <c r="AC138" s="24"/>
      <c r="AD138" s="41">
        <f t="shared" si="503"/>
        <v>140694.70000000001</v>
      </c>
      <c r="AE138" s="14">
        <v>137475.1</v>
      </c>
      <c r="AF138" s="43"/>
      <c r="AG138" s="13">
        <f t="shared" si="405"/>
        <v>137475.1</v>
      </c>
      <c r="AH138" s="14">
        <v>7158.2</v>
      </c>
      <c r="AI138" s="13">
        <f t="shared" si="504"/>
        <v>144633.30000000002</v>
      </c>
      <c r="AJ138" s="14"/>
      <c r="AK138" s="13">
        <f t="shared" si="505"/>
        <v>144633.30000000002</v>
      </c>
      <c r="AL138" s="14"/>
      <c r="AM138" s="13">
        <f t="shared" si="506"/>
        <v>144633.30000000002</v>
      </c>
      <c r="AN138" s="14"/>
      <c r="AO138" s="13">
        <f t="shared" si="507"/>
        <v>144633.30000000002</v>
      </c>
      <c r="AP138" s="14"/>
      <c r="AQ138" s="13">
        <f t="shared" si="508"/>
        <v>144633.30000000002</v>
      </c>
      <c r="AR138" s="14"/>
      <c r="AS138" s="13">
        <f t="shared" si="509"/>
        <v>144633.30000000002</v>
      </c>
      <c r="AT138" s="14"/>
      <c r="AU138" s="13">
        <f t="shared" si="510"/>
        <v>144633.30000000002</v>
      </c>
      <c r="AV138" s="14"/>
      <c r="AW138" s="13">
        <f t="shared" si="511"/>
        <v>144633.30000000002</v>
      </c>
      <c r="AX138" s="14"/>
      <c r="AY138" s="13">
        <f t="shared" si="512"/>
        <v>144633.30000000002</v>
      </c>
      <c r="AZ138" s="14"/>
      <c r="BA138" s="13">
        <f t="shared" si="513"/>
        <v>144633.30000000002</v>
      </c>
      <c r="BB138" s="14"/>
      <c r="BC138" s="13">
        <f t="shared" si="514"/>
        <v>144633.30000000002</v>
      </c>
      <c r="BD138" s="14"/>
      <c r="BE138" s="13">
        <f t="shared" si="515"/>
        <v>144633.30000000002</v>
      </c>
      <c r="BF138" s="24"/>
      <c r="BG138" s="41">
        <f t="shared" si="516"/>
        <v>144633.30000000002</v>
      </c>
      <c r="BH138" s="14">
        <v>137475.1</v>
      </c>
      <c r="BI138" s="14"/>
      <c r="BJ138" s="14">
        <f t="shared" si="406"/>
        <v>137475.1</v>
      </c>
      <c r="BK138" s="14">
        <v>-3582.8</v>
      </c>
      <c r="BL138" s="14">
        <f t="shared" si="517"/>
        <v>133892.30000000002</v>
      </c>
      <c r="BM138" s="14"/>
      <c r="BN138" s="14">
        <f t="shared" si="518"/>
        <v>133892.30000000002</v>
      </c>
      <c r="BO138" s="14"/>
      <c r="BP138" s="14">
        <f t="shared" si="519"/>
        <v>133892.30000000002</v>
      </c>
      <c r="BQ138" s="14"/>
      <c r="BR138" s="14">
        <f t="shared" si="520"/>
        <v>133892.30000000002</v>
      </c>
      <c r="BS138" s="14"/>
      <c r="BT138" s="14">
        <f t="shared" si="521"/>
        <v>133892.30000000002</v>
      </c>
      <c r="BU138" s="14"/>
      <c r="BV138" s="14">
        <f t="shared" si="522"/>
        <v>133892.30000000002</v>
      </c>
      <c r="BW138" s="14"/>
      <c r="BX138" s="14">
        <f t="shared" si="523"/>
        <v>133892.30000000002</v>
      </c>
      <c r="BY138" s="14"/>
      <c r="BZ138" s="14">
        <f t="shared" si="524"/>
        <v>133892.30000000002</v>
      </c>
      <c r="CA138" s="14"/>
      <c r="CB138" s="14">
        <f t="shared" si="525"/>
        <v>133892.30000000002</v>
      </c>
      <c r="CC138" s="14"/>
      <c r="CD138" s="14">
        <f t="shared" si="526"/>
        <v>133892.30000000002</v>
      </c>
      <c r="CE138" s="14"/>
      <c r="CF138" s="14">
        <f t="shared" si="527"/>
        <v>133892.30000000002</v>
      </c>
      <c r="CG138" s="24"/>
      <c r="CH138" s="43">
        <f t="shared" si="528"/>
        <v>133892.30000000002</v>
      </c>
      <c r="CI138" s="8" t="s">
        <v>105</v>
      </c>
      <c r="CJ138" s="11"/>
    </row>
    <row r="139" spans="1:88" ht="56.25" customHeight="1" x14ac:dyDescent="0.35">
      <c r="A139" s="90" t="s">
        <v>175</v>
      </c>
      <c r="B139" s="95" t="s">
        <v>341</v>
      </c>
      <c r="C139" s="100" t="s">
        <v>125</v>
      </c>
      <c r="D139" s="14"/>
      <c r="E139" s="43"/>
      <c r="F139" s="13"/>
      <c r="G139" s="14">
        <v>5138.7460000000001</v>
      </c>
      <c r="H139" s="13">
        <f t="shared" si="492"/>
        <v>5138.7460000000001</v>
      </c>
      <c r="I139" s="14"/>
      <c r="J139" s="13">
        <f t="shared" si="493"/>
        <v>5138.7460000000001</v>
      </c>
      <c r="K139" s="14"/>
      <c r="L139" s="13">
        <f t="shared" si="494"/>
        <v>5138.7460000000001</v>
      </c>
      <c r="M139" s="14"/>
      <c r="N139" s="13">
        <f t="shared" si="495"/>
        <v>5138.7460000000001</v>
      </c>
      <c r="O139" s="14"/>
      <c r="P139" s="13">
        <f t="shared" si="496"/>
        <v>5138.7460000000001</v>
      </c>
      <c r="Q139" s="14"/>
      <c r="R139" s="13">
        <f t="shared" si="497"/>
        <v>5138.7460000000001</v>
      </c>
      <c r="S139" s="14"/>
      <c r="T139" s="13">
        <f t="shared" si="498"/>
        <v>5138.7460000000001</v>
      </c>
      <c r="U139" s="14"/>
      <c r="V139" s="13">
        <f t="shared" si="499"/>
        <v>5138.7460000000001</v>
      </c>
      <c r="W139" s="14"/>
      <c r="X139" s="13">
        <f t="shared" si="500"/>
        <v>5138.7460000000001</v>
      </c>
      <c r="Y139" s="14"/>
      <c r="Z139" s="13">
        <f t="shared" si="501"/>
        <v>5138.7460000000001</v>
      </c>
      <c r="AA139" s="14"/>
      <c r="AB139" s="13">
        <f t="shared" si="502"/>
        <v>5138.7460000000001</v>
      </c>
      <c r="AC139" s="24"/>
      <c r="AD139" s="41">
        <f t="shared" si="503"/>
        <v>5138.7460000000001</v>
      </c>
      <c r="AE139" s="14"/>
      <c r="AF139" s="43"/>
      <c r="AG139" s="13"/>
      <c r="AH139" s="14"/>
      <c r="AI139" s="13">
        <f t="shared" si="504"/>
        <v>0</v>
      </c>
      <c r="AJ139" s="14"/>
      <c r="AK139" s="13">
        <f t="shared" si="505"/>
        <v>0</v>
      </c>
      <c r="AL139" s="14"/>
      <c r="AM139" s="13">
        <f t="shared" si="506"/>
        <v>0</v>
      </c>
      <c r="AN139" s="14"/>
      <c r="AO139" s="13">
        <f t="shared" si="507"/>
        <v>0</v>
      </c>
      <c r="AP139" s="14"/>
      <c r="AQ139" s="13">
        <f t="shared" si="508"/>
        <v>0</v>
      </c>
      <c r="AR139" s="14"/>
      <c r="AS139" s="13">
        <f t="shared" si="509"/>
        <v>0</v>
      </c>
      <c r="AT139" s="14"/>
      <c r="AU139" s="13">
        <f t="shared" si="510"/>
        <v>0</v>
      </c>
      <c r="AV139" s="14"/>
      <c r="AW139" s="13">
        <f t="shared" si="511"/>
        <v>0</v>
      </c>
      <c r="AX139" s="14"/>
      <c r="AY139" s="13">
        <f t="shared" si="512"/>
        <v>0</v>
      </c>
      <c r="AZ139" s="14"/>
      <c r="BA139" s="13">
        <f t="shared" si="513"/>
        <v>0</v>
      </c>
      <c r="BB139" s="14"/>
      <c r="BC139" s="13">
        <f t="shared" si="514"/>
        <v>0</v>
      </c>
      <c r="BD139" s="14"/>
      <c r="BE139" s="13">
        <f t="shared" si="515"/>
        <v>0</v>
      </c>
      <c r="BF139" s="24"/>
      <c r="BG139" s="41">
        <f t="shared" si="516"/>
        <v>0</v>
      </c>
      <c r="BH139" s="14"/>
      <c r="BI139" s="14"/>
      <c r="BJ139" s="14"/>
      <c r="BK139" s="14"/>
      <c r="BL139" s="14">
        <f t="shared" si="517"/>
        <v>0</v>
      </c>
      <c r="BM139" s="14"/>
      <c r="BN139" s="14">
        <f t="shared" si="518"/>
        <v>0</v>
      </c>
      <c r="BO139" s="14"/>
      <c r="BP139" s="14">
        <f t="shared" si="519"/>
        <v>0</v>
      </c>
      <c r="BQ139" s="14"/>
      <c r="BR139" s="14">
        <f t="shared" si="520"/>
        <v>0</v>
      </c>
      <c r="BS139" s="14"/>
      <c r="BT139" s="14">
        <f t="shared" si="521"/>
        <v>0</v>
      </c>
      <c r="BU139" s="14"/>
      <c r="BV139" s="14">
        <f t="shared" si="522"/>
        <v>0</v>
      </c>
      <c r="BW139" s="14"/>
      <c r="BX139" s="14">
        <f t="shared" si="523"/>
        <v>0</v>
      </c>
      <c r="BY139" s="14"/>
      <c r="BZ139" s="14">
        <f t="shared" si="524"/>
        <v>0</v>
      </c>
      <c r="CA139" s="14"/>
      <c r="CB139" s="14">
        <f t="shared" si="525"/>
        <v>0</v>
      </c>
      <c r="CC139" s="14"/>
      <c r="CD139" s="14">
        <f t="shared" si="526"/>
        <v>0</v>
      </c>
      <c r="CE139" s="14"/>
      <c r="CF139" s="14">
        <f t="shared" si="527"/>
        <v>0</v>
      </c>
      <c r="CG139" s="24"/>
      <c r="CH139" s="43">
        <f t="shared" si="528"/>
        <v>0</v>
      </c>
      <c r="CI139" s="8" t="s">
        <v>297</v>
      </c>
      <c r="CJ139" s="11"/>
    </row>
    <row r="140" spans="1:88" ht="56.25" customHeight="1" x14ac:dyDescent="0.35">
      <c r="A140" s="90" t="s">
        <v>176</v>
      </c>
      <c r="B140" s="95" t="s">
        <v>298</v>
      </c>
      <c r="C140" s="100" t="s">
        <v>125</v>
      </c>
      <c r="D140" s="14"/>
      <c r="E140" s="43"/>
      <c r="F140" s="13"/>
      <c r="G140" s="14">
        <v>9350</v>
      </c>
      <c r="H140" s="13">
        <f t="shared" si="492"/>
        <v>9350</v>
      </c>
      <c r="I140" s="14"/>
      <c r="J140" s="13">
        <f t="shared" si="493"/>
        <v>9350</v>
      </c>
      <c r="K140" s="14"/>
      <c r="L140" s="13">
        <f t="shared" si="494"/>
        <v>9350</v>
      </c>
      <c r="M140" s="14"/>
      <c r="N140" s="13">
        <f t="shared" si="495"/>
        <v>9350</v>
      </c>
      <c r="O140" s="14"/>
      <c r="P140" s="13">
        <f t="shared" si="496"/>
        <v>9350</v>
      </c>
      <c r="Q140" s="14"/>
      <c r="R140" s="13">
        <f t="shared" si="497"/>
        <v>9350</v>
      </c>
      <c r="S140" s="14"/>
      <c r="T140" s="13">
        <f t="shared" si="498"/>
        <v>9350</v>
      </c>
      <c r="U140" s="14"/>
      <c r="V140" s="13">
        <f t="shared" si="499"/>
        <v>9350</v>
      </c>
      <c r="W140" s="14"/>
      <c r="X140" s="13">
        <f t="shared" si="500"/>
        <v>9350</v>
      </c>
      <c r="Y140" s="14">
        <v>-9350</v>
      </c>
      <c r="Z140" s="13">
        <f t="shared" si="501"/>
        <v>0</v>
      </c>
      <c r="AA140" s="14"/>
      <c r="AB140" s="13">
        <f t="shared" si="502"/>
        <v>0</v>
      </c>
      <c r="AC140" s="24"/>
      <c r="AD140" s="41">
        <f t="shared" si="503"/>
        <v>0</v>
      </c>
      <c r="AE140" s="14"/>
      <c r="AF140" s="43"/>
      <c r="AG140" s="13"/>
      <c r="AH140" s="14"/>
      <c r="AI140" s="13">
        <f t="shared" si="504"/>
        <v>0</v>
      </c>
      <c r="AJ140" s="14"/>
      <c r="AK140" s="13">
        <f t="shared" si="505"/>
        <v>0</v>
      </c>
      <c r="AL140" s="14"/>
      <c r="AM140" s="13">
        <f t="shared" si="506"/>
        <v>0</v>
      </c>
      <c r="AN140" s="14"/>
      <c r="AO140" s="13">
        <f t="shared" si="507"/>
        <v>0</v>
      </c>
      <c r="AP140" s="14"/>
      <c r="AQ140" s="13">
        <f t="shared" si="508"/>
        <v>0</v>
      </c>
      <c r="AR140" s="14"/>
      <c r="AS140" s="13">
        <f t="shared" si="509"/>
        <v>0</v>
      </c>
      <c r="AT140" s="14"/>
      <c r="AU140" s="13">
        <f t="shared" si="510"/>
        <v>0</v>
      </c>
      <c r="AV140" s="14"/>
      <c r="AW140" s="13">
        <f t="shared" si="511"/>
        <v>0</v>
      </c>
      <c r="AX140" s="14"/>
      <c r="AY140" s="13">
        <f t="shared" si="512"/>
        <v>0</v>
      </c>
      <c r="AZ140" s="14"/>
      <c r="BA140" s="13">
        <f t="shared" si="513"/>
        <v>0</v>
      </c>
      <c r="BB140" s="14">
        <v>9350</v>
      </c>
      <c r="BC140" s="13">
        <f t="shared" si="514"/>
        <v>9350</v>
      </c>
      <c r="BD140" s="14"/>
      <c r="BE140" s="13">
        <f t="shared" si="515"/>
        <v>9350</v>
      </c>
      <c r="BF140" s="24"/>
      <c r="BG140" s="41">
        <f t="shared" si="516"/>
        <v>9350</v>
      </c>
      <c r="BH140" s="14"/>
      <c r="BI140" s="14"/>
      <c r="BJ140" s="14"/>
      <c r="BK140" s="14"/>
      <c r="BL140" s="14">
        <f t="shared" si="517"/>
        <v>0</v>
      </c>
      <c r="BM140" s="14"/>
      <c r="BN140" s="14">
        <f t="shared" si="518"/>
        <v>0</v>
      </c>
      <c r="BO140" s="14"/>
      <c r="BP140" s="14">
        <f t="shared" si="519"/>
        <v>0</v>
      </c>
      <c r="BQ140" s="14"/>
      <c r="BR140" s="14">
        <f t="shared" si="520"/>
        <v>0</v>
      </c>
      <c r="BS140" s="14"/>
      <c r="BT140" s="14">
        <f t="shared" si="521"/>
        <v>0</v>
      </c>
      <c r="BU140" s="14"/>
      <c r="BV140" s="14">
        <f t="shared" si="522"/>
        <v>0</v>
      </c>
      <c r="BW140" s="14"/>
      <c r="BX140" s="14">
        <f t="shared" si="523"/>
        <v>0</v>
      </c>
      <c r="BY140" s="14"/>
      <c r="BZ140" s="14">
        <f t="shared" si="524"/>
        <v>0</v>
      </c>
      <c r="CA140" s="14"/>
      <c r="CB140" s="14">
        <f t="shared" si="525"/>
        <v>0</v>
      </c>
      <c r="CC140" s="14">
        <v>0</v>
      </c>
      <c r="CD140" s="14">
        <f t="shared" si="526"/>
        <v>0</v>
      </c>
      <c r="CE140" s="14">
        <v>0</v>
      </c>
      <c r="CF140" s="14">
        <f t="shared" si="527"/>
        <v>0</v>
      </c>
      <c r="CG140" s="24">
        <v>0</v>
      </c>
      <c r="CH140" s="43">
        <f t="shared" si="528"/>
        <v>0</v>
      </c>
      <c r="CI140" s="8" t="s">
        <v>299</v>
      </c>
      <c r="CJ140" s="11"/>
    </row>
    <row r="141" spans="1:88" ht="56.25" customHeight="1" x14ac:dyDescent="0.35">
      <c r="A141" s="90" t="s">
        <v>177</v>
      </c>
      <c r="B141" s="95" t="s">
        <v>300</v>
      </c>
      <c r="C141" s="100" t="s">
        <v>125</v>
      </c>
      <c r="D141" s="14"/>
      <c r="E141" s="43"/>
      <c r="F141" s="13"/>
      <c r="G141" s="14">
        <v>2092.9110000000001</v>
      </c>
      <c r="H141" s="13">
        <f t="shared" si="492"/>
        <v>2092.9110000000001</v>
      </c>
      <c r="I141" s="14"/>
      <c r="J141" s="13">
        <f t="shared" si="493"/>
        <v>2092.9110000000001</v>
      </c>
      <c r="K141" s="14"/>
      <c r="L141" s="13">
        <f t="shared" si="494"/>
        <v>2092.9110000000001</v>
      </c>
      <c r="M141" s="14"/>
      <c r="N141" s="13">
        <f t="shared" si="495"/>
        <v>2092.9110000000001</v>
      </c>
      <c r="O141" s="14"/>
      <c r="P141" s="13">
        <f t="shared" si="496"/>
        <v>2092.9110000000001</v>
      </c>
      <c r="Q141" s="14"/>
      <c r="R141" s="13">
        <f t="shared" si="497"/>
        <v>2092.9110000000001</v>
      </c>
      <c r="S141" s="14"/>
      <c r="T141" s="13">
        <f t="shared" si="498"/>
        <v>2092.9110000000001</v>
      </c>
      <c r="U141" s="14"/>
      <c r="V141" s="13">
        <f t="shared" si="499"/>
        <v>2092.9110000000001</v>
      </c>
      <c r="W141" s="14"/>
      <c r="X141" s="13">
        <f t="shared" si="500"/>
        <v>2092.9110000000001</v>
      </c>
      <c r="Y141" s="14">
        <v>-2092.9110000000001</v>
      </c>
      <c r="Z141" s="13">
        <f t="shared" si="501"/>
        <v>0</v>
      </c>
      <c r="AA141" s="14"/>
      <c r="AB141" s="13">
        <f t="shared" si="502"/>
        <v>0</v>
      </c>
      <c r="AC141" s="24"/>
      <c r="AD141" s="41">
        <f t="shared" si="503"/>
        <v>0</v>
      </c>
      <c r="AE141" s="14"/>
      <c r="AF141" s="43"/>
      <c r="AG141" s="13"/>
      <c r="AH141" s="14"/>
      <c r="AI141" s="13">
        <f t="shared" si="504"/>
        <v>0</v>
      </c>
      <c r="AJ141" s="14"/>
      <c r="AK141" s="13">
        <f t="shared" si="505"/>
        <v>0</v>
      </c>
      <c r="AL141" s="14"/>
      <c r="AM141" s="13">
        <f t="shared" si="506"/>
        <v>0</v>
      </c>
      <c r="AN141" s="14"/>
      <c r="AO141" s="13">
        <f t="shared" si="507"/>
        <v>0</v>
      </c>
      <c r="AP141" s="14"/>
      <c r="AQ141" s="13">
        <f t="shared" si="508"/>
        <v>0</v>
      </c>
      <c r="AR141" s="14"/>
      <c r="AS141" s="13">
        <f t="shared" si="509"/>
        <v>0</v>
      </c>
      <c r="AT141" s="14"/>
      <c r="AU141" s="13">
        <f t="shared" si="510"/>
        <v>0</v>
      </c>
      <c r="AV141" s="14"/>
      <c r="AW141" s="13">
        <f t="shared" si="511"/>
        <v>0</v>
      </c>
      <c r="AX141" s="14"/>
      <c r="AY141" s="13">
        <f t="shared" si="512"/>
        <v>0</v>
      </c>
      <c r="AZ141" s="14"/>
      <c r="BA141" s="13">
        <f t="shared" si="513"/>
        <v>0</v>
      </c>
      <c r="BB141" s="14">
        <v>2092.9110000000001</v>
      </c>
      <c r="BC141" s="13">
        <f t="shared" si="514"/>
        <v>2092.9110000000001</v>
      </c>
      <c r="BD141" s="14"/>
      <c r="BE141" s="13">
        <f t="shared" si="515"/>
        <v>2092.9110000000001</v>
      </c>
      <c r="BF141" s="24"/>
      <c r="BG141" s="41">
        <f t="shared" si="516"/>
        <v>2092.9110000000001</v>
      </c>
      <c r="BH141" s="14"/>
      <c r="BI141" s="14"/>
      <c r="BJ141" s="14"/>
      <c r="BK141" s="14"/>
      <c r="BL141" s="14">
        <f t="shared" si="517"/>
        <v>0</v>
      </c>
      <c r="BM141" s="14"/>
      <c r="BN141" s="14">
        <f t="shared" si="518"/>
        <v>0</v>
      </c>
      <c r="BO141" s="14"/>
      <c r="BP141" s="14">
        <f t="shared" si="519"/>
        <v>0</v>
      </c>
      <c r="BQ141" s="14"/>
      <c r="BR141" s="14">
        <f t="shared" si="520"/>
        <v>0</v>
      </c>
      <c r="BS141" s="14"/>
      <c r="BT141" s="14">
        <f t="shared" si="521"/>
        <v>0</v>
      </c>
      <c r="BU141" s="14"/>
      <c r="BV141" s="14">
        <f t="shared" si="522"/>
        <v>0</v>
      </c>
      <c r="BW141" s="14"/>
      <c r="BX141" s="14">
        <f t="shared" si="523"/>
        <v>0</v>
      </c>
      <c r="BY141" s="14"/>
      <c r="BZ141" s="14">
        <f t="shared" si="524"/>
        <v>0</v>
      </c>
      <c r="CA141" s="14"/>
      <c r="CB141" s="14">
        <f t="shared" si="525"/>
        <v>0</v>
      </c>
      <c r="CC141" s="14">
        <v>0</v>
      </c>
      <c r="CD141" s="14">
        <f t="shared" si="526"/>
        <v>0</v>
      </c>
      <c r="CE141" s="14">
        <v>0</v>
      </c>
      <c r="CF141" s="14">
        <f t="shared" si="527"/>
        <v>0</v>
      </c>
      <c r="CG141" s="24">
        <v>0</v>
      </c>
      <c r="CH141" s="43">
        <f t="shared" si="528"/>
        <v>0</v>
      </c>
      <c r="CI141" s="8" t="s">
        <v>301</v>
      </c>
      <c r="CJ141" s="11"/>
    </row>
    <row r="142" spans="1:88" s="3" customFormat="1" ht="75" hidden="1" customHeight="1" x14ac:dyDescent="0.35">
      <c r="A142" s="60" t="s">
        <v>173</v>
      </c>
      <c r="B142" s="58" t="s">
        <v>314</v>
      </c>
      <c r="C142" s="5" t="s">
        <v>248</v>
      </c>
      <c r="D142" s="14"/>
      <c r="E142" s="43"/>
      <c r="F142" s="13"/>
      <c r="G142" s="14"/>
      <c r="H142" s="13">
        <f t="shared" si="492"/>
        <v>0</v>
      </c>
      <c r="I142" s="14"/>
      <c r="J142" s="13">
        <f t="shared" si="493"/>
        <v>0</v>
      </c>
      <c r="K142" s="14"/>
      <c r="L142" s="13">
        <f t="shared" si="494"/>
        <v>0</v>
      </c>
      <c r="M142" s="14"/>
      <c r="N142" s="13">
        <f t="shared" si="495"/>
        <v>0</v>
      </c>
      <c r="O142" s="14"/>
      <c r="P142" s="13">
        <f t="shared" si="496"/>
        <v>0</v>
      </c>
      <c r="Q142" s="14"/>
      <c r="R142" s="13">
        <f t="shared" si="497"/>
        <v>0</v>
      </c>
      <c r="S142" s="14"/>
      <c r="T142" s="13">
        <f t="shared" si="498"/>
        <v>0</v>
      </c>
      <c r="U142" s="14"/>
      <c r="V142" s="13">
        <f t="shared" si="499"/>
        <v>0</v>
      </c>
      <c r="W142" s="14"/>
      <c r="X142" s="13">
        <f t="shared" si="500"/>
        <v>0</v>
      </c>
      <c r="Y142" s="14"/>
      <c r="Z142" s="13">
        <f t="shared" si="501"/>
        <v>0</v>
      </c>
      <c r="AA142" s="14"/>
      <c r="AB142" s="13">
        <f t="shared" si="502"/>
        <v>0</v>
      </c>
      <c r="AC142" s="24"/>
      <c r="AD142" s="13">
        <f t="shared" si="503"/>
        <v>0</v>
      </c>
      <c r="AE142" s="14"/>
      <c r="AF142" s="43"/>
      <c r="AG142" s="13"/>
      <c r="AH142" s="14">
        <f>AH144</f>
        <v>2850</v>
      </c>
      <c r="AI142" s="13">
        <f t="shared" si="504"/>
        <v>2850</v>
      </c>
      <c r="AJ142" s="14">
        <f>AJ144</f>
        <v>-2850</v>
      </c>
      <c r="AK142" s="13">
        <f t="shared" si="505"/>
        <v>0</v>
      </c>
      <c r="AL142" s="14">
        <f>AL144</f>
        <v>0</v>
      </c>
      <c r="AM142" s="13">
        <f t="shared" si="506"/>
        <v>0</v>
      </c>
      <c r="AN142" s="14">
        <f>AN144</f>
        <v>0</v>
      </c>
      <c r="AO142" s="13">
        <f t="shared" si="507"/>
        <v>0</v>
      </c>
      <c r="AP142" s="14">
        <f>AP144</f>
        <v>0</v>
      </c>
      <c r="AQ142" s="13">
        <f t="shared" si="508"/>
        <v>0</v>
      </c>
      <c r="AR142" s="14">
        <f>AR144</f>
        <v>0</v>
      </c>
      <c r="AS142" s="13">
        <f t="shared" si="509"/>
        <v>0</v>
      </c>
      <c r="AT142" s="14">
        <f>AT144</f>
        <v>0</v>
      </c>
      <c r="AU142" s="13">
        <f t="shared" si="510"/>
        <v>0</v>
      </c>
      <c r="AV142" s="14">
        <f>AV144</f>
        <v>0</v>
      </c>
      <c r="AW142" s="13">
        <f t="shared" si="511"/>
        <v>0</v>
      </c>
      <c r="AX142" s="14">
        <f>AX144</f>
        <v>0</v>
      </c>
      <c r="AY142" s="13">
        <f t="shared" si="512"/>
        <v>0</v>
      </c>
      <c r="AZ142" s="14">
        <f>AZ144</f>
        <v>0</v>
      </c>
      <c r="BA142" s="13">
        <f t="shared" si="513"/>
        <v>0</v>
      </c>
      <c r="BB142" s="14">
        <f>BB144</f>
        <v>0</v>
      </c>
      <c r="BC142" s="13">
        <f t="shared" si="514"/>
        <v>0</v>
      </c>
      <c r="BD142" s="14">
        <f>BD144</f>
        <v>0</v>
      </c>
      <c r="BE142" s="13">
        <f t="shared" si="515"/>
        <v>0</v>
      </c>
      <c r="BF142" s="24">
        <f>BF144</f>
        <v>0</v>
      </c>
      <c r="BG142" s="13">
        <f t="shared" si="516"/>
        <v>0</v>
      </c>
      <c r="BH142" s="14"/>
      <c r="BI142" s="14"/>
      <c r="BJ142" s="14"/>
      <c r="BK142" s="14"/>
      <c r="BL142" s="14">
        <f t="shared" si="517"/>
        <v>0</v>
      </c>
      <c r="BM142" s="14"/>
      <c r="BN142" s="14">
        <f t="shared" si="518"/>
        <v>0</v>
      </c>
      <c r="BO142" s="14"/>
      <c r="BP142" s="14">
        <f t="shared" si="519"/>
        <v>0</v>
      </c>
      <c r="BQ142" s="14"/>
      <c r="BR142" s="14">
        <f t="shared" si="520"/>
        <v>0</v>
      </c>
      <c r="BS142" s="14"/>
      <c r="BT142" s="14">
        <f t="shared" si="521"/>
        <v>0</v>
      </c>
      <c r="BU142" s="14"/>
      <c r="BV142" s="14">
        <f t="shared" si="522"/>
        <v>0</v>
      </c>
      <c r="BW142" s="14"/>
      <c r="BX142" s="14">
        <f t="shared" si="523"/>
        <v>0</v>
      </c>
      <c r="BY142" s="14"/>
      <c r="BZ142" s="14">
        <f t="shared" si="524"/>
        <v>0</v>
      </c>
      <c r="CA142" s="14"/>
      <c r="CB142" s="14">
        <f t="shared" si="525"/>
        <v>0</v>
      </c>
      <c r="CC142" s="14"/>
      <c r="CD142" s="14">
        <f t="shared" si="526"/>
        <v>0</v>
      </c>
      <c r="CE142" s="14"/>
      <c r="CF142" s="14">
        <f t="shared" si="527"/>
        <v>0</v>
      </c>
      <c r="CG142" s="24"/>
      <c r="CH142" s="14">
        <f t="shared" si="528"/>
        <v>0</v>
      </c>
      <c r="CI142" s="8" t="s">
        <v>315</v>
      </c>
      <c r="CJ142" s="11">
        <v>0</v>
      </c>
    </row>
    <row r="143" spans="1:88" s="3" customFormat="1" ht="18.75" hidden="1" customHeight="1" x14ac:dyDescent="0.35">
      <c r="A143" s="54"/>
      <c r="B143" s="4" t="s">
        <v>5</v>
      </c>
      <c r="C143" s="5"/>
      <c r="D143" s="14"/>
      <c r="E143" s="43"/>
      <c r="F143" s="13"/>
      <c r="G143" s="14"/>
      <c r="H143" s="13"/>
      <c r="I143" s="14"/>
      <c r="J143" s="13"/>
      <c r="K143" s="14"/>
      <c r="L143" s="13"/>
      <c r="M143" s="14"/>
      <c r="N143" s="13"/>
      <c r="O143" s="14"/>
      <c r="P143" s="13"/>
      <c r="Q143" s="14"/>
      <c r="R143" s="13"/>
      <c r="S143" s="14"/>
      <c r="T143" s="13"/>
      <c r="U143" s="14"/>
      <c r="V143" s="13"/>
      <c r="W143" s="14"/>
      <c r="X143" s="13"/>
      <c r="Y143" s="14"/>
      <c r="Z143" s="13"/>
      <c r="AA143" s="14"/>
      <c r="AB143" s="13"/>
      <c r="AC143" s="24"/>
      <c r="AD143" s="13"/>
      <c r="AE143" s="14"/>
      <c r="AF143" s="43"/>
      <c r="AG143" s="13"/>
      <c r="AH143" s="14"/>
      <c r="AI143" s="13"/>
      <c r="AJ143" s="14"/>
      <c r="AK143" s="13"/>
      <c r="AL143" s="14"/>
      <c r="AM143" s="13"/>
      <c r="AN143" s="14"/>
      <c r="AO143" s="13"/>
      <c r="AP143" s="14"/>
      <c r="AQ143" s="13"/>
      <c r="AR143" s="14"/>
      <c r="AS143" s="13"/>
      <c r="AT143" s="14"/>
      <c r="AU143" s="13"/>
      <c r="AV143" s="14"/>
      <c r="AW143" s="13"/>
      <c r="AX143" s="14"/>
      <c r="AY143" s="13"/>
      <c r="AZ143" s="14"/>
      <c r="BA143" s="13"/>
      <c r="BB143" s="14"/>
      <c r="BC143" s="13"/>
      <c r="BD143" s="14"/>
      <c r="BE143" s="13"/>
      <c r="BF143" s="24"/>
      <c r="BG143" s="13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24"/>
      <c r="CH143" s="14"/>
      <c r="CI143" s="8"/>
      <c r="CJ143" s="11">
        <v>0</v>
      </c>
    </row>
    <row r="144" spans="1:88" s="3" customFormat="1" ht="18.75" hidden="1" customHeight="1" x14ac:dyDescent="0.35">
      <c r="A144" s="54"/>
      <c r="B144" s="58" t="s">
        <v>12</v>
      </c>
      <c r="C144" s="5"/>
      <c r="D144" s="14"/>
      <c r="E144" s="43"/>
      <c r="F144" s="13"/>
      <c r="G144" s="14"/>
      <c r="H144" s="13">
        <f t="shared" si="492"/>
        <v>0</v>
      </c>
      <c r="I144" s="14"/>
      <c r="J144" s="13">
        <f t="shared" ref="J144:J156" si="529">H144+I144</f>
        <v>0</v>
      </c>
      <c r="K144" s="14"/>
      <c r="L144" s="13">
        <f t="shared" ref="L144:L156" si="530">J144+K144</f>
        <v>0</v>
      </c>
      <c r="M144" s="14"/>
      <c r="N144" s="13">
        <f t="shared" ref="N144:N156" si="531">L144+M144</f>
        <v>0</v>
      </c>
      <c r="O144" s="14"/>
      <c r="P144" s="13">
        <f t="shared" ref="P144:P156" si="532">N144+O144</f>
        <v>0</v>
      </c>
      <c r="Q144" s="14"/>
      <c r="R144" s="13">
        <f t="shared" ref="R144:R156" si="533">P144+Q144</f>
        <v>0</v>
      </c>
      <c r="S144" s="14"/>
      <c r="T144" s="13">
        <f t="shared" ref="T144:T156" si="534">R144+S144</f>
        <v>0</v>
      </c>
      <c r="U144" s="14"/>
      <c r="V144" s="13">
        <f t="shared" ref="V144:V156" si="535">T144+U144</f>
        <v>0</v>
      </c>
      <c r="W144" s="14"/>
      <c r="X144" s="13">
        <f t="shared" ref="X144:X156" si="536">V144+W144</f>
        <v>0</v>
      </c>
      <c r="Y144" s="14"/>
      <c r="Z144" s="13">
        <f t="shared" ref="Z144:Z156" si="537">X144+Y144</f>
        <v>0</v>
      </c>
      <c r="AA144" s="14"/>
      <c r="AB144" s="13">
        <f t="shared" ref="AB144:AB147" si="538">Z144+AA144</f>
        <v>0</v>
      </c>
      <c r="AC144" s="24"/>
      <c r="AD144" s="13">
        <f t="shared" ref="AD144:AD147" si="539">AB144+AC144</f>
        <v>0</v>
      </c>
      <c r="AE144" s="14"/>
      <c r="AF144" s="43"/>
      <c r="AG144" s="13"/>
      <c r="AH144" s="14">
        <v>2850</v>
      </c>
      <c r="AI144" s="13">
        <f t="shared" si="504"/>
        <v>2850</v>
      </c>
      <c r="AJ144" s="14">
        <v>-2850</v>
      </c>
      <c r="AK144" s="13">
        <f>AI144+AJ144</f>
        <v>0</v>
      </c>
      <c r="AL144" s="14"/>
      <c r="AM144" s="13">
        <f>AK144+AL144</f>
        <v>0</v>
      </c>
      <c r="AN144" s="14"/>
      <c r="AO144" s="13">
        <f>AM144+AN144</f>
        <v>0</v>
      </c>
      <c r="AP144" s="14"/>
      <c r="AQ144" s="13">
        <f>AO144+AP144</f>
        <v>0</v>
      </c>
      <c r="AR144" s="14"/>
      <c r="AS144" s="13">
        <f>AQ144+AR144</f>
        <v>0</v>
      </c>
      <c r="AT144" s="14"/>
      <c r="AU144" s="13">
        <f>AS144+AT144</f>
        <v>0</v>
      </c>
      <c r="AV144" s="14"/>
      <c r="AW144" s="13">
        <f>AU144+AV144</f>
        <v>0</v>
      </c>
      <c r="AX144" s="14"/>
      <c r="AY144" s="13">
        <f>AW144+AX144</f>
        <v>0</v>
      </c>
      <c r="AZ144" s="14"/>
      <c r="BA144" s="13">
        <f>AY144+AZ144</f>
        <v>0</v>
      </c>
      <c r="BB144" s="14"/>
      <c r="BC144" s="13">
        <f>BA144+BB144</f>
        <v>0</v>
      </c>
      <c r="BD144" s="14"/>
      <c r="BE144" s="13">
        <f>BC144+BD144</f>
        <v>0</v>
      </c>
      <c r="BF144" s="24"/>
      <c r="BG144" s="13">
        <f>BE144+BF144</f>
        <v>0</v>
      </c>
      <c r="BH144" s="14"/>
      <c r="BI144" s="14"/>
      <c r="BJ144" s="14"/>
      <c r="BK144" s="14"/>
      <c r="BL144" s="14">
        <f t="shared" si="517"/>
        <v>0</v>
      </c>
      <c r="BM144" s="14"/>
      <c r="BN144" s="14">
        <f t="shared" ref="BN144:BN156" si="540">BL144+BM144</f>
        <v>0</v>
      </c>
      <c r="BO144" s="14"/>
      <c r="BP144" s="14">
        <f t="shared" ref="BP144:BP156" si="541">BN144+BO144</f>
        <v>0</v>
      </c>
      <c r="BQ144" s="14"/>
      <c r="BR144" s="14">
        <f t="shared" ref="BR144:BR156" si="542">BP144+BQ144</f>
        <v>0</v>
      </c>
      <c r="BS144" s="14"/>
      <c r="BT144" s="14">
        <f t="shared" ref="BT144:BT156" si="543">BR144+BS144</f>
        <v>0</v>
      </c>
      <c r="BU144" s="14"/>
      <c r="BV144" s="14">
        <f t="shared" ref="BV144:BV156" si="544">BT144+BU144</f>
        <v>0</v>
      </c>
      <c r="BW144" s="14"/>
      <c r="BX144" s="14">
        <f t="shared" ref="BX144:BX156" si="545">BV144+BW144</f>
        <v>0</v>
      </c>
      <c r="BY144" s="14"/>
      <c r="BZ144" s="14">
        <f t="shared" ref="BZ144:BZ156" si="546">BX144+BY144</f>
        <v>0</v>
      </c>
      <c r="CA144" s="14"/>
      <c r="CB144" s="14">
        <f t="shared" ref="CB144:CB156" si="547">BZ144+CA144</f>
        <v>0</v>
      </c>
      <c r="CC144" s="14"/>
      <c r="CD144" s="14">
        <f t="shared" ref="CD144:CD156" si="548">CB144+CC144</f>
        <v>0</v>
      </c>
      <c r="CE144" s="14"/>
      <c r="CF144" s="14">
        <f t="shared" ref="CF144:CF147" si="549">CD144+CE144</f>
        <v>0</v>
      </c>
      <c r="CG144" s="24"/>
      <c r="CH144" s="14">
        <f t="shared" ref="CH144:CH147" si="550">CF144+CG144</f>
        <v>0</v>
      </c>
      <c r="CI144" s="8"/>
      <c r="CJ144" s="11">
        <v>0</v>
      </c>
    </row>
    <row r="145" spans="1:88" ht="56.25" customHeight="1" x14ac:dyDescent="0.35">
      <c r="A145" s="90" t="s">
        <v>178</v>
      </c>
      <c r="B145" s="95" t="s">
        <v>400</v>
      </c>
      <c r="C145" s="100" t="s">
        <v>125</v>
      </c>
      <c r="D145" s="14"/>
      <c r="E145" s="43"/>
      <c r="F145" s="13"/>
      <c r="G145" s="14"/>
      <c r="H145" s="13"/>
      <c r="I145" s="14"/>
      <c r="J145" s="13"/>
      <c r="K145" s="14"/>
      <c r="L145" s="13"/>
      <c r="M145" s="14"/>
      <c r="N145" s="13">
        <f t="shared" si="531"/>
        <v>0</v>
      </c>
      <c r="O145" s="14"/>
      <c r="P145" s="13">
        <f t="shared" si="532"/>
        <v>0</v>
      </c>
      <c r="Q145" s="14"/>
      <c r="R145" s="13">
        <f t="shared" si="533"/>
        <v>0</v>
      </c>
      <c r="S145" s="14"/>
      <c r="T145" s="13">
        <f t="shared" si="534"/>
        <v>0</v>
      </c>
      <c r="U145" s="14"/>
      <c r="V145" s="13">
        <f t="shared" si="535"/>
        <v>0</v>
      </c>
      <c r="W145" s="14"/>
      <c r="X145" s="13">
        <f t="shared" si="536"/>
        <v>0</v>
      </c>
      <c r="Y145" s="14"/>
      <c r="Z145" s="13">
        <f t="shared" si="537"/>
        <v>0</v>
      </c>
      <c r="AA145" s="14"/>
      <c r="AB145" s="13">
        <f t="shared" si="538"/>
        <v>0</v>
      </c>
      <c r="AC145" s="24"/>
      <c r="AD145" s="41">
        <f t="shared" si="539"/>
        <v>0</v>
      </c>
      <c r="AE145" s="14"/>
      <c r="AF145" s="43"/>
      <c r="AG145" s="13"/>
      <c r="AH145" s="14"/>
      <c r="AI145" s="13"/>
      <c r="AJ145" s="14"/>
      <c r="AK145" s="13"/>
      <c r="AL145" s="14"/>
      <c r="AM145" s="13"/>
      <c r="AN145" s="14"/>
      <c r="AO145" s="13"/>
      <c r="AP145" s="14">
        <v>45000</v>
      </c>
      <c r="AQ145" s="13">
        <f>AO145+AP145</f>
        <v>45000</v>
      </c>
      <c r="AR145" s="14"/>
      <c r="AS145" s="13">
        <f>AQ145+AR145</f>
        <v>45000</v>
      </c>
      <c r="AT145" s="14"/>
      <c r="AU145" s="13">
        <f>AS145+AT145</f>
        <v>45000</v>
      </c>
      <c r="AV145" s="14"/>
      <c r="AW145" s="13">
        <f>AU145+AV145</f>
        <v>45000</v>
      </c>
      <c r="AX145" s="14"/>
      <c r="AY145" s="13">
        <f>AW145+AX145</f>
        <v>45000</v>
      </c>
      <c r="AZ145" s="14"/>
      <c r="BA145" s="13">
        <f>AY145+AZ145</f>
        <v>45000</v>
      </c>
      <c r="BB145" s="14"/>
      <c r="BC145" s="13">
        <f>BA145+BB145</f>
        <v>45000</v>
      </c>
      <c r="BD145" s="14"/>
      <c r="BE145" s="13">
        <f>BC145+BD145</f>
        <v>45000</v>
      </c>
      <c r="BF145" s="24"/>
      <c r="BG145" s="41">
        <f>BE145+BF145</f>
        <v>45000</v>
      </c>
      <c r="BH145" s="14"/>
      <c r="BI145" s="14"/>
      <c r="BJ145" s="14"/>
      <c r="BK145" s="14"/>
      <c r="BL145" s="14"/>
      <c r="BM145" s="14"/>
      <c r="BN145" s="14"/>
      <c r="BO145" s="14"/>
      <c r="BP145" s="14"/>
      <c r="BQ145" s="14">
        <v>51669.557999999997</v>
      </c>
      <c r="BR145" s="14">
        <f t="shared" si="542"/>
        <v>51669.557999999997</v>
      </c>
      <c r="BS145" s="14"/>
      <c r="BT145" s="14">
        <f t="shared" si="543"/>
        <v>51669.557999999997</v>
      </c>
      <c r="BU145" s="14"/>
      <c r="BV145" s="14">
        <f t="shared" si="544"/>
        <v>51669.557999999997</v>
      </c>
      <c r="BW145" s="14"/>
      <c r="BX145" s="14">
        <f t="shared" si="545"/>
        <v>51669.557999999997</v>
      </c>
      <c r="BY145" s="14"/>
      <c r="BZ145" s="14">
        <f t="shared" si="546"/>
        <v>51669.557999999997</v>
      </c>
      <c r="CA145" s="14"/>
      <c r="CB145" s="14">
        <f t="shared" si="547"/>
        <v>51669.557999999997</v>
      </c>
      <c r="CC145" s="14"/>
      <c r="CD145" s="14">
        <f t="shared" si="548"/>
        <v>51669.557999999997</v>
      </c>
      <c r="CE145" s="14"/>
      <c r="CF145" s="14">
        <f t="shared" si="549"/>
        <v>51669.557999999997</v>
      </c>
      <c r="CG145" s="24"/>
      <c r="CH145" s="43">
        <f t="shared" si="550"/>
        <v>51669.557999999997</v>
      </c>
      <c r="CI145" s="8" t="s">
        <v>369</v>
      </c>
      <c r="CJ145" s="11"/>
    </row>
    <row r="146" spans="1:88" s="3" customFormat="1" ht="75" hidden="1" customHeight="1" x14ac:dyDescent="0.35">
      <c r="A146" s="54"/>
      <c r="B146" s="78" t="s">
        <v>400</v>
      </c>
      <c r="C146" s="5" t="s">
        <v>248</v>
      </c>
      <c r="D146" s="14"/>
      <c r="E146" s="43"/>
      <c r="F146" s="13"/>
      <c r="G146" s="14"/>
      <c r="H146" s="13"/>
      <c r="I146" s="14"/>
      <c r="J146" s="13"/>
      <c r="K146" s="14"/>
      <c r="L146" s="13"/>
      <c r="M146" s="14"/>
      <c r="N146" s="13"/>
      <c r="O146" s="14"/>
      <c r="P146" s="13"/>
      <c r="Q146" s="14"/>
      <c r="R146" s="13"/>
      <c r="S146" s="14"/>
      <c r="T146" s="13"/>
      <c r="U146" s="14"/>
      <c r="V146" s="13"/>
      <c r="W146" s="14"/>
      <c r="X146" s="13"/>
      <c r="Y146" s="14"/>
      <c r="Z146" s="13"/>
      <c r="AA146" s="14"/>
      <c r="AB146" s="13"/>
      <c r="AC146" s="24"/>
      <c r="AD146" s="13">
        <f t="shared" si="539"/>
        <v>0</v>
      </c>
      <c r="AE146" s="14"/>
      <c r="AF146" s="43"/>
      <c r="AG146" s="13"/>
      <c r="AH146" s="14"/>
      <c r="AI146" s="13"/>
      <c r="AJ146" s="14"/>
      <c r="AK146" s="13"/>
      <c r="AL146" s="14"/>
      <c r="AM146" s="13"/>
      <c r="AN146" s="14"/>
      <c r="AO146" s="13"/>
      <c r="AP146" s="14"/>
      <c r="AQ146" s="13"/>
      <c r="AR146" s="14"/>
      <c r="AS146" s="13"/>
      <c r="AT146" s="14"/>
      <c r="AU146" s="13"/>
      <c r="AV146" s="14"/>
      <c r="AW146" s="13"/>
      <c r="AX146" s="14"/>
      <c r="AY146" s="13"/>
      <c r="AZ146" s="14"/>
      <c r="BA146" s="13"/>
      <c r="BB146" s="14"/>
      <c r="BC146" s="13"/>
      <c r="BD146" s="14"/>
      <c r="BE146" s="13"/>
      <c r="BF146" s="24"/>
      <c r="BG146" s="13">
        <f>BE146+BF146</f>
        <v>0</v>
      </c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24"/>
      <c r="CH146" s="14">
        <f t="shared" si="550"/>
        <v>0</v>
      </c>
      <c r="CI146" s="8" t="s">
        <v>369</v>
      </c>
      <c r="CJ146" s="11">
        <v>0</v>
      </c>
    </row>
    <row r="147" spans="1:88" ht="56.25" customHeight="1" x14ac:dyDescent="0.35">
      <c r="A147" s="90" t="s">
        <v>179</v>
      </c>
      <c r="B147" s="95" t="s">
        <v>410</v>
      </c>
      <c r="C147" s="100" t="s">
        <v>125</v>
      </c>
      <c r="D147" s="14"/>
      <c r="E147" s="43"/>
      <c r="F147" s="13"/>
      <c r="G147" s="14"/>
      <c r="H147" s="13"/>
      <c r="I147" s="14"/>
      <c r="J147" s="13"/>
      <c r="K147" s="14"/>
      <c r="L147" s="13"/>
      <c r="M147" s="14"/>
      <c r="N147" s="13"/>
      <c r="O147" s="14"/>
      <c r="P147" s="13"/>
      <c r="Q147" s="14"/>
      <c r="R147" s="13"/>
      <c r="S147" s="14"/>
      <c r="T147" s="13"/>
      <c r="U147" s="14"/>
      <c r="V147" s="13"/>
      <c r="W147" s="14"/>
      <c r="X147" s="13"/>
      <c r="Y147" s="14">
        <f>Y149</f>
        <v>0</v>
      </c>
      <c r="Z147" s="13">
        <f t="shared" si="537"/>
        <v>0</v>
      </c>
      <c r="AA147" s="14">
        <f>AA149</f>
        <v>0</v>
      </c>
      <c r="AB147" s="13">
        <f t="shared" si="538"/>
        <v>0</v>
      </c>
      <c r="AC147" s="24">
        <f>AC149</f>
        <v>0</v>
      </c>
      <c r="AD147" s="41">
        <f t="shared" si="539"/>
        <v>0</v>
      </c>
      <c r="AE147" s="14"/>
      <c r="AF147" s="43"/>
      <c r="AG147" s="13"/>
      <c r="AH147" s="14"/>
      <c r="AI147" s="13"/>
      <c r="AJ147" s="14"/>
      <c r="AK147" s="13"/>
      <c r="AL147" s="14"/>
      <c r="AM147" s="13"/>
      <c r="AN147" s="14"/>
      <c r="AO147" s="13"/>
      <c r="AP147" s="14"/>
      <c r="AQ147" s="13"/>
      <c r="AR147" s="14"/>
      <c r="AS147" s="13"/>
      <c r="AT147" s="14"/>
      <c r="AU147" s="13"/>
      <c r="AV147" s="14"/>
      <c r="AW147" s="13"/>
      <c r="AX147" s="14"/>
      <c r="AY147" s="13"/>
      <c r="AZ147" s="14"/>
      <c r="BA147" s="13"/>
      <c r="BB147" s="14">
        <f>BB149</f>
        <v>272906</v>
      </c>
      <c r="BC147" s="13">
        <f t="shared" ref="BC147:BC149" si="551">BA147+BB147</f>
        <v>272906</v>
      </c>
      <c r="BD147" s="14">
        <f>BD149</f>
        <v>0</v>
      </c>
      <c r="BE147" s="13">
        <f t="shared" ref="BE147" si="552">BC147+BD147</f>
        <v>272906</v>
      </c>
      <c r="BF147" s="24">
        <f>BF149</f>
        <v>0</v>
      </c>
      <c r="BG147" s="41">
        <f t="shared" ref="BG147" si="553">BE147+BF147</f>
        <v>272906</v>
      </c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>
        <f>CC149</f>
        <v>262018.8</v>
      </c>
      <c r="CD147" s="14">
        <f t="shared" si="548"/>
        <v>262018.8</v>
      </c>
      <c r="CE147" s="14">
        <f>CE149</f>
        <v>0</v>
      </c>
      <c r="CF147" s="14">
        <f t="shared" si="549"/>
        <v>262018.8</v>
      </c>
      <c r="CG147" s="24">
        <f>CG149</f>
        <v>0</v>
      </c>
      <c r="CH147" s="43">
        <f t="shared" si="550"/>
        <v>262018.8</v>
      </c>
      <c r="CJ147" s="11"/>
    </row>
    <row r="148" spans="1:88" ht="18.75" customHeight="1" x14ac:dyDescent="0.35">
      <c r="A148" s="90"/>
      <c r="B148" s="101" t="s">
        <v>5</v>
      </c>
      <c r="C148" s="100"/>
      <c r="D148" s="14"/>
      <c r="E148" s="43"/>
      <c r="F148" s="13"/>
      <c r="G148" s="14"/>
      <c r="H148" s="13"/>
      <c r="I148" s="14"/>
      <c r="J148" s="13"/>
      <c r="K148" s="14"/>
      <c r="L148" s="13"/>
      <c r="M148" s="14"/>
      <c r="N148" s="13"/>
      <c r="O148" s="14"/>
      <c r="P148" s="13"/>
      <c r="Q148" s="14"/>
      <c r="R148" s="13"/>
      <c r="S148" s="14"/>
      <c r="T148" s="13"/>
      <c r="U148" s="14"/>
      <c r="V148" s="13"/>
      <c r="W148" s="14"/>
      <c r="X148" s="13"/>
      <c r="Y148" s="14"/>
      <c r="Z148" s="13"/>
      <c r="AA148" s="14"/>
      <c r="AB148" s="13"/>
      <c r="AC148" s="24"/>
      <c r="AD148" s="41"/>
      <c r="AE148" s="14"/>
      <c r="AF148" s="43"/>
      <c r="AG148" s="13"/>
      <c r="AH148" s="14"/>
      <c r="AI148" s="13"/>
      <c r="AJ148" s="14"/>
      <c r="AK148" s="13"/>
      <c r="AL148" s="14"/>
      <c r="AM148" s="13"/>
      <c r="AN148" s="14"/>
      <c r="AO148" s="13"/>
      <c r="AP148" s="14"/>
      <c r="AQ148" s="13"/>
      <c r="AR148" s="14"/>
      <c r="AS148" s="13"/>
      <c r="AT148" s="14"/>
      <c r="AU148" s="13"/>
      <c r="AV148" s="14"/>
      <c r="AW148" s="13"/>
      <c r="AX148" s="14"/>
      <c r="AY148" s="13"/>
      <c r="AZ148" s="14"/>
      <c r="BA148" s="13"/>
      <c r="BB148" s="14"/>
      <c r="BC148" s="13"/>
      <c r="BD148" s="14"/>
      <c r="BE148" s="13"/>
      <c r="BF148" s="24"/>
      <c r="BG148" s="41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24"/>
      <c r="CH148" s="43"/>
      <c r="CJ148" s="11"/>
    </row>
    <row r="149" spans="1:88" ht="37.5" customHeight="1" x14ac:dyDescent="0.35">
      <c r="A149" s="90"/>
      <c r="B149" s="95" t="s">
        <v>28</v>
      </c>
      <c r="C149" s="100"/>
      <c r="D149" s="14"/>
      <c r="E149" s="43"/>
      <c r="F149" s="13"/>
      <c r="G149" s="14"/>
      <c r="H149" s="13"/>
      <c r="I149" s="14"/>
      <c r="J149" s="13"/>
      <c r="K149" s="14"/>
      <c r="L149" s="13"/>
      <c r="M149" s="14"/>
      <c r="N149" s="13"/>
      <c r="O149" s="14"/>
      <c r="P149" s="13"/>
      <c r="Q149" s="14"/>
      <c r="R149" s="13"/>
      <c r="S149" s="14"/>
      <c r="T149" s="13"/>
      <c r="U149" s="14"/>
      <c r="V149" s="13"/>
      <c r="W149" s="14"/>
      <c r="X149" s="13"/>
      <c r="Y149" s="14">
        <v>0</v>
      </c>
      <c r="Z149" s="13">
        <f t="shared" si="537"/>
        <v>0</v>
      </c>
      <c r="AA149" s="14">
        <v>0</v>
      </c>
      <c r="AB149" s="13">
        <f t="shared" ref="AB149:AB156" si="554">Z149+AA149</f>
        <v>0</v>
      </c>
      <c r="AC149" s="24">
        <v>0</v>
      </c>
      <c r="AD149" s="41">
        <f t="shared" ref="AD149:AD156" si="555">AB149+AC149</f>
        <v>0</v>
      </c>
      <c r="AE149" s="14"/>
      <c r="AF149" s="43"/>
      <c r="AG149" s="13"/>
      <c r="AH149" s="14"/>
      <c r="AI149" s="13"/>
      <c r="AJ149" s="14"/>
      <c r="AK149" s="13"/>
      <c r="AL149" s="14"/>
      <c r="AM149" s="13"/>
      <c r="AN149" s="14"/>
      <c r="AO149" s="13"/>
      <c r="AP149" s="14"/>
      <c r="AQ149" s="13"/>
      <c r="AR149" s="14"/>
      <c r="AS149" s="13"/>
      <c r="AT149" s="14"/>
      <c r="AU149" s="13"/>
      <c r="AV149" s="14"/>
      <c r="AW149" s="13"/>
      <c r="AX149" s="14"/>
      <c r="AY149" s="13"/>
      <c r="AZ149" s="14"/>
      <c r="BA149" s="13"/>
      <c r="BB149" s="14">
        <v>272906</v>
      </c>
      <c r="BC149" s="13">
        <f t="shared" si="551"/>
        <v>272906</v>
      </c>
      <c r="BD149" s="14"/>
      <c r="BE149" s="13">
        <f t="shared" ref="BE149" si="556">BC149+BD149</f>
        <v>272906</v>
      </c>
      <c r="BF149" s="24"/>
      <c r="BG149" s="41">
        <f t="shared" ref="BG149:BG155" si="557">BE149+BF149</f>
        <v>272906</v>
      </c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>
        <v>262018.8</v>
      </c>
      <c r="CD149" s="14">
        <f t="shared" si="548"/>
        <v>262018.8</v>
      </c>
      <c r="CE149" s="14"/>
      <c r="CF149" s="14">
        <f t="shared" ref="CF149:CF156" si="558">CD149+CE149</f>
        <v>262018.8</v>
      </c>
      <c r="CG149" s="24"/>
      <c r="CH149" s="43">
        <f t="shared" ref="CH149:CH156" si="559">CF149+CG149</f>
        <v>262018.8</v>
      </c>
      <c r="CI149" s="8" t="s">
        <v>235</v>
      </c>
      <c r="CJ149" s="11"/>
    </row>
    <row r="150" spans="1:88" ht="56.25" customHeight="1" x14ac:dyDescent="0.35">
      <c r="A150" s="90" t="s">
        <v>180</v>
      </c>
      <c r="B150" s="95" t="s">
        <v>418</v>
      </c>
      <c r="C150" s="100" t="s">
        <v>125</v>
      </c>
      <c r="D150" s="14"/>
      <c r="E150" s="43"/>
      <c r="F150" s="13"/>
      <c r="G150" s="14"/>
      <c r="H150" s="13"/>
      <c r="I150" s="14"/>
      <c r="J150" s="13"/>
      <c r="K150" s="14"/>
      <c r="L150" s="13"/>
      <c r="M150" s="14"/>
      <c r="N150" s="13"/>
      <c r="O150" s="14"/>
      <c r="P150" s="13"/>
      <c r="Q150" s="14"/>
      <c r="R150" s="13"/>
      <c r="S150" s="14"/>
      <c r="T150" s="13"/>
      <c r="U150" s="14"/>
      <c r="V150" s="13"/>
      <c r="W150" s="14"/>
      <c r="X150" s="13"/>
      <c r="Y150" s="14"/>
      <c r="Z150" s="13"/>
      <c r="AA150" s="14"/>
      <c r="AB150" s="13"/>
      <c r="AC150" s="24"/>
      <c r="AD150" s="41">
        <f t="shared" si="555"/>
        <v>0</v>
      </c>
      <c r="AE150" s="14"/>
      <c r="AF150" s="43"/>
      <c r="AG150" s="13"/>
      <c r="AH150" s="14"/>
      <c r="AI150" s="13"/>
      <c r="AJ150" s="14"/>
      <c r="AK150" s="13"/>
      <c r="AL150" s="14"/>
      <c r="AM150" s="13"/>
      <c r="AN150" s="14"/>
      <c r="AO150" s="13"/>
      <c r="AP150" s="14"/>
      <c r="AQ150" s="13"/>
      <c r="AR150" s="14"/>
      <c r="AS150" s="13"/>
      <c r="AT150" s="14"/>
      <c r="AU150" s="13"/>
      <c r="AV150" s="14"/>
      <c r="AW150" s="13"/>
      <c r="AX150" s="14"/>
      <c r="AY150" s="13"/>
      <c r="AZ150" s="14"/>
      <c r="BA150" s="13"/>
      <c r="BB150" s="14"/>
      <c r="BC150" s="13"/>
      <c r="BD150" s="14"/>
      <c r="BE150" s="13"/>
      <c r="BF150" s="24">
        <f>BF152</f>
        <v>11500.2</v>
      </c>
      <c r="BG150" s="41">
        <f t="shared" si="557"/>
        <v>11500.2</v>
      </c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24">
        <f>CG152</f>
        <v>583233.69999999995</v>
      </c>
      <c r="CH150" s="43">
        <f t="shared" si="559"/>
        <v>583233.69999999995</v>
      </c>
      <c r="CJ150" s="11"/>
    </row>
    <row r="151" spans="1:88" ht="18.75" customHeight="1" x14ac:dyDescent="0.35">
      <c r="A151" s="90"/>
      <c r="B151" s="95" t="s">
        <v>5</v>
      </c>
      <c r="C151" s="100"/>
      <c r="D151" s="14"/>
      <c r="E151" s="43"/>
      <c r="F151" s="13"/>
      <c r="G151" s="14"/>
      <c r="H151" s="13"/>
      <c r="I151" s="14"/>
      <c r="J151" s="13"/>
      <c r="K151" s="14"/>
      <c r="L151" s="13"/>
      <c r="M151" s="14"/>
      <c r="N151" s="13"/>
      <c r="O151" s="14"/>
      <c r="P151" s="13"/>
      <c r="Q151" s="14"/>
      <c r="R151" s="13"/>
      <c r="S151" s="14"/>
      <c r="T151" s="13"/>
      <c r="U151" s="14"/>
      <c r="V151" s="13"/>
      <c r="W151" s="14"/>
      <c r="X151" s="13"/>
      <c r="Y151" s="14"/>
      <c r="Z151" s="13"/>
      <c r="AA151" s="14"/>
      <c r="AB151" s="13"/>
      <c r="AC151" s="24"/>
      <c r="AD151" s="41"/>
      <c r="AE151" s="14"/>
      <c r="AF151" s="43"/>
      <c r="AG151" s="13"/>
      <c r="AH151" s="14"/>
      <c r="AI151" s="13"/>
      <c r="AJ151" s="14"/>
      <c r="AK151" s="13"/>
      <c r="AL151" s="14"/>
      <c r="AM151" s="13"/>
      <c r="AN151" s="14"/>
      <c r="AO151" s="13"/>
      <c r="AP151" s="14"/>
      <c r="AQ151" s="13"/>
      <c r="AR151" s="14"/>
      <c r="AS151" s="13"/>
      <c r="AT151" s="14"/>
      <c r="AU151" s="13"/>
      <c r="AV151" s="14"/>
      <c r="AW151" s="13"/>
      <c r="AX151" s="14"/>
      <c r="AY151" s="13"/>
      <c r="AZ151" s="14"/>
      <c r="BA151" s="13"/>
      <c r="BB151" s="14"/>
      <c r="BC151" s="13"/>
      <c r="BD151" s="14"/>
      <c r="BE151" s="13"/>
      <c r="BF151" s="24"/>
      <c r="BG151" s="41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24"/>
      <c r="CH151" s="43"/>
      <c r="CJ151" s="11"/>
    </row>
    <row r="152" spans="1:88" ht="37.5" customHeight="1" x14ac:dyDescent="0.35">
      <c r="A152" s="90"/>
      <c r="B152" s="95" t="s">
        <v>28</v>
      </c>
      <c r="C152" s="100"/>
      <c r="D152" s="14"/>
      <c r="E152" s="43"/>
      <c r="F152" s="13"/>
      <c r="G152" s="14"/>
      <c r="H152" s="13"/>
      <c r="I152" s="14"/>
      <c r="J152" s="13"/>
      <c r="K152" s="14"/>
      <c r="L152" s="13"/>
      <c r="M152" s="14"/>
      <c r="N152" s="13"/>
      <c r="O152" s="14"/>
      <c r="P152" s="13"/>
      <c r="Q152" s="14"/>
      <c r="R152" s="13"/>
      <c r="S152" s="14"/>
      <c r="T152" s="13"/>
      <c r="U152" s="14"/>
      <c r="V152" s="13"/>
      <c r="W152" s="14"/>
      <c r="X152" s="13"/>
      <c r="Y152" s="14"/>
      <c r="Z152" s="13"/>
      <c r="AA152" s="14"/>
      <c r="AB152" s="13"/>
      <c r="AC152" s="24"/>
      <c r="AD152" s="41">
        <f t="shared" si="555"/>
        <v>0</v>
      </c>
      <c r="AE152" s="14"/>
      <c r="AF152" s="43"/>
      <c r="AG152" s="13"/>
      <c r="AH152" s="14"/>
      <c r="AI152" s="13"/>
      <c r="AJ152" s="14"/>
      <c r="AK152" s="13"/>
      <c r="AL152" s="14"/>
      <c r="AM152" s="13"/>
      <c r="AN152" s="14"/>
      <c r="AO152" s="13"/>
      <c r="AP152" s="14"/>
      <c r="AQ152" s="13"/>
      <c r="AR152" s="14"/>
      <c r="AS152" s="13"/>
      <c r="AT152" s="14"/>
      <c r="AU152" s="13"/>
      <c r="AV152" s="14"/>
      <c r="AW152" s="13"/>
      <c r="AX152" s="14"/>
      <c r="AY152" s="13"/>
      <c r="AZ152" s="14"/>
      <c r="BA152" s="13"/>
      <c r="BB152" s="14"/>
      <c r="BC152" s="13"/>
      <c r="BD152" s="14"/>
      <c r="BE152" s="13"/>
      <c r="BF152" s="24">
        <v>11500.2</v>
      </c>
      <c r="BG152" s="41">
        <f t="shared" si="557"/>
        <v>11500.2</v>
      </c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24">
        <v>583233.69999999995</v>
      </c>
      <c r="CH152" s="43">
        <f t="shared" si="559"/>
        <v>583233.69999999995</v>
      </c>
      <c r="CI152" s="8" t="s">
        <v>235</v>
      </c>
      <c r="CJ152" s="11"/>
    </row>
    <row r="153" spans="1:88" ht="56.25" customHeight="1" x14ac:dyDescent="0.35">
      <c r="A153" s="90" t="s">
        <v>181</v>
      </c>
      <c r="B153" s="95" t="s">
        <v>419</v>
      </c>
      <c r="C153" s="100" t="s">
        <v>125</v>
      </c>
      <c r="D153" s="14"/>
      <c r="E153" s="43"/>
      <c r="F153" s="13"/>
      <c r="G153" s="14"/>
      <c r="H153" s="13"/>
      <c r="I153" s="14"/>
      <c r="J153" s="13"/>
      <c r="K153" s="14"/>
      <c r="L153" s="13"/>
      <c r="M153" s="14"/>
      <c r="N153" s="13"/>
      <c r="O153" s="14"/>
      <c r="P153" s="13"/>
      <c r="Q153" s="14"/>
      <c r="R153" s="13"/>
      <c r="S153" s="14"/>
      <c r="T153" s="13"/>
      <c r="U153" s="14"/>
      <c r="V153" s="13"/>
      <c r="W153" s="14"/>
      <c r="X153" s="13"/>
      <c r="Y153" s="14"/>
      <c r="Z153" s="13"/>
      <c r="AA153" s="14"/>
      <c r="AB153" s="13"/>
      <c r="AC153" s="24"/>
      <c r="AD153" s="41">
        <f t="shared" si="555"/>
        <v>0</v>
      </c>
      <c r="AE153" s="14"/>
      <c r="AF153" s="43"/>
      <c r="AG153" s="13"/>
      <c r="AH153" s="14"/>
      <c r="AI153" s="13"/>
      <c r="AJ153" s="14"/>
      <c r="AK153" s="13"/>
      <c r="AL153" s="14"/>
      <c r="AM153" s="13"/>
      <c r="AN153" s="14"/>
      <c r="AO153" s="13"/>
      <c r="AP153" s="14"/>
      <c r="AQ153" s="13"/>
      <c r="AR153" s="14"/>
      <c r="AS153" s="13"/>
      <c r="AT153" s="14"/>
      <c r="AU153" s="13"/>
      <c r="AV153" s="14"/>
      <c r="AW153" s="13"/>
      <c r="AX153" s="14"/>
      <c r="AY153" s="13"/>
      <c r="AZ153" s="14"/>
      <c r="BA153" s="13"/>
      <c r="BB153" s="14"/>
      <c r="BC153" s="13"/>
      <c r="BD153" s="14"/>
      <c r="BE153" s="13"/>
      <c r="BF153" s="24">
        <f>BF155</f>
        <v>11500.4</v>
      </c>
      <c r="BG153" s="41">
        <f t="shared" si="557"/>
        <v>11500.4</v>
      </c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24">
        <f>CG155</f>
        <v>583431.19999999995</v>
      </c>
      <c r="CH153" s="43">
        <f t="shared" si="559"/>
        <v>583431.19999999995</v>
      </c>
      <c r="CJ153" s="11"/>
    </row>
    <row r="154" spans="1:88" ht="18.75" customHeight="1" x14ac:dyDescent="0.35">
      <c r="A154" s="90"/>
      <c r="B154" s="95" t="s">
        <v>9</v>
      </c>
      <c r="C154" s="100"/>
      <c r="D154" s="14"/>
      <c r="E154" s="43"/>
      <c r="F154" s="13"/>
      <c r="G154" s="14"/>
      <c r="H154" s="13"/>
      <c r="I154" s="14"/>
      <c r="J154" s="13"/>
      <c r="K154" s="14"/>
      <c r="L154" s="13"/>
      <c r="M154" s="14"/>
      <c r="N154" s="13"/>
      <c r="O154" s="14"/>
      <c r="P154" s="13"/>
      <c r="Q154" s="14"/>
      <c r="R154" s="13"/>
      <c r="S154" s="14"/>
      <c r="T154" s="13"/>
      <c r="U154" s="14"/>
      <c r="V154" s="13"/>
      <c r="W154" s="14"/>
      <c r="X154" s="13"/>
      <c r="Y154" s="14"/>
      <c r="Z154" s="13"/>
      <c r="AA154" s="14"/>
      <c r="AB154" s="13"/>
      <c r="AC154" s="24"/>
      <c r="AD154" s="41"/>
      <c r="AE154" s="14"/>
      <c r="AF154" s="43"/>
      <c r="AG154" s="13"/>
      <c r="AH154" s="14"/>
      <c r="AI154" s="13"/>
      <c r="AJ154" s="14"/>
      <c r="AK154" s="13"/>
      <c r="AL154" s="14"/>
      <c r="AM154" s="13"/>
      <c r="AN154" s="14"/>
      <c r="AO154" s="13"/>
      <c r="AP154" s="14"/>
      <c r="AQ154" s="13"/>
      <c r="AR154" s="14"/>
      <c r="AS154" s="13"/>
      <c r="AT154" s="14"/>
      <c r="AU154" s="13"/>
      <c r="AV154" s="14"/>
      <c r="AW154" s="13"/>
      <c r="AX154" s="14"/>
      <c r="AY154" s="13"/>
      <c r="AZ154" s="14"/>
      <c r="BA154" s="13"/>
      <c r="BB154" s="14"/>
      <c r="BC154" s="13"/>
      <c r="BD154" s="14"/>
      <c r="BE154" s="13"/>
      <c r="BF154" s="24"/>
      <c r="BG154" s="41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24"/>
      <c r="CH154" s="43"/>
      <c r="CJ154" s="11"/>
    </row>
    <row r="155" spans="1:88" ht="37.5" customHeight="1" x14ac:dyDescent="0.35">
      <c r="A155" s="90"/>
      <c r="B155" s="95" t="s">
        <v>28</v>
      </c>
      <c r="C155" s="100"/>
      <c r="D155" s="14"/>
      <c r="E155" s="43"/>
      <c r="F155" s="13"/>
      <c r="G155" s="14"/>
      <c r="H155" s="13"/>
      <c r="I155" s="14"/>
      <c r="J155" s="13"/>
      <c r="K155" s="14"/>
      <c r="L155" s="13"/>
      <c r="M155" s="14"/>
      <c r="N155" s="13"/>
      <c r="O155" s="14"/>
      <c r="P155" s="13"/>
      <c r="Q155" s="14"/>
      <c r="R155" s="13"/>
      <c r="S155" s="14"/>
      <c r="T155" s="13"/>
      <c r="U155" s="14"/>
      <c r="V155" s="13"/>
      <c r="W155" s="14"/>
      <c r="X155" s="13"/>
      <c r="Y155" s="14"/>
      <c r="Z155" s="13"/>
      <c r="AA155" s="14"/>
      <c r="AB155" s="13"/>
      <c r="AC155" s="24"/>
      <c r="AD155" s="41">
        <f t="shared" si="555"/>
        <v>0</v>
      </c>
      <c r="AE155" s="14"/>
      <c r="AF155" s="43"/>
      <c r="AG155" s="13"/>
      <c r="AH155" s="14"/>
      <c r="AI155" s="13"/>
      <c r="AJ155" s="14"/>
      <c r="AK155" s="13"/>
      <c r="AL155" s="14"/>
      <c r="AM155" s="13"/>
      <c r="AN155" s="14"/>
      <c r="AO155" s="13"/>
      <c r="AP155" s="14"/>
      <c r="AQ155" s="13"/>
      <c r="AR155" s="14"/>
      <c r="AS155" s="13"/>
      <c r="AT155" s="14"/>
      <c r="AU155" s="13"/>
      <c r="AV155" s="14"/>
      <c r="AW155" s="13"/>
      <c r="AX155" s="14"/>
      <c r="AY155" s="13"/>
      <c r="AZ155" s="14"/>
      <c r="BA155" s="13"/>
      <c r="BB155" s="14"/>
      <c r="BC155" s="13"/>
      <c r="BD155" s="14"/>
      <c r="BE155" s="13"/>
      <c r="BF155" s="24">
        <v>11500.4</v>
      </c>
      <c r="BG155" s="41">
        <f t="shared" si="557"/>
        <v>11500.4</v>
      </c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24">
        <v>583431.19999999995</v>
      </c>
      <c r="CH155" s="43">
        <f t="shared" si="559"/>
        <v>583431.19999999995</v>
      </c>
      <c r="CI155" s="8" t="s">
        <v>235</v>
      </c>
      <c r="CJ155" s="11"/>
    </row>
    <row r="156" spans="1:88" x14ac:dyDescent="0.35">
      <c r="A156" s="90"/>
      <c r="B156" s="95" t="s">
        <v>25</v>
      </c>
      <c r="C156" s="95"/>
      <c r="D156" s="28">
        <f>D158+D159</f>
        <v>210457.8</v>
      </c>
      <c r="E156" s="28">
        <f>E158+E159</f>
        <v>67262.237999999998</v>
      </c>
      <c r="F156" s="27">
        <f t="shared" si="404"/>
        <v>277720.038</v>
      </c>
      <c r="G156" s="28">
        <f>G158+G159</f>
        <v>72670.857999999993</v>
      </c>
      <c r="H156" s="27">
        <f t="shared" si="492"/>
        <v>350390.89600000001</v>
      </c>
      <c r="I156" s="28">
        <f>I158+I159</f>
        <v>48486.6</v>
      </c>
      <c r="J156" s="27">
        <f t="shared" si="529"/>
        <v>398877.49599999998</v>
      </c>
      <c r="K156" s="28">
        <f>K158+K159</f>
        <v>21381.1</v>
      </c>
      <c r="L156" s="27">
        <f t="shared" si="530"/>
        <v>420258.59599999996</v>
      </c>
      <c r="M156" s="28">
        <f>M158+M159</f>
        <v>-38357</v>
      </c>
      <c r="N156" s="27">
        <f t="shared" si="531"/>
        <v>381901.59599999996</v>
      </c>
      <c r="O156" s="28">
        <f>O158+O159</f>
        <v>0</v>
      </c>
      <c r="P156" s="27">
        <f t="shared" si="532"/>
        <v>381901.59599999996</v>
      </c>
      <c r="Q156" s="28">
        <f>Q158+Q159</f>
        <v>0</v>
      </c>
      <c r="R156" s="27">
        <f t="shared" si="533"/>
        <v>381901.59599999996</v>
      </c>
      <c r="S156" s="28">
        <f>S158+S159</f>
        <v>0</v>
      </c>
      <c r="T156" s="27">
        <f t="shared" si="534"/>
        <v>381901.59599999996</v>
      </c>
      <c r="U156" s="28">
        <f>U158+U159</f>
        <v>-78651.597000000009</v>
      </c>
      <c r="V156" s="27">
        <f t="shared" si="535"/>
        <v>303249.99899999995</v>
      </c>
      <c r="W156" s="28">
        <f>W158+W159</f>
        <v>0</v>
      </c>
      <c r="X156" s="27">
        <f t="shared" si="536"/>
        <v>303249.99899999995</v>
      </c>
      <c r="Y156" s="28">
        <f>Y158+Y159</f>
        <v>-70448.956999999995</v>
      </c>
      <c r="Z156" s="27">
        <f t="shared" si="537"/>
        <v>232801.04199999996</v>
      </c>
      <c r="AA156" s="14">
        <f>AA158+AA159</f>
        <v>0</v>
      </c>
      <c r="AB156" s="27">
        <f t="shared" si="554"/>
        <v>232801.04199999996</v>
      </c>
      <c r="AC156" s="28">
        <f>AC158+AC159</f>
        <v>-19046.088</v>
      </c>
      <c r="AD156" s="41">
        <f t="shared" si="555"/>
        <v>213754.95399999997</v>
      </c>
      <c r="AE156" s="28">
        <f t="shared" ref="AE156:BH156" si="560">AE158+AE159</f>
        <v>333295.7</v>
      </c>
      <c r="AF156" s="28">
        <f>AF158+AF159</f>
        <v>0</v>
      </c>
      <c r="AG156" s="27">
        <f t="shared" si="405"/>
        <v>333295.7</v>
      </c>
      <c r="AH156" s="28">
        <f>AH158+AH159</f>
        <v>-32677.599999999999</v>
      </c>
      <c r="AI156" s="27">
        <f t="shared" si="504"/>
        <v>300618.10000000003</v>
      </c>
      <c r="AJ156" s="28">
        <f>AJ158+AJ159</f>
        <v>0</v>
      </c>
      <c r="AK156" s="27">
        <f>AI156+AJ156</f>
        <v>300618.10000000003</v>
      </c>
      <c r="AL156" s="28">
        <f>AL158+AL159</f>
        <v>-84124.5</v>
      </c>
      <c r="AM156" s="27">
        <f>AK156+AL156</f>
        <v>216493.60000000003</v>
      </c>
      <c r="AN156" s="28">
        <f>AN158+AN159</f>
        <v>0</v>
      </c>
      <c r="AO156" s="27">
        <f>AM156+AN156</f>
        <v>216493.60000000003</v>
      </c>
      <c r="AP156" s="28">
        <f>AP158+AP159</f>
        <v>38357</v>
      </c>
      <c r="AQ156" s="27">
        <f>AO156+AP156</f>
        <v>254850.60000000003</v>
      </c>
      <c r="AR156" s="28">
        <f>AR158+AR159</f>
        <v>0</v>
      </c>
      <c r="AS156" s="27">
        <f>AQ156+AR156</f>
        <v>254850.60000000003</v>
      </c>
      <c r="AT156" s="28">
        <f>AT158+AT159</f>
        <v>4161.4530000000004</v>
      </c>
      <c r="AU156" s="27">
        <f>AS156+AT156</f>
        <v>259012.05300000004</v>
      </c>
      <c r="AV156" s="28">
        <f>AV158+AV159</f>
        <v>0</v>
      </c>
      <c r="AW156" s="27">
        <f>AU156+AV156</f>
        <v>259012.05300000004</v>
      </c>
      <c r="AX156" s="28">
        <f>AX158+AX159</f>
        <v>121651.59700000001</v>
      </c>
      <c r="AY156" s="27">
        <f>AW156+AX156</f>
        <v>380663.65</v>
      </c>
      <c r="AZ156" s="28">
        <f>AZ158+AZ159</f>
        <v>0</v>
      </c>
      <c r="BA156" s="27">
        <f>AY156+AZ156</f>
        <v>380663.65</v>
      </c>
      <c r="BB156" s="14">
        <f>BB158+BB159</f>
        <v>44560.288</v>
      </c>
      <c r="BC156" s="27">
        <f>BA156+BB156</f>
        <v>425223.93800000002</v>
      </c>
      <c r="BD156" s="14">
        <f>BD158+BD159</f>
        <v>0</v>
      </c>
      <c r="BE156" s="27">
        <f>BC156+BD156</f>
        <v>425223.93800000002</v>
      </c>
      <c r="BF156" s="28">
        <f>BF158+BF159</f>
        <v>0</v>
      </c>
      <c r="BG156" s="41">
        <f>BE156+BF156</f>
        <v>425223.93800000002</v>
      </c>
      <c r="BH156" s="28">
        <f t="shared" si="560"/>
        <v>296266</v>
      </c>
      <c r="BI156" s="28">
        <f>BI158+BI159</f>
        <v>0</v>
      </c>
      <c r="BJ156" s="28">
        <f t="shared" si="406"/>
        <v>296266</v>
      </c>
      <c r="BK156" s="28">
        <f>BK158+BK159</f>
        <v>-155766</v>
      </c>
      <c r="BL156" s="28">
        <f t="shared" si="517"/>
        <v>140500</v>
      </c>
      <c r="BM156" s="28">
        <f>BM158+BM159</f>
        <v>-28221.547000000006</v>
      </c>
      <c r="BN156" s="28">
        <f t="shared" si="540"/>
        <v>112278.45299999999</v>
      </c>
      <c r="BO156" s="28">
        <f>BO158+BO159</f>
        <v>28221.546999999999</v>
      </c>
      <c r="BP156" s="28">
        <f t="shared" si="541"/>
        <v>140500</v>
      </c>
      <c r="BQ156" s="28">
        <f>BQ158+BQ159</f>
        <v>0</v>
      </c>
      <c r="BR156" s="28">
        <f t="shared" si="542"/>
        <v>140500</v>
      </c>
      <c r="BS156" s="28">
        <f>BS158+BS159</f>
        <v>0</v>
      </c>
      <c r="BT156" s="28">
        <f t="shared" si="543"/>
        <v>140500</v>
      </c>
      <c r="BU156" s="28">
        <f>BU158+BU159</f>
        <v>0</v>
      </c>
      <c r="BV156" s="28">
        <f t="shared" si="544"/>
        <v>140500</v>
      </c>
      <c r="BW156" s="28">
        <f>BW158+BW159</f>
        <v>0</v>
      </c>
      <c r="BX156" s="28">
        <f t="shared" si="545"/>
        <v>140500</v>
      </c>
      <c r="BY156" s="28">
        <f>BY158+BY159</f>
        <v>30079.5</v>
      </c>
      <c r="BZ156" s="28">
        <f t="shared" si="546"/>
        <v>170579.5</v>
      </c>
      <c r="CA156" s="28">
        <f>CA158+CA159</f>
        <v>0</v>
      </c>
      <c r="CB156" s="28">
        <f t="shared" si="547"/>
        <v>170579.5</v>
      </c>
      <c r="CC156" s="14">
        <f>CC158+CC159</f>
        <v>-2530.4780000000001</v>
      </c>
      <c r="CD156" s="28">
        <f t="shared" si="548"/>
        <v>168049.022</v>
      </c>
      <c r="CE156" s="14">
        <f>CE158+CE159</f>
        <v>0</v>
      </c>
      <c r="CF156" s="28">
        <f t="shared" si="558"/>
        <v>168049.022</v>
      </c>
      <c r="CG156" s="28">
        <f>CG158+CG159</f>
        <v>0</v>
      </c>
      <c r="CH156" s="43">
        <f t="shared" si="559"/>
        <v>168049.022</v>
      </c>
      <c r="CI156" s="29"/>
      <c r="CJ156" s="31"/>
    </row>
    <row r="157" spans="1:88" x14ac:dyDescent="0.35">
      <c r="A157" s="90"/>
      <c r="B157" s="91" t="s">
        <v>5</v>
      </c>
      <c r="C157" s="95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13"/>
      <c r="AB157" s="27"/>
      <c r="AC157" s="27"/>
      <c r="AD157" s="41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13"/>
      <c r="BC157" s="27"/>
      <c r="BD157" s="13"/>
      <c r="BE157" s="27"/>
      <c r="BF157" s="27"/>
      <c r="BG157" s="41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14"/>
      <c r="CD157" s="28"/>
      <c r="CE157" s="14"/>
      <c r="CF157" s="28"/>
      <c r="CG157" s="28"/>
      <c r="CH157" s="43"/>
      <c r="CI157" s="29"/>
      <c r="CJ157" s="31"/>
    </row>
    <row r="158" spans="1:88" s="30" customFormat="1" ht="18.75" hidden="1" customHeight="1" x14ac:dyDescent="0.35">
      <c r="A158" s="26"/>
      <c r="B158" s="35" t="s">
        <v>6</v>
      </c>
      <c r="C158" s="45"/>
      <c r="D158" s="27">
        <f>D162+D164+D169+D170+D171+D176+D177+D174+D167</f>
        <v>148096</v>
      </c>
      <c r="E158" s="27">
        <f>E162+E164+E169+E170+E171+E176+E177+E174+E167+E179</f>
        <v>67262.237999999998</v>
      </c>
      <c r="F158" s="27">
        <f t="shared" si="404"/>
        <v>215358.23800000001</v>
      </c>
      <c r="G158" s="27">
        <f>G162+G164+G169+G170+G171+G176+G177+G174+G167+G179+G180+G181</f>
        <v>72670.857999999993</v>
      </c>
      <c r="H158" s="27">
        <f t="shared" ref="H158:H160" si="561">F158+G158</f>
        <v>288029.09600000002</v>
      </c>
      <c r="I158" s="27">
        <f>I162+I164+I169+I170+I171+I176+I177+I174+I167+I179+I180+I181</f>
        <v>48486.6</v>
      </c>
      <c r="J158" s="27">
        <f t="shared" ref="J158:J160" si="562">H158+I158</f>
        <v>336515.696</v>
      </c>
      <c r="K158" s="27">
        <f>K162+K164+K169+K170+K171+K176+K177+K174+K167+K179+K180+K181+K178</f>
        <v>21381.1</v>
      </c>
      <c r="L158" s="27">
        <f t="shared" ref="L158:L160" si="563">J158+K158</f>
        <v>357896.79599999997</v>
      </c>
      <c r="M158" s="27">
        <f>M162+M164+M169+M170+M171+M176+M177+M174+M167+M179+M180+M181+M178</f>
        <v>-38357</v>
      </c>
      <c r="N158" s="27">
        <f t="shared" ref="N158:N160" si="564">L158+M158</f>
        <v>319539.79599999997</v>
      </c>
      <c r="O158" s="27">
        <f>O162+O164+O169+O170+O171+O176+O177+O174+O167+O179+O180+O181+O178</f>
        <v>0</v>
      </c>
      <c r="P158" s="27">
        <f t="shared" ref="P158:P160" si="565">N158+O158</f>
        <v>319539.79599999997</v>
      </c>
      <c r="Q158" s="27">
        <f>Q162+Q164+Q169+Q170+Q171+Q176+Q177+Q174+Q167+Q179+Q180+Q181+Q178+Q182</f>
        <v>0</v>
      </c>
      <c r="R158" s="27">
        <f t="shared" ref="R158:R160" si="566">P158+Q158</f>
        <v>319539.79599999997</v>
      </c>
      <c r="S158" s="27">
        <f>S162+S164+S169+S170+S171+S176+S177+S174+S167+S179+S180+S181+S178+S182</f>
        <v>0</v>
      </c>
      <c r="T158" s="27">
        <f t="shared" ref="T158:T160" si="567">R158+S158</f>
        <v>319539.79599999997</v>
      </c>
      <c r="U158" s="27">
        <f>U162+U164+U169+U170+U171+U176+U177+U174+U167+U179+U180+U181+U178+U182+U183</f>
        <v>-78651.597000000009</v>
      </c>
      <c r="V158" s="27">
        <f t="shared" ref="V158:V160" si="568">T158+U158</f>
        <v>240888.19899999996</v>
      </c>
      <c r="W158" s="27">
        <f>W162+W164+W169+W170+W171+W176+W177+W174+W167+W179+W180+W181+W178+W182+W183</f>
        <v>0</v>
      </c>
      <c r="X158" s="27">
        <f t="shared" ref="X158:X160" si="569">V158+W158</f>
        <v>240888.19899999996</v>
      </c>
      <c r="Y158" s="27">
        <f>Y162+Y164+Y169+Y170+Y171+Y176+Y177+Y174+Y167+Y179+Y180+Y181+Y178+Y182+Y183</f>
        <v>-70448.956999999995</v>
      </c>
      <c r="Z158" s="27">
        <f t="shared" ref="Z158:Z160" si="570">X158+Y158</f>
        <v>170439.24199999997</v>
      </c>
      <c r="AA158" s="13">
        <f>AA162+AA164+AA169+AA170+AA171+AA176+AA177+AA174+AA167+AA179+AA180+AA181+AA178+AA182+AA183</f>
        <v>0</v>
      </c>
      <c r="AB158" s="27">
        <f t="shared" ref="AB158:AB160" si="571">Z158+AA158</f>
        <v>170439.24199999997</v>
      </c>
      <c r="AC158" s="27">
        <f>AC162+AC164+AC169+AC170+AC171+AC176+AC177+AC174+AC167+AC179+AC180+AC181+AC178+AC182+AC183</f>
        <v>-19046.088</v>
      </c>
      <c r="AD158" s="27">
        <f t="shared" ref="AD158:AD160" si="572">AB158+AC158</f>
        <v>151393.15399999998</v>
      </c>
      <c r="AE158" s="27">
        <f t="shared" ref="AE158:BH158" si="573">AE162+AE164+AE169+AE170+AE171+AE176+AE177+AE174+AE167</f>
        <v>216956.9</v>
      </c>
      <c r="AF158" s="27">
        <f>AF162+AF164+AF169+AF170+AF171+AF176+AF177+AF174+AF167+AF179</f>
        <v>0</v>
      </c>
      <c r="AG158" s="27">
        <f t="shared" si="405"/>
        <v>216956.9</v>
      </c>
      <c r="AH158" s="27">
        <f>AH162+AH164+AH169+AH170+AH171+AH176+AH177+AH174+AH167+AH179+AH180+AH181</f>
        <v>0</v>
      </c>
      <c r="AI158" s="27">
        <f t="shared" ref="AI158:AI160" si="574">AG158+AH158</f>
        <v>216956.9</v>
      </c>
      <c r="AJ158" s="27">
        <f>AJ162+AJ164+AJ169+AJ170+AJ171+AJ176+AJ177+AJ174+AJ167+AJ179+AJ180+AJ181</f>
        <v>0</v>
      </c>
      <c r="AK158" s="27">
        <f>AI158+AJ158</f>
        <v>216956.9</v>
      </c>
      <c r="AL158" s="27">
        <f>AL162+AL164+AL169+AL170+AL171+AL176+AL177+AL174+AL167+AL179+AL180+AL181</f>
        <v>-84124.5</v>
      </c>
      <c r="AM158" s="27">
        <f>AK158+AL158</f>
        <v>132832.4</v>
      </c>
      <c r="AN158" s="27">
        <f>AN162+AN164+AN169+AN170+AN171+AN176+AN177+AN174+AN167+AN179+AN180+AN181+AN178</f>
        <v>0</v>
      </c>
      <c r="AO158" s="27">
        <f>AM158+AN158</f>
        <v>132832.4</v>
      </c>
      <c r="AP158" s="27">
        <f>AP162+AP164+AP169+AP170+AP171+AP176+AP177+AP174+AP167+AP179+AP180+AP181+AP178</f>
        <v>38357</v>
      </c>
      <c r="AQ158" s="27">
        <f>AO158+AP158</f>
        <v>171189.4</v>
      </c>
      <c r="AR158" s="27">
        <f>AR162+AR164+AR169+AR170+AR171+AR176+AR177+AR174+AR167+AR179+AR180+AR181+AR178</f>
        <v>0</v>
      </c>
      <c r="AS158" s="27">
        <f>AQ158+AR158</f>
        <v>171189.4</v>
      </c>
      <c r="AT158" s="27">
        <f>AT162+AT164+AT169+AT170+AT171+AT176+AT177+AT174+AT167+AT179+AT180+AT181+AT178+AT182</f>
        <v>4161.4530000000004</v>
      </c>
      <c r="AU158" s="27">
        <f>AS158+AT158</f>
        <v>175350.853</v>
      </c>
      <c r="AV158" s="27">
        <f>AV162+AV164+AV169+AV170+AV171+AV176+AV177+AV174+AV167+AV179+AV180+AV181+AV178+AV182</f>
        <v>0</v>
      </c>
      <c r="AW158" s="27">
        <f>AU158+AV158</f>
        <v>175350.853</v>
      </c>
      <c r="AX158" s="27">
        <f>AX162+AX164+AX169+AX170+AX171+AX176+AX177+AX174+AX167+AX179+AX180+AX181+AX178+AX182+AX183</f>
        <v>121651.59700000001</v>
      </c>
      <c r="AY158" s="27">
        <f>AW158+AX158</f>
        <v>297002.45</v>
      </c>
      <c r="AZ158" s="27">
        <f>AZ162+AZ164+AZ169+AZ170+AZ171+AZ176+AZ177+AZ174+AZ167+AZ179+AZ180+AZ181+AZ178+AZ182+AZ183</f>
        <v>0</v>
      </c>
      <c r="BA158" s="27">
        <f>AY158+AZ158</f>
        <v>297002.45</v>
      </c>
      <c r="BB158" s="13">
        <f>BB162+BB164+BB169+BB170+BB171+BB176+BB177+BB174+BB167+BB179+BB180+BB181+BB178+BB182+BB183</f>
        <v>44560.288</v>
      </c>
      <c r="BC158" s="27">
        <f>BA158+BB158</f>
        <v>341562.73800000001</v>
      </c>
      <c r="BD158" s="13">
        <f>BD162+BD164+BD169+BD170+BD171+BD176+BD177+BD174+BD167+BD179+BD180+BD181+BD178+BD182+BD183</f>
        <v>0</v>
      </c>
      <c r="BE158" s="27">
        <f>BC158+BD158</f>
        <v>341562.73800000001</v>
      </c>
      <c r="BF158" s="27">
        <f>BF162+BF164+BF169+BF170+BF171+BF176+BF177+BF174+BF167+BF179+BF180+BF181+BF178+BF182+BF183</f>
        <v>0</v>
      </c>
      <c r="BG158" s="27">
        <f>BE158+BF158</f>
        <v>341562.73800000001</v>
      </c>
      <c r="BH158" s="27">
        <f t="shared" si="573"/>
        <v>140500</v>
      </c>
      <c r="BI158" s="28">
        <f>BI162+BI164+BI169+BI170+BI171+BI176+BI177+BI174+BI167+BI179</f>
        <v>0</v>
      </c>
      <c r="BJ158" s="28">
        <f t="shared" si="406"/>
        <v>140500</v>
      </c>
      <c r="BK158" s="28">
        <f>BK162+BK164+BK169+BK170+BK171+BK176+BK177+BK174+BK167+BK179+BK180+BK181</f>
        <v>0</v>
      </c>
      <c r="BL158" s="28">
        <f t="shared" ref="BL158:BL160" si="575">BJ158+BK158</f>
        <v>140500</v>
      </c>
      <c r="BM158" s="28">
        <f>BM162+BM164+BM169+BM170+BM171+BM176+BM177+BM174+BM167+BM179+BM180+BM181</f>
        <v>-28221.547000000006</v>
      </c>
      <c r="BN158" s="28">
        <f t="shared" ref="BN158:BN160" si="576">BL158+BM158</f>
        <v>112278.45299999999</v>
      </c>
      <c r="BO158" s="28">
        <f>BO162+BO164+BO169+BO170+BO171+BO176+BO177+BO174+BO167+BO179+BO180+BO181+BO178</f>
        <v>28221.546999999999</v>
      </c>
      <c r="BP158" s="28">
        <f t="shared" ref="BP158:BP160" si="577">BN158+BO158</f>
        <v>140500</v>
      </c>
      <c r="BQ158" s="28">
        <f>BQ162+BQ164+BQ169+BQ170+BQ171+BQ176+BQ177+BQ174+BQ167+BQ179+BQ180+BQ181+BQ178</f>
        <v>0</v>
      </c>
      <c r="BR158" s="28">
        <f t="shared" ref="BR158:BR160" si="578">BP158+BQ158</f>
        <v>140500</v>
      </c>
      <c r="BS158" s="28">
        <f>BS162+BS164+BS169+BS170+BS171+BS176+BS177+BS174+BS167+BS179+BS180+BS181+BS178</f>
        <v>0</v>
      </c>
      <c r="BT158" s="28">
        <f t="shared" ref="BT158:BT160" si="579">BR158+BS158</f>
        <v>140500</v>
      </c>
      <c r="BU158" s="28">
        <f>BU162+BU164+BU169+BU170+BU171+BU176+BU177+BU174+BU167+BU179+BU180+BU181+BU178+BU182</f>
        <v>0</v>
      </c>
      <c r="BV158" s="28">
        <f t="shared" ref="BV158:BV160" si="580">BT158+BU158</f>
        <v>140500</v>
      </c>
      <c r="BW158" s="28">
        <f>BW162+BW164+BW169+BW170+BW171+BW176+BW177+BW174+BW167+BW179+BW180+BW181+BW178+BW182</f>
        <v>0</v>
      </c>
      <c r="BX158" s="28">
        <f t="shared" ref="BX158:BX160" si="581">BV158+BW158</f>
        <v>140500</v>
      </c>
      <c r="BY158" s="28">
        <f>BY162+BY164+BY169+BY170+BY171+BY176+BY177+BY174+BY167+BY179+BY180+BY181+BY178+BY182+BY183</f>
        <v>30079.5</v>
      </c>
      <c r="BZ158" s="28">
        <f t="shared" ref="BZ158:BZ160" si="582">BX158+BY158</f>
        <v>170579.5</v>
      </c>
      <c r="CA158" s="28">
        <f>CA162+CA164+CA169+CA170+CA171+CA176+CA177+CA174+CA167+CA179+CA180+CA181+CA178+CA182+CA183</f>
        <v>0</v>
      </c>
      <c r="CB158" s="28">
        <f t="shared" ref="CB158:CB160" si="583">BZ158+CA158</f>
        <v>170579.5</v>
      </c>
      <c r="CC158" s="14">
        <f>CC162+CC164+CC169+CC170+CC171+CC176+CC177+CC174+CC167+CC179+CC180+CC181+CC178+CC182+CC183</f>
        <v>-2530.4780000000001</v>
      </c>
      <c r="CD158" s="28">
        <f t="shared" ref="CD158:CD160" si="584">CB158+CC158</f>
        <v>168049.022</v>
      </c>
      <c r="CE158" s="14">
        <f>CE162+CE164+CE169+CE170+CE171+CE176+CE177+CE174+CE167+CE179+CE180+CE181+CE178+CE182+CE183</f>
        <v>0</v>
      </c>
      <c r="CF158" s="28">
        <f t="shared" ref="CF158:CF160" si="585">CD158+CE158</f>
        <v>168049.022</v>
      </c>
      <c r="CG158" s="28">
        <f>CG162+CG164+CG169+CG170+CG171+CG176+CG177+CG174+CG167+CG179+CG180+CG181+CG178+CG182+CG183</f>
        <v>0</v>
      </c>
      <c r="CH158" s="28">
        <f t="shared" ref="CH158:CH160" si="586">CF158+CG158</f>
        <v>168049.022</v>
      </c>
      <c r="CI158" s="29"/>
      <c r="CJ158" s="31">
        <v>0</v>
      </c>
    </row>
    <row r="159" spans="1:88" x14ac:dyDescent="0.35">
      <c r="A159" s="90"/>
      <c r="B159" s="91" t="s">
        <v>12</v>
      </c>
      <c r="C159" s="95"/>
      <c r="D159" s="27">
        <f>D163+D175+D168</f>
        <v>62361.8</v>
      </c>
      <c r="E159" s="27">
        <f>E163+E175+E168</f>
        <v>0</v>
      </c>
      <c r="F159" s="27">
        <f t="shared" si="404"/>
        <v>62361.8</v>
      </c>
      <c r="G159" s="27">
        <f>G163+G175+G168</f>
        <v>0</v>
      </c>
      <c r="H159" s="27">
        <f t="shared" si="561"/>
        <v>62361.8</v>
      </c>
      <c r="I159" s="27">
        <f>I163+I175+I168</f>
        <v>0</v>
      </c>
      <c r="J159" s="27">
        <f t="shared" si="562"/>
        <v>62361.8</v>
      </c>
      <c r="K159" s="27">
        <f>K163+K175+K168</f>
        <v>0</v>
      </c>
      <c r="L159" s="27">
        <f t="shared" si="563"/>
        <v>62361.8</v>
      </c>
      <c r="M159" s="27">
        <f>M163+M175+M168</f>
        <v>0</v>
      </c>
      <c r="N159" s="27">
        <f t="shared" si="564"/>
        <v>62361.8</v>
      </c>
      <c r="O159" s="27">
        <f>O163+O175+O168</f>
        <v>0</v>
      </c>
      <c r="P159" s="27">
        <f t="shared" si="565"/>
        <v>62361.8</v>
      </c>
      <c r="Q159" s="27">
        <f>Q163+Q175+Q168</f>
        <v>0</v>
      </c>
      <c r="R159" s="27">
        <f t="shared" si="566"/>
        <v>62361.8</v>
      </c>
      <c r="S159" s="27">
        <f>S163+S175+S168</f>
        <v>0</v>
      </c>
      <c r="T159" s="27">
        <f t="shared" si="567"/>
        <v>62361.8</v>
      </c>
      <c r="U159" s="27">
        <f>U163+U175+U168</f>
        <v>0</v>
      </c>
      <c r="V159" s="27">
        <f t="shared" si="568"/>
        <v>62361.8</v>
      </c>
      <c r="W159" s="27">
        <f>W163+W175+W168</f>
        <v>0</v>
      </c>
      <c r="X159" s="27">
        <f t="shared" si="569"/>
        <v>62361.8</v>
      </c>
      <c r="Y159" s="27">
        <f>Y163+Y175+Y168</f>
        <v>0</v>
      </c>
      <c r="Z159" s="27">
        <f t="shared" si="570"/>
        <v>62361.8</v>
      </c>
      <c r="AA159" s="13">
        <f>AA163+AA175+AA168</f>
        <v>0</v>
      </c>
      <c r="AB159" s="27">
        <f t="shared" si="571"/>
        <v>62361.8</v>
      </c>
      <c r="AC159" s="27">
        <f>AC163+AC175+AC168</f>
        <v>0</v>
      </c>
      <c r="AD159" s="41">
        <f t="shared" si="572"/>
        <v>62361.8</v>
      </c>
      <c r="AE159" s="27">
        <f t="shared" ref="AE159:BH159" si="587">AE163+AE175+AE168</f>
        <v>116338.8</v>
      </c>
      <c r="AF159" s="27">
        <f>AF163+AF175+AF168</f>
        <v>0</v>
      </c>
      <c r="AG159" s="27">
        <f t="shared" si="405"/>
        <v>116338.8</v>
      </c>
      <c r="AH159" s="27">
        <f>AH163+AH175+AH168</f>
        <v>-32677.599999999999</v>
      </c>
      <c r="AI159" s="27">
        <f t="shared" si="574"/>
        <v>83661.200000000012</v>
      </c>
      <c r="AJ159" s="27">
        <f>AJ163+AJ175+AJ168</f>
        <v>0</v>
      </c>
      <c r="AK159" s="27">
        <f>AI159+AJ159</f>
        <v>83661.200000000012</v>
      </c>
      <c r="AL159" s="27">
        <f>AL163+AL175+AL168</f>
        <v>0</v>
      </c>
      <c r="AM159" s="27">
        <f>AK159+AL159</f>
        <v>83661.200000000012</v>
      </c>
      <c r="AN159" s="27">
        <f>AN163+AN175+AN168</f>
        <v>0</v>
      </c>
      <c r="AO159" s="27">
        <f>AM159+AN159</f>
        <v>83661.200000000012</v>
      </c>
      <c r="AP159" s="27">
        <f>AP163+AP175+AP168</f>
        <v>0</v>
      </c>
      <c r="AQ159" s="27">
        <f>AO159+AP159</f>
        <v>83661.200000000012</v>
      </c>
      <c r="AR159" s="27">
        <f>AR163+AR175+AR168</f>
        <v>0</v>
      </c>
      <c r="AS159" s="27">
        <f>AQ159+AR159</f>
        <v>83661.200000000012</v>
      </c>
      <c r="AT159" s="27">
        <f>AT163+AT175+AT168</f>
        <v>0</v>
      </c>
      <c r="AU159" s="27">
        <f>AS159+AT159</f>
        <v>83661.200000000012</v>
      </c>
      <c r="AV159" s="27">
        <f>AV163+AV175+AV168</f>
        <v>0</v>
      </c>
      <c r="AW159" s="27">
        <f>AU159+AV159</f>
        <v>83661.200000000012</v>
      </c>
      <c r="AX159" s="27">
        <f>AX163+AX175+AX168</f>
        <v>0</v>
      </c>
      <c r="AY159" s="27">
        <f>AW159+AX159</f>
        <v>83661.200000000012</v>
      </c>
      <c r="AZ159" s="27">
        <f>AZ163+AZ175+AZ168</f>
        <v>0</v>
      </c>
      <c r="BA159" s="27">
        <f>AY159+AZ159</f>
        <v>83661.200000000012</v>
      </c>
      <c r="BB159" s="13">
        <f>BB163+BB175+BB168</f>
        <v>0</v>
      </c>
      <c r="BC159" s="27">
        <f>BA159+BB159</f>
        <v>83661.200000000012</v>
      </c>
      <c r="BD159" s="13">
        <f>BD163+BD175+BD168</f>
        <v>0</v>
      </c>
      <c r="BE159" s="27">
        <f>BC159+BD159</f>
        <v>83661.200000000012</v>
      </c>
      <c r="BF159" s="27">
        <f>BF163+BF175+BF168</f>
        <v>0</v>
      </c>
      <c r="BG159" s="41">
        <f>BE159+BF159</f>
        <v>83661.200000000012</v>
      </c>
      <c r="BH159" s="27">
        <f t="shared" si="587"/>
        <v>155766</v>
      </c>
      <c r="BI159" s="28">
        <f>BI163+BI175+BI168</f>
        <v>0</v>
      </c>
      <c r="BJ159" s="28">
        <f t="shared" si="406"/>
        <v>155766</v>
      </c>
      <c r="BK159" s="28">
        <f>BK163+BK175+BK168</f>
        <v>-155766</v>
      </c>
      <c r="BL159" s="28">
        <f t="shared" si="575"/>
        <v>0</v>
      </c>
      <c r="BM159" s="28">
        <f>BM163+BM175+BM168</f>
        <v>0</v>
      </c>
      <c r="BN159" s="28">
        <f t="shared" si="576"/>
        <v>0</v>
      </c>
      <c r="BO159" s="28">
        <f>BO163+BO175+BO168</f>
        <v>0</v>
      </c>
      <c r="BP159" s="28">
        <f t="shared" si="577"/>
        <v>0</v>
      </c>
      <c r="BQ159" s="28">
        <f>BQ163+BQ175+BQ168</f>
        <v>0</v>
      </c>
      <c r="BR159" s="28">
        <f t="shared" si="578"/>
        <v>0</v>
      </c>
      <c r="BS159" s="28">
        <f>BS163+BS175+BS168</f>
        <v>0</v>
      </c>
      <c r="BT159" s="28">
        <f t="shared" si="579"/>
        <v>0</v>
      </c>
      <c r="BU159" s="28">
        <f>BU163+BU175+BU168</f>
        <v>0</v>
      </c>
      <c r="BV159" s="28">
        <f t="shared" si="580"/>
        <v>0</v>
      </c>
      <c r="BW159" s="28">
        <f>BW163+BW175+BW168</f>
        <v>0</v>
      </c>
      <c r="BX159" s="28">
        <f t="shared" si="581"/>
        <v>0</v>
      </c>
      <c r="BY159" s="28">
        <f>BY163+BY175+BY168</f>
        <v>0</v>
      </c>
      <c r="BZ159" s="28">
        <f t="shared" si="582"/>
        <v>0</v>
      </c>
      <c r="CA159" s="28">
        <f>CA163+CA175+CA168</f>
        <v>0</v>
      </c>
      <c r="CB159" s="28">
        <f t="shared" si="583"/>
        <v>0</v>
      </c>
      <c r="CC159" s="14">
        <f>CC163+CC175+CC168</f>
        <v>0</v>
      </c>
      <c r="CD159" s="28">
        <f t="shared" si="584"/>
        <v>0</v>
      </c>
      <c r="CE159" s="14">
        <f>CE163+CE175+CE168</f>
        <v>0</v>
      </c>
      <c r="CF159" s="28">
        <f t="shared" si="585"/>
        <v>0</v>
      </c>
      <c r="CG159" s="28">
        <f>CG163+CG175+CG168</f>
        <v>0</v>
      </c>
      <c r="CH159" s="43">
        <f t="shared" si="586"/>
        <v>0</v>
      </c>
      <c r="CI159" s="29"/>
      <c r="CJ159" s="31"/>
    </row>
    <row r="160" spans="1:88" ht="56.25" customHeight="1" x14ac:dyDescent="0.35">
      <c r="A160" s="90" t="s">
        <v>182</v>
      </c>
      <c r="B160" s="91" t="s">
        <v>130</v>
      </c>
      <c r="C160" s="100" t="s">
        <v>349</v>
      </c>
      <c r="D160" s="13">
        <f>D162+D163</f>
        <v>122861.8</v>
      </c>
      <c r="E160" s="41">
        <f>E162+E163</f>
        <v>41419.322999999997</v>
      </c>
      <c r="F160" s="13">
        <f t="shared" si="404"/>
        <v>164281.12299999999</v>
      </c>
      <c r="G160" s="13">
        <f>G162+G163</f>
        <v>20363.190999999999</v>
      </c>
      <c r="H160" s="13">
        <f t="shared" si="561"/>
        <v>184644.31399999998</v>
      </c>
      <c r="I160" s="13">
        <f>I162+I163</f>
        <v>0</v>
      </c>
      <c r="J160" s="13">
        <f t="shared" si="562"/>
        <v>184644.31399999998</v>
      </c>
      <c r="K160" s="13">
        <f>K162+K163</f>
        <v>0</v>
      </c>
      <c r="L160" s="13">
        <f t="shared" si="563"/>
        <v>184644.31399999998</v>
      </c>
      <c r="M160" s="13">
        <f>M162+M163</f>
        <v>0</v>
      </c>
      <c r="N160" s="13">
        <f t="shared" si="564"/>
        <v>184644.31399999998</v>
      </c>
      <c r="O160" s="13">
        <f>O162+O163</f>
        <v>0</v>
      </c>
      <c r="P160" s="13">
        <f t="shared" si="565"/>
        <v>184644.31399999998</v>
      </c>
      <c r="Q160" s="13">
        <f>Q162+Q163</f>
        <v>0</v>
      </c>
      <c r="R160" s="13">
        <f t="shared" si="566"/>
        <v>184644.31399999998</v>
      </c>
      <c r="S160" s="13">
        <f>S162+S163</f>
        <v>0</v>
      </c>
      <c r="T160" s="13">
        <f t="shared" si="567"/>
        <v>184644.31399999998</v>
      </c>
      <c r="U160" s="13">
        <f>U162+U163</f>
        <v>0</v>
      </c>
      <c r="V160" s="13">
        <f t="shared" si="568"/>
        <v>184644.31399999998</v>
      </c>
      <c r="W160" s="13">
        <f>W162+W163</f>
        <v>0</v>
      </c>
      <c r="X160" s="13">
        <f t="shared" si="569"/>
        <v>184644.31399999998</v>
      </c>
      <c r="Y160" s="13">
        <f>Y162+Y163</f>
        <v>0</v>
      </c>
      <c r="Z160" s="13">
        <f t="shared" si="570"/>
        <v>184644.31399999998</v>
      </c>
      <c r="AA160" s="13">
        <f>AA162+AA163</f>
        <v>0</v>
      </c>
      <c r="AB160" s="13">
        <f t="shared" si="571"/>
        <v>184644.31399999998</v>
      </c>
      <c r="AC160" s="22">
        <f>AC162+AC163</f>
        <v>0</v>
      </c>
      <c r="AD160" s="41">
        <f t="shared" si="572"/>
        <v>184644.31399999998</v>
      </c>
      <c r="AE160" s="13">
        <f t="shared" ref="AE160:BH160" si="588">AE162+AE163</f>
        <v>176838.8</v>
      </c>
      <c r="AF160" s="41">
        <f>AF162+AF163</f>
        <v>0</v>
      </c>
      <c r="AG160" s="13">
        <f t="shared" si="405"/>
        <v>176838.8</v>
      </c>
      <c r="AH160" s="13">
        <f>AH162+AH163</f>
        <v>-32677.599999999999</v>
      </c>
      <c r="AI160" s="13">
        <f t="shared" si="574"/>
        <v>144161.19999999998</v>
      </c>
      <c r="AJ160" s="13">
        <f>AJ162+AJ163</f>
        <v>0</v>
      </c>
      <c r="AK160" s="13">
        <f>AI160+AJ160</f>
        <v>144161.19999999998</v>
      </c>
      <c r="AL160" s="13">
        <f>AL162+AL163</f>
        <v>0</v>
      </c>
      <c r="AM160" s="13">
        <f>AK160+AL160</f>
        <v>144161.19999999998</v>
      </c>
      <c r="AN160" s="13">
        <f>AN162+AN163</f>
        <v>0</v>
      </c>
      <c r="AO160" s="13">
        <f>AM160+AN160</f>
        <v>144161.19999999998</v>
      </c>
      <c r="AP160" s="13">
        <f>AP162+AP163</f>
        <v>0</v>
      </c>
      <c r="AQ160" s="13">
        <f>AO160+AP160</f>
        <v>144161.19999999998</v>
      </c>
      <c r="AR160" s="13">
        <f>AR162+AR163</f>
        <v>0</v>
      </c>
      <c r="AS160" s="13">
        <f>AQ160+AR160</f>
        <v>144161.19999999998</v>
      </c>
      <c r="AT160" s="13">
        <f>AT162+AT163</f>
        <v>0</v>
      </c>
      <c r="AU160" s="13">
        <f>AS160+AT160</f>
        <v>144161.19999999998</v>
      </c>
      <c r="AV160" s="13">
        <f>AV162+AV163</f>
        <v>0</v>
      </c>
      <c r="AW160" s="13">
        <f>AU160+AV160</f>
        <v>144161.19999999998</v>
      </c>
      <c r="AX160" s="13">
        <f>AX162+AX163</f>
        <v>0</v>
      </c>
      <c r="AY160" s="13">
        <f>AW160+AX160</f>
        <v>144161.19999999998</v>
      </c>
      <c r="AZ160" s="13">
        <f>AZ162+AZ163</f>
        <v>0</v>
      </c>
      <c r="BA160" s="13">
        <f>AY160+AZ160</f>
        <v>144161.19999999998</v>
      </c>
      <c r="BB160" s="13">
        <f>BB162+BB163</f>
        <v>0</v>
      </c>
      <c r="BC160" s="13">
        <f>BA160+BB160</f>
        <v>144161.19999999998</v>
      </c>
      <c r="BD160" s="13">
        <f>BD162+BD163</f>
        <v>0</v>
      </c>
      <c r="BE160" s="13">
        <f>BC160+BD160</f>
        <v>144161.19999999998</v>
      </c>
      <c r="BF160" s="22">
        <f>BF162+BF163</f>
        <v>0</v>
      </c>
      <c r="BG160" s="41">
        <f>BE160+BF160</f>
        <v>144161.19999999998</v>
      </c>
      <c r="BH160" s="13">
        <f t="shared" si="588"/>
        <v>180500</v>
      </c>
      <c r="BI160" s="14">
        <f>BI162+BI163</f>
        <v>0</v>
      </c>
      <c r="BJ160" s="14">
        <f t="shared" si="406"/>
        <v>180500</v>
      </c>
      <c r="BK160" s="14">
        <f>BK162+BK163</f>
        <v>-120000</v>
      </c>
      <c r="BL160" s="14">
        <f t="shared" si="575"/>
        <v>60500</v>
      </c>
      <c r="BM160" s="14">
        <f>BM162+BM163</f>
        <v>0</v>
      </c>
      <c r="BN160" s="14">
        <f t="shared" si="576"/>
        <v>60500</v>
      </c>
      <c r="BO160" s="14">
        <f>BO162+BO163</f>
        <v>0</v>
      </c>
      <c r="BP160" s="14">
        <f t="shared" si="577"/>
        <v>60500</v>
      </c>
      <c r="BQ160" s="14">
        <f>BQ162+BQ163</f>
        <v>0</v>
      </c>
      <c r="BR160" s="14">
        <f t="shared" si="578"/>
        <v>60500</v>
      </c>
      <c r="BS160" s="14">
        <f>BS162+BS163</f>
        <v>0</v>
      </c>
      <c r="BT160" s="14">
        <f t="shared" si="579"/>
        <v>60500</v>
      </c>
      <c r="BU160" s="14">
        <f>BU162+BU163</f>
        <v>0</v>
      </c>
      <c r="BV160" s="14">
        <f t="shared" si="580"/>
        <v>60500</v>
      </c>
      <c r="BW160" s="14">
        <f>BW162+BW163</f>
        <v>0</v>
      </c>
      <c r="BX160" s="14">
        <f t="shared" si="581"/>
        <v>60500</v>
      </c>
      <c r="BY160" s="14">
        <f>BY162+BY163</f>
        <v>0</v>
      </c>
      <c r="BZ160" s="14">
        <f t="shared" si="582"/>
        <v>60500</v>
      </c>
      <c r="CA160" s="14">
        <f>CA162+CA163</f>
        <v>0</v>
      </c>
      <c r="CB160" s="14">
        <f t="shared" si="583"/>
        <v>60500</v>
      </c>
      <c r="CC160" s="14">
        <f>CC162+CC163</f>
        <v>0</v>
      </c>
      <c r="CD160" s="14">
        <f t="shared" si="584"/>
        <v>60500</v>
      </c>
      <c r="CE160" s="14">
        <f>CE162+CE163</f>
        <v>0</v>
      </c>
      <c r="CF160" s="14">
        <f t="shared" si="585"/>
        <v>60500</v>
      </c>
      <c r="CG160" s="24">
        <f>CG162+CG163</f>
        <v>0</v>
      </c>
      <c r="CH160" s="43">
        <f t="shared" si="586"/>
        <v>60500</v>
      </c>
      <c r="CJ160" s="11"/>
    </row>
    <row r="161" spans="1:88" ht="18.75" customHeight="1" x14ac:dyDescent="0.35">
      <c r="A161" s="90"/>
      <c r="B161" s="91" t="s">
        <v>5</v>
      </c>
      <c r="C161" s="100"/>
      <c r="D161" s="13"/>
      <c r="E161" s="41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22"/>
      <c r="AD161" s="41"/>
      <c r="AE161" s="13"/>
      <c r="AF161" s="41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22"/>
      <c r="BG161" s="41"/>
      <c r="BH161" s="13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24"/>
      <c r="CH161" s="43"/>
      <c r="CJ161" s="11"/>
    </row>
    <row r="162" spans="1:88" s="3" customFormat="1" ht="18.75" hidden="1" customHeight="1" x14ac:dyDescent="0.35">
      <c r="A162" s="1"/>
      <c r="B162" s="6" t="s">
        <v>6</v>
      </c>
      <c r="C162" s="19"/>
      <c r="D162" s="13">
        <v>60500</v>
      </c>
      <c r="E162" s="41">
        <v>41419.322999999997</v>
      </c>
      <c r="F162" s="13">
        <f t="shared" si="404"/>
        <v>101919.323</v>
      </c>
      <c r="G162" s="13">
        <v>20363.190999999999</v>
      </c>
      <c r="H162" s="13">
        <f t="shared" ref="H162:H165" si="589">F162+G162</f>
        <v>122282.514</v>
      </c>
      <c r="I162" s="13"/>
      <c r="J162" s="13">
        <f t="shared" ref="J162:J165" si="590">H162+I162</f>
        <v>122282.514</v>
      </c>
      <c r="K162" s="13"/>
      <c r="L162" s="13">
        <f t="shared" ref="L162:L165" si="591">J162+K162</f>
        <v>122282.514</v>
      </c>
      <c r="M162" s="13"/>
      <c r="N162" s="13">
        <f t="shared" ref="N162:N165" si="592">L162+M162</f>
        <v>122282.514</v>
      </c>
      <c r="O162" s="13"/>
      <c r="P162" s="13">
        <f t="shared" ref="P162:P165" si="593">N162+O162</f>
        <v>122282.514</v>
      </c>
      <c r="Q162" s="13"/>
      <c r="R162" s="13">
        <f t="shared" ref="R162:R165" si="594">P162+Q162</f>
        <v>122282.514</v>
      </c>
      <c r="S162" s="13"/>
      <c r="T162" s="13">
        <f t="shared" ref="T162:T165" si="595">R162+S162</f>
        <v>122282.514</v>
      </c>
      <c r="U162" s="13"/>
      <c r="V162" s="13">
        <f t="shared" ref="V162:V165" si="596">T162+U162</f>
        <v>122282.514</v>
      </c>
      <c r="W162" s="13"/>
      <c r="X162" s="13">
        <f t="shared" ref="X162:X165" si="597">V162+W162</f>
        <v>122282.514</v>
      </c>
      <c r="Y162" s="13"/>
      <c r="Z162" s="13">
        <f t="shared" ref="Z162:Z165" si="598">X162+Y162</f>
        <v>122282.514</v>
      </c>
      <c r="AA162" s="13"/>
      <c r="AB162" s="13">
        <f t="shared" ref="AB162:AB165" si="599">Z162+AA162</f>
        <v>122282.514</v>
      </c>
      <c r="AC162" s="22"/>
      <c r="AD162" s="13">
        <f t="shared" ref="AD162:AD165" si="600">AB162+AC162</f>
        <v>122282.514</v>
      </c>
      <c r="AE162" s="13">
        <v>60500</v>
      </c>
      <c r="AF162" s="41"/>
      <c r="AG162" s="13">
        <f t="shared" si="405"/>
        <v>60500</v>
      </c>
      <c r="AH162" s="13"/>
      <c r="AI162" s="13">
        <f t="shared" ref="AI162:AI165" si="601">AG162+AH162</f>
        <v>60500</v>
      </c>
      <c r="AJ162" s="13"/>
      <c r="AK162" s="13">
        <f>AI162+AJ162</f>
        <v>60500</v>
      </c>
      <c r="AL162" s="13"/>
      <c r="AM162" s="13">
        <f>AK162+AL162</f>
        <v>60500</v>
      </c>
      <c r="AN162" s="13"/>
      <c r="AO162" s="13">
        <f>AM162+AN162</f>
        <v>60500</v>
      </c>
      <c r="AP162" s="13"/>
      <c r="AQ162" s="13">
        <f>AO162+AP162</f>
        <v>60500</v>
      </c>
      <c r="AR162" s="13"/>
      <c r="AS162" s="13">
        <f>AQ162+AR162</f>
        <v>60500</v>
      </c>
      <c r="AT162" s="13"/>
      <c r="AU162" s="13">
        <f>AS162+AT162</f>
        <v>60500</v>
      </c>
      <c r="AV162" s="13"/>
      <c r="AW162" s="13">
        <f>AU162+AV162</f>
        <v>60500</v>
      </c>
      <c r="AX162" s="13"/>
      <c r="AY162" s="13">
        <f>AW162+AX162</f>
        <v>60500</v>
      </c>
      <c r="AZ162" s="13"/>
      <c r="BA162" s="13">
        <f>AY162+AZ162</f>
        <v>60500</v>
      </c>
      <c r="BB162" s="13"/>
      <c r="BC162" s="13">
        <f>BA162+BB162</f>
        <v>60500</v>
      </c>
      <c r="BD162" s="13"/>
      <c r="BE162" s="13">
        <f>BC162+BD162</f>
        <v>60500</v>
      </c>
      <c r="BF162" s="22"/>
      <c r="BG162" s="13">
        <f>BE162+BF162</f>
        <v>60500</v>
      </c>
      <c r="BH162" s="14">
        <v>60500</v>
      </c>
      <c r="BI162" s="14"/>
      <c r="BJ162" s="14">
        <f t="shared" si="406"/>
        <v>60500</v>
      </c>
      <c r="BK162" s="14"/>
      <c r="BL162" s="14">
        <f t="shared" ref="BL162:BL165" si="602">BJ162+BK162</f>
        <v>60500</v>
      </c>
      <c r="BM162" s="14"/>
      <c r="BN162" s="14">
        <f t="shared" ref="BN162:BN165" si="603">BL162+BM162</f>
        <v>60500</v>
      </c>
      <c r="BO162" s="14"/>
      <c r="BP162" s="14">
        <f t="shared" ref="BP162:BP165" si="604">BN162+BO162</f>
        <v>60500</v>
      </c>
      <c r="BQ162" s="14"/>
      <c r="BR162" s="14">
        <f t="shared" ref="BR162:BR165" si="605">BP162+BQ162</f>
        <v>60500</v>
      </c>
      <c r="BS162" s="14"/>
      <c r="BT162" s="14">
        <f t="shared" ref="BT162:BT165" si="606">BR162+BS162</f>
        <v>60500</v>
      </c>
      <c r="BU162" s="14"/>
      <c r="BV162" s="14">
        <f t="shared" ref="BV162:BV165" si="607">BT162+BU162</f>
        <v>60500</v>
      </c>
      <c r="BW162" s="14"/>
      <c r="BX162" s="14">
        <f t="shared" ref="BX162:BX165" si="608">BV162+BW162</f>
        <v>60500</v>
      </c>
      <c r="BY162" s="14"/>
      <c r="BZ162" s="14">
        <f t="shared" ref="BZ162:BZ165" si="609">BX162+BY162</f>
        <v>60500</v>
      </c>
      <c r="CA162" s="14"/>
      <c r="CB162" s="14">
        <f t="shared" ref="CB162:CB165" si="610">BZ162+CA162</f>
        <v>60500</v>
      </c>
      <c r="CC162" s="14"/>
      <c r="CD162" s="14">
        <f t="shared" ref="CD162:CD165" si="611">CB162+CC162</f>
        <v>60500</v>
      </c>
      <c r="CE162" s="14"/>
      <c r="CF162" s="14">
        <f t="shared" ref="CF162:CF165" si="612">CD162+CE162</f>
        <v>60500</v>
      </c>
      <c r="CG162" s="24"/>
      <c r="CH162" s="14">
        <f t="shared" ref="CH162:CH165" si="613">CF162+CG162</f>
        <v>60500</v>
      </c>
      <c r="CI162" s="8" t="s">
        <v>219</v>
      </c>
      <c r="CJ162" s="11">
        <v>0</v>
      </c>
    </row>
    <row r="163" spans="1:88" ht="18.75" customHeight="1" x14ac:dyDescent="0.35">
      <c r="A163" s="90"/>
      <c r="B163" s="101" t="s">
        <v>12</v>
      </c>
      <c r="C163" s="95"/>
      <c r="D163" s="13">
        <v>62361.8</v>
      </c>
      <c r="E163" s="41"/>
      <c r="F163" s="13">
        <f t="shared" si="404"/>
        <v>62361.8</v>
      </c>
      <c r="G163" s="13"/>
      <c r="H163" s="13">
        <f t="shared" si="589"/>
        <v>62361.8</v>
      </c>
      <c r="I163" s="13"/>
      <c r="J163" s="13">
        <f t="shared" si="590"/>
        <v>62361.8</v>
      </c>
      <c r="K163" s="13"/>
      <c r="L163" s="13">
        <f t="shared" si="591"/>
        <v>62361.8</v>
      </c>
      <c r="M163" s="13"/>
      <c r="N163" s="13">
        <f t="shared" si="592"/>
        <v>62361.8</v>
      </c>
      <c r="O163" s="13"/>
      <c r="P163" s="13">
        <f t="shared" si="593"/>
        <v>62361.8</v>
      </c>
      <c r="Q163" s="13"/>
      <c r="R163" s="13">
        <f t="shared" si="594"/>
        <v>62361.8</v>
      </c>
      <c r="S163" s="13"/>
      <c r="T163" s="13">
        <f t="shared" si="595"/>
        <v>62361.8</v>
      </c>
      <c r="U163" s="13"/>
      <c r="V163" s="13">
        <f t="shared" si="596"/>
        <v>62361.8</v>
      </c>
      <c r="W163" s="13"/>
      <c r="X163" s="13">
        <f t="shared" si="597"/>
        <v>62361.8</v>
      </c>
      <c r="Y163" s="13"/>
      <c r="Z163" s="13">
        <f t="shared" si="598"/>
        <v>62361.8</v>
      </c>
      <c r="AA163" s="13"/>
      <c r="AB163" s="13">
        <f t="shared" si="599"/>
        <v>62361.8</v>
      </c>
      <c r="AC163" s="22"/>
      <c r="AD163" s="41">
        <f t="shared" si="600"/>
        <v>62361.8</v>
      </c>
      <c r="AE163" s="13">
        <v>116338.8</v>
      </c>
      <c r="AF163" s="41"/>
      <c r="AG163" s="13">
        <f t="shared" si="405"/>
        <v>116338.8</v>
      </c>
      <c r="AH163" s="13">
        <v>-32677.599999999999</v>
      </c>
      <c r="AI163" s="13">
        <f t="shared" si="601"/>
        <v>83661.200000000012</v>
      </c>
      <c r="AJ163" s="13"/>
      <c r="AK163" s="13">
        <f>AI163+AJ163</f>
        <v>83661.200000000012</v>
      </c>
      <c r="AL163" s="13"/>
      <c r="AM163" s="13">
        <f>AK163+AL163</f>
        <v>83661.200000000012</v>
      </c>
      <c r="AN163" s="13"/>
      <c r="AO163" s="13">
        <f>AM163+AN163</f>
        <v>83661.200000000012</v>
      </c>
      <c r="AP163" s="13"/>
      <c r="AQ163" s="13">
        <f>AO163+AP163</f>
        <v>83661.200000000012</v>
      </c>
      <c r="AR163" s="13"/>
      <c r="AS163" s="13">
        <f>AQ163+AR163</f>
        <v>83661.200000000012</v>
      </c>
      <c r="AT163" s="13"/>
      <c r="AU163" s="13">
        <f>AS163+AT163</f>
        <v>83661.200000000012</v>
      </c>
      <c r="AV163" s="13"/>
      <c r="AW163" s="13">
        <f>AU163+AV163</f>
        <v>83661.200000000012</v>
      </c>
      <c r="AX163" s="13"/>
      <c r="AY163" s="13">
        <f>AW163+AX163</f>
        <v>83661.200000000012</v>
      </c>
      <c r="AZ163" s="13"/>
      <c r="BA163" s="13">
        <f>AY163+AZ163</f>
        <v>83661.200000000012</v>
      </c>
      <c r="BB163" s="13"/>
      <c r="BC163" s="13">
        <f>BA163+BB163</f>
        <v>83661.200000000012</v>
      </c>
      <c r="BD163" s="13"/>
      <c r="BE163" s="13">
        <f>BC163+BD163</f>
        <v>83661.200000000012</v>
      </c>
      <c r="BF163" s="22"/>
      <c r="BG163" s="41">
        <f>BE163+BF163</f>
        <v>83661.200000000012</v>
      </c>
      <c r="BH163" s="14">
        <v>120000</v>
      </c>
      <c r="BI163" s="14"/>
      <c r="BJ163" s="14">
        <f t="shared" si="406"/>
        <v>120000</v>
      </c>
      <c r="BK163" s="14">
        <v>-120000</v>
      </c>
      <c r="BL163" s="14">
        <f t="shared" si="602"/>
        <v>0</v>
      </c>
      <c r="BM163" s="14"/>
      <c r="BN163" s="14">
        <f t="shared" si="603"/>
        <v>0</v>
      </c>
      <c r="BO163" s="14"/>
      <c r="BP163" s="14">
        <f t="shared" si="604"/>
        <v>0</v>
      </c>
      <c r="BQ163" s="14"/>
      <c r="BR163" s="14">
        <f t="shared" si="605"/>
        <v>0</v>
      </c>
      <c r="BS163" s="14"/>
      <c r="BT163" s="14">
        <f t="shared" si="606"/>
        <v>0</v>
      </c>
      <c r="BU163" s="14"/>
      <c r="BV163" s="14">
        <f t="shared" si="607"/>
        <v>0</v>
      </c>
      <c r="BW163" s="14"/>
      <c r="BX163" s="14">
        <f t="shared" si="608"/>
        <v>0</v>
      </c>
      <c r="BY163" s="14"/>
      <c r="BZ163" s="14">
        <f t="shared" si="609"/>
        <v>0</v>
      </c>
      <c r="CA163" s="14"/>
      <c r="CB163" s="14">
        <f t="shared" si="610"/>
        <v>0</v>
      </c>
      <c r="CC163" s="14"/>
      <c r="CD163" s="14">
        <f t="shared" si="611"/>
        <v>0</v>
      </c>
      <c r="CE163" s="14"/>
      <c r="CF163" s="14">
        <f t="shared" si="612"/>
        <v>0</v>
      </c>
      <c r="CG163" s="24"/>
      <c r="CH163" s="43">
        <f t="shared" si="613"/>
        <v>0</v>
      </c>
      <c r="CI163" s="8" t="s">
        <v>220</v>
      </c>
      <c r="CJ163" s="11"/>
    </row>
    <row r="164" spans="1:88" ht="56.25" customHeight="1" x14ac:dyDescent="0.35">
      <c r="A164" s="90" t="s">
        <v>183</v>
      </c>
      <c r="B164" s="91" t="s">
        <v>75</v>
      </c>
      <c r="C164" s="100" t="s">
        <v>349</v>
      </c>
      <c r="D164" s="13">
        <v>16975.900000000001</v>
      </c>
      <c r="E164" s="41"/>
      <c r="F164" s="13">
        <f t="shared" si="404"/>
        <v>16975.900000000001</v>
      </c>
      <c r="G164" s="13"/>
      <c r="H164" s="13">
        <f t="shared" si="589"/>
        <v>16975.900000000001</v>
      </c>
      <c r="I164" s="13"/>
      <c r="J164" s="13">
        <f t="shared" si="590"/>
        <v>16975.900000000001</v>
      </c>
      <c r="K164" s="13"/>
      <c r="L164" s="13">
        <f t="shared" si="591"/>
        <v>16975.900000000001</v>
      </c>
      <c r="M164" s="13">
        <v>-16975.900000000001</v>
      </c>
      <c r="N164" s="13">
        <f t="shared" si="592"/>
        <v>0</v>
      </c>
      <c r="O164" s="13"/>
      <c r="P164" s="13">
        <f t="shared" si="593"/>
        <v>0</v>
      </c>
      <c r="Q164" s="13"/>
      <c r="R164" s="13">
        <f t="shared" si="594"/>
        <v>0</v>
      </c>
      <c r="S164" s="13"/>
      <c r="T164" s="13">
        <f t="shared" si="595"/>
        <v>0</v>
      </c>
      <c r="U164" s="13"/>
      <c r="V164" s="13">
        <f t="shared" si="596"/>
        <v>0</v>
      </c>
      <c r="W164" s="13"/>
      <c r="X164" s="13">
        <f t="shared" si="597"/>
        <v>0</v>
      </c>
      <c r="Y164" s="13"/>
      <c r="Z164" s="13">
        <f t="shared" si="598"/>
        <v>0</v>
      </c>
      <c r="AA164" s="13"/>
      <c r="AB164" s="13">
        <f t="shared" si="599"/>
        <v>0</v>
      </c>
      <c r="AC164" s="22"/>
      <c r="AD164" s="41">
        <f t="shared" si="600"/>
        <v>0</v>
      </c>
      <c r="AE164" s="13">
        <v>0</v>
      </c>
      <c r="AF164" s="41"/>
      <c r="AG164" s="13">
        <f t="shared" si="405"/>
        <v>0</v>
      </c>
      <c r="AH164" s="13"/>
      <c r="AI164" s="13">
        <f t="shared" si="601"/>
        <v>0</v>
      </c>
      <c r="AJ164" s="13"/>
      <c r="AK164" s="13">
        <f>AI164+AJ164</f>
        <v>0</v>
      </c>
      <c r="AL164" s="13"/>
      <c r="AM164" s="13">
        <f>AK164+AL164</f>
        <v>0</v>
      </c>
      <c r="AN164" s="13"/>
      <c r="AO164" s="13">
        <f>AM164+AN164</f>
        <v>0</v>
      </c>
      <c r="AP164" s="13">
        <v>16975.900000000001</v>
      </c>
      <c r="AQ164" s="13">
        <f>AO164+AP164</f>
        <v>16975.900000000001</v>
      </c>
      <c r="AR164" s="13"/>
      <c r="AS164" s="13">
        <f>AQ164+AR164</f>
        <v>16975.900000000001</v>
      </c>
      <c r="AT164" s="13"/>
      <c r="AU164" s="13">
        <f>AS164+AT164</f>
        <v>16975.900000000001</v>
      </c>
      <c r="AV164" s="13"/>
      <c r="AW164" s="13">
        <f>AU164+AV164</f>
        <v>16975.900000000001</v>
      </c>
      <c r="AX164" s="13"/>
      <c r="AY164" s="13">
        <f>AW164+AX164</f>
        <v>16975.900000000001</v>
      </c>
      <c r="AZ164" s="13"/>
      <c r="BA164" s="13">
        <f>AY164+AZ164</f>
        <v>16975.900000000001</v>
      </c>
      <c r="BB164" s="13"/>
      <c r="BC164" s="13">
        <f>BA164+BB164</f>
        <v>16975.900000000001</v>
      </c>
      <c r="BD164" s="13"/>
      <c r="BE164" s="13">
        <f>BC164+BD164</f>
        <v>16975.900000000001</v>
      </c>
      <c r="BF164" s="22"/>
      <c r="BG164" s="41">
        <f>BE164+BF164</f>
        <v>16975.900000000001</v>
      </c>
      <c r="BH164" s="14">
        <v>0</v>
      </c>
      <c r="BI164" s="14"/>
      <c r="BJ164" s="14">
        <f t="shared" si="406"/>
        <v>0</v>
      </c>
      <c r="BK164" s="14"/>
      <c r="BL164" s="14">
        <f t="shared" si="602"/>
        <v>0</v>
      </c>
      <c r="BM164" s="14"/>
      <c r="BN164" s="14">
        <f t="shared" si="603"/>
        <v>0</v>
      </c>
      <c r="BO164" s="14"/>
      <c r="BP164" s="14">
        <f t="shared" si="604"/>
        <v>0</v>
      </c>
      <c r="BQ164" s="14"/>
      <c r="BR164" s="14">
        <f t="shared" si="605"/>
        <v>0</v>
      </c>
      <c r="BS164" s="14"/>
      <c r="BT164" s="14">
        <f t="shared" si="606"/>
        <v>0</v>
      </c>
      <c r="BU164" s="14"/>
      <c r="BV164" s="14">
        <f t="shared" si="607"/>
        <v>0</v>
      </c>
      <c r="BW164" s="14"/>
      <c r="BX164" s="14">
        <f t="shared" si="608"/>
        <v>0</v>
      </c>
      <c r="BY164" s="14"/>
      <c r="BZ164" s="14">
        <f t="shared" si="609"/>
        <v>0</v>
      </c>
      <c r="CA164" s="14"/>
      <c r="CB164" s="14">
        <f t="shared" si="610"/>
        <v>0</v>
      </c>
      <c r="CC164" s="14"/>
      <c r="CD164" s="14">
        <f t="shared" si="611"/>
        <v>0</v>
      </c>
      <c r="CE164" s="14"/>
      <c r="CF164" s="14">
        <f t="shared" si="612"/>
        <v>0</v>
      </c>
      <c r="CG164" s="24"/>
      <c r="CH164" s="43">
        <f t="shared" si="613"/>
        <v>0</v>
      </c>
      <c r="CI164" s="8" t="s">
        <v>106</v>
      </c>
      <c r="CJ164" s="11"/>
    </row>
    <row r="165" spans="1:88" ht="56.25" customHeight="1" x14ac:dyDescent="0.35">
      <c r="A165" s="90" t="s">
        <v>184</v>
      </c>
      <c r="B165" s="91" t="s">
        <v>44</v>
      </c>
      <c r="C165" s="100" t="s">
        <v>349</v>
      </c>
      <c r="D165" s="13">
        <f>D167+D168</f>
        <v>16230.4</v>
      </c>
      <c r="E165" s="41">
        <f>E167+E168</f>
        <v>0</v>
      </c>
      <c r="F165" s="13">
        <f t="shared" si="404"/>
        <v>16230.4</v>
      </c>
      <c r="G165" s="13">
        <f>G167+G168</f>
        <v>0</v>
      </c>
      <c r="H165" s="13">
        <f t="shared" si="589"/>
        <v>16230.4</v>
      </c>
      <c r="I165" s="13">
        <f>I167+I168</f>
        <v>0</v>
      </c>
      <c r="J165" s="13">
        <f t="shared" si="590"/>
        <v>16230.4</v>
      </c>
      <c r="K165" s="13">
        <f>K167+K168</f>
        <v>0</v>
      </c>
      <c r="L165" s="13">
        <f t="shared" si="591"/>
        <v>16230.4</v>
      </c>
      <c r="M165" s="13">
        <f>M167+M168</f>
        <v>0</v>
      </c>
      <c r="N165" s="13">
        <f t="shared" si="592"/>
        <v>16230.4</v>
      </c>
      <c r="O165" s="13">
        <f>O167+O168</f>
        <v>0</v>
      </c>
      <c r="P165" s="13">
        <f t="shared" si="593"/>
        <v>16230.4</v>
      </c>
      <c r="Q165" s="13">
        <f>Q167+Q168</f>
        <v>0</v>
      </c>
      <c r="R165" s="13">
        <f t="shared" si="594"/>
        <v>16230.4</v>
      </c>
      <c r="S165" s="13">
        <f>S167+S168</f>
        <v>0</v>
      </c>
      <c r="T165" s="13">
        <f t="shared" si="595"/>
        <v>16230.4</v>
      </c>
      <c r="U165" s="13">
        <f>U167+U168</f>
        <v>-10236.805</v>
      </c>
      <c r="V165" s="13">
        <f t="shared" si="596"/>
        <v>5993.5949999999993</v>
      </c>
      <c r="W165" s="13">
        <f>W167+W168</f>
        <v>0</v>
      </c>
      <c r="X165" s="13">
        <f t="shared" si="597"/>
        <v>5993.5949999999993</v>
      </c>
      <c r="Y165" s="13">
        <f>Y167+Y168</f>
        <v>-5993.5950000000003</v>
      </c>
      <c r="Z165" s="13">
        <f t="shared" si="598"/>
        <v>0</v>
      </c>
      <c r="AA165" s="13">
        <f>AA167+AA168</f>
        <v>0</v>
      </c>
      <c r="AB165" s="13">
        <f t="shared" si="599"/>
        <v>0</v>
      </c>
      <c r="AC165" s="22">
        <f>AC167+AC168</f>
        <v>0</v>
      </c>
      <c r="AD165" s="41">
        <f t="shared" si="600"/>
        <v>0</v>
      </c>
      <c r="AE165" s="13">
        <f t="shared" ref="AE165:BH165" si="614">AE167+AE168</f>
        <v>39980.400000000001</v>
      </c>
      <c r="AF165" s="41">
        <f>AF167+AF168</f>
        <v>0</v>
      </c>
      <c r="AG165" s="13">
        <f t="shared" si="405"/>
        <v>39980.400000000001</v>
      </c>
      <c r="AH165" s="13">
        <f>AH167+AH168</f>
        <v>0</v>
      </c>
      <c r="AI165" s="13">
        <f t="shared" si="601"/>
        <v>39980.400000000001</v>
      </c>
      <c r="AJ165" s="13">
        <f>AJ167+AJ168</f>
        <v>0</v>
      </c>
      <c r="AK165" s="13">
        <f>AI165+AJ165</f>
        <v>39980.400000000001</v>
      </c>
      <c r="AL165" s="13">
        <f>AL167+AL168</f>
        <v>0</v>
      </c>
      <c r="AM165" s="13">
        <f>AK165+AL165</f>
        <v>39980.400000000001</v>
      </c>
      <c r="AN165" s="13">
        <f>AN167+AN168</f>
        <v>0</v>
      </c>
      <c r="AO165" s="13">
        <f>AM165+AN165</f>
        <v>39980.400000000001</v>
      </c>
      <c r="AP165" s="13">
        <f>AP167+AP168</f>
        <v>0</v>
      </c>
      <c r="AQ165" s="13">
        <f>AO165+AP165</f>
        <v>39980.400000000001</v>
      </c>
      <c r="AR165" s="13">
        <f>AR167+AR168</f>
        <v>0</v>
      </c>
      <c r="AS165" s="13">
        <f>AQ165+AR165</f>
        <v>39980.400000000001</v>
      </c>
      <c r="AT165" s="13">
        <f>AT167+AT168</f>
        <v>0</v>
      </c>
      <c r="AU165" s="13">
        <f>AS165+AT165</f>
        <v>39980.400000000001</v>
      </c>
      <c r="AV165" s="13">
        <f>AV167+AV168</f>
        <v>0</v>
      </c>
      <c r="AW165" s="13">
        <f>AU165+AV165</f>
        <v>39980.400000000001</v>
      </c>
      <c r="AX165" s="13">
        <f>AX167+AX168</f>
        <v>10236.805</v>
      </c>
      <c r="AY165" s="13">
        <f>AW165+AX165</f>
        <v>50217.205000000002</v>
      </c>
      <c r="AZ165" s="13">
        <f>AZ167+AZ168</f>
        <v>0</v>
      </c>
      <c r="BA165" s="13">
        <f>AY165+AZ165</f>
        <v>50217.205000000002</v>
      </c>
      <c r="BB165" s="13">
        <f>BB167+BB168</f>
        <v>0</v>
      </c>
      <c r="BC165" s="13">
        <f>BA165+BB165</f>
        <v>50217.205000000002</v>
      </c>
      <c r="BD165" s="13">
        <f>BD167+BD168</f>
        <v>0</v>
      </c>
      <c r="BE165" s="13">
        <f>BC165+BD165</f>
        <v>50217.205000000002</v>
      </c>
      <c r="BF165" s="22">
        <f>BF167+BF168</f>
        <v>0</v>
      </c>
      <c r="BG165" s="41">
        <f>BE165+BF165</f>
        <v>50217.205000000002</v>
      </c>
      <c r="BH165" s="13">
        <f t="shared" si="614"/>
        <v>17701.5</v>
      </c>
      <c r="BI165" s="14">
        <f>BI167+BI168</f>
        <v>0</v>
      </c>
      <c r="BJ165" s="14">
        <f t="shared" si="406"/>
        <v>17701.5</v>
      </c>
      <c r="BK165" s="14">
        <f>BK167+BK168</f>
        <v>-17701.5</v>
      </c>
      <c r="BL165" s="14">
        <f t="shared" si="602"/>
        <v>0</v>
      </c>
      <c r="BM165" s="14">
        <f>BM167+BM168</f>
        <v>28022.061000000002</v>
      </c>
      <c r="BN165" s="14">
        <f t="shared" si="603"/>
        <v>28022.061000000002</v>
      </c>
      <c r="BO165" s="14">
        <f>BO167+BO168</f>
        <v>0</v>
      </c>
      <c r="BP165" s="14">
        <f t="shared" si="604"/>
        <v>28022.061000000002</v>
      </c>
      <c r="BQ165" s="14">
        <f>BQ167+BQ168</f>
        <v>0</v>
      </c>
      <c r="BR165" s="14">
        <f t="shared" si="605"/>
        <v>28022.061000000002</v>
      </c>
      <c r="BS165" s="14">
        <f>BS167+BS168</f>
        <v>0</v>
      </c>
      <c r="BT165" s="14">
        <f t="shared" si="606"/>
        <v>28022.061000000002</v>
      </c>
      <c r="BU165" s="14">
        <f>BU167+BU168</f>
        <v>0</v>
      </c>
      <c r="BV165" s="14">
        <f t="shared" si="607"/>
        <v>28022.061000000002</v>
      </c>
      <c r="BW165" s="14">
        <f>BW167+BW168</f>
        <v>0</v>
      </c>
      <c r="BX165" s="14">
        <f t="shared" si="608"/>
        <v>28022.061000000002</v>
      </c>
      <c r="BY165" s="14">
        <f>BY167+BY168</f>
        <v>0</v>
      </c>
      <c r="BZ165" s="14">
        <f t="shared" si="609"/>
        <v>28022.061000000002</v>
      </c>
      <c r="CA165" s="14">
        <f>CA167+CA168</f>
        <v>0</v>
      </c>
      <c r="CB165" s="14">
        <f t="shared" si="610"/>
        <v>28022.061000000002</v>
      </c>
      <c r="CC165" s="14">
        <f>CC167+CC168</f>
        <v>5993.5950000000003</v>
      </c>
      <c r="CD165" s="14">
        <f t="shared" si="611"/>
        <v>34015.656000000003</v>
      </c>
      <c r="CE165" s="14">
        <f>CE167+CE168</f>
        <v>0</v>
      </c>
      <c r="CF165" s="14">
        <f t="shared" si="612"/>
        <v>34015.656000000003</v>
      </c>
      <c r="CG165" s="24">
        <f>CG167+CG168</f>
        <v>0</v>
      </c>
      <c r="CH165" s="43">
        <f t="shared" si="613"/>
        <v>34015.656000000003</v>
      </c>
      <c r="CI165" s="8" t="s">
        <v>107</v>
      </c>
      <c r="CJ165" s="11"/>
    </row>
    <row r="166" spans="1:88" s="3" customFormat="1" ht="18.75" hidden="1" customHeight="1" x14ac:dyDescent="0.35">
      <c r="A166" s="1"/>
      <c r="B166" s="6" t="s">
        <v>5</v>
      </c>
      <c r="C166" s="5"/>
      <c r="D166" s="13"/>
      <c r="E166" s="41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22"/>
      <c r="AD166" s="13"/>
      <c r="AE166" s="13"/>
      <c r="AF166" s="41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22"/>
      <c r="BG166" s="13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24"/>
      <c r="CH166" s="14"/>
      <c r="CI166" s="8"/>
      <c r="CJ166" s="11">
        <v>0</v>
      </c>
    </row>
    <row r="167" spans="1:88" s="3" customFormat="1" ht="18.75" hidden="1" customHeight="1" x14ac:dyDescent="0.35">
      <c r="A167" s="1"/>
      <c r="B167" s="6" t="s">
        <v>6</v>
      </c>
      <c r="C167" s="5"/>
      <c r="D167" s="13">
        <v>16230.4</v>
      </c>
      <c r="E167" s="41"/>
      <c r="F167" s="13">
        <f t="shared" si="404"/>
        <v>16230.4</v>
      </c>
      <c r="G167" s="13"/>
      <c r="H167" s="13">
        <f t="shared" ref="H167:H172" si="615">F167+G167</f>
        <v>16230.4</v>
      </c>
      <c r="I167" s="13"/>
      <c r="J167" s="13">
        <f t="shared" ref="J167:J172" si="616">H167+I167</f>
        <v>16230.4</v>
      </c>
      <c r="K167" s="13"/>
      <c r="L167" s="13">
        <f t="shared" ref="L167:L172" si="617">J167+K167</f>
        <v>16230.4</v>
      </c>
      <c r="M167" s="13"/>
      <c r="N167" s="13">
        <f t="shared" ref="N167:N172" si="618">L167+M167</f>
        <v>16230.4</v>
      </c>
      <c r="O167" s="13"/>
      <c r="P167" s="13">
        <f t="shared" ref="P167:P172" si="619">N167+O167</f>
        <v>16230.4</v>
      </c>
      <c r="Q167" s="13"/>
      <c r="R167" s="13">
        <f t="shared" ref="R167:R172" si="620">P167+Q167</f>
        <v>16230.4</v>
      </c>
      <c r="S167" s="13"/>
      <c r="T167" s="13">
        <f t="shared" ref="T167:T172" si="621">R167+S167</f>
        <v>16230.4</v>
      </c>
      <c r="U167" s="13">
        <v>-10236.805</v>
      </c>
      <c r="V167" s="13">
        <f t="shared" ref="V167:V172" si="622">T167+U167</f>
        <v>5993.5949999999993</v>
      </c>
      <c r="W167" s="13"/>
      <c r="X167" s="13">
        <f t="shared" ref="X167:X172" si="623">V167+W167</f>
        <v>5993.5949999999993</v>
      </c>
      <c r="Y167" s="13">
        <v>-5993.5950000000003</v>
      </c>
      <c r="Z167" s="13">
        <f t="shared" ref="Z167:Z172" si="624">X167+Y167</f>
        <v>0</v>
      </c>
      <c r="AA167" s="13"/>
      <c r="AB167" s="13">
        <f t="shared" ref="AB167:AB172" si="625">Z167+AA167</f>
        <v>0</v>
      </c>
      <c r="AC167" s="22"/>
      <c r="AD167" s="13">
        <f t="shared" ref="AD167:AD172" si="626">AB167+AC167</f>
        <v>0</v>
      </c>
      <c r="AE167" s="13">
        <v>39980.400000000001</v>
      </c>
      <c r="AF167" s="41"/>
      <c r="AG167" s="13">
        <f t="shared" si="405"/>
        <v>39980.400000000001</v>
      </c>
      <c r="AH167" s="13"/>
      <c r="AI167" s="13">
        <f t="shared" ref="AI167:AI172" si="627">AG167+AH167</f>
        <v>39980.400000000001</v>
      </c>
      <c r="AJ167" s="13"/>
      <c r="AK167" s="13">
        <f t="shared" ref="AK167:AK172" si="628">AI167+AJ167</f>
        <v>39980.400000000001</v>
      </c>
      <c r="AL167" s="13"/>
      <c r="AM167" s="13">
        <f t="shared" ref="AM167:AM172" si="629">AK167+AL167</f>
        <v>39980.400000000001</v>
      </c>
      <c r="AN167" s="13"/>
      <c r="AO167" s="13">
        <f t="shared" ref="AO167:AO172" si="630">AM167+AN167</f>
        <v>39980.400000000001</v>
      </c>
      <c r="AP167" s="13"/>
      <c r="AQ167" s="13">
        <f t="shared" ref="AQ167:AQ172" si="631">AO167+AP167</f>
        <v>39980.400000000001</v>
      </c>
      <c r="AR167" s="13"/>
      <c r="AS167" s="13">
        <f t="shared" ref="AS167:AS172" si="632">AQ167+AR167</f>
        <v>39980.400000000001</v>
      </c>
      <c r="AT167" s="13"/>
      <c r="AU167" s="13">
        <f t="shared" ref="AU167:AU172" si="633">AS167+AT167</f>
        <v>39980.400000000001</v>
      </c>
      <c r="AV167" s="13"/>
      <c r="AW167" s="13">
        <f t="shared" ref="AW167:AW172" si="634">AU167+AV167</f>
        <v>39980.400000000001</v>
      </c>
      <c r="AX167" s="13">
        <v>10236.805</v>
      </c>
      <c r="AY167" s="13">
        <f t="shared" ref="AY167:AY172" si="635">AW167+AX167</f>
        <v>50217.205000000002</v>
      </c>
      <c r="AZ167" s="13"/>
      <c r="BA167" s="13">
        <f t="shared" ref="BA167:BA172" si="636">AY167+AZ167</f>
        <v>50217.205000000002</v>
      </c>
      <c r="BB167" s="13"/>
      <c r="BC167" s="13">
        <f t="shared" ref="BC167:BC172" si="637">BA167+BB167</f>
        <v>50217.205000000002</v>
      </c>
      <c r="BD167" s="13"/>
      <c r="BE167" s="13">
        <f t="shared" ref="BE167:BE172" si="638">BC167+BD167</f>
        <v>50217.205000000002</v>
      </c>
      <c r="BF167" s="22"/>
      <c r="BG167" s="13">
        <f t="shared" ref="BG167:BG172" si="639">BE167+BF167</f>
        <v>50217.205000000002</v>
      </c>
      <c r="BH167" s="14">
        <v>0</v>
      </c>
      <c r="BI167" s="14"/>
      <c r="BJ167" s="14">
        <f t="shared" si="406"/>
        <v>0</v>
      </c>
      <c r="BK167" s="14"/>
      <c r="BL167" s="14">
        <f t="shared" ref="BL167:BL172" si="640">BJ167+BK167</f>
        <v>0</v>
      </c>
      <c r="BM167" s="14">
        <v>28022.061000000002</v>
      </c>
      <c r="BN167" s="14">
        <f t="shared" ref="BN167:BN172" si="641">BL167+BM167</f>
        <v>28022.061000000002</v>
      </c>
      <c r="BO167" s="14"/>
      <c r="BP167" s="14">
        <f t="shared" ref="BP167:BP172" si="642">BN167+BO167</f>
        <v>28022.061000000002</v>
      </c>
      <c r="BQ167" s="14"/>
      <c r="BR167" s="14">
        <f t="shared" ref="BR167:BR172" si="643">BP167+BQ167</f>
        <v>28022.061000000002</v>
      </c>
      <c r="BS167" s="14"/>
      <c r="BT167" s="14">
        <f t="shared" ref="BT167:BT172" si="644">BR167+BS167</f>
        <v>28022.061000000002</v>
      </c>
      <c r="BU167" s="14"/>
      <c r="BV167" s="14">
        <f t="shared" ref="BV167:BV172" si="645">BT167+BU167</f>
        <v>28022.061000000002</v>
      </c>
      <c r="BW167" s="14"/>
      <c r="BX167" s="14">
        <f t="shared" ref="BX167:BX172" si="646">BV167+BW167</f>
        <v>28022.061000000002</v>
      </c>
      <c r="BY167" s="14"/>
      <c r="BZ167" s="14">
        <f t="shared" ref="BZ167:BZ172" si="647">BX167+BY167</f>
        <v>28022.061000000002</v>
      </c>
      <c r="CA167" s="14"/>
      <c r="CB167" s="14">
        <f t="shared" ref="CB167:CB172" si="648">BZ167+CA167</f>
        <v>28022.061000000002</v>
      </c>
      <c r="CC167" s="14">
        <v>5993.5950000000003</v>
      </c>
      <c r="CD167" s="14">
        <f t="shared" ref="CD167:CD172" si="649">CB167+CC167</f>
        <v>34015.656000000003</v>
      </c>
      <c r="CE167" s="14"/>
      <c r="CF167" s="14">
        <f t="shared" ref="CF167:CF172" si="650">CD167+CE167</f>
        <v>34015.656000000003</v>
      </c>
      <c r="CG167" s="24"/>
      <c r="CH167" s="14">
        <f t="shared" ref="CH167:CH172" si="651">CF167+CG167</f>
        <v>34015.656000000003</v>
      </c>
      <c r="CI167" s="8" t="s">
        <v>107</v>
      </c>
      <c r="CJ167" s="11">
        <v>0</v>
      </c>
    </row>
    <row r="168" spans="1:88" s="3" customFormat="1" ht="18.75" hidden="1" customHeight="1" x14ac:dyDescent="0.35">
      <c r="A168" s="1"/>
      <c r="B168" s="4" t="s">
        <v>12</v>
      </c>
      <c r="C168" s="5"/>
      <c r="D168" s="13">
        <v>0</v>
      </c>
      <c r="E168" s="41">
        <v>0</v>
      </c>
      <c r="F168" s="13">
        <f t="shared" si="404"/>
        <v>0</v>
      </c>
      <c r="G168" s="13">
        <v>0</v>
      </c>
      <c r="H168" s="13">
        <f t="shared" si="615"/>
        <v>0</v>
      </c>
      <c r="I168" s="13">
        <v>0</v>
      </c>
      <c r="J168" s="13">
        <f t="shared" si="616"/>
        <v>0</v>
      </c>
      <c r="K168" s="13">
        <v>0</v>
      </c>
      <c r="L168" s="13">
        <f t="shared" si="617"/>
        <v>0</v>
      </c>
      <c r="M168" s="13">
        <v>0</v>
      </c>
      <c r="N168" s="13">
        <f t="shared" si="618"/>
        <v>0</v>
      </c>
      <c r="O168" s="13">
        <v>0</v>
      </c>
      <c r="P168" s="13">
        <f t="shared" si="619"/>
        <v>0</v>
      </c>
      <c r="Q168" s="13">
        <v>0</v>
      </c>
      <c r="R168" s="13">
        <f t="shared" si="620"/>
        <v>0</v>
      </c>
      <c r="S168" s="13">
        <v>0</v>
      </c>
      <c r="T168" s="13">
        <f t="shared" si="621"/>
        <v>0</v>
      </c>
      <c r="U168" s="13">
        <v>0</v>
      </c>
      <c r="V168" s="13">
        <f t="shared" si="622"/>
        <v>0</v>
      </c>
      <c r="W168" s="13">
        <v>0</v>
      </c>
      <c r="X168" s="13">
        <f t="shared" si="623"/>
        <v>0</v>
      </c>
      <c r="Y168" s="13">
        <v>0</v>
      </c>
      <c r="Z168" s="13">
        <f t="shared" si="624"/>
        <v>0</v>
      </c>
      <c r="AA168" s="13">
        <v>0</v>
      </c>
      <c r="AB168" s="13">
        <f t="shared" si="625"/>
        <v>0</v>
      </c>
      <c r="AC168" s="22">
        <v>0</v>
      </c>
      <c r="AD168" s="13">
        <f t="shared" si="626"/>
        <v>0</v>
      </c>
      <c r="AE168" s="13">
        <v>0</v>
      </c>
      <c r="AF168" s="41">
        <v>0</v>
      </c>
      <c r="AG168" s="13">
        <f t="shared" si="405"/>
        <v>0</v>
      </c>
      <c r="AH168" s="13">
        <v>0</v>
      </c>
      <c r="AI168" s="13">
        <f t="shared" si="627"/>
        <v>0</v>
      </c>
      <c r="AJ168" s="13">
        <v>0</v>
      </c>
      <c r="AK168" s="13">
        <f t="shared" si="628"/>
        <v>0</v>
      </c>
      <c r="AL168" s="13">
        <v>0</v>
      </c>
      <c r="AM168" s="13">
        <f t="shared" si="629"/>
        <v>0</v>
      </c>
      <c r="AN168" s="13">
        <v>0</v>
      </c>
      <c r="AO168" s="13">
        <f t="shared" si="630"/>
        <v>0</v>
      </c>
      <c r="AP168" s="13">
        <v>0</v>
      </c>
      <c r="AQ168" s="13">
        <f t="shared" si="631"/>
        <v>0</v>
      </c>
      <c r="AR168" s="13">
        <v>0</v>
      </c>
      <c r="AS168" s="13">
        <f t="shared" si="632"/>
        <v>0</v>
      </c>
      <c r="AT168" s="13">
        <v>0</v>
      </c>
      <c r="AU168" s="13">
        <f t="shared" si="633"/>
        <v>0</v>
      </c>
      <c r="AV168" s="13">
        <v>0</v>
      </c>
      <c r="AW168" s="13">
        <f t="shared" si="634"/>
        <v>0</v>
      </c>
      <c r="AX168" s="13">
        <v>0</v>
      </c>
      <c r="AY168" s="13">
        <f t="shared" si="635"/>
        <v>0</v>
      </c>
      <c r="AZ168" s="13">
        <v>0</v>
      </c>
      <c r="BA168" s="13">
        <f t="shared" si="636"/>
        <v>0</v>
      </c>
      <c r="BB168" s="13">
        <v>0</v>
      </c>
      <c r="BC168" s="13">
        <f t="shared" si="637"/>
        <v>0</v>
      </c>
      <c r="BD168" s="13">
        <v>0</v>
      </c>
      <c r="BE168" s="13">
        <f t="shared" si="638"/>
        <v>0</v>
      </c>
      <c r="BF168" s="22">
        <v>0</v>
      </c>
      <c r="BG168" s="13">
        <f t="shared" si="639"/>
        <v>0</v>
      </c>
      <c r="BH168" s="14">
        <v>17701.5</v>
      </c>
      <c r="BI168" s="14">
        <v>0</v>
      </c>
      <c r="BJ168" s="14">
        <f t="shared" si="406"/>
        <v>17701.5</v>
      </c>
      <c r="BK168" s="14">
        <v>-17701.5</v>
      </c>
      <c r="BL168" s="14">
        <f t="shared" si="640"/>
        <v>0</v>
      </c>
      <c r="BM168" s="14"/>
      <c r="BN168" s="14">
        <f t="shared" si="641"/>
        <v>0</v>
      </c>
      <c r="BO168" s="14"/>
      <c r="BP168" s="14">
        <f t="shared" si="642"/>
        <v>0</v>
      </c>
      <c r="BQ168" s="14"/>
      <c r="BR168" s="14">
        <f t="shared" si="643"/>
        <v>0</v>
      </c>
      <c r="BS168" s="14"/>
      <c r="BT168" s="14">
        <f t="shared" si="644"/>
        <v>0</v>
      </c>
      <c r="BU168" s="14"/>
      <c r="BV168" s="14">
        <f t="shared" si="645"/>
        <v>0</v>
      </c>
      <c r="BW168" s="14"/>
      <c r="BX168" s="14">
        <f t="shared" si="646"/>
        <v>0</v>
      </c>
      <c r="BY168" s="14"/>
      <c r="BZ168" s="14">
        <f t="shared" si="647"/>
        <v>0</v>
      </c>
      <c r="CA168" s="14"/>
      <c r="CB168" s="14">
        <f t="shared" si="648"/>
        <v>0</v>
      </c>
      <c r="CC168" s="14"/>
      <c r="CD168" s="14">
        <f t="shared" si="649"/>
        <v>0</v>
      </c>
      <c r="CE168" s="14"/>
      <c r="CF168" s="14">
        <f t="shared" si="650"/>
        <v>0</v>
      </c>
      <c r="CG168" s="24"/>
      <c r="CH168" s="14">
        <f t="shared" si="651"/>
        <v>0</v>
      </c>
      <c r="CI168" s="8" t="s">
        <v>221</v>
      </c>
      <c r="CJ168" s="11">
        <v>0</v>
      </c>
    </row>
    <row r="169" spans="1:88" s="3" customFormat="1" ht="56.25" hidden="1" customHeight="1" x14ac:dyDescent="0.35">
      <c r="A169" s="54" t="s">
        <v>176</v>
      </c>
      <c r="B169" s="6" t="s">
        <v>45</v>
      </c>
      <c r="C169" s="5" t="s">
        <v>349</v>
      </c>
      <c r="D169" s="13">
        <v>0</v>
      </c>
      <c r="E169" s="41">
        <v>0</v>
      </c>
      <c r="F169" s="13">
        <f t="shared" si="404"/>
        <v>0</v>
      </c>
      <c r="G169" s="13">
        <v>0</v>
      </c>
      <c r="H169" s="13">
        <f t="shared" si="615"/>
        <v>0</v>
      </c>
      <c r="I169" s="13"/>
      <c r="J169" s="13">
        <f t="shared" si="616"/>
        <v>0</v>
      </c>
      <c r="K169" s="13"/>
      <c r="L169" s="13">
        <f t="shared" si="617"/>
        <v>0</v>
      </c>
      <c r="M169" s="13"/>
      <c r="N169" s="13">
        <f t="shared" si="618"/>
        <v>0</v>
      </c>
      <c r="O169" s="13"/>
      <c r="P169" s="13">
        <f t="shared" si="619"/>
        <v>0</v>
      </c>
      <c r="Q169" s="13"/>
      <c r="R169" s="13">
        <f t="shared" si="620"/>
        <v>0</v>
      </c>
      <c r="S169" s="13"/>
      <c r="T169" s="13">
        <f t="shared" si="621"/>
        <v>0</v>
      </c>
      <c r="U169" s="13"/>
      <c r="V169" s="13">
        <f t="shared" si="622"/>
        <v>0</v>
      </c>
      <c r="W169" s="13"/>
      <c r="X169" s="13">
        <f t="shared" si="623"/>
        <v>0</v>
      </c>
      <c r="Y169" s="13"/>
      <c r="Z169" s="13">
        <f t="shared" si="624"/>
        <v>0</v>
      </c>
      <c r="AA169" s="13"/>
      <c r="AB169" s="13">
        <f t="shared" si="625"/>
        <v>0</v>
      </c>
      <c r="AC169" s="22"/>
      <c r="AD169" s="13">
        <f t="shared" si="626"/>
        <v>0</v>
      </c>
      <c r="AE169" s="13">
        <v>14256.8</v>
      </c>
      <c r="AF169" s="41">
        <v>0</v>
      </c>
      <c r="AG169" s="13">
        <f t="shared" si="405"/>
        <v>14256.8</v>
      </c>
      <c r="AH169" s="13">
        <v>0</v>
      </c>
      <c r="AI169" s="13">
        <f t="shared" si="627"/>
        <v>14256.8</v>
      </c>
      <c r="AJ169" s="13">
        <v>0</v>
      </c>
      <c r="AK169" s="13">
        <f t="shared" si="628"/>
        <v>14256.8</v>
      </c>
      <c r="AL169" s="13">
        <v>-14256.8</v>
      </c>
      <c r="AM169" s="13">
        <f t="shared" si="629"/>
        <v>0</v>
      </c>
      <c r="AN169" s="13"/>
      <c r="AO169" s="13">
        <f t="shared" si="630"/>
        <v>0</v>
      </c>
      <c r="AP169" s="13"/>
      <c r="AQ169" s="13">
        <f t="shared" si="631"/>
        <v>0</v>
      </c>
      <c r="AR169" s="13"/>
      <c r="AS169" s="13">
        <f t="shared" si="632"/>
        <v>0</v>
      </c>
      <c r="AT169" s="13"/>
      <c r="AU169" s="13">
        <f t="shared" si="633"/>
        <v>0</v>
      </c>
      <c r="AV169" s="13"/>
      <c r="AW169" s="13">
        <f t="shared" si="634"/>
        <v>0</v>
      </c>
      <c r="AX169" s="13"/>
      <c r="AY169" s="13">
        <f t="shared" si="635"/>
        <v>0</v>
      </c>
      <c r="AZ169" s="13"/>
      <c r="BA169" s="13">
        <f t="shared" si="636"/>
        <v>0</v>
      </c>
      <c r="BB169" s="13"/>
      <c r="BC169" s="13">
        <f t="shared" si="637"/>
        <v>0</v>
      </c>
      <c r="BD169" s="13"/>
      <c r="BE169" s="13">
        <f t="shared" si="638"/>
        <v>0</v>
      </c>
      <c r="BF169" s="22"/>
      <c r="BG169" s="13">
        <f t="shared" si="639"/>
        <v>0</v>
      </c>
      <c r="BH169" s="14">
        <v>0</v>
      </c>
      <c r="BI169" s="14">
        <v>0</v>
      </c>
      <c r="BJ169" s="14">
        <f t="shared" si="406"/>
        <v>0</v>
      </c>
      <c r="BK169" s="14">
        <v>0</v>
      </c>
      <c r="BL169" s="14">
        <f t="shared" si="640"/>
        <v>0</v>
      </c>
      <c r="BM169" s="14">
        <v>0</v>
      </c>
      <c r="BN169" s="14">
        <f t="shared" si="641"/>
        <v>0</v>
      </c>
      <c r="BO169" s="14">
        <v>0</v>
      </c>
      <c r="BP169" s="14">
        <f t="shared" si="642"/>
        <v>0</v>
      </c>
      <c r="BQ169" s="14">
        <v>0</v>
      </c>
      <c r="BR169" s="14">
        <f t="shared" si="643"/>
        <v>0</v>
      </c>
      <c r="BS169" s="14">
        <v>0</v>
      </c>
      <c r="BT169" s="14">
        <f t="shared" si="644"/>
        <v>0</v>
      </c>
      <c r="BU169" s="14">
        <v>0</v>
      </c>
      <c r="BV169" s="14">
        <f t="shared" si="645"/>
        <v>0</v>
      </c>
      <c r="BW169" s="14">
        <v>0</v>
      </c>
      <c r="BX169" s="14">
        <f t="shared" si="646"/>
        <v>0</v>
      </c>
      <c r="BY169" s="14">
        <v>0</v>
      </c>
      <c r="BZ169" s="14">
        <f t="shared" si="647"/>
        <v>0</v>
      </c>
      <c r="CA169" s="14">
        <v>0</v>
      </c>
      <c r="CB169" s="14">
        <f t="shared" si="648"/>
        <v>0</v>
      </c>
      <c r="CC169" s="14">
        <v>0</v>
      </c>
      <c r="CD169" s="14">
        <f t="shared" si="649"/>
        <v>0</v>
      </c>
      <c r="CE169" s="14">
        <v>0</v>
      </c>
      <c r="CF169" s="14">
        <f t="shared" si="650"/>
        <v>0</v>
      </c>
      <c r="CG169" s="24">
        <v>0</v>
      </c>
      <c r="CH169" s="14">
        <f t="shared" si="651"/>
        <v>0</v>
      </c>
      <c r="CI169" s="7" t="s">
        <v>108</v>
      </c>
      <c r="CJ169" s="11">
        <v>0</v>
      </c>
    </row>
    <row r="170" spans="1:88" ht="56.25" customHeight="1" x14ac:dyDescent="0.35">
      <c r="A170" s="90" t="s">
        <v>185</v>
      </c>
      <c r="B170" s="91" t="s">
        <v>46</v>
      </c>
      <c r="C170" s="100" t="s">
        <v>349</v>
      </c>
      <c r="D170" s="13">
        <v>12170.5</v>
      </c>
      <c r="E170" s="41"/>
      <c r="F170" s="13">
        <f t="shared" si="404"/>
        <v>12170.5</v>
      </c>
      <c r="G170" s="13"/>
      <c r="H170" s="13">
        <f t="shared" si="615"/>
        <v>12170.5</v>
      </c>
      <c r="I170" s="13">
        <v>26867.7</v>
      </c>
      <c r="J170" s="13">
        <f t="shared" si="616"/>
        <v>39038.199999999997</v>
      </c>
      <c r="K170" s="13"/>
      <c r="L170" s="13">
        <f t="shared" si="617"/>
        <v>39038.199999999997</v>
      </c>
      <c r="M170" s="13"/>
      <c r="N170" s="13">
        <f t="shared" si="618"/>
        <v>39038.199999999997</v>
      </c>
      <c r="O170" s="13"/>
      <c r="P170" s="13">
        <f t="shared" si="619"/>
        <v>39038.199999999997</v>
      </c>
      <c r="Q170" s="13"/>
      <c r="R170" s="13">
        <f t="shared" si="620"/>
        <v>39038.199999999997</v>
      </c>
      <c r="S170" s="13"/>
      <c r="T170" s="13">
        <f t="shared" si="621"/>
        <v>39038.199999999997</v>
      </c>
      <c r="U170" s="13">
        <v>-26202.266</v>
      </c>
      <c r="V170" s="13">
        <f t="shared" si="622"/>
        <v>12835.933999999997</v>
      </c>
      <c r="W170" s="13"/>
      <c r="X170" s="13">
        <f t="shared" si="623"/>
        <v>12835.933999999997</v>
      </c>
      <c r="Y170" s="13">
        <v>-12835.933999999999</v>
      </c>
      <c r="Z170" s="13">
        <f t="shared" si="624"/>
        <v>0</v>
      </c>
      <c r="AA170" s="13"/>
      <c r="AB170" s="13">
        <f t="shared" si="625"/>
        <v>0</v>
      </c>
      <c r="AC170" s="22"/>
      <c r="AD170" s="41">
        <f t="shared" si="626"/>
        <v>0</v>
      </c>
      <c r="AE170" s="13">
        <v>37733.300000000003</v>
      </c>
      <c r="AF170" s="41"/>
      <c r="AG170" s="13">
        <f t="shared" si="405"/>
        <v>37733.300000000003</v>
      </c>
      <c r="AH170" s="13"/>
      <c r="AI170" s="13">
        <f t="shared" si="627"/>
        <v>37733.300000000003</v>
      </c>
      <c r="AJ170" s="13"/>
      <c r="AK170" s="13">
        <f t="shared" si="628"/>
        <v>37733.300000000003</v>
      </c>
      <c r="AL170" s="13">
        <v>-22429.963</v>
      </c>
      <c r="AM170" s="13">
        <f t="shared" si="629"/>
        <v>15303.337000000003</v>
      </c>
      <c r="AN170" s="13"/>
      <c r="AO170" s="13">
        <f t="shared" si="630"/>
        <v>15303.337000000003</v>
      </c>
      <c r="AP170" s="13"/>
      <c r="AQ170" s="13">
        <f t="shared" si="631"/>
        <v>15303.337000000003</v>
      </c>
      <c r="AR170" s="13"/>
      <c r="AS170" s="13">
        <f t="shared" si="632"/>
        <v>15303.337000000003</v>
      </c>
      <c r="AT170" s="13"/>
      <c r="AU170" s="13">
        <f t="shared" si="633"/>
        <v>15303.337000000003</v>
      </c>
      <c r="AV170" s="13"/>
      <c r="AW170" s="13">
        <f t="shared" si="634"/>
        <v>15303.337000000003</v>
      </c>
      <c r="AX170" s="13">
        <v>26202.266</v>
      </c>
      <c r="AY170" s="13">
        <f t="shared" si="635"/>
        <v>41505.603000000003</v>
      </c>
      <c r="AZ170" s="13"/>
      <c r="BA170" s="13">
        <f t="shared" si="636"/>
        <v>41505.603000000003</v>
      </c>
      <c r="BB170" s="13">
        <v>12835.933999999999</v>
      </c>
      <c r="BC170" s="13">
        <f t="shared" si="637"/>
        <v>54341.537000000004</v>
      </c>
      <c r="BD170" s="13"/>
      <c r="BE170" s="13">
        <f t="shared" si="638"/>
        <v>54341.537000000004</v>
      </c>
      <c r="BF170" s="22"/>
      <c r="BG170" s="41">
        <f t="shared" si="639"/>
        <v>54341.537000000004</v>
      </c>
      <c r="BH170" s="14">
        <v>0</v>
      </c>
      <c r="BI170" s="14"/>
      <c r="BJ170" s="14">
        <f t="shared" si="406"/>
        <v>0</v>
      </c>
      <c r="BK170" s="14"/>
      <c r="BL170" s="14">
        <f t="shared" si="640"/>
        <v>0</v>
      </c>
      <c r="BM170" s="14"/>
      <c r="BN170" s="14">
        <f t="shared" si="641"/>
        <v>0</v>
      </c>
      <c r="BO170" s="14"/>
      <c r="BP170" s="14">
        <f t="shared" si="642"/>
        <v>0</v>
      </c>
      <c r="BQ170" s="14"/>
      <c r="BR170" s="14">
        <f t="shared" si="643"/>
        <v>0</v>
      </c>
      <c r="BS170" s="14"/>
      <c r="BT170" s="14">
        <f t="shared" si="644"/>
        <v>0</v>
      </c>
      <c r="BU170" s="14"/>
      <c r="BV170" s="14">
        <f t="shared" si="645"/>
        <v>0</v>
      </c>
      <c r="BW170" s="14"/>
      <c r="BX170" s="14">
        <f t="shared" si="646"/>
        <v>0</v>
      </c>
      <c r="BY170" s="14"/>
      <c r="BZ170" s="14">
        <f t="shared" si="647"/>
        <v>0</v>
      </c>
      <c r="CA170" s="14"/>
      <c r="CB170" s="14">
        <f t="shared" si="648"/>
        <v>0</v>
      </c>
      <c r="CC170" s="14"/>
      <c r="CD170" s="14">
        <f t="shared" si="649"/>
        <v>0</v>
      </c>
      <c r="CE170" s="14"/>
      <c r="CF170" s="14">
        <f t="shared" si="650"/>
        <v>0</v>
      </c>
      <c r="CG170" s="24"/>
      <c r="CH170" s="43">
        <f t="shared" si="651"/>
        <v>0</v>
      </c>
      <c r="CI170" s="7" t="s">
        <v>109</v>
      </c>
      <c r="CJ170" s="11"/>
    </row>
    <row r="171" spans="1:88" ht="56.25" customHeight="1" x14ac:dyDescent="0.35">
      <c r="A171" s="90" t="s">
        <v>186</v>
      </c>
      <c r="B171" s="91" t="s">
        <v>47</v>
      </c>
      <c r="C171" s="100" t="s">
        <v>349</v>
      </c>
      <c r="D171" s="13">
        <v>18910</v>
      </c>
      <c r="E171" s="41"/>
      <c r="F171" s="13">
        <f t="shared" si="404"/>
        <v>18910</v>
      </c>
      <c r="G171" s="13"/>
      <c r="H171" s="13">
        <f t="shared" si="615"/>
        <v>18910</v>
      </c>
      <c r="I171" s="13">
        <v>43000</v>
      </c>
      <c r="J171" s="13">
        <f t="shared" si="616"/>
        <v>61910</v>
      </c>
      <c r="K171" s="13"/>
      <c r="L171" s="13">
        <f t="shared" si="617"/>
        <v>61910</v>
      </c>
      <c r="M171" s="13"/>
      <c r="N171" s="13">
        <f t="shared" si="618"/>
        <v>61910</v>
      </c>
      <c r="O171" s="13"/>
      <c r="P171" s="13">
        <f t="shared" si="619"/>
        <v>61910</v>
      </c>
      <c r="Q171" s="13"/>
      <c r="R171" s="13">
        <f t="shared" si="620"/>
        <v>61910</v>
      </c>
      <c r="S171" s="13"/>
      <c r="T171" s="13">
        <f t="shared" si="621"/>
        <v>61910</v>
      </c>
      <c r="U171" s="13">
        <v>-42212.525999999998</v>
      </c>
      <c r="V171" s="13">
        <f t="shared" si="622"/>
        <v>19697.474000000002</v>
      </c>
      <c r="W171" s="13"/>
      <c r="X171" s="13">
        <f t="shared" si="623"/>
        <v>19697.474000000002</v>
      </c>
      <c r="Y171" s="13">
        <v>-19697.473999999998</v>
      </c>
      <c r="Z171" s="13">
        <f t="shared" si="624"/>
        <v>0</v>
      </c>
      <c r="AA171" s="13"/>
      <c r="AB171" s="13">
        <f t="shared" si="625"/>
        <v>0</v>
      </c>
      <c r="AC171" s="22"/>
      <c r="AD171" s="41">
        <f t="shared" si="626"/>
        <v>0</v>
      </c>
      <c r="AE171" s="13">
        <v>53457.599999999999</v>
      </c>
      <c r="AF171" s="41"/>
      <c r="AG171" s="13">
        <f t="shared" si="405"/>
        <v>53457.599999999999</v>
      </c>
      <c r="AH171" s="13"/>
      <c r="AI171" s="13">
        <f t="shared" si="627"/>
        <v>53457.599999999999</v>
      </c>
      <c r="AJ171" s="13"/>
      <c r="AK171" s="13">
        <f t="shared" si="628"/>
        <v>53457.599999999999</v>
      </c>
      <c r="AL171" s="13">
        <v>-39481.737000000001</v>
      </c>
      <c r="AM171" s="13">
        <f t="shared" si="629"/>
        <v>13975.862999999998</v>
      </c>
      <c r="AN171" s="13"/>
      <c r="AO171" s="13">
        <f t="shared" si="630"/>
        <v>13975.862999999998</v>
      </c>
      <c r="AP171" s="13"/>
      <c r="AQ171" s="13">
        <f t="shared" si="631"/>
        <v>13975.862999999998</v>
      </c>
      <c r="AR171" s="13"/>
      <c r="AS171" s="13">
        <f t="shared" si="632"/>
        <v>13975.862999999998</v>
      </c>
      <c r="AT171" s="13"/>
      <c r="AU171" s="13">
        <f t="shared" si="633"/>
        <v>13975.862999999998</v>
      </c>
      <c r="AV171" s="13"/>
      <c r="AW171" s="13">
        <f t="shared" si="634"/>
        <v>13975.862999999998</v>
      </c>
      <c r="AX171" s="13">
        <v>42212.525999999998</v>
      </c>
      <c r="AY171" s="13">
        <f t="shared" si="635"/>
        <v>56188.388999999996</v>
      </c>
      <c r="AZ171" s="13"/>
      <c r="BA171" s="13">
        <f t="shared" si="636"/>
        <v>56188.388999999996</v>
      </c>
      <c r="BB171" s="13"/>
      <c r="BC171" s="13">
        <f t="shared" si="637"/>
        <v>56188.388999999996</v>
      </c>
      <c r="BD171" s="13"/>
      <c r="BE171" s="13">
        <f t="shared" si="638"/>
        <v>56188.388999999996</v>
      </c>
      <c r="BF171" s="22"/>
      <c r="BG171" s="41">
        <f t="shared" si="639"/>
        <v>56188.388999999996</v>
      </c>
      <c r="BH171" s="14">
        <v>0</v>
      </c>
      <c r="BI171" s="14"/>
      <c r="BJ171" s="14">
        <f t="shared" si="406"/>
        <v>0</v>
      </c>
      <c r="BK171" s="14"/>
      <c r="BL171" s="14">
        <f t="shared" si="640"/>
        <v>0</v>
      </c>
      <c r="BM171" s="14">
        <v>5691.8919999999998</v>
      </c>
      <c r="BN171" s="14">
        <f t="shared" si="641"/>
        <v>5691.8919999999998</v>
      </c>
      <c r="BO171" s="14"/>
      <c r="BP171" s="14">
        <f t="shared" si="642"/>
        <v>5691.8919999999998</v>
      </c>
      <c r="BQ171" s="14"/>
      <c r="BR171" s="14">
        <f t="shared" si="643"/>
        <v>5691.8919999999998</v>
      </c>
      <c r="BS171" s="14"/>
      <c r="BT171" s="14">
        <f t="shared" si="644"/>
        <v>5691.8919999999998</v>
      </c>
      <c r="BU171" s="14"/>
      <c r="BV171" s="14">
        <f t="shared" si="645"/>
        <v>5691.8919999999998</v>
      </c>
      <c r="BW171" s="14"/>
      <c r="BX171" s="14">
        <f t="shared" si="646"/>
        <v>5691.8919999999998</v>
      </c>
      <c r="BY171" s="14"/>
      <c r="BZ171" s="14">
        <f t="shared" si="647"/>
        <v>5691.8919999999998</v>
      </c>
      <c r="CA171" s="14"/>
      <c r="CB171" s="14">
        <f t="shared" si="648"/>
        <v>5691.8919999999998</v>
      </c>
      <c r="CC171" s="14">
        <v>19697.473999999998</v>
      </c>
      <c r="CD171" s="14">
        <f t="shared" si="649"/>
        <v>25389.365999999998</v>
      </c>
      <c r="CE171" s="14"/>
      <c r="CF171" s="14">
        <f t="shared" si="650"/>
        <v>25389.365999999998</v>
      </c>
      <c r="CG171" s="24"/>
      <c r="CH171" s="43">
        <f t="shared" si="651"/>
        <v>25389.365999999998</v>
      </c>
      <c r="CI171" s="7" t="s">
        <v>207</v>
      </c>
      <c r="CJ171" s="11"/>
    </row>
    <row r="172" spans="1:88" ht="56.25" customHeight="1" x14ac:dyDescent="0.35">
      <c r="A172" s="90" t="s">
        <v>187</v>
      </c>
      <c r="B172" s="91" t="s">
        <v>48</v>
      </c>
      <c r="C172" s="100" t="s">
        <v>349</v>
      </c>
      <c r="D172" s="13">
        <f>D174+D175</f>
        <v>1928.1</v>
      </c>
      <c r="E172" s="41">
        <f>E174+E175</f>
        <v>0</v>
      </c>
      <c r="F172" s="13">
        <f t="shared" si="404"/>
        <v>1928.1</v>
      </c>
      <c r="G172" s="13">
        <f>G174+G175</f>
        <v>0</v>
      </c>
      <c r="H172" s="13">
        <f t="shared" si="615"/>
        <v>1928.1</v>
      </c>
      <c r="I172" s="13">
        <f>I174+I175</f>
        <v>0</v>
      </c>
      <c r="J172" s="13">
        <f t="shared" si="616"/>
        <v>1928.1</v>
      </c>
      <c r="K172" s="13">
        <f>K174+K175</f>
        <v>0</v>
      </c>
      <c r="L172" s="13">
        <f t="shared" si="617"/>
        <v>1928.1</v>
      </c>
      <c r="M172" s="13">
        <f>M174+M175</f>
        <v>0</v>
      </c>
      <c r="N172" s="13">
        <f t="shared" si="618"/>
        <v>1928.1</v>
      </c>
      <c r="O172" s="13">
        <f>O174+O175</f>
        <v>0</v>
      </c>
      <c r="P172" s="13">
        <f t="shared" si="619"/>
        <v>1928.1</v>
      </c>
      <c r="Q172" s="13">
        <f>Q174+Q175</f>
        <v>0</v>
      </c>
      <c r="R172" s="13">
        <f t="shared" si="620"/>
        <v>1928.1</v>
      </c>
      <c r="S172" s="13">
        <f>S174+S175</f>
        <v>0</v>
      </c>
      <c r="T172" s="13">
        <f t="shared" si="621"/>
        <v>1928.1</v>
      </c>
      <c r="U172" s="13">
        <f>U174+U175</f>
        <v>0</v>
      </c>
      <c r="V172" s="13">
        <f t="shared" si="622"/>
        <v>1928.1</v>
      </c>
      <c r="W172" s="13">
        <f>W174+W175</f>
        <v>0</v>
      </c>
      <c r="X172" s="13">
        <f t="shared" si="623"/>
        <v>1928.1</v>
      </c>
      <c r="Y172" s="13">
        <f>Y174+Y175</f>
        <v>0</v>
      </c>
      <c r="Z172" s="13">
        <f t="shared" si="624"/>
        <v>1928.1</v>
      </c>
      <c r="AA172" s="13">
        <f>AA174+AA175</f>
        <v>0</v>
      </c>
      <c r="AB172" s="13">
        <f t="shared" si="625"/>
        <v>1928.1</v>
      </c>
      <c r="AC172" s="22">
        <f>AC174+AC175</f>
        <v>-84.251000000000005</v>
      </c>
      <c r="AD172" s="41">
        <f t="shared" si="626"/>
        <v>1843.8489999999999</v>
      </c>
      <c r="AE172" s="13">
        <f t="shared" ref="AE172:BH172" si="652">AE174+AE175</f>
        <v>3072.8</v>
      </c>
      <c r="AF172" s="41">
        <f>AF174+AF175</f>
        <v>0</v>
      </c>
      <c r="AG172" s="13">
        <f t="shared" si="405"/>
        <v>3072.8</v>
      </c>
      <c r="AH172" s="13">
        <f>AH174+AH175</f>
        <v>0</v>
      </c>
      <c r="AI172" s="13">
        <f t="shared" si="627"/>
        <v>3072.8</v>
      </c>
      <c r="AJ172" s="13">
        <f>AJ174+AJ175</f>
        <v>0</v>
      </c>
      <c r="AK172" s="13">
        <f t="shared" si="628"/>
        <v>3072.8</v>
      </c>
      <c r="AL172" s="13">
        <f>AL174+AL175</f>
        <v>0</v>
      </c>
      <c r="AM172" s="13">
        <f t="shared" si="629"/>
        <v>3072.8</v>
      </c>
      <c r="AN172" s="13">
        <f>AN174+AN175</f>
        <v>0</v>
      </c>
      <c r="AO172" s="13">
        <f t="shared" si="630"/>
        <v>3072.8</v>
      </c>
      <c r="AP172" s="13">
        <f>AP174+AP175</f>
        <v>0</v>
      </c>
      <c r="AQ172" s="13">
        <f t="shared" si="631"/>
        <v>3072.8</v>
      </c>
      <c r="AR172" s="13">
        <f>AR174+AR175</f>
        <v>0</v>
      </c>
      <c r="AS172" s="13">
        <f t="shared" si="632"/>
        <v>3072.8</v>
      </c>
      <c r="AT172" s="13">
        <f>AT174+AT175</f>
        <v>0</v>
      </c>
      <c r="AU172" s="13">
        <f t="shared" si="633"/>
        <v>3072.8</v>
      </c>
      <c r="AV172" s="13">
        <f>AV174+AV175</f>
        <v>0</v>
      </c>
      <c r="AW172" s="13">
        <f t="shared" si="634"/>
        <v>3072.8</v>
      </c>
      <c r="AX172" s="13">
        <f>AX174+AX175</f>
        <v>0</v>
      </c>
      <c r="AY172" s="13">
        <f t="shared" si="635"/>
        <v>3072.8</v>
      </c>
      <c r="AZ172" s="13">
        <f>AZ174+AZ175</f>
        <v>0</v>
      </c>
      <c r="BA172" s="13">
        <f t="shared" si="636"/>
        <v>3072.8</v>
      </c>
      <c r="BB172" s="13">
        <f>BB174+BB175</f>
        <v>0</v>
      </c>
      <c r="BC172" s="13">
        <f t="shared" si="637"/>
        <v>3072.8</v>
      </c>
      <c r="BD172" s="13">
        <f>BD174+BD175</f>
        <v>0</v>
      </c>
      <c r="BE172" s="13">
        <f t="shared" si="638"/>
        <v>3072.8</v>
      </c>
      <c r="BF172" s="22">
        <f>BF174+BF175</f>
        <v>0</v>
      </c>
      <c r="BG172" s="41">
        <f t="shared" si="639"/>
        <v>3072.8</v>
      </c>
      <c r="BH172" s="13">
        <f t="shared" si="652"/>
        <v>18064.5</v>
      </c>
      <c r="BI172" s="14">
        <f>BI174+BI175</f>
        <v>0</v>
      </c>
      <c r="BJ172" s="14">
        <f t="shared" si="406"/>
        <v>18064.5</v>
      </c>
      <c r="BK172" s="14">
        <f>BK174+BK175</f>
        <v>-18064.5</v>
      </c>
      <c r="BL172" s="14">
        <f t="shared" si="640"/>
        <v>0</v>
      </c>
      <c r="BM172" s="14">
        <f>BM174+BM175</f>
        <v>18064.5</v>
      </c>
      <c r="BN172" s="14">
        <f t="shared" si="641"/>
        <v>18064.5</v>
      </c>
      <c r="BO172" s="14">
        <f>BO174+BO175</f>
        <v>0</v>
      </c>
      <c r="BP172" s="14">
        <f t="shared" si="642"/>
        <v>18064.5</v>
      </c>
      <c r="BQ172" s="14">
        <f>BQ174+BQ175</f>
        <v>0</v>
      </c>
      <c r="BR172" s="14">
        <f t="shared" si="643"/>
        <v>18064.5</v>
      </c>
      <c r="BS172" s="14">
        <f>BS174+BS175</f>
        <v>0</v>
      </c>
      <c r="BT172" s="14">
        <f t="shared" si="644"/>
        <v>18064.5</v>
      </c>
      <c r="BU172" s="14">
        <f>BU174+BU175</f>
        <v>0</v>
      </c>
      <c r="BV172" s="14">
        <f t="shared" si="645"/>
        <v>18064.5</v>
      </c>
      <c r="BW172" s="14">
        <f>BW174+BW175</f>
        <v>0</v>
      </c>
      <c r="BX172" s="14">
        <f t="shared" si="646"/>
        <v>18064.5</v>
      </c>
      <c r="BY172" s="14">
        <f>BY174+BY175</f>
        <v>0</v>
      </c>
      <c r="BZ172" s="14">
        <f t="shared" si="647"/>
        <v>18064.5</v>
      </c>
      <c r="CA172" s="14">
        <f>CA174+CA175</f>
        <v>0</v>
      </c>
      <c r="CB172" s="14">
        <f t="shared" si="648"/>
        <v>18064.5</v>
      </c>
      <c r="CC172" s="14">
        <f>CC174+CC175</f>
        <v>0</v>
      </c>
      <c r="CD172" s="14">
        <f t="shared" si="649"/>
        <v>18064.5</v>
      </c>
      <c r="CE172" s="14">
        <f>CE174+CE175</f>
        <v>0</v>
      </c>
      <c r="CF172" s="14">
        <f t="shared" si="650"/>
        <v>18064.5</v>
      </c>
      <c r="CG172" s="24">
        <f>CG174+CG175</f>
        <v>0</v>
      </c>
      <c r="CH172" s="43">
        <f t="shared" si="651"/>
        <v>18064.5</v>
      </c>
      <c r="CI172" s="8" t="s">
        <v>110</v>
      </c>
      <c r="CJ172" s="11"/>
    </row>
    <row r="173" spans="1:88" s="3" customFormat="1" ht="18.75" hidden="1" customHeight="1" x14ac:dyDescent="0.35">
      <c r="A173" s="1"/>
      <c r="B173" s="6" t="s">
        <v>5</v>
      </c>
      <c r="C173" s="5"/>
      <c r="D173" s="13"/>
      <c r="E173" s="41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22"/>
      <c r="AD173" s="13"/>
      <c r="AE173" s="13"/>
      <c r="AF173" s="41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22"/>
      <c r="BG173" s="13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24"/>
      <c r="CH173" s="14"/>
      <c r="CI173" s="7"/>
      <c r="CJ173" s="11">
        <v>0</v>
      </c>
    </row>
    <row r="174" spans="1:88" s="3" customFormat="1" ht="18.75" hidden="1" customHeight="1" x14ac:dyDescent="0.35">
      <c r="A174" s="1"/>
      <c r="B174" s="6" t="s">
        <v>6</v>
      </c>
      <c r="C174" s="5"/>
      <c r="D174" s="13">
        <v>1928.1</v>
      </c>
      <c r="E174" s="41"/>
      <c r="F174" s="13">
        <f t="shared" si="404"/>
        <v>1928.1</v>
      </c>
      <c r="G174" s="13"/>
      <c r="H174" s="13">
        <f t="shared" ref="H174:H184" si="653">F174+G174</f>
        <v>1928.1</v>
      </c>
      <c r="I174" s="13"/>
      <c r="J174" s="13">
        <f t="shared" ref="J174:J184" si="654">H174+I174</f>
        <v>1928.1</v>
      </c>
      <c r="K174" s="13"/>
      <c r="L174" s="13">
        <f t="shared" ref="L174:L184" si="655">J174+K174</f>
        <v>1928.1</v>
      </c>
      <c r="M174" s="13"/>
      <c r="N174" s="13">
        <f t="shared" ref="N174:N184" si="656">L174+M174</f>
        <v>1928.1</v>
      </c>
      <c r="O174" s="13"/>
      <c r="P174" s="13">
        <f t="shared" ref="P174:P184" si="657">N174+O174</f>
        <v>1928.1</v>
      </c>
      <c r="Q174" s="13"/>
      <c r="R174" s="13">
        <f t="shared" ref="R174:R184" si="658">P174+Q174</f>
        <v>1928.1</v>
      </c>
      <c r="S174" s="13"/>
      <c r="T174" s="13">
        <f t="shared" ref="T174:T184" si="659">R174+S174</f>
        <v>1928.1</v>
      </c>
      <c r="U174" s="13"/>
      <c r="V174" s="13">
        <f t="shared" ref="V174:V184" si="660">T174+U174</f>
        <v>1928.1</v>
      </c>
      <c r="W174" s="13"/>
      <c r="X174" s="13">
        <f t="shared" ref="X174:X184" si="661">V174+W174</f>
        <v>1928.1</v>
      </c>
      <c r="Y174" s="13"/>
      <c r="Z174" s="13">
        <f t="shared" ref="Z174:Z184" si="662">X174+Y174</f>
        <v>1928.1</v>
      </c>
      <c r="AA174" s="13"/>
      <c r="AB174" s="13">
        <f t="shared" ref="AB174:AB184" si="663">Z174+AA174</f>
        <v>1928.1</v>
      </c>
      <c r="AC174" s="22">
        <v>-84.251000000000005</v>
      </c>
      <c r="AD174" s="13">
        <f t="shared" ref="AD174:AD184" si="664">AB174+AC174</f>
        <v>1843.8489999999999</v>
      </c>
      <c r="AE174" s="13">
        <v>3072.8</v>
      </c>
      <c r="AF174" s="41"/>
      <c r="AG174" s="13">
        <f t="shared" si="405"/>
        <v>3072.8</v>
      </c>
      <c r="AH174" s="13"/>
      <c r="AI174" s="13">
        <f t="shared" ref="AI174:AI184" si="665">AG174+AH174</f>
        <v>3072.8</v>
      </c>
      <c r="AJ174" s="13"/>
      <c r="AK174" s="13">
        <f t="shared" ref="AK174:AK184" si="666">AI174+AJ174</f>
        <v>3072.8</v>
      </c>
      <c r="AL174" s="13"/>
      <c r="AM174" s="13">
        <f t="shared" ref="AM174:AM184" si="667">AK174+AL174</f>
        <v>3072.8</v>
      </c>
      <c r="AN174" s="13"/>
      <c r="AO174" s="13">
        <f t="shared" ref="AO174:AO184" si="668">AM174+AN174</f>
        <v>3072.8</v>
      </c>
      <c r="AP174" s="13"/>
      <c r="AQ174" s="13">
        <f t="shared" ref="AQ174:AQ184" si="669">AO174+AP174</f>
        <v>3072.8</v>
      </c>
      <c r="AR174" s="13"/>
      <c r="AS174" s="13">
        <f t="shared" ref="AS174:AS184" si="670">AQ174+AR174</f>
        <v>3072.8</v>
      </c>
      <c r="AT174" s="13"/>
      <c r="AU174" s="13">
        <f t="shared" ref="AU174:AU184" si="671">AS174+AT174</f>
        <v>3072.8</v>
      </c>
      <c r="AV174" s="13"/>
      <c r="AW174" s="13">
        <f t="shared" ref="AW174:AW184" si="672">AU174+AV174</f>
        <v>3072.8</v>
      </c>
      <c r="AX174" s="13"/>
      <c r="AY174" s="13">
        <f t="shared" ref="AY174:AY184" si="673">AW174+AX174</f>
        <v>3072.8</v>
      </c>
      <c r="AZ174" s="13"/>
      <c r="BA174" s="13">
        <f t="shared" ref="BA174:BA184" si="674">AY174+AZ174</f>
        <v>3072.8</v>
      </c>
      <c r="BB174" s="13"/>
      <c r="BC174" s="13">
        <f t="shared" ref="BC174:BC184" si="675">BA174+BB174</f>
        <v>3072.8</v>
      </c>
      <c r="BD174" s="13"/>
      <c r="BE174" s="13">
        <f t="shared" ref="BE174:BE184" si="676">BC174+BD174</f>
        <v>3072.8</v>
      </c>
      <c r="BF174" s="22"/>
      <c r="BG174" s="13">
        <f t="shared" ref="BG174:BG184" si="677">BE174+BF174</f>
        <v>3072.8</v>
      </c>
      <c r="BH174" s="14">
        <v>0</v>
      </c>
      <c r="BI174" s="14"/>
      <c r="BJ174" s="14">
        <f t="shared" si="406"/>
        <v>0</v>
      </c>
      <c r="BK174" s="14"/>
      <c r="BL174" s="14">
        <f t="shared" ref="BL174:BL184" si="678">BJ174+BK174</f>
        <v>0</v>
      </c>
      <c r="BM174" s="14">
        <v>18064.5</v>
      </c>
      <c r="BN174" s="14">
        <f t="shared" ref="BN174:BN184" si="679">BL174+BM174</f>
        <v>18064.5</v>
      </c>
      <c r="BO174" s="14"/>
      <c r="BP174" s="14">
        <f t="shared" ref="BP174:BP184" si="680">BN174+BO174</f>
        <v>18064.5</v>
      </c>
      <c r="BQ174" s="14"/>
      <c r="BR174" s="14">
        <f t="shared" ref="BR174:BR184" si="681">BP174+BQ174</f>
        <v>18064.5</v>
      </c>
      <c r="BS174" s="14"/>
      <c r="BT174" s="14">
        <f t="shared" ref="BT174:BT184" si="682">BR174+BS174</f>
        <v>18064.5</v>
      </c>
      <c r="BU174" s="14"/>
      <c r="BV174" s="14">
        <f t="shared" ref="BV174:BV184" si="683">BT174+BU174</f>
        <v>18064.5</v>
      </c>
      <c r="BW174" s="14"/>
      <c r="BX174" s="14">
        <f t="shared" ref="BX174:BX184" si="684">BV174+BW174</f>
        <v>18064.5</v>
      </c>
      <c r="BY174" s="14"/>
      <c r="BZ174" s="14">
        <f t="shared" ref="BZ174:BZ184" si="685">BX174+BY174</f>
        <v>18064.5</v>
      </c>
      <c r="CA174" s="14"/>
      <c r="CB174" s="14">
        <f t="shared" ref="CB174:CB184" si="686">BZ174+CA174</f>
        <v>18064.5</v>
      </c>
      <c r="CC174" s="14"/>
      <c r="CD174" s="14">
        <f t="shared" ref="CD174:CD184" si="687">CB174+CC174</f>
        <v>18064.5</v>
      </c>
      <c r="CE174" s="14"/>
      <c r="CF174" s="14">
        <f t="shared" ref="CF174:CF184" si="688">CD174+CE174</f>
        <v>18064.5</v>
      </c>
      <c r="CG174" s="24"/>
      <c r="CH174" s="14">
        <f t="shared" ref="CH174:CH184" si="689">CF174+CG174</f>
        <v>18064.5</v>
      </c>
      <c r="CI174" s="7" t="s">
        <v>110</v>
      </c>
      <c r="CJ174" s="11">
        <v>0</v>
      </c>
    </row>
    <row r="175" spans="1:88" s="3" customFormat="1" ht="18.75" hidden="1" customHeight="1" x14ac:dyDescent="0.35">
      <c r="A175" s="1"/>
      <c r="B175" s="4" t="s">
        <v>12</v>
      </c>
      <c r="C175" s="5"/>
      <c r="D175" s="13">
        <v>0</v>
      </c>
      <c r="E175" s="41">
        <v>0</v>
      </c>
      <c r="F175" s="13">
        <f t="shared" si="404"/>
        <v>0</v>
      </c>
      <c r="G175" s="13">
        <v>0</v>
      </c>
      <c r="H175" s="13">
        <f t="shared" si="653"/>
        <v>0</v>
      </c>
      <c r="I175" s="13">
        <v>0</v>
      </c>
      <c r="J175" s="13">
        <f t="shared" si="654"/>
        <v>0</v>
      </c>
      <c r="K175" s="13">
        <v>0</v>
      </c>
      <c r="L175" s="13">
        <f t="shared" si="655"/>
        <v>0</v>
      </c>
      <c r="M175" s="13">
        <v>0</v>
      </c>
      <c r="N175" s="13">
        <f t="shared" si="656"/>
        <v>0</v>
      </c>
      <c r="O175" s="13">
        <v>0</v>
      </c>
      <c r="P175" s="13">
        <f t="shared" si="657"/>
        <v>0</v>
      </c>
      <c r="Q175" s="13">
        <v>0</v>
      </c>
      <c r="R175" s="13">
        <f t="shared" si="658"/>
        <v>0</v>
      </c>
      <c r="S175" s="13">
        <v>0</v>
      </c>
      <c r="T175" s="13">
        <f t="shared" si="659"/>
        <v>0</v>
      </c>
      <c r="U175" s="13">
        <v>0</v>
      </c>
      <c r="V175" s="13">
        <f t="shared" si="660"/>
        <v>0</v>
      </c>
      <c r="W175" s="13">
        <v>0</v>
      </c>
      <c r="X175" s="13">
        <f t="shared" si="661"/>
        <v>0</v>
      </c>
      <c r="Y175" s="13">
        <v>0</v>
      </c>
      <c r="Z175" s="13">
        <f t="shared" si="662"/>
        <v>0</v>
      </c>
      <c r="AA175" s="13">
        <v>0</v>
      </c>
      <c r="AB175" s="13">
        <f t="shared" si="663"/>
        <v>0</v>
      </c>
      <c r="AC175" s="22">
        <v>0</v>
      </c>
      <c r="AD175" s="13">
        <f t="shared" si="664"/>
        <v>0</v>
      </c>
      <c r="AE175" s="13">
        <v>0</v>
      </c>
      <c r="AF175" s="41">
        <v>0</v>
      </c>
      <c r="AG175" s="13">
        <f t="shared" si="405"/>
        <v>0</v>
      </c>
      <c r="AH175" s="13">
        <v>0</v>
      </c>
      <c r="AI175" s="13">
        <f t="shared" si="665"/>
        <v>0</v>
      </c>
      <c r="AJ175" s="13">
        <v>0</v>
      </c>
      <c r="AK175" s="13">
        <f t="shared" si="666"/>
        <v>0</v>
      </c>
      <c r="AL175" s="13">
        <v>0</v>
      </c>
      <c r="AM175" s="13">
        <f t="shared" si="667"/>
        <v>0</v>
      </c>
      <c r="AN175" s="13">
        <v>0</v>
      </c>
      <c r="AO175" s="13">
        <f t="shared" si="668"/>
        <v>0</v>
      </c>
      <c r="AP175" s="13">
        <v>0</v>
      </c>
      <c r="AQ175" s="13">
        <f t="shared" si="669"/>
        <v>0</v>
      </c>
      <c r="AR175" s="13">
        <v>0</v>
      </c>
      <c r="AS175" s="13">
        <f t="shared" si="670"/>
        <v>0</v>
      </c>
      <c r="AT175" s="13">
        <v>0</v>
      </c>
      <c r="AU175" s="13">
        <f t="shared" si="671"/>
        <v>0</v>
      </c>
      <c r="AV175" s="13">
        <v>0</v>
      </c>
      <c r="AW175" s="13">
        <f t="shared" si="672"/>
        <v>0</v>
      </c>
      <c r="AX175" s="13">
        <v>0</v>
      </c>
      <c r="AY175" s="13">
        <f t="shared" si="673"/>
        <v>0</v>
      </c>
      <c r="AZ175" s="13">
        <v>0</v>
      </c>
      <c r="BA175" s="13">
        <f t="shared" si="674"/>
        <v>0</v>
      </c>
      <c r="BB175" s="13">
        <v>0</v>
      </c>
      <c r="BC175" s="13">
        <f t="shared" si="675"/>
        <v>0</v>
      </c>
      <c r="BD175" s="13">
        <v>0</v>
      </c>
      <c r="BE175" s="13">
        <f t="shared" si="676"/>
        <v>0</v>
      </c>
      <c r="BF175" s="22">
        <v>0</v>
      </c>
      <c r="BG175" s="13">
        <f t="shared" si="677"/>
        <v>0</v>
      </c>
      <c r="BH175" s="14">
        <v>18064.5</v>
      </c>
      <c r="BI175" s="14">
        <v>0</v>
      </c>
      <c r="BJ175" s="14">
        <f t="shared" si="406"/>
        <v>18064.5</v>
      </c>
      <c r="BK175" s="14">
        <v>-18064.5</v>
      </c>
      <c r="BL175" s="14">
        <f t="shared" si="678"/>
        <v>0</v>
      </c>
      <c r="BM175" s="14"/>
      <c r="BN175" s="14">
        <f t="shared" si="679"/>
        <v>0</v>
      </c>
      <c r="BO175" s="14"/>
      <c r="BP175" s="14">
        <f t="shared" si="680"/>
        <v>0</v>
      </c>
      <c r="BQ175" s="14"/>
      <c r="BR175" s="14">
        <f t="shared" si="681"/>
        <v>0</v>
      </c>
      <c r="BS175" s="14"/>
      <c r="BT175" s="14">
        <f t="shared" si="682"/>
        <v>0</v>
      </c>
      <c r="BU175" s="14"/>
      <c r="BV175" s="14">
        <f t="shared" si="683"/>
        <v>0</v>
      </c>
      <c r="BW175" s="14"/>
      <c r="BX175" s="14">
        <f t="shared" si="684"/>
        <v>0</v>
      </c>
      <c r="BY175" s="14"/>
      <c r="BZ175" s="14">
        <f t="shared" si="685"/>
        <v>0</v>
      </c>
      <c r="CA175" s="14"/>
      <c r="CB175" s="14">
        <f t="shared" si="686"/>
        <v>0</v>
      </c>
      <c r="CC175" s="14"/>
      <c r="CD175" s="14">
        <f t="shared" si="687"/>
        <v>0</v>
      </c>
      <c r="CE175" s="14"/>
      <c r="CF175" s="14">
        <f t="shared" si="688"/>
        <v>0</v>
      </c>
      <c r="CG175" s="24"/>
      <c r="CH175" s="14">
        <f t="shared" si="689"/>
        <v>0</v>
      </c>
      <c r="CI175" s="7" t="s">
        <v>221</v>
      </c>
      <c r="CJ175" s="11">
        <v>0</v>
      </c>
    </row>
    <row r="176" spans="1:88" s="3" customFormat="1" ht="56.25" hidden="1" customHeight="1" x14ac:dyDescent="0.35">
      <c r="A176" s="54" t="s">
        <v>185</v>
      </c>
      <c r="B176" s="6" t="s">
        <v>74</v>
      </c>
      <c r="C176" s="5" t="s">
        <v>349</v>
      </c>
      <c r="D176" s="13">
        <v>0</v>
      </c>
      <c r="E176" s="41">
        <v>0</v>
      </c>
      <c r="F176" s="13">
        <f t="shared" si="404"/>
        <v>0</v>
      </c>
      <c r="G176" s="13">
        <v>0</v>
      </c>
      <c r="H176" s="13">
        <f t="shared" si="653"/>
        <v>0</v>
      </c>
      <c r="I176" s="13">
        <v>0</v>
      </c>
      <c r="J176" s="13">
        <f t="shared" si="654"/>
        <v>0</v>
      </c>
      <c r="K176" s="13">
        <v>0</v>
      </c>
      <c r="L176" s="13">
        <f t="shared" si="655"/>
        <v>0</v>
      </c>
      <c r="M176" s="13">
        <v>0</v>
      </c>
      <c r="N176" s="13">
        <f t="shared" si="656"/>
        <v>0</v>
      </c>
      <c r="O176" s="13">
        <v>0</v>
      </c>
      <c r="P176" s="13">
        <f t="shared" si="657"/>
        <v>0</v>
      </c>
      <c r="Q176" s="13">
        <v>0</v>
      </c>
      <c r="R176" s="13">
        <f t="shared" si="658"/>
        <v>0</v>
      </c>
      <c r="S176" s="13">
        <v>0</v>
      </c>
      <c r="T176" s="13">
        <f t="shared" si="659"/>
        <v>0</v>
      </c>
      <c r="U176" s="13">
        <v>0</v>
      </c>
      <c r="V176" s="13">
        <f t="shared" si="660"/>
        <v>0</v>
      </c>
      <c r="W176" s="13">
        <v>0</v>
      </c>
      <c r="X176" s="13">
        <f t="shared" si="661"/>
        <v>0</v>
      </c>
      <c r="Y176" s="13">
        <v>0</v>
      </c>
      <c r="Z176" s="13">
        <f t="shared" si="662"/>
        <v>0</v>
      </c>
      <c r="AA176" s="13">
        <v>0</v>
      </c>
      <c r="AB176" s="13">
        <f t="shared" si="663"/>
        <v>0</v>
      </c>
      <c r="AC176" s="22">
        <v>0</v>
      </c>
      <c r="AD176" s="13">
        <f t="shared" si="664"/>
        <v>0</v>
      </c>
      <c r="AE176" s="13">
        <v>7956</v>
      </c>
      <c r="AF176" s="41">
        <v>0</v>
      </c>
      <c r="AG176" s="13">
        <f t="shared" si="405"/>
        <v>7956</v>
      </c>
      <c r="AH176" s="13">
        <v>0</v>
      </c>
      <c r="AI176" s="13">
        <f t="shared" si="665"/>
        <v>7956</v>
      </c>
      <c r="AJ176" s="13">
        <v>0</v>
      </c>
      <c r="AK176" s="13">
        <f t="shared" si="666"/>
        <v>7956</v>
      </c>
      <c r="AL176" s="13">
        <v>-7956</v>
      </c>
      <c r="AM176" s="13">
        <f t="shared" si="667"/>
        <v>0</v>
      </c>
      <c r="AN176" s="13"/>
      <c r="AO176" s="13">
        <f t="shared" si="668"/>
        <v>0</v>
      </c>
      <c r="AP176" s="13"/>
      <c r="AQ176" s="13">
        <f t="shared" si="669"/>
        <v>0</v>
      </c>
      <c r="AR176" s="13"/>
      <c r="AS176" s="13">
        <f t="shared" si="670"/>
        <v>0</v>
      </c>
      <c r="AT176" s="13"/>
      <c r="AU176" s="13">
        <f t="shared" si="671"/>
        <v>0</v>
      </c>
      <c r="AV176" s="13"/>
      <c r="AW176" s="13">
        <f t="shared" si="672"/>
        <v>0</v>
      </c>
      <c r="AX176" s="13"/>
      <c r="AY176" s="13">
        <f t="shared" si="673"/>
        <v>0</v>
      </c>
      <c r="AZ176" s="13"/>
      <c r="BA176" s="13">
        <f t="shared" si="674"/>
        <v>0</v>
      </c>
      <c r="BB176" s="13"/>
      <c r="BC176" s="13">
        <f t="shared" si="675"/>
        <v>0</v>
      </c>
      <c r="BD176" s="13"/>
      <c r="BE176" s="13">
        <f t="shared" si="676"/>
        <v>0</v>
      </c>
      <c r="BF176" s="22"/>
      <c r="BG176" s="13">
        <f t="shared" si="677"/>
        <v>0</v>
      </c>
      <c r="BH176" s="14">
        <v>80000</v>
      </c>
      <c r="BI176" s="14">
        <v>0</v>
      </c>
      <c r="BJ176" s="14">
        <f t="shared" si="406"/>
        <v>80000</v>
      </c>
      <c r="BK176" s="14">
        <v>0</v>
      </c>
      <c r="BL176" s="14">
        <f t="shared" si="678"/>
        <v>80000</v>
      </c>
      <c r="BM176" s="14">
        <v>-80000</v>
      </c>
      <c r="BN176" s="14">
        <f t="shared" si="679"/>
        <v>0</v>
      </c>
      <c r="BO176" s="14">
        <v>28221.546999999999</v>
      </c>
      <c r="BP176" s="14">
        <f t="shared" si="680"/>
        <v>28221.546999999999</v>
      </c>
      <c r="BQ176" s="14"/>
      <c r="BR176" s="14">
        <f t="shared" si="681"/>
        <v>28221.546999999999</v>
      </c>
      <c r="BS176" s="14"/>
      <c r="BT176" s="14">
        <f t="shared" si="682"/>
        <v>28221.546999999999</v>
      </c>
      <c r="BU176" s="14"/>
      <c r="BV176" s="14">
        <f t="shared" si="683"/>
        <v>28221.546999999999</v>
      </c>
      <c r="BW176" s="14"/>
      <c r="BX176" s="14">
        <f t="shared" si="684"/>
        <v>28221.546999999999</v>
      </c>
      <c r="BY176" s="14"/>
      <c r="BZ176" s="14">
        <f t="shared" si="685"/>
        <v>28221.546999999999</v>
      </c>
      <c r="CA176" s="14"/>
      <c r="CB176" s="14">
        <f t="shared" si="686"/>
        <v>28221.546999999999</v>
      </c>
      <c r="CC176" s="14">
        <v>-28221.546999999999</v>
      </c>
      <c r="CD176" s="14">
        <f t="shared" si="687"/>
        <v>0</v>
      </c>
      <c r="CE176" s="14"/>
      <c r="CF176" s="14">
        <f t="shared" si="688"/>
        <v>0</v>
      </c>
      <c r="CG176" s="24"/>
      <c r="CH176" s="14">
        <f t="shared" si="689"/>
        <v>0</v>
      </c>
      <c r="CI176" s="7" t="s">
        <v>111</v>
      </c>
      <c r="CJ176" s="11">
        <v>0</v>
      </c>
    </row>
    <row r="177" spans="1:88" s="3" customFormat="1" ht="56.25" hidden="1" customHeight="1" x14ac:dyDescent="0.35">
      <c r="A177" s="60" t="s">
        <v>180</v>
      </c>
      <c r="B177" s="6" t="s">
        <v>376</v>
      </c>
      <c r="C177" s="5" t="s">
        <v>125</v>
      </c>
      <c r="D177" s="13">
        <v>21381.1</v>
      </c>
      <c r="E177" s="41"/>
      <c r="F177" s="13">
        <f t="shared" si="404"/>
        <v>21381.1</v>
      </c>
      <c r="G177" s="13"/>
      <c r="H177" s="13">
        <f t="shared" si="653"/>
        <v>21381.1</v>
      </c>
      <c r="I177" s="13">
        <v>-21381.1</v>
      </c>
      <c r="J177" s="13">
        <f t="shared" si="654"/>
        <v>0</v>
      </c>
      <c r="K177" s="13"/>
      <c r="L177" s="13">
        <f t="shared" si="655"/>
        <v>0</v>
      </c>
      <c r="M177" s="13"/>
      <c r="N177" s="13">
        <f t="shared" si="656"/>
        <v>0</v>
      </c>
      <c r="O177" s="13"/>
      <c r="P177" s="13">
        <f t="shared" si="657"/>
        <v>0</v>
      </c>
      <c r="Q177" s="13"/>
      <c r="R177" s="13">
        <f t="shared" si="658"/>
        <v>0</v>
      </c>
      <c r="S177" s="13"/>
      <c r="T177" s="13">
        <f t="shared" si="659"/>
        <v>0</v>
      </c>
      <c r="U177" s="13"/>
      <c r="V177" s="13">
        <f t="shared" si="660"/>
        <v>0</v>
      </c>
      <c r="W177" s="13"/>
      <c r="X177" s="13">
        <f t="shared" si="661"/>
        <v>0</v>
      </c>
      <c r="Y177" s="13"/>
      <c r="Z177" s="13">
        <f t="shared" si="662"/>
        <v>0</v>
      </c>
      <c r="AA177" s="13"/>
      <c r="AB177" s="13">
        <f t="shared" si="663"/>
        <v>0</v>
      </c>
      <c r="AC177" s="22"/>
      <c r="AD177" s="13">
        <f t="shared" si="664"/>
        <v>0</v>
      </c>
      <c r="AE177" s="13">
        <v>0</v>
      </c>
      <c r="AF177" s="41"/>
      <c r="AG177" s="13">
        <f t="shared" si="405"/>
        <v>0</v>
      </c>
      <c r="AH177" s="13"/>
      <c r="AI177" s="13">
        <f t="shared" si="665"/>
        <v>0</v>
      </c>
      <c r="AJ177" s="13"/>
      <c r="AK177" s="13">
        <f t="shared" si="666"/>
        <v>0</v>
      </c>
      <c r="AL177" s="13"/>
      <c r="AM177" s="13">
        <f t="shared" si="667"/>
        <v>0</v>
      </c>
      <c r="AN177" s="13"/>
      <c r="AO177" s="13">
        <f t="shared" si="668"/>
        <v>0</v>
      </c>
      <c r="AP177" s="13"/>
      <c r="AQ177" s="13">
        <f t="shared" si="669"/>
        <v>0</v>
      </c>
      <c r="AR177" s="13"/>
      <c r="AS177" s="13">
        <f t="shared" si="670"/>
        <v>0</v>
      </c>
      <c r="AT177" s="13"/>
      <c r="AU177" s="13">
        <f t="shared" si="671"/>
        <v>0</v>
      </c>
      <c r="AV177" s="13"/>
      <c r="AW177" s="13">
        <f t="shared" si="672"/>
        <v>0</v>
      </c>
      <c r="AX177" s="13"/>
      <c r="AY177" s="13">
        <f t="shared" si="673"/>
        <v>0</v>
      </c>
      <c r="AZ177" s="13"/>
      <c r="BA177" s="13">
        <f t="shared" si="674"/>
        <v>0</v>
      </c>
      <c r="BB177" s="13"/>
      <c r="BC177" s="13">
        <f t="shared" si="675"/>
        <v>0</v>
      </c>
      <c r="BD177" s="13"/>
      <c r="BE177" s="13">
        <f t="shared" si="676"/>
        <v>0</v>
      </c>
      <c r="BF177" s="22"/>
      <c r="BG177" s="13">
        <f t="shared" si="677"/>
        <v>0</v>
      </c>
      <c r="BH177" s="13">
        <v>0</v>
      </c>
      <c r="BI177" s="14"/>
      <c r="BJ177" s="14">
        <f t="shared" si="406"/>
        <v>0</v>
      </c>
      <c r="BK177" s="14"/>
      <c r="BL177" s="14">
        <f t="shared" si="678"/>
        <v>0</v>
      </c>
      <c r="BM177" s="14"/>
      <c r="BN177" s="14">
        <f t="shared" si="679"/>
        <v>0</v>
      </c>
      <c r="BO177" s="14"/>
      <c r="BP177" s="14">
        <f t="shared" si="680"/>
        <v>0</v>
      </c>
      <c r="BQ177" s="14"/>
      <c r="BR177" s="14">
        <f t="shared" si="681"/>
        <v>0</v>
      </c>
      <c r="BS177" s="14"/>
      <c r="BT177" s="14">
        <f t="shared" si="682"/>
        <v>0</v>
      </c>
      <c r="BU177" s="14"/>
      <c r="BV177" s="14">
        <f t="shared" si="683"/>
        <v>0</v>
      </c>
      <c r="BW177" s="14"/>
      <c r="BX177" s="14">
        <f t="shared" si="684"/>
        <v>0</v>
      </c>
      <c r="BY177" s="14"/>
      <c r="BZ177" s="14">
        <f t="shared" si="685"/>
        <v>0</v>
      </c>
      <c r="CA177" s="14"/>
      <c r="CB177" s="14">
        <f t="shared" si="686"/>
        <v>0</v>
      </c>
      <c r="CC177" s="14"/>
      <c r="CD177" s="14">
        <f t="shared" si="687"/>
        <v>0</v>
      </c>
      <c r="CE177" s="14"/>
      <c r="CF177" s="14">
        <f t="shared" si="688"/>
        <v>0</v>
      </c>
      <c r="CG177" s="24"/>
      <c r="CH177" s="14">
        <f t="shared" si="689"/>
        <v>0</v>
      </c>
      <c r="CI177" s="7" t="s">
        <v>112</v>
      </c>
      <c r="CJ177" s="11">
        <v>0</v>
      </c>
    </row>
    <row r="178" spans="1:88" ht="56.25" customHeight="1" x14ac:dyDescent="0.35">
      <c r="A178" s="90" t="s">
        <v>188</v>
      </c>
      <c r="B178" s="91" t="s">
        <v>376</v>
      </c>
      <c r="C178" s="100" t="s">
        <v>349</v>
      </c>
      <c r="D178" s="13"/>
      <c r="E178" s="41"/>
      <c r="F178" s="13"/>
      <c r="G178" s="13"/>
      <c r="H178" s="13"/>
      <c r="I178" s="13"/>
      <c r="J178" s="13"/>
      <c r="K178" s="13">
        <v>21381.1</v>
      </c>
      <c r="L178" s="13">
        <f t="shared" si="655"/>
        <v>21381.1</v>
      </c>
      <c r="M178" s="13">
        <v>-21381.1</v>
      </c>
      <c r="N178" s="13">
        <f t="shared" si="656"/>
        <v>0</v>
      </c>
      <c r="O178" s="13"/>
      <c r="P178" s="13">
        <f t="shared" si="657"/>
        <v>0</v>
      </c>
      <c r="Q178" s="13"/>
      <c r="R178" s="13">
        <f t="shared" si="658"/>
        <v>0</v>
      </c>
      <c r="S178" s="13"/>
      <c r="T178" s="13">
        <f t="shared" si="659"/>
        <v>0</v>
      </c>
      <c r="U178" s="13"/>
      <c r="V178" s="13">
        <f t="shared" si="660"/>
        <v>0</v>
      </c>
      <c r="W178" s="13"/>
      <c r="X178" s="13">
        <f t="shared" si="661"/>
        <v>0</v>
      </c>
      <c r="Y178" s="13">
        <v>0</v>
      </c>
      <c r="Z178" s="13">
        <f t="shared" si="662"/>
        <v>0</v>
      </c>
      <c r="AA178" s="13">
        <v>0</v>
      </c>
      <c r="AB178" s="13">
        <f t="shared" si="663"/>
        <v>0</v>
      </c>
      <c r="AC178" s="22">
        <v>0</v>
      </c>
      <c r="AD178" s="41">
        <f t="shared" si="664"/>
        <v>0</v>
      </c>
      <c r="AE178" s="13"/>
      <c r="AF178" s="41"/>
      <c r="AG178" s="13"/>
      <c r="AH178" s="13"/>
      <c r="AI178" s="13"/>
      <c r="AJ178" s="13"/>
      <c r="AK178" s="13"/>
      <c r="AL178" s="13"/>
      <c r="AM178" s="13"/>
      <c r="AN178" s="13"/>
      <c r="AO178" s="13">
        <f t="shared" si="668"/>
        <v>0</v>
      </c>
      <c r="AP178" s="13">
        <v>21381.1</v>
      </c>
      <c r="AQ178" s="13">
        <f t="shared" si="669"/>
        <v>21381.1</v>
      </c>
      <c r="AR178" s="13"/>
      <c r="AS178" s="13">
        <f t="shared" si="670"/>
        <v>21381.1</v>
      </c>
      <c r="AT178" s="13"/>
      <c r="AU178" s="13">
        <f t="shared" si="671"/>
        <v>21381.1</v>
      </c>
      <c r="AV178" s="13"/>
      <c r="AW178" s="13">
        <f t="shared" si="672"/>
        <v>21381.1</v>
      </c>
      <c r="AX178" s="13"/>
      <c r="AY178" s="13">
        <f t="shared" si="673"/>
        <v>21381.1</v>
      </c>
      <c r="AZ178" s="13"/>
      <c r="BA178" s="13">
        <f t="shared" si="674"/>
        <v>21381.1</v>
      </c>
      <c r="BB178" s="13">
        <v>-4881.1000000000004</v>
      </c>
      <c r="BC178" s="13">
        <f t="shared" si="675"/>
        <v>16500</v>
      </c>
      <c r="BD178" s="13"/>
      <c r="BE178" s="13">
        <f t="shared" si="676"/>
        <v>16500</v>
      </c>
      <c r="BF178" s="22"/>
      <c r="BG178" s="41">
        <f t="shared" si="677"/>
        <v>16500</v>
      </c>
      <c r="BH178" s="13"/>
      <c r="BI178" s="14"/>
      <c r="BJ178" s="14"/>
      <c r="BK178" s="14"/>
      <c r="BL178" s="14"/>
      <c r="BM178" s="14"/>
      <c r="BN178" s="14"/>
      <c r="BO178" s="14"/>
      <c r="BP178" s="14">
        <f t="shared" si="680"/>
        <v>0</v>
      </c>
      <c r="BQ178" s="14"/>
      <c r="BR178" s="14">
        <f t="shared" si="681"/>
        <v>0</v>
      </c>
      <c r="BS178" s="14"/>
      <c r="BT178" s="14">
        <f t="shared" si="682"/>
        <v>0</v>
      </c>
      <c r="BU178" s="14"/>
      <c r="BV178" s="14">
        <f t="shared" si="683"/>
        <v>0</v>
      </c>
      <c r="BW178" s="14"/>
      <c r="BX178" s="14">
        <f t="shared" si="684"/>
        <v>0</v>
      </c>
      <c r="BY178" s="14"/>
      <c r="BZ178" s="14">
        <f t="shared" si="685"/>
        <v>0</v>
      </c>
      <c r="CA178" s="14"/>
      <c r="CB178" s="14">
        <f t="shared" si="686"/>
        <v>0</v>
      </c>
      <c r="CC178" s="14">
        <v>0</v>
      </c>
      <c r="CD178" s="14">
        <f t="shared" si="687"/>
        <v>0</v>
      </c>
      <c r="CE178" s="14">
        <v>0</v>
      </c>
      <c r="CF178" s="14">
        <f t="shared" si="688"/>
        <v>0</v>
      </c>
      <c r="CG178" s="24">
        <v>0</v>
      </c>
      <c r="CH178" s="43">
        <f t="shared" si="689"/>
        <v>0</v>
      </c>
      <c r="CI178" s="7" t="s">
        <v>112</v>
      </c>
      <c r="CJ178" s="11"/>
    </row>
    <row r="179" spans="1:88" ht="56.25" customHeight="1" x14ac:dyDescent="0.35">
      <c r="A179" s="90" t="s">
        <v>189</v>
      </c>
      <c r="B179" s="91" t="s">
        <v>244</v>
      </c>
      <c r="C179" s="100" t="s">
        <v>349</v>
      </c>
      <c r="D179" s="13"/>
      <c r="E179" s="41">
        <v>25842.915000000001</v>
      </c>
      <c r="F179" s="13">
        <f t="shared" si="404"/>
        <v>25842.915000000001</v>
      </c>
      <c r="G179" s="13">
        <v>6287.3549999999996</v>
      </c>
      <c r="H179" s="13">
        <f t="shared" si="653"/>
        <v>32130.27</v>
      </c>
      <c r="I179" s="13"/>
      <c r="J179" s="13">
        <f t="shared" si="654"/>
        <v>32130.27</v>
      </c>
      <c r="K179" s="13"/>
      <c r="L179" s="13">
        <f t="shared" si="655"/>
        <v>32130.27</v>
      </c>
      <c r="M179" s="13"/>
      <c r="N179" s="13">
        <f t="shared" si="656"/>
        <v>32130.27</v>
      </c>
      <c r="O179" s="13"/>
      <c r="P179" s="13">
        <f t="shared" si="657"/>
        <v>32130.27</v>
      </c>
      <c r="Q179" s="13"/>
      <c r="R179" s="13">
        <f t="shared" si="658"/>
        <v>32130.27</v>
      </c>
      <c r="S179" s="13"/>
      <c r="T179" s="13">
        <f t="shared" si="659"/>
        <v>32130.27</v>
      </c>
      <c r="U179" s="13"/>
      <c r="V179" s="13">
        <f t="shared" si="660"/>
        <v>32130.27</v>
      </c>
      <c r="W179" s="13"/>
      <c r="X179" s="13">
        <f t="shared" si="661"/>
        <v>32130.27</v>
      </c>
      <c r="Y179" s="13">
        <v>-31921.954000000002</v>
      </c>
      <c r="Z179" s="13">
        <f t="shared" si="662"/>
        <v>208.31599999999889</v>
      </c>
      <c r="AA179" s="13"/>
      <c r="AB179" s="13">
        <f t="shared" si="663"/>
        <v>208.31599999999889</v>
      </c>
      <c r="AC179" s="22"/>
      <c r="AD179" s="41">
        <f t="shared" si="664"/>
        <v>208.31599999999889</v>
      </c>
      <c r="AE179" s="13"/>
      <c r="AF179" s="41"/>
      <c r="AG179" s="13">
        <f t="shared" si="405"/>
        <v>0</v>
      </c>
      <c r="AH179" s="13"/>
      <c r="AI179" s="13">
        <f t="shared" si="665"/>
        <v>0</v>
      </c>
      <c r="AJ179" s="13"/>
      <c r="AK179" s="13">
        <f t="shared" si="666"/>
        <v>0</v>
      </c>
      <c r="AL179" s="13"/>
      <c r="AM179" s="13">
        <f t="shared" si="667"/>
        <v>0</v>
      </c>
      <c r="AN179" s="13"/>
      <c r="AO179" s="13">
        <f t="shared" si="668"/>
        <v>0</v>
      </c>
      <c r="AP179" s="13"/>
      <c r="AQ179" s="13">
        <f t="shared" si="669"/>
        <v>0</v>
      </c>
      <c r="AR179" s="13"/>
      <c r="AS179" s="13">
        <f t="shared" si="670"/>
        <v>0</v>
      </c>
      <c r="AT179" s="13"/>
      <c r="AU179" s="13">
        <f t="shared" si="671"/>
        <v>0</v>
      </c>
      <c r="AV179" s="13"/>
      <c r="AW179" s="13">
        <f t="shared" si="672"/>
        <v>0</v>
      </c>
      <c r="AX179" s="13"/>
      <c r="AY179" s="13">
        <f t="shared" si="673"/>
        <v>0</v>
      </c>
      <c r="AZ179" s="13"/>
      <c r="BA179" s="13">
        <f t="shared" si="674"/>
        <v>0</v>
      </c>
      <c r="BB179" s="13">
        <f>4683.5+31921.954</f>
        <v>36605.453999999998</v>
      </c>
      <c r="BC179" s="13">
        <f t="shared" si="675"/>
        <v>36605.453999999998</v>
      </c>
      <c r="BD179" s="13"/>
      <c r="BE179" s="13">
        <f t="shared" si="676"/>
        <v>36605.453999999998</v>
      </c>
      <c r="BF179" s="22"/>
      <c r="BG179" s="41">
        <f t="shared" si="677"/>
        <v>36605.453999999998</v>
      </c>
      <c r="BH179" s="13"/>
      <c r="BI179" s="14"/>
      <c r="BJ179" s="14">
        <f t="shared" si="406"/>
        <v>0</v>
      </c>
      <c r="BK179" s="14"/>
      <c r="BL179" s="14">
        <f t="shared" si="678"/>
        <v>0</v>
      </c>
      <c r="BM179" s="14"/>
      <c r="BN179" s="14">
        <f t="shared" si="679"/>
        <v>0</v>
      </c>
      <c r="BO179" s="14"/>
      <c r="BP179" s="14">
        <f t="shared" si="680"/>
        <v>0</v>
      </c>
      <c r="BQ179" s="14"/>
      <c r="BR179" s="14">
        <f t="shared" si="681"/>
        <v>0</v>
      </c>
      <c r="BS179" s="14"/>
      <c r="BT179" s="14">
        <f t="shared" si="682"/>
        <v>0</v>
      </c>
      <c r="BU179" s="14"/>
      <c r="BV179" s="14">
        <f t="shared" si="683"/>
        <v>0</v>
      </c>
      <c r="BW179" s="14"/>
      <c r="BX179" s="14">
        <f t="shared" si="684"/>
        <v>0</v>
      </c>
      <c r="BY179" s="14"/>
      <c r="BZ179" s="14">
        <f t="shared" si="685"/>
        <v>0</v>
      </c>
      <c r="CA179" s="14"/>
      <c r="CB179" s="14">
        <f t="shared" si="686"/>
        <v>0</v>
      </c>
      <c r="CC179" s="14">
        <v>0</v>
      </c>
      <c r="CD179" s="14">
        <f t="shared" si="687"/>
        <v>0</v>
      </c>
      <c r="CE179" s="14">
        <v>0</v>
      </c>
      <c r="CF179" s="14">
        <f t="shared" si="688"/>
        <v>0</v>
      </c>
      <c r="CG179" s="24">
        <v>0</v>
      </c>
      <c r="CH179" s="43">
        <f t="shared" si="689"/>
        <v>0</v>
      </c>
      <c r="CI179" s="7" t="s">
        <v>245</v>
      </c>
      <c r="CJ179" s="11"/>
    </row>
    <row r="180" spans="1:88" ht="56.25" customHeight="1" x14ac:dyDescent="0.35">
      <c r="A180" s="90" t="s">
        <v>190</v>
      </c>
      <c r="B180" s="91" t="s">
        <v>318</v>
      </c>
      <c r="C180" s="100" t="s">
        <v>349</v>
      </c>
      <c r="D180" s="13"/>
      <c r="E180" s="41"/>
      <c r="F180" s="13"/>
      <c r="G180" s="13">
        <v>23340.873</v>
      </c>
      <c r="H180" s="13">
        <f t="shared" si="653"/>
        <v>23340.873</v>
      </c>
      <c r="I180" s="13"/>
      <c r="J180" s="13">
        <f t="shared" si="654"/>
        <v>23340.873</v>
      </c>
      <c r="K180" s="13"/>
      <c r="L180" s="13">
        <f t="shared" si="655"/>
        <v>23340.873</v>
      </c>
      <c r="M180" s="13"/>
      <c r="N180" s="13">
        <f t="shared" si="656"/>
        <v>23340.873</v>
      </c>
      <c r="O180" s="13"/>
      <c r="P180" s="13">
        <f t="shared" si="657"/>
        <v>23340.873</v>
      </c>
      <c r="Q180" s="13"/>
      <c r="R180" s="13">
        <f t="shared" si="658"/>
        <v>23340.873</v>
      </c>
      <c r="S180" s="13"/>
      <c r="T180" s="13">
        <f t="shared" si="659"/>
        <v>23340.873</v>
      </c>
      <c r="U180" s="13"/>
      <c r="V180" s="13">
        <f t="shared" si="660"/>
        <v>23340.873</v>
      </c>
      <c r="W180" s="13"/>
      <c r="X180" s="13">
        <f t="shared" si="661"/>
        <v>23340.873</v>
      </c>
      <c r="Y180" s="13"/>
      <c r="Z180" s="13">
        <f t="shared" si="662"/>
        <v>23340.873</v>
      </c>
      <c r="AA180" s="13"/>
      <c r="AB180" s="13">
        <f t="shared" si="663"/>
        <v>23340.873</v>
      </c>
      <c r="AC180" s="22">
        <v>-3775.1509999999998</v>
      </c>
      <c r="AD180" s="41">
        <f t="shared" si="664"/>
        <v>19565.722000000002</v>
      </c>
      <c r="AE180" s="13"/>
      <c r="AF180" s="41"/>
      <c r="AG180" s="13"/>
      <c r="AH180" s="13"/>
      <c r="AI180" s="13">
        <f t="shared" si="665"/>
        <v>0</v>
      </c>
      <c r="AJ180" s="13"/>
      <c r="AK180" s="13">
        <f t="shared" si="666"/>
        <v>0</v>
      </c>
      <c r="AL180" s="13"/>
      <c r="AM180" s="13">
        <f t="shared" si="667"/>
        <v>0</v>
      </c>
      <c r="AN180" s="13"/>
      <c r="AO180" s="13">
        <f t="shared" si="668"/>
        <v>0</v>
      </c>
      <c r="AP180" s="13"/>
      <c r="AQ180" s="13">
        <f t="shared" si="669"/>
        <v>0</v>
      </c>
      <c r="AR180" s="13"/>
      <c r="AS180" s="13">
        <f t="shared" si="670"/>
        <v>0</v>
      </c>
      <c r="AT180" s="13"/>
      <c r="AU180" s="13">
        <f t="shared" si="671"/>
        <v>0</v>
      </c>
      <c r="AV180" s="13"/>
      <c r="AW180" s="13">
        <f t="shared" si="672"/>
        <v>0</v>
      </c>
      <c r="AX180" s="13"/>
      <c r="AY180" s="13">
        <f t="shared" si="673"/>
        <v>0</v>
      </c>
      <c r="AZ180" s="13"/>
      <c r="BA180" s="13">
        <f t="shared" si="674"/>
        <v>0</v>
      </c>
      <c r="BB180" s="13"/>
      <c r="BC180" s="13">
        <f t="shared" si="675"/>
        <v>0</v>
      </c>
      <c r="BD180" s="13"/>
      <c r="BE180" s="13">
        <f t="shared" si="676"/>
        <v>0</v>
      </c>
      <c r="BF180" s="22"/>
      <c r="BG180" s="41">
        <f t="shared" si="677"/>
        <v>0</v>
      </c>
      <c r="BH180" s="13"/>
      <c r="BI180" s="14"/>
      <c r="BJ180" s="14"/>
      <c r="BK180" s="14"/>
      <c r="BL180" s="14">
        <f t="shared" si="678"/>
        <v>0</v>
      </c>
      <c r="BM180" s="14"/>
      <c r="BN180" s="14">
        <f t="shared" si="679"/>
        <v>0</v>
      </c>
      <c r="BO180" s="14"/>
      <c r="BP180" s="14">
        <f t="shared" si="680"/>
        <v>0</v>
      </c>
      <c r="BQ180" s="14"/>
      <c r="BR180" s="14">
        <f t="shared" si="681"/>
        <v>0</v>
      </c>
      <c r="BS180" s="14"/>
      <c r="BT180" s="14">
        <f t="shared" si="682"/>
        <v>0</v>
      </c>
      <c r="BU180" s="14"/>
      <c r="BV180" s="14">
        <f t="shared" si="683"/>
        <v>0</v>
      </c>
      <c r="BW180" s="14"/>
      <c r="BX180" s="14">
        <f t="shared" si="684"/>
        <v>0</v>
      </c>
      <c r="BY180" s="14"/>
      <c r="BZ180" s="14">
        <f t="shared" si="685"/>
        <v>0</v>
      </c>
      <c r="CA180" s="14"/>
      <c r="CB180" s="14">
        <f t="shared" si="686"/>
        <v>0</v>
      </c>
      <c r="CC180" s="14"/>
      <c r="CD180" s="14">
        <f t="shared" si="687"/>
        <v>0</v>
      </c>
      <c r="CE180" s="14"/>
      <c r="CF180" s="14">
        <f t="shared" si="688"/>
        <v>0</v>
      </c>
      <c r="CG180" s="24"/>
      <c r="CH180" s="43">
        <f t="shared" si="689"/>
        <v>0</v>
      </c>
      <c r="CI180" s="7" t="s">
        <v>320</v>
      </c>
      <c r="CJ180" s="11"/>
    </row>
    <row r="181" spans="1:88" ht="56.25" customHeight="1" x14ac:dyDescent="0.35">
      <c r="A181" s="90" t="s">
        <v>191</v>
      </c>
      <c r="B181" s="91" t="s">
        <v>319</v>
      </c>
      <c r="C181" s="100" t="s">
        <v>349</v>
      </c>
      <c r="D181" s="13"/>
      <c r="E181" s="41"/>
      <c r="F181" s="13"/>
      <c r="G181" s="13">
        <v>22679.438999999998</v>
      </c>
      <c r="H181" s="13">
        <f t="shared" si="653"/>
        <v>22679.438999999998</v>
      </c>
      <c r="I181" s="13"/>
      <c r="J181" s="13">
        <f t="shared" si="654"/>
        <v>22679.438999999998</v>
      </c>
      <c r="K181" s="13"/>
      <c r="L181" s="13">
        <f t="shared" si="655"/>
        <v>22679.438999999998</v>
      </c>
      <c r="M181" s="13"/>
      <c r="N181" s="13">
        <f t="shared" si="656"/>
        <v>22679.438999999998</v>
      </c>
      <c r="O181" s="13"/>
      <c r="P181" s="13">
        <f t="shared" si="657"/>
        <v>22679.438999999998</v>
      </c>
      <c r="Q181" s="13"/>
      <c r="R181" s="13">
        <f t="shared" si="658"/>
        <v>22679.438999999998</v>
      </c>
      <c r="S181" s="13"/>
      <c r="T181" s="13">
        <f t="shared" si="659"/>
        <v>22679.438999999998</v>
      </c>
      <c r="U181" s="13"/>
      <c r="V181" s="13">
        <f t="shared" si="660"/>
        <v>22679.438999999998</v>
      </c>
      <c r="W181" s="13"/>
      <c r="X181" s="13">
        <f t="shared" si="661"/>
        <v>22679.438999999998</v>
      </c>
      <c r="Y181" s="13"/>
      <c r="Z181" s="13">
        <f t="shared" si="662"/>
        <v>22679.438999999998</v>
      </c>
      <c r="AA181" s="13"/>
      <c r="AB181" s="13">
        <f t="shared" si="663"/>
        <v>22679.438999999998</v>
      </c>
      <c r="AC181" s="22">
        <f>-12966.544+(-2220.142)</f>
        <v>-15186.686</v>
      </c>
      <c r="AD181" s="41">
        <f t="shared" si="664"/>
        <v>7492.7529999999988</v>
      </c>
      <c r="AE181" s="13"/>
      <c r="AF181" s="41"/>
      <c r="AG181" s="13"/>
      <c r="AH181" s="13"/>
      <c r="AI181" s="13">
        <f t="shared" si="665"/>
        <v>0</v>
      </c>
      <c r="AJ181" s="13"/>
      <c r="AK181" s="13">
        <f t="shared" si="666"/>
        <v>0</v>
      </c>
      <c r="AL181" s="13"/>
      <c r="AM181" s="13">
        <f t="shared" si="667"/>
        <v>0</v>
      </c>
      <c r="AN181" s="13"/>
      <c r="AO181" s="13">
        <f t="shared" si="668"/>
        <v>0</v>
      </c>
      <c r="AP181" s="13"/>
      <c r="AQ181" s="13">
        <f t="shared" si="669"/>
        <v>0</v>
      </c>
      <c r="AR181" s="13"/>
      <c r="AS181" s="13">
        <f t="shared" si="670"/>
        <v>0</v>
      </c>
      <c r="AT181" s="13"/>
      <c r="AU181" s="13">
        <f t="shared" si="671"/>
        <v>0</v>
      </c>
      <c r="AV181" s="13"/>
      <c r="AW181" s="13">
        <f t="shared" si="672"/>
        <v>0</v>
      </c>
      <c r="AX181" s="13"/>
      <c r="AY181" s="13">
        <f t="shared" si="673"/>
        <v>0</v>
      </c>
      <c r="AZ181" s="13"/>
      <c r="BA181" s="13">
        <f t="shared" si="674"/>
        <v>0</v>
      </c>
      <c r="BB181" s="13"/>
      <c r="BC181" s="13">
        <f t="shared" si="675"/>
        <v>0</v>
      </c>
      <c r="BD181" s="13"/>
      <c r="BE181" s="13">
        <f t="shared" si="676"/>
        <v>0</v>
      </c>
      <c r="BF181" s="22"/>
      <c r="BG181" s="41">
        <f t="shared" si="677"/>
        <v>0</v>
      </c>
      <c r="BH181" s="13"/>
      <c r="BI181" s="14"/>
      <c r="BJ181" s="14"/>
      <c r="BK181" s="14"/>
      <c r="BL181" s="14">
        <f t="shared" si="678"/>
        <v>0</v>
      </c>
      <c r="BM181" s="14"/>
      <c r="BN181" s="14">
        <f t="shared" si="679"/>
        <v>0</v>
      </c>
      <c r="BO181" s="14"/>
      <c r="BP181" s="14">
        <f t="shared" si="680"/>
        <v>0</v>
      </c>
      <c r="BQ181" s="14"/>
      <c r="BR181" s="14">
        <f t="shared" si="681"/>
        <v>0</v>
      </c>
      <c r="BS181" s="14"/>
      <c r="BT181" s="14">
        <f t="shared" si="682"/>
        <v>0</v>
      </c>
      <c r="BU181" s="14"/>
      <c r="BV181" s="14">
        <f t="shared" si="683"/>
        <v>0</v>
      </c>
      <c r="BW181" s="14"/>
      <c r="BX181" s="14">
        <f t="shared" si="684"/>
        <v>0</v>
      </c>
      <c r="BY181" s="14"/>
      <c r="BZ181" s="14">
        <f t="shared" si="685"/>
        <v>0</v>
      </c>
      <c r="CA181" s="14"/>
      <c r="CB181" s="14">
        <f t="shared" si="686"/>
        <v>0</v>
      </c>
      <c r="CC181" s="14"/>
      <c r="CD181" s="14">
        <f t="shared" si="687"/>
        <v>0</v>
      </c>
      <c r="CE181" s="14"/>
      <c r="CF181" s="14">
        <f t="shared" si="688"/>
        <v>0</v>
      </c>
      <c r="CG181" s="24"/>
      <c r="CH181" s="43">
        <f t="shared" si="689"/>
        <v>0</v>
      </c>
      <c r="CI181" s="7" t="s">
        <v>321</v>
      </c>
      <c r="CJ181" s="11"/>
    </row>
    <row r="182" spans="1:88" ht="56.25" customHeight="1" x14ac:dyDescent="0.35">
      <c r="A182" s="90" t="s">
        <v>192</v>
      </c>
      <c r="B182" s="95" t="s">
        <v>381</v>
      </c>
      <c r="C182" s="100" t="s">
        <v>125</v>
      </c>
      <c r="D182" s="13"/>
      <c r="E182" s="41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>
        <f t="shared" si="658"/>
        <v>0</v>
      </c>
      <c r="S182" s="13"/>
      <c r="T182" s="13">
        <f t="shared" si="659"/>
        <v>0</v>
      </c>
      <c r="U182" s="13"/>
      <c r="V182" s="13">
        <f t="shared" si="660"/>
        <v>0</v>
      </c>
      <c r="W182" s="13"/>
      <c r="X182" s="13">
        <f t="shared" si="661"/>
        <v>0</v>
      </c>
      <c r="Y182" s="13"/>
      <c r="Z182" s="13">
        <f t="shared" si="662"/>
        <v>0</v>
      </c>
      <c r="AA182" s="13"/>
      <c r="AB182" s="13">
        <f t="shared" si="663"/>
        <v>0</v>
      </c>
      <c r="AC182" s="22"/>
      <c r="AD182" s="41">
        <f t="shared" si="664"/>
        <v>0</v>
      </c>
      <c r="AE182" s="13"/>
      <c r="AF182" s="41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>
        <v>4161.4530000000004</v>
      </c>
      <c r="AU182" s="13">
        <f t="shared" si="671"/>
        <v>4161.4530000000004</v>
      </c>
      <c r="AV182" s="13"/>
      <c r="AW182" s="13">
        <f t="shared" si="672"/>
        <v>4161.4530000000004</v>
      </c>
      <c r="AX182" s="13"/>
      <c r="AY182" s="13">
        <f t="shared" si="673"/>
        <v>4161.4530000000004</v>
      </c>
      <c r="AZ182" s="13"/>
      <c r="BA182" s="13">
        <f t="shared" si="674"/>
        <v>4161.4530000000004</v>
      </c>
      <c r="BB182" s="13"/>
      <c r="BC182" s="13">
        <f t="shared" si="675"/>
        <v>4161.4530000000004</v>
      </c>
      <c r="BD182" s="13"/>
      <c r="BE182" s="13">
        <f t="shared" si="676"/>
        <v>4161.4530000000004</v>
      </c>
      <c r="BF182" s="22"/>
      <c r="BG182" s="41">
        <f t="shared" si="677"/>
        <v>4161.4530000000004</v>
      </c>
      <c r="BH182" s="13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>
        <f t="shared" si="683"/>
        <v>0</v>
      </c>
      <c r="BW182" s="14"/>
      <c r="BX182" s="14">
        <f t="shared" si="684"/>
        <v>0</v>
      </c>
      <c r="BY182" s="14"/>
      <c r="BZ182" s="14">
        <f t="shared" si="685"/>
        <v>0</v>
      </c>
      <c r="CA182" s="14"/>
      <c r="CB182" s="14">
        <f t="shared" si="686"/>
        <v>0</v>
      </c>
      <c r="CC182" s="14"/>
      <c r="CD182" s="14">
        <f t="shared" si="687"/>
        <v>0</v>
      </c>
      <c r="CE182" s="14"/>
      <c r="CF182" s="14">
        <f t="shared" si="688"/>
        <v>0</v>
      </c>
      <c r="CG182" s="24"/>
      <c r="CH182" s="43">
        <f t="shared" si="689"/>
        <v>0</v>
      </c>
      <c r="CI182" s="7" t="s">
        <v>382</v>
      </c>
      <c r="CJ182" s="11"/>
    </row>
    <row r="183" spans="1:88" ht="56.25" customHeight="1" x14ac:dyDescent="0.35">
      <c r="A183" s="90" t="s">
        <v>193</v>
      </c>
      <c r="B183" s="95" t="s">
        <v>404</v>
      </c>
      <c r="C183" s="100" t="s">
        <v>349</v>
      </c>
      <c r="D183" s="13"/>
      <c r="E183" s="41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>
        <f t="shared" si="660"/>
        <v>0</v>
      </c>
      <c r="W183" s="13"/>
      <c r="X183" s="13">
        <f t="shared" si="661"/>
        <v>0</v>
      </c>
      <c r="Y183" s="13"/>
      <c r="Z183" s="13">
        <f t="shared" si="662"/>
        <v>0</v>
      </c>
      <c r="AA183" s="13"/>
      <c r="AB183" s="13">
        <f t="shared" si="663"/>
        <v>0</v>
      </c>
      <c r="AC183" s="22"/>
      <c r="AD183" s="41">
        <f t="shared" si="664"/>
        <v>0</v>
      </c>
      <c r="AE183" s="13"/>
      <c r="AF183" s="41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>
        <v>43000</v>
      </c>
      <c r="AY183" s="13">
        <f t="shared" si="673"/>
        <v>43000</v>
      </c>
      <c r="AZ183" s="13"/>
      <c r="BA183" s="13">
        <f t="shared" si="674"/>
        <v>43000</v>
      </c>
      <c r="BB183" s="13"/>
      <c r="BC183" s="13">
        <f t="shared" si="675"/>
        <v>43000</v>
      </c>
      <c r="BD183" s="13"/>
      <c r="BE183" s="13">
        <f t="shared" si="676"/>
        <v>43000</v>
      </c>
      <c r="BF183" s="22"/>
      <c r="BG183" s="41">
        <f t="shared" si="677"/>
        <v>43000</v>
      </c>
      <c r="BH183" s="13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  <c r="BY183" s="14">
        <v>30079.5</v>
      </c>
      <c r="BZ183" s="14">
        <f t="shared" si="685"/>
        <v>30079.5</v>
      </c>
      <c r="CA183" s="14"/>
      <c r="CB183" s="14">
        <f t="shared" si="686"/>
        <v>30079.5</v>
      </c>
      <c r="CC183" s="14"/>
      <c r="CD183" s="14">
        <f t="shared" si="687"/>
        <v>30079.5</v>
      </c>
      <c r="CE183" s="14"/>
      <c r="CF183" s="14">
        <f t="shared" si="688"/>
        <v>30079.5</v>
      </c>
      <c r="CG183" s="24"/>
      <c r="CH183" s="43">
        <f t="shared" si="689"/>
        <v>30079.5</v>
      </c>
      <c r="CI183" s="7" t="s">
        <v>399</v>
      </c>
      <c r="CJ183" s="11"/>
    </row>
    <row r="184" spans="1:88" x14ac:dyDescent="0.35">
      <c r="A184" s="90"/>
      <c r="B184" s="95" t="s">
        <v>4</v>
      </c>
      <c r="C184" s="95"/>
      <c r="D184" s="28">
        <f>D186+D187</f>
        <v>2702073</v>
      </c>
      <c r="E184" s="28">
        <f>E186+E187</f>
        <v>12363.3</v>
      </c>
      <c r="F184" s="27">
        <f t="shared" si="404"/>
        <v>2714436.3</v>
      </c>
      <c r="G184" s="28">
        <f>G186+G187</f>
        <v>284356.26200000005</v>
      </c>
      <c r="H184" s="27">
        <f t="shared" si="653"/>
        <v>2998792.5619999999</v>
      </c>
      <c r="I184" s="28">
        <f>I186+I187</f>
        <v>0</v>
      </c>
      <c r="J184" s="27">
        <f t="shared" si="654"/>
        <v>2998792.5619999999</v>
      </c>
      <c r="K184" s="28">
        <f>K186+K187</f>
        <v>0</v>
      </c>
      <c r="L184" s="27">
        <f t="shared" si="655"/>
        <v>2998792.5619999999</v>
      </c>
      <c r="M184" s="28">
        <f>M186+M187</f>
        <v>-437360.86</v>
      </c>
      <c r="N184" s="27">
        <f t="shared" si="656"/>
        <v>2561431.702</v>
      </c>
      <c r="O184" s="28">
        <f>O186+O187</f>
        <v>0</v>
      </c>
      <c r="P184" s="27">
        <f t="shared" si="657"/>
        <v>2561431.702</v>
      </c>
      <c r="Q184" s="28">
        <f>Q186+Q187</f>
        <v>-113121.58600000001</v>
      </c>
      <c r="R184" s="27">
        <f t="shared" si="658"/>
        <v>2448310.1159999999</v>
      </c>
      <c r="S184" s="28">
        <f>S186+S187</f>
        <v>0</v>
      </c>
      <c r="T184" s="27">
        <f t="shared" si="659"/>
        <v>2448310.1159999999</v>
      </c>
      <c r="U184" s="28">
        <f>U186+U187</f>
        <v>-620</v>
      </c>
      <c r="V184" s="27">
        <f t="shared" si="660"/>
        <v>2447690.1159999999</v>
      </c>
      <c r="W184" s="28">
        <f>W186+W187</f>
        <v>0</v>
      </c>
      <c r="X184" s="27">
        <f t="shared" si="661"/>
        <v>2447690.1159999999</v>
      </c>
      <c r="Y184" s="28">
        <f>Y186+Y187</f>
        <v>-816072.46399999992</v>
      </c>
      <c r="Z184" s="27">
        <f t="shared" si="662"/>
        <v>1631617.652</v>
      </c>
      <c r="AA184" s="14">
        <f>AA186+AA187</f>
        <v>0</v>
      </c>
      <c r="AB184" s="27">
        <f t="shared" si="663"/>
        <v>1631617.652</v>
      </c>
      <c r="AC184" s="28">
        <f>AC186+AC187</f>
        <v>0</v>
      </c>
      <c r="AD184" s="41">
        <f t="shared" si="664"/>
        <v>1631617.652</v>
      </c>
      <c r="AE184" s="28">
        <f t="shared" ref="AE184:BH184" si="690">AE186+AE187</f>
        <v>2943856.3</v>
      </c>
      <c r="AF184" s="28">
        <f>AF186+AF187</f>
        <v>0</v>
      </c>
      <c r="AG184" s="27">
        <f t="shared" si="405"/>
        <v>2943856.3</v>
      </c>
      <c r="AH184" s="28">
        <f>AH186+AH187</f>
        <v>0</v>
      </c>
      <c r="AI184" s="27">
        <f t="shared" si="665"/>
        <v>2943856.3</v>
      </c>
      <c r="AJ184" s="28">
        <f>AJ186+AJ187</f>
        <v>0</v>
      </c>
      <c r="AK184" s="27">
        <f t="shared" si="666"/>
        <v>2943856.3</v>
      </c>
      <c r="AL184" s="28">
        <f>AL186+AL187</f>
        <v>0</v>
      </c>
      <c r="AM184" s="27">
        <f t="shared" si="667"/>
        <v>2943856.3</v>
      </c>
      <c r="AN184" s="28">
        <f>AN186+AN187</f>
        <v>0</v>
      </c>
      <c r="AO184" s="27">
        <f t="shared" si="668"/>
        <v>2943856.3</v>
      </c>
      <c r="AP184" s="28">
        <f>AP186+AP187</f>
        <v>469152.16</v>
      </c>
      <c r="AQ184" s="27">
        <f t="shared" si="669"/>
        <v>3413008.46</v>
      </c>
      <c r="AR184" s="28">
        <f>AR186+AR187</f>
        <v>0</v>
      </c>
      <c r="AS184" s="27">
        <f t="shared" si="670"/>
        <v>3413008.46</v>
      </c>
      <c r="AT184" s="28">
        <f>AT186+AT187</f>
        <v>21398.400000000001</v>
      </c>
      <c r="AU184" s="27">
        <f t="shared" si="671"/>
        <v>3434406.86</v>
      </c>
      <c r="AV184" s="28">
        <f>AV186+AV187</f>
        <v>0</v>
      </c>
      <c r="AW184" s="27">
        <f t="shared" si="672"/>
        <v>3434406.86</v>
      </c>
      <c r="AX184" s="28">
        <f>AX186+AX187</f>
        <v>5820.4989999999998</v>
      </c>
      <c r="AY184" s="27">
        <f t="shared" si="673"/>
        <v>3440227.3589999997</v>
      </c>
      <c r="AZ184" s="28">
        <f>AZ186+AZ187</f>
        <v>0</v>
      </c>
      <c r="BA184" s="27">
        <f t="shared" si="674"/>
        <v>3440227.3589999997</v>
      </c>
      <c r="BB184" s="14">
        <f>BB186+BB187</f>
        <v>-1463804.3</v>
      </c>
      <c r="BC184" s="27">
        <f t="shared" si="675"/>
        <v>1976423.0589999997</v>
      </c>
      <c r="BD184" s="14">
        <f>BD186+BD187</f>
        <v>0</v>
      </c>
      <c r="BE184" s="27">
        <f t="shared" si="676"/>
        <v>1976423.0589999997</v>
      </c>
      <c r="BF184" s="28">
        <f>BF186+BF187</f>
        <v>0</v>
      </c>
      <c r="BG184" s="41">
        <f t="shared" si="677"/>
        <v>1976423.0589999997</v>
      </c>
      <c r="BH184" s="28">
        <f t="shared" si="690"/>
        <v>3590793.7</v>
      </c>
      <c r="BI184" s="28">
        <f>BI186+BI187</f>
        <v>0</v>
      </c>
      <c r="BJ184" s="28">
        <f t="shared" si="406"/>
        <v>3590793.7</v>
      </c>
      <c r="BK184" s="28">
        <f>BK186+BK187</f>
        <v>0</v>
      </c>
      <c r="BL184" s="28">
        <f t="shared" si="678"/>
        <v>3590793.7</v>
      </c>
      <c r="BM184" s="28">
        <f>BM186+BM187</f>
        <v>0</v>
      </c>
      <c r="BN184" s="28">
        <f t="shared" si="679"/>
        <v>3590793.7</v>
      </c>
      <c r="BO184" s="28">
        <f>BO186+BO187</f>
        <v>0</v>
      </c>
      <c r="BP184" s="28">
        <f t="shared" si="680"/>
        <v>3590793.7</v>
      </c>
      <c r="BQ184" s="28">
        <f>BQ186+BQ187</f>
        <v>0</v>
      </c>
      <c r="BR184" s="28">
        <f t="shared" si="681"/>
        <v>3590793.7</v>
      </c>
      <c r="BS184" s="28">
        <f>BS186+BS187</f>
        <v>0</v>
      </c>
      <c r="BT184" s="28">
        <f t="shared" si="682"/>
        <v>3590793.7</v>
      </c>
      <c r="BU184" s="28">
        <f>BU186+BU187</f>
        <v>0</v>
      </c>
      <c r="BV184" s="28">
        <f t="shared" si="683"/>
        <v>3590793.7</v>
      </c>
      <c r="BW184" s="28">
        <f>BW186+BW187</f>
        <v>0</v>
      </c>
      <c r="BX184" s="28">
        <f t="shared" si="684"/>
        <v>3590793.7</v>
      </c>
      <c r="BY184" s="28">
        <f>BY186+BY187</f>
        <v>0</v>
      </c>
      <c r="BZ184" s="28">
        <f t="shared" si="685"/>
        <v>3590793.7</v>
      </c>
      <c r="CA184" s="28">
        <f>CA186+CA187</f>
        <v>0</v>
      </c>
      <c r="CB184" s="28">
        <f t="shared" si="686"/>
        <v>3590793.7</v>
      </c>
      <c r="CC184" s="14">
        <f>CC186+CC187</f>
        <v>-2402309.2000000002</v>
      </c>
      <c r="CD184" s="28">
        <f t="shared" si="687"/>
        <v>1188484.5</v>
      </c>
      <c r="CE184" s="14">
        <f>CE186+CE187</f>
        <v>0</v>
      </c>
      <c r="CF184" s="28">
        <f t="shared" si="688"/>
        <v>1188484.5</v>
      </c>
      <c r="CG184" s="28">
        <f>CG186+CG187</f>
        <v>0</v>
      </c>
      <c r="CH184" s="43">
        <f t="shared" si="689"/>
        <v>1188484.5</v>
      </c>
      <c r="CI184" s="29"/>
      <c r="CJ184" s="31"/>
    </row>
    <row r="185" spans="1:88" x14ac:dyDescent="0.35">
      <c r="A185" s="90"/>
      <c r="B185" s="91" t="s">
        <v>5</v>
      </c>
      <c r="C185" s="102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13"/>
      <c r="AB185" s="27"/>
      <c r="AC185" s="27"/>
      <c r="AD185" s="41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13"/>
      <c r="BC185" s="27"/>
      <c r="BD185" s="13"/>
      <c r="BE185" s="27"/>
      <c r="BF185" s="27"/>
      <c r="BG185" s="41"/>
      <c r="BH185" s="27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14"/>
      <c r="CD185" s="28"/>
      <c r="CE185" s="14"/>
      <c r="CF185" s="28"/>
      <c r="CG185" s="28"/>
      <c r="CH185" s="43"/>
      <c r="CI185" s="29"/>
      <c r="CJ185" s="31"/>
    </row>
    <row r="186" spans="1:88" s="30" customFormat="1" ht="18.75" hidden="1" customHeight="1" x14ac:dyDescent="0.35">
      <c r="A186" s="26"/>
      <c r="B186" s="35" t="s">
        <v>6</v>
      </c>
      <c r="C186" s="49"/>
      <c r="D186" s="37">
        <f>D190+D194+D198+D202+D206+D210+D214+D218+D222+D225+D228+D232+D236+D224</f>
        <v>599118</v>
      </c>
      <c r="E186" s="37">
        <f>E190+E194+E198+E202+E206+E210+E214+E218+E222+E225+E228+E232+E236+E224+E238</f>
        <v>12363.3</v>
      </c>
      <c r="F186" s="27">
        <f t="shared" si="404"/>
        <v>611481.30000000005</v>
      </c>
      <c r="G186" s="37">
        <f>G190+G194+G198+G202+G206+G210+G214+G218+G222+G225+G228+G232+G236+G224+G238+G239+G243+G244+G248</f>
        <v>284356.26200000005</v>
      </c>
      <c r="H186" s="27">
        <f t="shared" ref="H186:H188" si="691">F186+G186</f>
        <v>895837.56200000015</v>
      </c>
      <c r="I186" s="37">
        <f>I190+I194+I198+I202+I206+I210+I214+I218+I222+I225+I228+I232+I236+I224+I238+I239+I243+I244+I248</f>
        <v>0</v>
      </c>
      <c r="J186" s="27">
        <f t="shared" ref="J186:J188" si="692">H186+I186</f>
        <v>895837.56200000015</v>
      </c>
      <c r="K186" s="37">
        <f>K190+K194+K198+K202+K206+K210+K214+K218+K222+K225+K228+K232+K236+K224+K238+K239+K243+K244+K248</f>
        <v>0</v>
      </c>
      <c r="L186" s="27">
        <f t="shared" ref="L186:L188" si="693">J186+K186</f>
        <v>895837.56200000015</v>
      </c>
      <c r="M186" s="37">
        <f>M190+M194+M198+M202+M206+M210+M214+M218+M222+M225+M228+M232+M236+M224+M238+M239+M243+M244+M248+M249</f>
        <v>-99467.26</v>
      </c>
      <c r="N186" s="27">
        <f t="shared" ref="N186:N188" si="694">L186+M186</f>
        <v>796370.30200000014</v>
      </c>
      <c r="O186" s="37">
        <f>O190+O194+O198+O202+O206+O210+O214+O218+O222+O225+O228+O232+O236+O224+O238+O239+O243+O244+O248+O249</f>
        <v>0</v>
      </c>
      <c r="P186" s="27">
        <f t="shared" ref="P186:P188" si="695">N186+O186</f>
        <v>796370.30200000014</v>
      </c>
      <c r="Q186" s="37">
        <f>Q190+Q194+Q198+Q202+Q206+Q210+Q214+Q218+Q222+Q225+Q228+Q232+Q236+Q224+Q238+Q239+Q243+Q244+Q248+Q249</f>
        <v>-113121.58600000001</v>
      </c>
      <c r="R186" s="27">
        <f t="shared" ref="R186:R188" si="696">P186+Q186</f>
        <v>683248.71600000013</v>
      </c>
      <c r="S186" s="37">
        <f>S190+S194+S198+S202+S206+S210+S214+S218+S222+S225+S228+S232+S236+S224+S238+S239+S243+S244+S248+S249</f>
        <v>0</v>
      </c>
      <c r="T186" s="27">
        <f t="shared" ref="T186:T188" si="697">R186+S186</f>
        <v>683248.71600000013</v>
      </c>
      <c r="U186" s="37">
        <f>U190+U194+U198+U202+U206+U210+U214+U218+U222+U225+U228+U232+U236+U224+U238+U243+U248+U249+U246+U241+U250</f>
        <v>-620</v>
      </c>
      <c r="V186" s="27">
        <f t="shared" ref="V186:V188" si="698">T186+U186</f>
        <v>682628.71600000013</v>
      </c>
      <c r="W186" s="37">
        <f>W190+W194+W198+W202+W206+W210+W214+W218+W222+W225+W228+W232+W236+W224+W238+W243+W248+W249+W246+W241+W250</f>
        <v>0</v>
      </c>
      <c r="X186" s="27">
        <f t="shared" ref="X186:X188" si="699">V186+W186</f>
        <v>682628.71600000013</v>
      </c>
      <c r="Y186" s="37">
        <f>Y190+Y194+Y198+Y202+Y206+Y210+Y214+Y218+Y222+Y225+Y228+Y232+Y236+Y224+Y238+Y243+Y248+Y249+Y246+Y241+Y250</f>
        <v>-133084.764</v>
      </c>
      <c r="Z186" s="27">
        <f t="shared" ref="Z186:Z188" si="700">X186+Y186</f>
        <v>549543.95200000016</v>
      </c>
      <c r="AA186" s="16">
        <f>AA190+AA194+AA198+AA202+AA206+AA210+AA214+AA218+AA222+AA225+AA228+AA232+AA236+AA224+AA238+AA243+AA248+AA249+AA246+AA241+AA250</f>
        <v>0</v>
      </c>
      <c r="AB186" s="27">
        <f t="shared" ref="AB186:AB188" si="701">Z186+AA186</f>
        <v>549543.95200000016</v>
      </c>
      <c r="AC186" s="37">
        <f>AC190+AC194+AC198+AC202+AC206+AC210+AC214+AC218+AC222+AC225+AC228+AC232+AC236+AC224+AC238+AC243+AC248+AC249+AC246+AC241+AC250</f>
        <v>0</v>
      </c>
      <c r="AD186" s="27">
        <f t="shared" ref="AD186:AD188" si="702">AB186+AC186</f>
        <v>549543.95200000016</v>
      </c>
      <c r="AE186" s="37">
        <f t="shared" ref="AE186:BH186" si="703">AE190+AE194+AE198+AE202+AE206+AE210+AE214+AE218+AE222+AE225+AE228+AE232+AE236+AE224</f>
        <v>1083181.3</v>
      </c>
      <c r="AF186" s="37">
        <f>AF190+AF194+AF198+AF202+AF206+AF210+AF214+AF218+AF222+AF225+AF228+AF232+AF236+AF224+AF238</f>
        <v>0</v>
      </c>
      <c r="AG186" s="27">
        <f t="shared" si="405"/>
        <v>1083181.3</v>
      </c>
      <c r="AH186" s="37">
        <f>AH190+AH194+AH198+AH202+AH206+AH210+AH214+AH218+AH222+AH225+AH228+AH232+AH236+AH224+AH238+AH239+AH243+AH244+AH248</f>
        <v>0</v>
      </c>
      <c r="AI186" s="27">
        <f t="shared" ref="AI186:AI188" si="704">AG186+AH186</f>
        <v>1083181.3</v>
      </c>
      <c r="AJ186" s="37">
        <f>AJ190+AJ194+AJ198+AJ202+AJ206+AJ210+AJ214+AJ218+AJ222+AJ225+AJ228+AJ232+AJ236+AJ224+AJ238+AJ239+AJ243+AJ244+AJ248</f>
        <v>0</v>
      </c>
      <c r="AK186" s="27">
        <f>AI186+AJ186</f>
        <v>1083181.3</v>
      </c>
      <c r="AL186" s="37">
        <f>AL190+AL194+AL198+AL202+AL206+AL210+AL214+AL218+AL222+AL225+AL228+AL232+AL236+AL224+AL238+AL239+AL243+AL244+AL248</f>
        <v>0</v>
      </c>
      <c r="AM186" s="27">
        <f>AK186+AL186</f>
        <v>1083181.3</v>
      </c>
      <c r="AN186" s="37">
        <f>AN190+AN194+AN198+AN202+AN206+AN210+AN214+AN218+AN222+AN225+AN228+AN232+AN236+AN224+AN238+AN239+AN243+AN244+AN248</f>
        <v>0</v>
      </c>
      <c r="AO186" s="27">
        <f>AM186+AN186</f>
        <v>1083181.3</v>
      </c>
      <c r="AP186" s="37">
        <f>AP190+AP194+AP198+AP202+AP206+AP210+AP214+AP218+AP222+AP225+AP228+AP232+AP236+AP224+AP238+AP239+AP243+AP244+AP248+AP249</f>
        <v>89821.06</v>
      </c>
      <c r="AQ186" s="27">
        <f>AO186+AP186</f>
        <v>1173002.3600000001</v>
      </c>
      <c r="AR186" s="37">
        <f>AR190+AR194+AR198+AR202+AR206+AR210+AR214+AR218+AR222+AR225+AR228+AR232+AR236+AR224+AR238+AR239+AR243+AR244+AR248+AR249</f>
        <v>0</v>
      </c>
      <c r="AS186" s="27">
        <f>AQ186+AR186</f>
        <v>1173002.3600000001</v>
      </c>
      <c r="AT186" s="37">
        <f>AT190+AT194+AT198+AT202+AT206+AT210+AT214+AT218+AT222+AT225+AT228+AT232+AT236+AT224+AT238+AT239+AT243+AT244+AT248+AT249</f>
        <v>21398.400000000001</v>
      </c>
      <c r="AU186" s="27">
        <f>AS186+AT186</f>
        <v>1194400.76</v>
      </c>
      <c r="AV186" s="37">
        <f>AV190+AV194+AV198+AV202+AV206+AV210+AV214+AV218+AV222+AV225+AV228+AV232+AV236+AV224+AV238+AV239+AV243+AV244+AV248+AV249</f>
        <v>0</v>
      </c>
      <c r="AW186" s="27">
        <f>AU186+AV186</f>
        <v>1194400.76</v>
      </c>
      <c r="AX186" s="37">
        <f>AX190+AX194+AX198+AX202+AX206+AX210+AX214+AX218+AX222+AX225+AX228+AX232+AX236+AX224+AX238+AX243+AX248+AX249+AX246+AX241+AX250</f>
        <v>5820.4989999999998</v>
      </c>
      <c r="AY186" s="27">
        <f>AW186+AX186</f>
        <v>1200221.2590000001</v>
      </c>
      <c r="AZ186" s="37">
        <f>AZ190+AZ194+AZ198+AZ202+AZ206+AZ210+AZ214+AZ218+AZ222+AZ225+AZ228+AZ232+AZ236+AZ224+AZ238+AZ243+AZ248+AZ249+AZ246+AZ241+AZ250</f>
        <v>0</v>
      </c>
      <c r="BA186" s="27">
        <f>AY186+AZ186</f>
        <v>1200221.2590000001</v>
      </c>
      <c r="BB186" s="16">
        <f>BB190+BB194+BB198+BB202+BB206+BB210+BB214+BB218+BB222+BB225+BB228+BB232+BB236+BB224+BB238+BB243+BB248+BB249+BB246+BB241+BB250</f>
        <v>-423072.5</v>
      </c>
      <c r="BC186" s="27">
        <f>BA186+BB186</f>
        <v>777148.75900000008</v>
      </c>
      <c r="BD186" s="16">
        <f>BD190+BD194+BD198+BD202+BD206+BD210+BD214+BD218+BD222+BD225+BD228+BD232+BD236+BD224+BD238+BD243+BD248+BD249+BD246+BD241+BD250</f>
        <v>0</v>
      </c>
      <c r="BE186" s="27">
        <f>BC186+BD186</f>
        <v>777148.75900000008</v>
      </c>
      <c r="BF186" s="37">
        <f>BF190+BF194+BF198+BF202+BF206+BF210+BF214+BF218+BF222+BF225+BF228+BF232+BF236+BF224+BF238+BF243+BF248+BF249+BF246+BF241+BF250</f>
        <v>0</v>
      </c>
      <c r="BG186" s="27">
        <f>BE186+BF186</f>
        <v>777148.75900000008</v>
      </c>
      <c r="BH186" s="37">
        <f t="shared" si="703"/>
        <v>1333689.2</v>
      </c>
      <c r="BI186" s="38">
        <f>BI190+BI194+BI198+BI202+BI206+BI210+BI214+BI218+BI222+BI225+BI228+BI232+BI236+BI224+BI238</f>
        <v>0</v>
      </c>
      <c r="BJ186" s="28">
        <f t="shared" si="406"/>
        <v>1333689.2</v>
      </c>
      <c r="BK186" s="38">
        <f>BK190+BK194+BK198+BK202+BK206+BK210+BK214+BK218+BK222+BK225+BK228+BK232+BK236+BK224+BK238+BK239+BK243+BK244+BK248</f>
        <v>0</v>
      </c>
      <c r="BL186" s="28">
        <f t="shared" ref="BL186:BL188" si="705">BJ186+BK186</f>
        <v>1333689.2</v>
      </c>
      <c r="BM186" s="38">
        <f>BM190+BM194+BM198+BM202+BM206+BM210+BM214+BM218+BM222+BM225+BM228+BM232+BM236+BM224+BM238+BM239+BM243+BM244+BM248</f>
        <v>0</v>
      </c>
      <c r="BN186" s="28">
        <f t="shared" ref="BN186:BN188" si="706">BL186+BM186</f>
        <v>1333689.2</v>
      </c>
      <c r="BO186" s="38">
        <f>BO190+BO194+BO198+BO202+BO206+BO210+BO214+BO218+BO222+BO225+BO228+BO232+BO236+BO224+BO238+BO239+BO243+BO244+BO248</f>
        <v>0</v>
      </c>
      <c r="BP186" s="28">
        <f t="shared" ref="BP186:BP188" si="707">BN186+BO186</f>
        <v>1333689.2</v>
      </c>
      <c r="BQ186" s="38">
        <f>BQ190+BQ194+BQ198+BQ202+BQ206+BQ210+BQ214+BQ218+BQ222+BQ225+BQ228+BQ232+BQ236+BQ224+BQ238+BQ239+BQ243+BQ244+BQ248+BQ249</f>
        <v>0</v>
      </c>
      <c r="BR186" s="28">
        <f t="shared" ref="BR186:BR188" si="708">BP186+BQ186</f>
        <v>1333689.2</v>
      </c>
      <c r="BS186" s="38">
        <f>BS190+BS194+BS198+BS202+BS206+BS210+BS214+BS218+BS222+BS225+BS228+BS232+BS236+BS224+BS238+BS239+BS243+BS244+BS248+BS249</f>
        <v>0</v>
      </c>
      <c r="BT186" s="28">
        <f t="shared" ref="BT186:BT188" si="709">BR186+BS186</f>
        <v>1333689.2</v>
      </c>
      <c r="BU186" s="38">
        <f>BU190+BU194+BU198+BU202+BU206+BU210+BU214+BU218+BU222+BU225+BU228+BU232+BU236+BU224+BU238+BU239+BU243+BU244+BU248+BU249</f>
        <v>0</v>
      </c>
      <c r="BV186" s="28">
        <f t="shared" ref="BV186:BV188" si="710">BT186+BU186</f>
        <v>1333689.2</v>
      </c>
      <c r="BW186" s="38">
        <f>BW190+BW194+BW198+BW202+BW206+BW210+BW214+BW218+BW222+BW225+BW228+BW232+BW236+BW224+BW238+BW239+BW243+BW244+BW248+BW249</f>
        <v>0</v>
      </c>
      <c r="BX186" s="28">
        <f t="shared" ref="BX186:BX188" si="711">BV186+BW186</f>
        <v>1333689.2</v>
      </c>
      <c r="BY186" s="38">
        <f>BY190+BY194+BY198+BY202+BY206+BY210+BY214+BY218+BY222+BY225+BY228+BY232+BY236+BY224+BY238+BY243+BY248+BY249+BY246+BY241+BY250</f>
        <v>0</v>
      </c>
      <c r="BZ186" s="28">
        <f t="shared" ref="BZ186:BZ188" si="712">BX186+BY186</f>
        <v>1333689.2</v>
      </c>
      <c r="CA186" s="38">
        <f>CA190+CA194+CA198+CA202+CA206+CA210+CA214+CA218+CA222+CA225+CA228+CA232+CA236+CA224+CA238+CA243+CA248+CA249+CA246+CA241+CA250</f>
        <v>0</v>
      </c>
      <c r="CB186" s="28">
        <f t="shared" ref="CB186:CB188" si="713">BZ186+CA186</f>
        <v>1333689.2</v>
      </c>
      <c r="CC186" s="15">
        <f>CC190+CC194+CC198+CC202+CC206+CC210+CC214+CC218+CC222+CC225+CC228+CC232+CC236+CC224+CC238+CC243+CC248+CC249+CC246+CC241+CC250</f>
        <v>-970204.7</v>
      </c>
      <c r="CD186" s="28">
        <f t="shared" ref="CD186:CD188" si="714">CB186+CC186</f>
        <v>363484.5</v>
      </c>
      <c r="CE186" s="15">
        <f>CE190+CE194+CE198+CE202+CE206+CE210+CE214+CE218+CE222+CE225+CE228+CE232+CE236+CE224+CE238+CE243+CE248+CE249+CE246+CE241+CE250</f>
        <v>0</v>
      </c>
      <c r="CF186" s="28">
        <f t="shared" ref="CF186:CF188" si="715">CD186+CE186</f>
        <v>363484.5</v>
      </c>
      <c r="CG186" s="38">
        <f>CG190+CG194+CG198+CG202+CG206+CG210+CG214+CG218+CG222+CG225+CG228+CG232+CG236+CG224+CG238+CG243+CG248+CG249+CG246+CG241+CG250</f>
        <v>0</v>
      </c>
      <c r="CH186" s="28">
        <f t="shared" ref="CH186:CH188" si="716">CF186+CG186</f>
        <v>363484.5</v>
      </c>
      <c r="CI186" s="29"/>
      <c r="CJ186" s="31">
        <v>0</v>
      </c>
    </row>
    <row r="187" spans="1:88" x14ac:dyDescent="0.35">
      <c r="A187" s="90"/>
      <c r="B187" s="95" t="s">
        <v>20</v>
      </c>
      <c r="C187" s="102"/>
      <c r="D187" s="27">
        <f>D191+D195+D199+D203+D207+D211+D215+D219+D223+D229+D233+D237</f>
        <v>2102955</v>
      </c>
      <c r="E187" s="27">
        <f>E191+E195+E199+E203+E207+E211+E215+E219+E223+E229+E233+E237</f>
        <v>0</v>
      </c>
      <c r="F187" s="27">
        <f t="shared" si="404"/>
        <v>2102955</v>
      </c>
      <c r="G187" s="27">
        <f>G191+G195+G199+G203+G207+G211+G215+G219+G223+G229+G233+G237</f>
        <v>0</v>
      </c>
      <c r="H187" s="27">
        <f t="shared" si="691"/>
        <v>2102955</v>
      </c>
      <c r="I187" s="27">
        <f>I191+I195+I199+I203+I207+I211+I215+I219+I223+I229+I233+I237</f>
        <v>0</v>
      </c>
      <c r="J187" s="27">
        <f t="shared" si="692"/>
        <v>2102955</v>
      </c>
      <c r="K187" s="27">
        <f>K191+K195+K199+K203+K207+K211+K215+K219+K223+K229+K233+K237</f>
        <v>0</v>
      </c>
      <c r="L187" s="27">
        <f t="shared" si="693"/>
        <v>2102955</v>
      </c>
      <c r="M187" s="27">
        <f>M191+M195+M199+M203+M207+M211+M215+M219+M223+M229+M233+M237</f>
        <v>-337893.6</v>
      </c>
      <c r="N187" s="27">
        <f t="shared" si="694"/>
        <v>1765061.4</v>
      </c>
      <c r="O187" s="27">
        <f>O191+O195+O199+O203+O207+O211+O215+O219+O223+O229+O233+O237</f>
        <v>0</v>
      </c>
      <c r="P187" s="27">
        <f t="shared" si="695"/>
        <v>1765061.4</v>
      </c>
      <c r="Q187" s="27">
        <f>Q191+Q195+Q199+Q203+Q207+Q211+Q215+Q219+Q223+Q229+Q233+Q237</f>
        <v>0</v>
      </c>
      <c r="R187" s="27">
        <f t="shared" si="696"/>
        <v>1765061.4</v>
      </c>
      <c r="S187" s="27">
        <f>S191+S195+S199+S203+S207+S211+S215+S219+S223+S229+S233+S237</f>
        <v>0</v>
      </c>
      <c r="T187" s="27">
        <f t="shared" si="697"/>
        <v>1765061.4</v>
      </c>
      <c r="U187" s="27">
        <f>U191+U195+U199+U203+U207+U211+U215+U219+U223+U229+U233+U237+U247+U242</f>
        <v>0</v>
      </c>
      <c r="V187" s="27">
        <f t="shared" si="698"/>
        <v>1765061.4</v>
      </c>
      <c r="W187" s="27">
        <f>W191+W195+W199+W203+W207+W211+W215+W219+W223+W229+W233+W237+W247+W242</f>
        <v>0</v>
      </c>
      <c r="X187" s="27">
        <f t="shared" si="699"/>
        <v>1765061.4</v>
      </c>
      <c r="Y187" s="27">
        <f>Y191+Y195+Y199+Y203+Y207+Y211+Y215+Y219+Y223+Y229+Y233+Y237+Y247+Y242</f>
        <v>-682987.7</v>
      </c>
      <c r="Z187" s="27">
        <f t="shared" si="700"/>
        <v>1082073.7</v>
      </c>
      <c r="AA187" s="13">
        <f>AA191+AA195+AA199+AA203+AA207+AA211+AA215+AA219+AA223+AA229+AA233+AA237+AA247+AA242</f>
        <v>0</v>
      </c>
      <c r="AB187" s="27">
        <f t="shared" si="701"/>
        <v>1082073.7</v>
      </c>
      <c r="AC187" s="27">
        <f>AC191+AC195+AC199+AC203+AC207+AC211+AC215+AC219+AC223+AC229+AC233+AC237+AC247+AC242</f>
        <v>0</v>
      </c>
      <c r="AD187" s="41">
        <f t="shared" si="702"/>
        <v>1082073.7</v>
      </c>
      <c r="AE187" s="27">
        <f t="shared" ref="AE187:BH187" si="717">AE191+AE195+AE199+AE203+AE207+AE211+AE215+AE219+AE223+AE229+AE233+AE237</f>
        <v>1860675</v>
      </c>
      <c r="AF187" s="27">
        <f>AF191+AF195+AF199+AF203+AF207+AF211+AF215+AF219+AF223+AF229+AF233+AF237</f>
        <v>0</v>
      </c>
      <c r="AG187" s="27">
        <f t="shared" si="405"/>
        <v>1860675</v>
      </c>
      <c r="AH187" s="27">
        <f>AH191+AH195+AH199+AH203+AH207+AH211+AH215+AH219+AH223+AH229+AH233+AH237</f>
        <v>0</v>
      </c>
      <c r="AI187" s="27">
        <f t="shared" si="704"/>
        <v>1860675</v>
      </c>
      <c r="AJ187" s="27">
        <f>AJ191+AJ195+AJ199+AJ203+AJ207+AJ211+AJ215+AJ219+AJ223+AJ229+AJ233+AJ237</f>
        <v>0</v>
      </c>
      <c r="AK187" s="27">
        <f>AI187+AJ187</f>
        <v>1860675</v>
      </c>
      <c r="AL187" s="27">
        <f>AL191+AL195+AL199+AL203+AL207+AL211+AL215+AL219+AL223+AL229+AL233+AL237</f>
        <v>0</v>
      </c>
      <c r="AM187" s="27">
        <f>AK187+AL187</f>
        <v>1860675</v>
      </c>
      <c r="AN187" s="27">
        <f>AN191+AN195+AN199+AN203+AN207+AN211+AN215+AN219+AN223+AN229+AN233+AN237</f>
        <v>0</v>
      </c>
      <c r="AO187" s="27">
        <f>AM187+AN187</f>
        <v>1860675</v>
      </c>
      <c r="AP187" s="27">
        <f>AP191+AP195+AP199+AP203+AP207+AP211+AP215+AP219+AP223+AP229+AP233+AP237</f>
        <v>379331.1</v>
      </c>
      <c r="AQ187" s="27">
        <f>AO187+AP187</f>
        <v>2240006.1</v>
      </c>
      <c r="AR187" s="27">
        <f>AR191+AR195+AR199+AR203+AR207+AR211+AR215+AR219+AR223+AR229+AR233+AR237</f>
        <v>0</v>
      </c>
      <c r="AS187" s="27">
        <f>AQ187+AR187</f>
        <v>2240006.1</v>
      </c>
      <c r="AT187" s="27">
        <f>AT191+AT195+AT199+AT203+AT207+AT211+AT215+AT219+AT223+AT229+AT233+AT237</f>
        <v>0</v>
      </c>
      <c r="AU187" s="27">
        <f>AS187+AT187</f>
        <v>2240006.1</v>
      </c>
      <c r="AV187" s="27">
        <f>AV191+AV195+AV199+AV203+AV207+AV211+AV215+AV219+AV223+AV229+AV233+AV237</f>
        <v>0</v>
      </c>
      <c r="AW187" s="27">
        <f>AU187+AV187</f>
        <v>2240006.1</v>
      </c>
      <c r="AX187" s="27">
        <f>AX191+AX195+AX199+AX203+AX207+AX211+AX215+AX219+AX223+AX229+AX233+AX237+AX247+AX242</f>
        <v>0</v>
      </c>
      <c r="AY187" s="27">
        <f>AW187+AX187</f>
        <v>2240006.1</v>
      </c>
      <c r="AZ187" s="27">
        <f>AZ191+AZ195+AZ199+AZ203+AZ207+AZ211+AZ215+AZ219+AZ223+AZ229+AZ233+AZ237+AZ247+AZ242</f>
        <v>0</v>
      </c>
      <c r="BA187" s="27">
        <f>AY187+AZ187</f>
        <v>2240006.1</v>
      </c>
      <c r="BB187" s="13">
        <f>BB191+BB195+BB199+BB203+BB207+BB211+BB215+BB219+BB223+BB229+BB233+BB237+BB247+BB242</f>
        <v>-1040731.8</v>
      </c>
      <c r="BC187" s="27">
        <f>BA187+BB187</f>
        <v>1199274.3</v>
      </c>
      <c r="BD187" s="13">
        <f>BD191+BD195+BD199+BD203+BD207+BD211+BD215+BD219+BD223+BD229+BD233+BD237+BD247+BD242</f>
        <v>0</v>
      </c>
      <c r="BE187" s="27">
        <f>BC187+BD187</f>
        <v>1199274.3</v>
      </c>
      <c r="BF187" s="27">
        <f>BF191+BF195+BF199+BF203+BF207+BF211+BF215+BF219+BF223+BF229+BF233+BF237+BF247+BF242</f>
        <v>0</v>
      </c>
      <c r="BG187" s="41">
        <f>BE187+BF187</f>
        <v>1199274.3</v>
      </c>
      <c r="BH187" s="27">
        <f t="shared" si="717"/>
        <v>2257104.5</v>
      </c>
      <c r="BI187" s="28">
        <f>BI191+BI195+BI199+BI203+BI207+BI211+BI215+BI219+BI223+BI229+BI233+BI237</f>
        <v>0</v>
      </c>
      <c r="BJ187" s="28">
        <f t="shared" si="406"/>
        <v>2257104.5</v>
      </c>
      <c r="BK187" s="28">
        <f>BK191+BK195+BK199+BK203+BK207+BK211+BK215+BK219+BK223+BK229+BK233+BK237</f>
        <v>0</v>
      </c>
      <c r="BL187" s="28">
        <f t="shared" si="705"/>
        <v>2257104.5</v>
      </c>
      <c r="BM187" s="28">
        <f>BM191+BM195+BM199+BM203+BM207+BM211+BM215+BM219+BM223+BM229+BM233+BM237</f>
        <v>0</v>
      </c>
      <c r="BN187" s="28">
        <f t="shared" si="706"/>
        <v>2257104.5</v>
      </c>
      <c r="BO187" s="28">
        <f>BO191+BO195+BO199+BO203+BO207+BO211+BO215+BO219+BO223+BO229+BO233+BO237</f>
        <v>0</v>
      </c>
      <c r="BP187" s="28">
        <f t="shared" si="707"/>
        <v>2257104.5</v>
      </c>
      <c r="BQ187" s="28">
        <f>BQ191+BQ195+BQ199+BQ203+BQ207+BQ211+BQ215+BQ219+BQ223+BQ229+BQ233+BQ237</f>
        <v>0</v>
      </c>
      <c r="BR187" s="28">
        <f t="shared" si="708"/>
        <v>2257104.5</v>
      </c>
      <c r="BS187" s="28">
        <f>BS191+BS195+BS199+BS203+BS207+BS211+BS215+BS219+BS223+BS229+BS233+BS237</f>
        <v>0</v>
      </c>
      <c r="BT187" s="28">
        <f t="shared" si="709"/>
        <v>2257104.5</v>
      </c>
      <c r="BU187" s="28">
        <f>BU191+BU195+BU199+BU203+BU207+BU211+BU215+BU219+BU223+BU229+BU233+BU237</f>
        <v>0</v>
      </c>
      <c r="BV187" s="28">
        <f t="shared" si="710"/>
        <v>2257104.5</v>
      </c>
      <c r="BW187" s="28">
        <f>BW191+BW195+BW199+BW203+BW207+BW211+BW215+BW219+BW223+BW229+BW233+BW237</f>
        <v>0</v>
      </c>
      <c r="BX187" s="28">
        <f t="shared" si="711"/>
        <v>2257104.5</v>
      </c>
      <c r="BY187" s="28">
        <f>BY191+BY195+BY199+BY203+BY207+BY211+BY215+BY219+BY223+BY229+BY233+BY237+BY247+BY242</f>
        <v>0</v>
      </c>
      <c r="BZ187" s="28">
        <f t="shared" si="712"/>
        <v>2257104.5</v>
      </c>
      <c r="CA187" s="28">
        <f>CA191+CA195+CA199+CA203+CA207+CA211+CA215+CA219+CA223+CA229+CA233+CA237+CA247+CA242</f>
        <v>0</v>
      </c>
      <c r="CB187" s="28">
        <f t="shared" si="713"/>
        <v>2257104.5</v>
      </c>
      <c r="CC187" s="14">
        <f>CC191+CC195+CC199+CC203+CC207+CC211+CC215+CC219+CC223+CC229+CC233+CC237+CC247+CC242</f>
        <v>-1432104.5</v>
      </c>
      <c r="CD187" s="28">
        <f t="shared" si="714"/>
        <v>825000</v>
      </c>
      <c r="CE187" s="14">
        <f>CE191+CE195+CE199+CE203+CE207+CE211+CE215+CE219+CE223+CE229+CE233+CE237+CE247+CE242</f>
        <v>0</v>
      </c>
      <c r="CF187" s="28">
        <f t="shared" si="715"/>
        <v>825000</v>
      </c>
      <c r="CG187" s="28">
        <f>CG191+CG195+CG199+CG203+CG207+CG211+CG215+CG219+CG223+CG229+CG233+CG237+CG247+CG242</f>
        <v>0</v>
      </c>
      <c r="CH187" s="43">
        <f t="shared" si="716"/>
        <v>825000</v>
      </c>
      <c r="CI187" s="29"/>
      <c r="CJ187" s="31"/>
    </row>
    <row r="188" spans="1:88" ht="56.25" customHeight="1" x14ac:dyDescent="0.35">
      <c r="A188" s="90" t="s">
        <v>194</v>
      </c>
      <c r="B188" s="95" t="s">
        <v>131</v>
      </c>
      <c r="C188" s="100" t="s">
        <v>349</v>
      </c>
      <c r="D188" s="13">
        <f>D190+D191</f>
        <v>311998.90000000002</v>
      </c>
      <c r="E188" s="41">
        <f>E190+E191</f>
        <v>0</v>
      </c>
      <c r="F188" s="13">
        <f t="shared" si="404"/>
        <v>311998.90000000002</v>
      </c>
      <c r="G188" s="13">
        <f>G190+G191</f>
        <v>90690.504000000001</v>
      </c>
      <c r="H188" s="13">
        <f t="shared" si="691"/>
        <v>402689.40400000004</v>
      </c>
      <c r="I188" s="13">
        <f>I190+I191</f>
        <v>0</v>
      </c>
      <c r="J188" s="13">
        <f t="shared" si="692"/>
        <v>402689.40400000004</v>
      </c>
      <c r="K188" s="13">
        <f>K190+K191</f>
        <v>0</v>
      </c>
      <c r="L188" s="13">
        <f t="shared" si="693"/>
        <v>402689.40400000004</v>
      </c>
      <c r="M188" s="13">
        <f>M190+M191</f>
        <v>0</v>
      </c>
      <c r="N188" s="13">
        <f t="shared" si="694"/>
        <v>402689.40400000004</v>
      </c>
      <c r="O188" s="13">
        <f>O190+O191</f>
        <v>0</v>
      </c>
      <c r="P188" s="13">
        <f t="shared" si="695"/>
        <v>402689.40400000004</v>
      </c>
      <c r="Q188" s="13">
        <f>Q190+Q191</f>
        <v>0</v>
      </c>
      <c r="R188" s="13">
        <f t="shared" si="696"/>
        <v>402689.40400000004</v>
      </c>
      <c r="S188" s="13">
        <f>S190+S191</f>
        <v>0</v>
      </c>
      <c r="T188" s="13">
        <f t="shared" si="697"/>
        <v>402689.40400000004</v>
      </c>
      <c r="U188" s="13">
        <f>U190+U191</f>
        <v>0</v>
      </c>
      <c r="V188" s="13">
        <f t="shared" si="698"/>
        <v>402689.40400000004</v>
      </c>
      <c r="W188" s="13">
        <f>W190+W191</f>
        <v>0</v>
      </c>
      <c r="X188" s="13">
        <f t="shared" si="699"/>
        <v>402689.40400000004</v>
      </c>
      <c r="Y188" s="13">
        <f>Y190+Y191</f>
        <v>0</v>
      </c>
      <c r="Z188" s="13">
        <f t="shared" si="700"/>
        <v>402689.40400000004</v>
      </c>
      <c r="AA188" s="13">
        <f>AA190+AA191</f>
        <v>0</v>
      </c>
      <c r="AB188" s="13">
        <f t="shared" si="701"/>
        <v>402689.40400000004</v>
      </c>
      <c r="AC188" s="22">
        <f>AC190+AC191</f>
        <v>0</v>
      </c>
      <c r="AD188" s="41">
        <f t="shared" si="702"/>
        <v>402689.40400000004</v>
      </c>
      <c r="AE188" s="13">
        <f>AE190+AE191</f>
        <v>0</v>
      </c>
      <c r="AF188" s="41">
        <f>AF190+AF191</f>
        <v>0</v>
      </c>
      <c r="AG188" s="13">
        <f t="shared" si="405"/>
        <v>0</v>
      </c>
      <c r="AH188" s="13">
        <f>AH190+AH191</f>
        <v>0</v>
      </c>
      <c r="AI188" s="13">
        <f t="shared" si="704"/>
        <v>0</v>
      </c>
      <c r="AJ188" s="13">
        <f>AJ190+AJ191</f>
        <v>0</v>
      </c>
      <c r="AK188" s="13">
        <f>AI188+AJ188</f>
        <v>0</v>
      </c>
      <c r="AL188" s="13">
        <f>AL190+AL191</f>
        <v>0</v>
      </c>
      <c r="AM188" s="13">
        <f>AK188+AL188</f>
        <v>0</v>
      </c>
      <c r="AN188" s="13">
        <f>AN190+AN191</f>
        <v>0</v>
      </c>
      <c r="AO188" s="13">
        <f>AM188+AN188</f>
        <v>0</v>
      </c>
      <c r="AP188" s="13">
        <f>AP190+AP191</f>
        <v>0</v>
      </c>
      <c r="AQ188" s="13">
        <f>AO188+AP188</f>
        <v>0</v>
      </c>
      <c r="AR188" s="13">
        <f>AR190+AR191</f>
        <v>0</v>
      </c>
      <c r="AS188" s="13">
        <f>AQ188+AR188</f>
        <v>0</v>
      </c>
      <c r="AT188" s="13">
        <f>AT190+AT191</f>
        <v>0</v>
      </c>
      <c r="AU188" s="13">
        <f>AS188+AT188</f>
        <v>0</v>
      </c>
      <c r="AV188" s="13">
        <f>AV190+AV191</f>
        <v>0</v>
      </c>
      <c r="AW188" s="13">
        <f>AU188+AV188</f>
        <v>0</v>
      </c>
      <c r="AX188" s="13">
        <f>AX190+AX191</f>
        <v>0</v>
      </c>
      <c r="AY188" s="13">
        <f>AW188+AX188</f>
        <v>0</v>
      </c>
      <c r="AZ188" s="13">
        <f>AZ190+AZ191</f>
        <v>0</v>
      </c>
      <c r="BA188" s="13">
        <f>AY188+AZ188</f>
        <v>0</v>
      </c>
      <c r="BB188" s="13">
        <f>BB190+BB191</f>
        <v>0</v>
      </c>
      <c r="BC188" s="13">
        <f>BA188+BB188</f>
        <v>0</v>
      </c>
      <c r="BD188" s="13">
        <f>BD190+BD191</f>
        <v>0</v>
      </c>
      <c r="BE188" s="13">
        <f>BC188+BD188</f>
        <v>0</v>
      </c>
      <c r="BF188" s="22">
        <f>BF190+BF191</f>
        <v>0</v>
      </c>
      <c r="BG188" s="41">
        <f>BE188+BF188</f>
        <v>0</v>
      </c>
      <c r="BH188" s="13">
        <f>BH190+BH191</f>
        <v>0</v>
      </c>
      <c r="BI188" s="14">
        <f>BI190+BI191</f>
        <v>0</v>
      </c>
      <c r="BJ188" s="14">
        <f t="shared" si="406"/>
        <v>0</v>
      </c>
      <c r="BK188" s="14">
        <f>BK190+BK191</f>
        <v>0</v>
      </c>
      <c r="BL188" s="14">
        <f t="shared" si="705"/>
        <v>0</v>
      </c>
      <c r="BM188" s="14">
        <f>BM190+BM191</f>
        <v>0</v>
      </c>
      <c r="BN188" s="14">
        <f t="shared" si="706"/>
        <v>0</v>
      </c>
      <c r="BO188" s="14">
        <f>BO190+BO191</f>
        <v>0</v>
      </c>
      <c r="BP188" s="14">
        <f t="shared" si="707"/>
        <v>0</v>
      </c>
      <c r="BQ188" s="14">
        <f>BQ190+BQ191</f>
        <v>0</v>
      </c>
      <c r="BR188" s="14">
        <f t="shared" si="708"/>
        <v>0</v>
      </c>
      <c r="BS188" s="14">
        <f>BS190+BS191</f>
        <v>0</v>
      </c>
      <c r="BT188" s="14">
        <f t="shared" si="709"/>
        <v>0</v>
      </c>
      <c r="BU188" s="14">
        <f>BU190+BU191</f>
        <v>0</v>
      </c>
      <c r="BV188" s="14">
        <f t="shared" si="710"/>
        <v>0</v>
      </c>
      <c r="BW188" s="14">
        <f>BW190+BW191</f>
        <v>0</v>
      </c>
      <c r="BX188" s="14">
        <f t="shared" si="711"/>
        <v>0</v>
      </c>
      <c r="BY188" s="14">
        <f>BY190+BY191</f>
        <v>0</v>
      </c>
      <c r="BZ188" s="14">
        <f t="shared" si="712"/>
        <v>0</v>
      </c>
      <c r="CA188" s="14">
        <f>CA190+CA191</f>
        <v>0</v>
      </c>
      <c r="CB188" s="14">
        <f t="shared" si="713"/>
        <v>0</v>
      </c>
      <c r="CC188" s="14">
        <f>CC190+CC191</f>
        <v>0</v>
      </c>
      <c r="CD188" s="14">
        <f t="shared" si="714"/>
        <v>0</v>
      </c>
      <c r="CE188" s="14">
        <f>CE190+CE191</f>
        <v>0</v>
      </c>
      <c r="CF188" s="14">
        <f t="shared" si="715"/>
        <v>0</v>
      </c>
      <c r="CG188" s="24">
        <f>CG190+CG191</f>
        <v>0</v>
      </c>
      <c r="CH188" s="43">
        <f t="shared" si="716"/>
        <v>0</v>
      </c>
      <c r="CJ188" s="11"/>
    </row>
    <row r="189" spans="1:88" ht="18.75" customHeight="1" x14ac:dyDescent="0.35">
      <c r="A189" s="90"/>
      <c r="B189" s="95" t="s">
        <v>5</v>
      </c>
      <c r="C189" s="102"/>
      <c r="D189" s="13"/>
      <c r="E189" s="41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22"/>
      <c r="AD189" s="41"/>
      <c r="AE189" s="13"/>
      <c r="AF189" s="41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22"/>
      <c r="BG189" s="41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4"/>
      <c r="CF189" s="14"/>
      <c r="CG189" s="24"/>
      <c r="CH189" s="43"/>
      <c r="CJ189" s="11"/>
    </row>
    <row r="190" spans="1:88" s="3" customFormat="1" ht="18.75" hidden="1" customHeight="1" x14ac:dyDescent="0.35">
      <c r="A190" s="1"/>
      <c r="B190" s="19" t="s">
        <v>6</v>
      </c>
      <c r="C190" s="2"/>
      <c r="D190" s="16">
        <v>85005.3</v>
      </c>
      <c r="E190" s="42"/>
      <c r="F190" s="13">
        <f t="shared" si="404"/>
        <v>85005.3</v>
      </c>
      <c r="G190" s="16">
        <f>40.056+90650.448</f>
        <v>90690.504000000001</v>
      </c>
      <c r="H190" s="13">
        <f t="shared" ref="H190:H192" si="718">F190+G190</f>
        <v>175695.804</v>
      </c>
      <c r="I190" s="16"/>
      <c r="J190" s="13">
        <f t="shared" ref="J190:J192" si="719">H190+I190</f>
        <v>175695.804</v>
      </c>
      <c r="K190" s="16"/>
      <c r="L190" s="13">
        <f t="shared" ref="L190:L192" si="720">J190+K190</f>
        <v>175695.804</v>
      </c>
      <c r="M190" s="16"/>
      <c r="N190" s="13">
        <f t="shared" ref="N190:N192" si="721">L190+M190</f>
        <v>175695.804</v>
      </c>
      <c r="O190" s="16"/>
      <c r="P190" s="13">
        <f t="shared" ref="P190:P192" si="722">N190+O190</f>
        <v>175695.804</v>
      </c>
      <c r="Q190" s="16"/>
      <c r="R190" s="13">
        <f t="shared" ref="R190:R192" si="723">P190+Q190</f>
        <v>175695.804</v>
      </c>
      <c r="S190" s="16"/>
      <c r="T190" s="13">
        <f t="shared" ref="T190:T192" si="724">R190+S190</f>
        <v>175695.804</v>
      </c>
      <c r="U190" s="16">
        <v>-13500</v>
      </c>
      <c r="V190" s="13">
        <f t="shared" ref="V190:V192" si="725">T190+U190</f>
        <v>162195.804</v>
      </c>
      <c r="W190" s="16"/>
      <c r="X190" s="13">
        <f t="shared" ref="X190:X192" si="726">V190+W190</f>
        <v>162195.804</v>
      </c>
      <c r="Y190" s="16"/>
      <c r="Z190" s="13">
        <f t="shared" ref="Z190:Z192" si="727">X190+Y190</f>
        <v>162195.804</v>
      </c>
      <c r="AA190" s="16"/>
      <c r="AB190" s="13">
        <f t="shared" ref="AB190:AB192" si="728">Z190+AA190</f>
        <v>162195.804</v>
      </c>
      <c r="AC190" s="23"/>
      <c r="AD190" s="13">
        <f t="shared" ref="AD190:AD192" si="729">AB190+AC190</f>
        <v>162195.804</v>
      </c>
      <c r="AE190" s="16">
        <v>0</v>
      </c>
      <c r="AF190" s="42"/>
      <c r="AG190" s="13">
        <f t="shared" si="405"/>
        <v>0</v>
      </c>
      <c r="AH190" s="16"/>
      <c r="AI190" s="13">
        <f t="shared" ref="AI190:AI192" si="730">AG190+AH190</f>
        <v>0</v>
      </c>
      <c r="AJ190" s="16"/>
      <c r="AK190" s="13">
        <f>AI190+AJ190</f>
        <v>0</v>
      </c>
      <c r="AL190" s="16"/>
      <c r="AM190" s="13">
        <f>AK190+AL190</f>
        <v>0</v>
      </c>
      <c r="AN190" s="16"/>
      <c r="AO190" s="13">
        <f>AM190+AN190</f>
        <v>0</v>
      </c>
      <c r="AP190" s="16"/>
      <c r="AQ190" s="13">
        <f>AO190+AP190</f>
        <v>0</v>
      </c>
      <c r="AR190" s="16"/>
      <c r="AS190" s="13">
        <f>AQ190+AR190</f>
        <v>0</v>
      </c>
      <c r="AT190" s="16"/>
      <c r="AU190" s="13">
        <f>AS190+AT190</f>
        <v>0</v>
      </c>
      <c r="AV190" s="16"/>
      <c r="AW190" s="13">
        <f>AU190+AV190</f>
        <v>0</v>
      </c>
      <c r="AX190" s="16"/>
      <c r="AY190" s="13">
        <f>AW190+AX190</f>
        <v>0</v>
      </c>
      <c r="AZ190" s="16"/>
      <c r="BA190" s="13">
        <f>AY190+AZ190</f>
        <v>0</v>
      </c>
      <c r="BB190" s="16"/>
      <c r="BC190" s="13">
        <f>BA190+BB190</f>
        <v>0</v>
      </c>
      <c r="BD190" s="16"/>
      <c r="BE190" s="13">
        <f>BC190+BD190</f>
        <v>0</v>
      </c>
      <c r="BF190" s="23"/>
      <c r="BG190" s="13">
        <f>BE190+BF190</f>
        <v>0</v>
      </c>
      <c r="BH190" s="15">
        <v>0</v>
      </c>
      <c r="BI190" s="15"/>
      <c r="BJ190" s="14">
        <f t="shared" si="406"/>
        <v>0</v>
      </c>
      <c r="BK190" s="15"/>
      <c r="BL190" s="14">
        <f t="shared" ref="BL190:BL192" si="731">BJ190+BK190</f>
        <v>0</v>
      </c>
      <c r="BM190" s="15"/>
      <c r="BN190" s="14">
        <f t="shared" ref="BN190:BN192" si="732">BL190+BM190</f>
        <v>0</v>
      </c>
      <c r="BO190" s="15"/>
      <c r="BP190" s="14">
        <f t="shared" ref="BP190:BP192" si="733">BN190+BO190</f>
        <v>0</v>
      </c>
      <c r="BQ190" s="15"/>
      <c r="BR190" s="14">
        <f t="shared" ref="BR190:BR192" si="734">BP190+BQ190</f>
        <v>0</v>
      </c>
      <c r="BS190" s="15"/>
      <c r="BT190" s="14">
        <f t="shared" ref="BT190:BT192" si="735">BR190+BS190</f>
        <v>0</v>
      </c>
      <c r="BU190" s="15"/>
      <c r="BV190" s="14">
        <f t="shared" ref="BV190:BV192" si="736">BT190+BU190</f>
        <v>0</v>
      </c>
      <c r="BW190" s="15"/>
      <c r="BX190" s="14">
        <f t="shared" ref="BX190:BX192" si="737">BV190+BW190</f>
        <v>0</v>
      </c>
      <c r="BY190" s="15"/>
      <c r="BZ190" s="14">
        <f t="shared" ref="BZ190:BZ192" si="738">BX190+BY190</f>
        <v>0</v>
      </c>
      <c r="CA190" s="15"/>
      <c r="CB190" s="14">
        <f t="shared" ref="CB190:CB192" si="739">BZ190+CA190</f>
        <v>0</v>
      </c>
      <c r="CC190" s="15"/>
      <c r="CD190" s="14">
        <f t="shared" ref="CD190:CD192" si="740">CB190+CC190</f>
        <v>0</v>
      </c>
      <c r="CE190" s="15"/>
      <c r="CF190" s="14">
        <f t="shared" ref="CF190:CF192" si="741">CD190+CE190</f>
        <v>0</v>
      </c>
      <c r="CG190" s="25"/>
      <c r="CH190" s="14">
        <f t="shared" ref="CH190:CH192" si="742">CF190+CG190</f>
        <v>0</v>
      </c>
      <c r="CI190" s="8" t="s">
        <v>229</v>
      </c>
      <c r="CJ190" s="11">
        <v>0</v>
      </c>
    </row>
    <row r="191" spans="1:88" ht="18.75" customHeight="1" x14ac:dyDescent="0.35">
      <c r="A191" s="90"/>
      <c r="B191" s="95" t="s">
        <v>20</v>
      </c>
      <c r="C191" s="102"/>
      <c r="D191" s="13">
        <v>226993.6</v>
      </c>
      <c r="E191" s="41"/>
      <c r="F191" s="13">
        <f t="shared" si="404"/>
        <v>226993.6</v>
      </c>
      <c r="G191" s="13"/>
      <c r="H191" s="13">
        <f t="shared" si="718"/>
        <v>226993.6</v>
      </c>
      <c r="I191" s="13"/>
      <c r="J191" s="13">
        <f t="shared" si="719"/>
        <v>226993.6</v>
      </c>
      <c r="K191" s="13"/>
      <c r="L191" s="13">
        <f t="shared" si="720"/>
        <v>226993.6</v>
      </c>
      <c r="M191" s="13"/>
      <c r="N191" s="13">
        <f t="shared" si="721"/>
        <v>226993.6</v>
      </c>
      <c r="O191" s="13"/>
      <c r="P191" s="13">
        <f t="shared" si="722"/>
        <v>226993.6</v>
      </c>
      <c r="Q191" s="13"/>
      <c r="R191" s="13">
        <f t="shared" si="723"/>
        <v>226993.6</v>
      </c>
      <c r="S191" s="13"/>
      <c r="T191" s="13">
        <f t="shared" si="724"/>
        <v>226993.6</v>
      </c>
      <c r="U191" s="13">
        <f>13500</f>
        <v>13500</v>
      </c>
      <c r="V191" s="13">
        <f t="shared" si="725"/>
        <v>240493.6</v>
      </c>
      <c r="W191" s="13"/>
      <c r="X191" s="13">
        <f t="shared" si="726"/>
        <v>240493.6</v>
      </c>
      <c r="Y191" s="13"/>
      <c r="Z191" s="13">
        <f t="shared" si="727"/>
        <v>240493.6</v>
      </c>
      <c r="AA191" s="13"/>
      <c r="AB191" s="13">
        <f t="shared" si="728"/>
        <v>240493.6</v>
      </c>
      <c r="AC191" s="22"/>
      <c r="AD191" s="41">
        <f t="shared" si="729"/>
        <v>240493.6</v>
      </c>
      <c r="AE191" s="13">
        <v>0</v>
      </c>
      <c r="AF191" s="41"/>
      <c r="AG191" s="13">
        <f t="shared" si="405"/>
        <v>0</v>
      </c>
      <c r="AH191" s="13"/>
      <c r="AI191" s="13">
        <f t="shared" si="730"/>
        <v>0</v>
      </c>
      <c r="AJ191" s="13"/>
      <c r="AK191" s="13">
        <f>AI191+AJ191</f>
        <v>0</v>
      </c>
      <c r="AL191" s="13"/>
      <c r="AM191" s="13">
        <f>AK191+AL191</f>
        <v>0</v>
      </c>
      <c r="AN191" s="13"/>
      <c r="AO191" s="13">
        <f>AM191+AN191</f>
        <v>0</v>
      </c>
      <c r="AP191" s="13"/>
      <c r="AQ191" s="13">
        <f>AO191+AP191</f>
        <v>0</v>
      </c>
      <c r="AR191" s="13"/>
      <c r="AS191" s="13">
        <f>AQ191+AR191</f>
        <v>0</v>
      </c>
      <c r="AT191" s="13"/>
      <c r="AU191" s="13">
        <f>AS191+AT191</f>
        <v>0</v>
      </c>
      <c r="AV191" s="13"/>
      <c r="AW191" s="13">
        <f>AU191+AV191</f>
        <v>0</v>
      </c>
      <c r="AX191" s="13"/>
      <c r="AY191" s="13">
        <f>AW191+AX191</f>
        <v>0</v>
      </c>
      <c r="AZ191" s="13"/>
      <c r="BA191" s="13">
        <f>AY191+AZ191</f>
        <v>0</v>
      </c>
      <c r="BB191" s="13"/>
      <c r="BC191" s="13">
        <f>BA191+BB191</f>
        <v>0</v>
      </c>
      <c r="BD191" s="13"/>
      <c r="BE191" s="13">
        <f>BC191+BD191</f>
        <v>0</v>
      </c>
      <c r="BF191" s="22"/>
      <c r="BG191" s="41">
        <f>BE191+BF191</f>
        <v>0</v>
      </c>
      <c r="BH191" s="14">
        <v>0</v>
      </c>
      <c r="BI191" s="14"/>
      <c r="BJ191" s="14">
        <f t="shared" si="406"/>
        <v>0</v>
      </c>
      <c r="BK191" s="14"/>
      <c r="BL191" s="14">
        <f t="shared" si="731"/>
        <v>0</v>
      </c>
      <c r="BM191" s="14"/>
      <c r="BN191" s="14">
        <f t="shared" si="732"/>
        <v>0</v>
      </c>
      <c r="BO191" s="14"/>
      <c r="BP191" s="14">
        <f t="shared" si="733"/>
        <v>0</v>
      </c>
      <c r="BQ191" s="14"/>
      <c r="BR191" s="14">
        <f t="shared" si="734"/>
        <v>0</v>
      </c>
      <c r="BS191" s="14"/>
      <c r="BT191" s="14">
        <f t="shared" si="735"/>
        <v>0</v>
      </c>
      <c r="BU191" s="14"/>
      <c r="BV191" s="14">
        <f t="shared" si="736"/>
        <v>0</v>
      </c>
      <c r="BW191" s="14"/>
      <c r="BX191" s="14">
        <f t="shared" si="737"/>
        <v>0</v>
      </c>
      <c r="BY191" s="14"/>
      <c r="BZ191" s="14">
        <f t="shared" si="738"/>
        <v>0</v>
      </c>
      <c r="CA191" s="14"/>
      <c r="CB191" s="14">
        <f t="shared" si="739"/>
        <v>0</v>
      </c>
      <c r="CC191" s="14"/>
      <c r="CD191" s="14">
        <f t="shared" si="740"/>
        <v>0</v>
      </c>
      <c r="CE191" s="14"/>
      <c r="CF191" s="14">
        <f t="shared" si="741"/>
        <v>0</v>
      </c>
      <c r="CG191" s="24"/>
      <c r="CH191" s="43">
        <f t="shared" si="742"/>
        <v>0</v>
      </c>
      <c r="CI191" s="8" t="s">
        <v>230</v>
      </c>
      <c r="CJ191" s="11"/>
    </row>
    <row r="192" spans="1:88" ht="56.25" customHeight="1" x14ac:dyDescent="0.35">
      <c r="A192" s="90" t="s">
        <v>195</v>
      </c>
      <c r="B192" s="95" t="s">
        <v>35</v>
      </c>
      <c r="C192" s="100" t="s">
        <v>349</v>
      </c>
      <c r="D192" s="13">
        <f>D194+D195</f>
        <v>469142.3</v>
      </c>
      <c r="E192" s="41">
        <f>E194+E195</f>
        <v>0</v>
      </c>
      <c r="F192" s="13">
        <f t="shared" si="404"/>
        <v>469142.3</v>
      </c>
      <c r="G192" s="13">
        <f>G194+G195</f>
        <v>0</v>
      </c>
      <c r="H192" s="13">
        <f t="shared" si="718"/>
        <v>469142.3</v>
      </c>
      <c r="I192" s="13">
        <f>I194+I195</f>
        <v>0</v>
      </c>
      <c r="J192" s="13">
        <f t="shared" si="719"/>
        <v>469142.3</v>
      </c>
      <c r="K192" s="13">
        <f>K194+K195</f>
        <v>0</v>
      </c>
      <c r="L192" s="13">
        <f t="shared" si="720"/>
        <v>469142.3</v>
      </c>
      <c r="M192" s="13">
        <f>M194+M195</f>
        <v>0</v>
      </c>
      <c r="N192" s="13">
        <f t="shared" si="721"/>
        <v>469142.3</v>
      </c>
      <c r="O192" s="13">
        <f>O194+O195</f>
        <v>0</v>
      </c>
      <c r="P192" s="13">
        <f t="shared" si="722"/>
        <v>469142.3</v>
      </c>
      <c r="Q192" s="13">
        <f>Q194+Q195</f>
        <v>0</v>
      </c>
      <c r="R192" s="13">
        <f t="shared" si="723"/>
        <v>469142.3</v>
      </c>
      <c r="S192" s="13">
        <f>S194+S195</f>
        <v>0</v>
      </c>
      <c r="T192" s="13">
        <f t="shared" si="724"/>
        <v>469142.3</v>
      </c>
      <c r="U192" s="13">
        <f>U194+U195</f>
        <v>0</v>
      </c>
      <c r="V192" s="13">
        <f t="shared" si="725"/>
        <v>469142.3</v>
      </c>
      <c r="W192" s="13">
        <f>W194+W195</f>
        <v>0</v>
      </c>
      <c r="X192" s="13">
        <f t="shared" si="726"/>
        <v>469142.3</v>
      </c>
      <c r="Y192" s="13">
        <f>Y194+Y195</f>
        <v>0</v>
      </c>
      <c r="Z192" s="13">
        <f t="shared" si="727"/>
        <v>469142.3</v>
      </c>
      <c r="AA192" s="13">
        <f>AA194+AA195</f>
        <v>0</v>
      </c>
      <c r="AB192" s="13">
        <f t="shared" si="728"/>
        <v>469142.3</v>
      </c>
      <c r="AC192" s="22">
        <f>AC194+AC195</f>
        <v>0</v>
      </c>
      <c r="AD192" s="41">
        <f t="shared" si="729"/>
        <v>469142.3</v>
      </c>
      <c r="AE192" s="13">
        <f t="shared" ref="AE192:BH192" si="743">AE194+AE195</f>
        <v>0</v>
      </c>
      <c r="AF192" s="41">
        <f>AF194+AF195</f>
        <v>0</v>
      </c>
      <c r="AG192" s="13">
        <f t="shared" si="405"/>
        <v>0</v>
      </c>
      <c r="AH192" s="13">
        <f>AH194+AH195</f>
        <v>0</v>
      </c>
      <c r="AI192" s="13">
        <f t="shared" si="730"/>
        <v>0</v>
      </c>
      <c r="AJ192" s="13">
        <f>AJ194+AJ195</f>
        <v>0</v>
      </c>
      <c r="AK192" s="13">
        <f>AI192+AJ192</f>
        <v>0</v>
      </c>
      <c r="AL192" s="13">
        <f>AL194+AL195</f>
        <v>0</v>
      </c>
      <c r="AM192" s="13">
        <f>AK192+AL192</f>
        <v>0</v>
      </c>
      <c r="AN192" s="13">
        <f>AN194+AN195</f>
        <v>0</v>
      </c>
      <c r="AO192" s="13">
        <f>AM192+AN192</f>
        <v>0</v>
      </c>
      <c r="AP192" s="13">
        <f>AP194+AP195</f>
        <v>0</v>
      </c>
      <c r="AQ192" s="13">
        <f>AO192+AP192</f>
        <v>0</v>
      </c>
      <c r="AR192" s="13">
        <f>AR194+AR195</f>
        <v>0</v>
      </c>
      <c r="AS192" s="13">
        <f>AQ192+AR192</f>
        <v>0</v>
      </c>
      <c r="AT192" s="13">
        <f>AT194+AT195</f>
        <v>0</v>
      </c>
      <c r="AU192" s="13">
        <f>AS192+AT192</f>
        <v>0</v>
      </c>
      <c r="AV192" s="13">
        <f>AV194+AV195</f>
        <v>0</v>
      </c>
      <c r="AW192" s="13">
        <f>AU192+AV192</f>
        <v>0</v>
      </c>
      <c r="AX192" s="13">
        <f>AX194+AX195</f>
        <v>0</v>
      </c>
      <c r="AY192" s="13">
        <f>AW192+AX192</f>
        <v>0</v>
      </c>
      <c r="AZ192" s="13">
        <f>AZ194+AZ195</f>
        <v>0</v>
      </c>
      <c r="BA192" s="13">
        <f>AY192+AZ192</f>
        <v>0</v>
      </c>
      <c r="BB192" s="13">
        <f>BB194+BB195</f>
        <v>0</v>
      </c>
      <c r="BC192" s="13">
        <f>BA192+BB192</f>
        <v>0</v>
      </c>
      <c r="BD192" s="13">
        <f>BD194+BD195</f>
        <v>0</v>
      </c>
      <c r="BE192" s="13">
        <f>BC192+BD192</f>
        <v>0</v>
      </c>
      <c r="BF192" s="22">
        <f>BF194+BF195</f>
        <v>0</v>
      </c>
      <c r="BG192" s="41">
        <f>BE192+BF192</f>
        <v>0</v>
      </c>
      <c r="BH192" s="13">
        <f t="shared" si="743"/>
        <v>0</v>
      </c>
      <c r="BI192" s="14">
        <f>BI194+BI195</f>
        <v>0</v>
      </c>
      <c r="BJ192" s="14">
        <f t="shared" si="406"/>
        <v>0</v>
      </c>
      <c r="BK192" s="14">
        <f>BK194+BK195</f>
        <v>0</v>
      </c>
      <c r="BL192" s="14">
        <f t="shared" si="731"/>
        <v>0</v>
      </c>
      <c r="BM192" s="14">
        <f>BM194+BM195</f>
        <v>0</v>
      </c>
      <c r="BN192" s="14">
        <f t="shared" si="732"/>
        <v>0</v>
      </c>
      <c r="BO192" s="14">
        <f>BO194+BO195</f>
        <v>0</v>
      </c>
      <c r="BP192" s="14">
        <f t="shared" si="733"/>
        <v>0</v>
      </c>
      <c r="BQ192" s="14">
        <f>BQ194+BQ195</f>
        <v>0</v>
      </c>
      <c r="BR192" s="14">
        <f t="shared" si="734"/>
        <v>0</v>
      </c>
      <c r="BS192" s="14">
        <f>BS194+BS195</f>
        <v>0</v>
      </c>
      <c r="BT192" s="14">
        <f t="shared" si="735"/>
        <v>0</v>
      </c>
      <c r="BU192" s="14">
        <f>BU194+BU195</f>
        <v>0</v>
      </c>
      <c r="BV192" s="14">
        <f t="shared" si="736"/>
        <v>0</v>
      </c>
      <c r="BW192" s="14">
        <f>BW194+BW195</f>
        <v>0</v>
      </c>
      <c r="BX192" s="14">
        <f t="shared" si="737"/>
        <v>0</v>
      </c>
      <c r="BY192" s="14">
        <f>BY194+BY195</f>
        <v>0</v>
      </c>
      <c r="BZ192" s="14">
        <f t="shared" si="738"/>
        <v>0</v>
      </c>
      <c r="CA192" s="14">
        <f>CA194+CA195</f>
        <v>0</v>
      </c>
      <c r="CB192" s="14">
        <f t="shared" si="739"/>
        <v>0</v>
      </c>
      <c r="CC192" s="14">
        <f>CC194+CC195</f>
        <v>0</v>
      </c>
      <c r="CD192" s="14">
        <f t="shared" si="740"/>
        <v>0</v>
      </c>
      <c r="CE192" s="14">
        <f>CE194+CE195</f>
        <v>0</v>
      </c>
      <c r="CF192" s="14">
        <f t="shared" si="741"/>
        <v>0</v>
      </c>
      <c r="CG192" s="24">
        <f>CG194+CG195</f>
        <v>0</v>
      </c>
      <c r="CH192" s="43">
        <f t="shared" si="742"/>
        <v>0</v>
      </c>
      <c r="CJ192" s="11"/>
    </row>
    <row r="193" spans="1:88" ht="18.75" customHeight="1" x14ac:dyDescent="0.35">
      <c r="A193" s="90"/>
      <c r="B193" s="95" t="s">
        <v>5</v>
      </c>
      <c r="C193" s="103"/>
      <c r="D193" s="13"/>
      <c r="E193" s="41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22"/>
      <c r="AD193" s="41"/>
      <c r="AE193" s="13"/>
      <c r="AF193" s="41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22"/>
      <c r="BG193" s="41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24"/>
      <c r="CH193" s="43"/>
      <c r="CJ193" s="11"/>
    </row>
    <row r="194" spans="1:88" s="3" customFormat="1" ht="18.75" hidden="1" customHeight="1" x14ac:dyDescent="0.35">
      <c r="A194" s="1"/>
      <c r="B194" s="19" t="s">
        <v>6</v>
      </c>
      <c r="C194" s="20"/>
      <c r="D194" s="13">
        <v>117285.5</v>
      </c>
      <c r="E194" s="41"/>
      <c r="F194" s="13">
        <f t="shared" si="404"/>
        <v>117285.5</v>
      </c>
      <c r="G194" s="13"/>
      <c r="H194" s="13">
        <f t="shared" ref="H194:H196" si="744">F194+G194</f>
        <v>117285.5</v>
      </c>
      <c r="I194" s="13"/>
      <c r="J194" s="13">
        <f t="shared" ref="J194:J196" si="745">H194+I194</f>
        <v>117285.5</v>
      </c>
      <c r="K194" s="13"/>
      <c r="L194" s="13">
        <f t="shared" ref="L194:L196" si="746">J194+K194</f>
        <v>117285.5</v>
      </c>
      <c r="M194" s="13"/>
      <c r="N194" s="13">
        <f t="shared" ref="N194:N196" si="747">L194+M194</f>
        <v>117285.5</v>
      </c>
      <c r="O194" s="13"/>
      <c r="P194" s="13">
        <f t="shared" ref="P194:P196" si="748">N194+O194</f>
        <v>117285.5</v>
      </c>
      <c r="Q194" s="13"/>
      <c r="R194" s="13">
        <f t="shared" ref="R194:R196" si="749">P194+Q194</f>
        <v>117285.5</v>
      </c>
      <c r="S194" s="13"/>
      <c r="T194" s="13">
        <f t="shared" ref="T194:T196" si="750">R194+S194</f>
        <v>117285.5</v>
      </c>
      <c r="U194" s="13">
        <v>3000</v>
      </c>
      <c r="V194" s="13">
        <f t="shared" ref="V194:V196" si="751">T194+U194</f>
        <v>120285.5</v>
      </c>
      <c r="W194" s="13"/>
      <c r="X194" s="13">
        <f t="shared" ref="X194:X196" si="752">V194+W194</f>
        <v>120285.5</v>
      </c>
      <c r="Y194" s="13"/>
      <c r="Z194" s="13">
        <f t="shared" ref="Z194:Z196" si="753">X194+Y194</f>
        <v>120285.5</v>
      </c>
      <c r="AA194" s="13"/>
      <c r="AB194" s="13">
        <f t="shared" ref="AB194:AB196" si="754">Z194+AA194</f>
        <v>120285.5</v>
      </c>
      <c r="AC194" s="22"/>
      <c r="AD194" s="13">
        <f t="shared" ref="AD194:AD196" si="755">AB194+AC194</f>
        <v>120285.5</v>
      </c>
      <c r="AE194" s="13">
        <v>0</v>
      </c>
      <c r="AF194" s="41"/>
      <c r="AG194" s="13">
        <f t="shared" si="405"/>
        <v>0</v>
      </c>
      <c r="AH194" s="13"/>
      <c r="AI194" s="13">
        <f t="shared" ref="AI194:AI196" si="756">AG194+AH194</f>
        <v>0</v>
      </c>
      <c r="AJ194" s="13"/>
      <c r="AK194" s="13">
        <f>AI194+AJ194</f>
        <v>0</v>
      </c>
      <c r="AL194" s="13"/>
      <c r="AM194" s="13">
        <f>AK194+AL194</f>
        <v>0</v>
      </c>
      <c r="AN194" s="13"/>
      <c r="AO194" s="13">
        <f>AM194+AN194</f>
        <v>0</v>
      </c>
      <c r="AP194" s="13"/>
      <c r="AQ194" s="13">
        <f>AO194+AP194</f>
        <v>0</v>
      </c>
      <c r="AR194" s="13"/>
      <c r="AS194" s="13">
        <f>AQ194+AR194</f>
        <v>0</v>
      </c>
      <c r="AT194" s="13"/>
      <c r="AU194" s="13">
        <f>AS194+AT194</f>
        <v>0</v>
      </c>
      <c r="AV194" s="13"/>
      <c r="AW194" s="13">
        <f>AU194+AV194</f>
        <v>0</v>
      </c>
      <c r="AX194" s="13"/>
      <c r="AY194" s="13">
        <f>AW194+AX194</f>
        <v>0</v>
      </c>
      <c r="AZ194" s="13"/>
      <c r="BA194" s="13">
        <f>AY194+AZ194</f>
        <v>0</v>
      </c>
      <c r="BB194" s="13"/>
      <c r="BC194" s="13">
        <f>BA194+BB194</f>
        <v>0</v>
      </c>
      <c r="BD194" s="13"/>
      <c r="BE194" s="13">
        <f>BC194+BD194</f>
        <v>0</v>
      </c>
      <c r="BF194" s="22"/>
      <c r="BG194" s="13">
        <f>BE194+BF194</f>
        <v>0</v>
      </c>
      <c r="BH194" s="14">
        <v>0</v>
      </c>
      <c r="BI194" s="14"/>
      <c r="BJ194" s="14">
        <f t="shared" si="406"/>
        <v>0</v>
      </c>
      <c r="BK194" s="14"/>
      <c r="BL194" s="14">
        <f t="shared" ref="BL194:BL196" si="757">BJ194+BK194</f>
        <v>0</v>
      </c>
      <c r="BM194" s="14"/>
      <c r="BN194" s="14">
        <f t="shared" ref="BN194:BN196" si="758">BL194+BM194</f>
        <v>0</v>
      </c>
      <c r="BO194" s="14"/>
      <c r="BP194" s="14">
        <f t="shared" ref="BP194:BP196" si="759">BN194+BO194</f>
        <v>0</v>
      </c>
      <c r="BQ194" s="14"/>
      <c r="BR194" s="14">
        <f t="shared" ref="BR194:BR196" si="760">BP194+BQ194</f>
        <v>0</v>
      </c>
      <c r="BS194" s="14"/>
      <c r="BT194" s="14">
        <f t="shared" ref="BT194:BT196" si="761">BR194+BS194</f>
        <v>0</v>
      </c>
      <c r="BU194" s="14"/>
      <c r="BV194" s="14">
        <f t="shared" ref="BV194:BV196" si="762">BT194+BU194</f>
        <v>0</v>
      </c>
      <c r="BW194" s="14"/>
      <c r="BX194" s="14">
        <f t="shared" ref="BX194:BX196" si="763">BV194+BW194</f>
        <v>0</v>
      </c>
      <c r="BY194" s="14"/>
      <c r="BZ194" s="14">
        <f t="shared" ref="BZ194:BZ196" si="764">BX194+BY194</f>
        <v>0</v>
      </c>
      <c r="CA194" s="14"/>
      <c r="CB194" s="14">
        <f t="shared" ref="CB194:CB196" si="765">BZ194+CA194</f>
        <v>0</v>
      </c>
      <c r="CC194" s="14"/>
      <c r="CD194" s="14">
        <f t="shared" ref="CD194:CD196" si="766">CB194+CC194</f>
        <v>0</v>
      </c>
      <c r="CE194" s="14"/>
      <c r="CF194" s="14">
        <f t="shared" ref="CF194:CF196" si="767">CD194+CE194</f>
        <v>0</v>
      </c>
      <c r="CG194" s="24"/>
      <c r="CH194" s="14">
        <f t="shared" ref="CH194:CH196" si="768">CF194+CG194</f>
        <v>0</v>
      </c>
      <c r="CI194" s="8" t="s">
        <v>227</v>
      </c>
      <c r="CJ194" s="11">
        <v>0</v>
      </c>
    </row>
    <row r="195" spans="1:88" ht="18.75" customHeight="1" x14ac:dyDescent="0.35">
      <c r="A195" s="90"/>
      <c r="B195" s="95" t="s">
        <v>20</v>
      </c>
      <c r="C195" s="103"/>
      <c r="D195" s="13">
        <v>351856.8</v>
      </c>
      <c r="E195" s="41"/>
      <c r="F195" s="13">
        <f t="shared" si="404"/>
        <v>351856.8</v>
      </c>
      <c r="G195" s="13"/>
      <c r="H195" s="13">
        <f t="shared" si="744"/>
        <v>351856.8</v>
      </c>
      <c r="I195" s="13"/>
      <c r="J195" s="13">
        <f t="shared" si="745"/>
        <v>351856.8</v>
      </c>
      <c r="K195" s="13"/>
      <c r="L195" s="13">
        <f t="shared" si="746"/>
        <v>351856.8</v>
      </c>
      <c r="M195" s="13"/>
      <c r="N195" s="13">
        <f t="shared" si="747"/>
        <v>351856.8</v>
      </c>
      <c r="O195" s="13"/>
      <c r="P195" s="13">
        <f t="shared" si="748"/>
        <v>351856.8</v>
      </c>
      <c r="Q195" s="13"/>
      <c r="R195" s="13">
        <f t="shared" si="749"/>
        <v>351856.8</v>
      </c>
      <c r="S195" s="13"/>
      <c r="T195" s="13">
        <f t="shared" si="750"/>
        <v>351856.8</v>
      </c>
      <c r="U195" s="13">
        <f>-3000</f>
        <v>-3000</v>
      </c>
      <c r="V195" s="13">
        <f t="shared" si="751"/>
        <v>348856.8</v>
      </c>
      <c r="W195" s="13"/>
      <c r="X195" s="13">
        <f t="shared" si="752"/>
        <v>348856.8</v>
      </c>
      <c r="Y195" s="13"/>
      <c r="Z195" s="13">
        <f t="shared" si="753"/>
        <v>348856.8</v>
      </c>
      <c r="AA195" s="13"/>
      <c r="AB195" s="13">
        <f t="shared" si="754"/>
        <v>348856.8</v>
      </c>
      <c r="AC195" s="22"/>
      <c r="AD195" s="41">
        <f t="shared" si="755"/>
        <v>348856.8</v>
      </c>
      <c r="AE195" s="13">
        <v>0</v>
      </c>
      <c r="AF195" s="41"/>
      <c r="AG195" s="13">
        <f t="shared" si="405"/>
        <v>0</v>
      </c>
      <c r="AH195" s="13"/>
      <c r="AI195" s="13">
        <f t="shared" si="756"/>
        <v>0</v>
      </c>
      <c r="AJ195" s="13"/>
      <c r="AK195" s="13">
        <f>AI195+AJ195</f>
        <v>0</v>
      </c>
      <c r="AL195" s="13"/>
      <c r="AM195" s="13">
        <f>AK195+AL195</f>
        <v>0</v>
      </c>
      <c r="AN195" s="13"/>
      <c r="AO195" s="13">
        <f>AM195+AN195</f>
        <v>0</v>
      </c>
      <c r="AP195" s="13"/>
      <c r="AQ195" s="13">
        <f>AO195+AP195</f>
        <v>0</v>
      </c>
      <c r="AR195" s="13"/>
      <c r="AS195" s="13">
        <f>AQ195+AR195</f>
        <v>0</v>
      </c>
      <c r="AT195" s="13"/>
      <c r="AU195" s="13">
        <f>AS195+AT195</f>
        <v>0</v>
      </c>
      <c r="AV195" s="13"/>
      <c r="AW195" s="13">
        <f>AU195+AV195</f>
        <v>0</v>
      </c>
      <c r="AX195" s="13"/>
      <c r="AY195" s="13">
        <f>AW195+AX195</f>
        <v>0</v>
      </c>
      <c r="AZ195" s="13"/>
      <c r="BA195" s="13">
        <f>AY195+AZ195</f>
        <v>0</v>
      </c>
      <c r="BB195" s="13"/>
      <c r="BC195" s="13">
        <f>BA195+BB195</f>
        <v>0</v>
      </c>
      <c r="BD195" s="13"/>
      <c r="BE195" s="13">
        <f>BC195+BD195</f>
        <v>0</v>
      </c>
      <c r="BF195" s="22"/>
      <c r="BG195" s="41">
        <f>BE195+BF195</f>
        <v>0</v>
      </c>
      <c r="BH195" s="14">
        <v>0</v>
      </c>
      <c r="BI195" s="14"/>
      <c r="BJ195" s="14">
        <f t="shared" si="406"/>
        <v>0</v>
      </c>
      <c r="BK195" s="14"/>
      <c r="BL195" s="14">
        <f t="shared" si="757"/>
        <v>0</v>
      </c>
      <c r="BM195" s="14"/>
      <c r="BN195" s="14">
        <f t="shared" si="758"/>
        <v>0</v>
      </c>
      <c r="BO195" s="14"/>
      <c r="BP195" s="14">
        <f t="shared" si="759"/>
        <v>0</v>
      </c>
      <c r="BQ195" s="14"/>
      <c r="BR195" s="14">
        <f t="shared" si="760"/>
        <v>0</v>
      </c>
      <c r="BS195" s="14"/>
      <c r="BT195" s="14">
        <f t="shared" si="761"/>
        <v>0</v>
      </c>
      <c r="BU195" s="14"/>
      <c r="BV195" s="14">
        <f t="shared" si="762"/>
        <v>0</v>
      </c>
      <c r="BW195" s="14"/>
      <c r="BX195" s="14">
        <f t="shared" si="763"/>
        <v>0</v>
      </c>
      <c r="BY195" s="14"/>
      <c r="BZ195" s="14">
        <f t="shared" si="764"/>
        <v>0</v>
      </c>
      <c r="CA195" s="14"/>
      <c r="CB195" s="14">
        <f t="shared" si="765"/>
        <v>0</v>
      </c>
      <c r="CC195" s="14"/>
      <c r="CD195" s="14">
        <f t="shared" si="766"/>
        <v>0</v>
      </c>
      <c r="CE195" s="14"/>
      <c r="CF195" s="14">
        <f t="shared" si="767"/>
        <v>0</v>
      </c>
      <c r="CG195" s="24"/>
      <c r="CH195" s="43">
        <f t="shared" si="768"/>
        <v>0</v>
      </c>
      <c r="CI195" s="8" t="s">
        <v>230</v>
      </c>
      <c r="CJ195" s="11"/>
    </row>
    <row r="196" spans="1:88" ht="56.25" customHeight="1" x14ac:dyDescent="0.35">
      <c r="A196" s="90" t="s">
        <v>196</v>
      </c>
      <c r="B196" s="95" t="s">
        <v>239</v>
      </c>
      <c r="C196" s="100" t="s">
        <v>349</v>
      </c>
      <c r="D196" s="13">
        <f>D198+D199</f>
        <v>62004.900000000009</v>
      </c>
      <c r="E196" s="41">
        <f>E198+E199</f>
        <v>0</v>
      </c>
      <c r="F196" s="13">
        <f t="shared" si="404"/>
        <v>62004.900000000009</v>
      </c>
      <c r="G196" s="13">
        <f>G198+G199</f>
        <v>5305</v>
      </c>
      <c r="H196" s="13">
        <f t="shared" si="744"/>
        <v>67309.900000000009</v>
      </c>
      <c r="I196" s="13">
        <f>I198+I199</f>
        <v>0</v>
      </c>
      <c r="J196" s="13">
        <f t="shared" si="745"/>
        <v>67309.900000000009</v>
      </c>
      <c r="K196" s="13">
        <f>K198+K199</f>
        <v>0</v>
      </c>
      <c r="L196" s="13">
        <f t="shared" si="746"/>
        <v>67309.900000000009</v>
      </c>
      <c r="M196" s="13">
        <f>M198+M199</f>
        <v>0</v>
      </c>
      <c r="N196" s="13">
        <f t="shared" si="747"/>
        <v>67309.900000000009</v>
      </c>
      <c r="O196" s="13">
        <f>O198+O199</f>
        <v>0</v>
      </c>
      <c r="P196" s="13">
        <f t="shared" si="748"/>
        <v>67309.900000000009</v>
      </c>
      <c r="Q196" s="13">
        <f>Q198+Q199</f>
        <v>0</v>
      </c>
      <c r="R196" s="13">
        <f t="shared" si="749"/>
        <v>67309.900000000009</v>
      </c>
      <c r="S196" s="13">
        <f>S198+S199</f>
        <v>0</v>
      </c>
      <c r="T196" s="13">
        <f t="shared" si="750"/>
        <v>67309.900000000009</v>
      </c>
      <c r="U196" s="13">
        <f>U198+U199</f>
        <v>0</v>
      </c>
      <c r="V196" s="13">
        <f t="shared" si="751"/>
        <v>67309.900000000009</v>
      </c>
      <c r="W196" s="13">
        <f>W198+W199</f>
        <v>0</v>
      </c>
      <c r="X196" s="13">
        <f t="shared" si="752"/>
        <v>67309.900000000009</v>
      </c>
      <c r="Y196" s="13">
        <f>Y198+Y199</f>
        <v>0</v>
      </c>
      <c r="Z196" s="13">
        <f t="shared" si="753"/>
        <v>67309.900000000009</v>
      </c>
      <c r="AA196" s="13">
        <f>AA198+AA199</f>
        <v>0</v>
      </c>
      <c r="AB196" s="13">
        <f t="shared" si="754"/>
        <v>67309.900000000009</v>
      </c>
      <c r="AC196" s="22">
        <f>AC198+AC199</f>
        <v>0</v>
      </c>
      <c r="AD196" s="41">
        <f t="shared" si="755"/>
        <v>67309.900000000009</v>
      </c>
      <c r="AE196" s="13">
        <f t="shared" ref="AE196:BH196" si="769">AE198+AE199</f>
        <v>279089.3</v>
      </c>
      <c r="AF196" s="41">
        <f>AF198+AF199</f>
        <v>0</v>
      </c>
      <c r="AG196" s="13">
        <f t="shared" si="405"/>
        <v>279089.3</v>
      </c>
      <c r="AH196" s="13">
        <f>AH198+AH199</f>
        <v>0</v>
      </c>
      <c r="AI196" s="13">
        <f t="shared" si="756"/>
        <v>279089.3</v>
      </c>
      <c r="AJ196" s="13">
        <f>AJ198+AJ199</f>
        <v>0</v>
      </c>
      <c r="AK196" s="13">
        <f>AI196+AJ196</f>
        <v>279089.3</v>
      </c>
      <c r="AL196" s="13">
        <f>AL198+AL199</f>
        <v>0</v>
      </c>
      <c r="AM196" s="13">
        <f>AK196+AL196</f>
        <v>279089.3</v>
      </c>
      <c r="AN196" s="13">
        <f>AN198+AN199</f>
        <v>0</v>
      </c>
      <c r="AO196" s="13">
        <f>AM196+AN196</f>
        <v>279089.3</v>
      </c>
      <c r="AP196" s="13">
        <f>AP198+AP199</f>
        <v>0</v>
      </c>
      <c r="AQ196" s="13">
        <f>AO196+AP196</f>
        <v>279089.3</v>
      </c>
      <c r="AR196" s="13">
        <f>AR198+AR199</f>
        <v>0</v>
      </c>
      <c r="AS196" s="13">
        <f>AQ196+AR196</f>
        <v>279089.3</v>
      </c>
      <c r="AT196" s="13">
        <f>AT198+AT199</f>
        <v>0</v>
      </c>
      <c r="AU196" s="13">
        <f>AS196+AT196</f>
        <v>279089.3</v>
      </c>
      <c r="AV196" s="13">
        <f>AV198+AV199</f>
        <v>0</v>
      </c>
      <c r="AW196" s="13">
        <f>AU196+AV196</f>
        <v>279089.3</v>
      </c>
      <c r="AX196" s="13">
        <f>AX198+AX199</f>
        <v>0</v>
      </c>
      <c r="AY196" s="13">
        <f>AW196+AX196</f>
        <v>279089.3</v>
      </c>
      <c r="AZ196" s="13">
        <f>AZ198+AZ199</f>
        <v>0</v>
      </c>
      <c r="BA196" s="13">
        <f>AY196+AZ196</f>
        <v>279089.3</v>
      </c>
      <c r="BB196" s="13">
        <f>BB198+BB199</f>
        <v>0</v>
      </c>
      <c r="BC196" s="13">
        <f>BA196+BB196</f>
        <v>279089.3</v>
      </c>
      <c r="BD196" s="13">
        <f>BD198+BD199</f>
        <v>0</v>
      </c>
      <c r="BE196" s="13">
        <f>BC196+BD196</f>
        <v>279089.3</v>
      </c>
      <c r="BF196" s="22">
        <f>BF198+BF199</f>
        <v>0</v>
      </c>
      <c r="BG196" s="41">
        <f>BE196+BF196</f>
        <v>279089.3</v>
      </c>
      <c r="BH196" s="13">
        <f t="shared" si="769"/>
        <v>1088484.5</v>
      </c>
      <c r="BI196" s="14">
        <f>BI198+BI199</f>
        <v>0</v>
      </c>
      <c r="BJ196" s="14">
        <f t="shared" si="406"/>
        <v>1088484.5</v>
      </c>
      <c r="BK196" s="14">
        <f>BK198+BK199</f>
        <v>0</v>
      </c>
      <c r="BL196" s="14">
        <f t="shared" si="757"/>
        <v>1088484.5</v>
      </c>
      <c r="BM196" s="14">
        <f>BM198+BM199</f>
        <v>0</v>
      </c>
      <c r="BN196" s="14">
        <f t="shared" si="758"/>
        <v>1088484.5</v>
      </c>
      <c r="BO196" s="14">
        <f>BO198+BO199</f>
        <v>0</v>
      </c>
      <c r="BP196" s="14">
        <f t="shared" si="759"/>
        <v>1088484.5</v>
      </c>
      <c r="BQ196" s="14">
        <f>BQ198+BQ199</f>
        <v>0</v>
      </c>
      <c r="BR196" s="14">
        <f t="shared" si="760"/>
        <v>1088484.5</v>
      </c>
      <c r="BS196" s="14">
        <f>BS198+BS199</f>
        <v>0</v>
      </c>
      <c r="BT196" s="14">
        <f t="shared" si="761"/>
        <v>1088484.5</v>
      </c>
      <c r="BU196" s="14">
        <f>BU198+BU199</f>
        <v>0</v>
      </c>
      <c r="BV196" s="14">
        <f t="shared" si="762"/>
        <v>1088484.5</v>
      </c>
      <c r="BW196" s="14">
        <f>BW198+BW199</f>
        <v>0</v>
      </c>
      <c r="BX196" s="14">
        <f t="shared" si="763"/>
        <v>1088484.5</v>
      </c>
      <c r="BY196" s="14">
        <f>BY198+BY199</f>
        <v>0</v>
      </c>
      <c r="BZ196" s="14">
        <f t="shared" si="764"/>
        <v>1088484.5</v>
      </c>
      <c r="CA196" s="14">
        <f>CA198+CA199</f>
        <v>0</v>
      </c>
      <c r="CB196" s="14">
        <f t="shared" si="765"/>
        <v>1088484.5</v>
      </c>
      <c r="CC196" s="14">
        <f>CC198+CC199</f>
        <v>0</v>
      </c>
      <c r="CD196" s="14">
        <f t="shared" si="766"/>
        <v>1088484.5</v>
      </c>
      <c r="CE196" s="14">
        <f>CE198+CE199</f>
        <v>0</v>
      </c>
      <c r="CF196" s="14">
        <f t="shared" si="767"/>
        <v>1088484.5</v>
      </c>
      <c r="CG196" s="24">
        <f>CG198+CG199</f>
        <v>0</v>
      </c>
      <c r="CH196" s="43">
        <f t="shared" si="768"/>
        <v>1088484.5</v>
      </c>
      <c r="CJ196" s="11"/>
    </row>
    <row r="197" spans="1:88" ht="18.75" customHeight="1" x14ac:dyDescent="0.35">
      <c r="A197" s="90"/>
      <c r="B197" s="95" t="s">
        <v>5</v>
      </c>
      <c r="C197" s="103"/>
      <c r="D197" s="13"/>
      <c r="E197" s="41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22"/>
      <c r="AD197" s="41"/>
      <c r="AE197" s="13"/>
      <c r="AF197" s="41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22"/>
      <c r="BG197" s="41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24"/>
      <c r="CH197" s="43"/>
      <c r="CJ197" s="11"/>
    </row>
    <row r="198" spans="1:88" s="3" customFormat="1" ht="18.75" hidden="1" customHeight="1" x14ac:dyDescent="0.35">
      <c r="A198" s="1"/>
      <c r="B198" s="19" t="s">
        <v>6</v>
      </c>
      <c r="C198" s="20"/>
      <c r="D198" s="13">
        <v>11580.600000000006</v>
      </c>
      <c r="E198" s="41"/>
      <c r="F198" s="13">
        <f t="shared" si="404"/>
        <v>11580.600000000006</v>
      </c>
      <c r="G198" s="13">
        <v>5305</v>
      </c>
      <c r="H198" s="13">
        <f t="shared" ref="H198:H200" si="770">F198+G198</f>
        <v>16885.600000000006</v>
      </c>
      <c r="I198" s="13"/>
      <c r="J198" s="13">
        <f t="shared" ref="J198:J200" si="771">H198+I198</f>
        <v>16885.600000000006</v>
      </c>
      <c r="K198" s="13"/>
      <c r="L198" s="13">
        <f t="shared" ref="L198:L200" si="772">J198+K198</f>
        <v>16885.600000000006</v>
      </c>
      <c r="M198" s="13"/>
      <c r="N198" s="13">
        <f t="shared" ref="N198:N200" si="773">L198+M198</f>
        <v>16885.600000000006</v>
      </c>
      <c r="O198" s="13"/>
      <c r="P198" s="13">
        <f t="shared" ref="P198:P200" si="774">N198+O198</f>
        <v>16885.600000000006</v>
      </c>
      <c r="Q198" s="13"/>
      <c r="R198" s="13">
        <f t="shared" ref="R198:R200" si="775">P198+Q198</f>
        <v>16885.600000000006</v>
      </c>
      <c r="S198" s="13"/>
      <c r="T198" s="13">
        <f t="shared" ref="T198:T200" si="776">R198+S198</f>
        <v>16885.600000000006</v>
      </c>
      <c r="U198" s="13"/>
      <c r="V198" s="13">
        <f t="shared" ref="V198:V200" si="777">T198+U198</f>
        <v>16885.600000000006</v>
      </c>
      <c r="W198" s="13"/>
      <c r="X198" s="13">
        <f t="shared" ref="X198:X200" si="778">V198+W198</f>
        <v>16885.600000000006</v>
      </c>
      <c r="Y198" s="13"/>
      <c r="Z198" s="13">
        <f t="shared" ref="Z198:Z200" si="779">X198+Y198</f>
        <v>16885.600000000006</v>
      </c>
      <c r="AA198" s="13"/>
      <c r="AB198" s="13">
        <f t="shared" ref="AB198:AB200" si="780">Z198+AA198</f>
        <v>16885.600000000006</v>
      </c>
      <c r="AC198" s="22"/>
      <c r="AD198" s="13">
        <f t="shared" ref="AD198:AD200" si="781">AB198+AC198</f>
        <v>16885.600000000006</v>
      </c>
      <c r="AE198" s="13">
        <v>279089.3</v>
      </c>
      <c r="AF198" s="41"/>
      <c r="AG198" s="13">
        <f t="shared" si="405"/>
        <v>279089.3</v>
      </c>
      <c r="AH198" s="13"/>
      <c r="AI198" s="13">
        <f t="shared" ref="AI198:AI200" si="782">AG198+AH198</f>
        <v>279089.3</v>
      </c>
      <c r="AJ198" s="13"/>
      <c r="AK198" s="13">
        <f>AI198+AJ198</f>
        <v>279089.3</v>
      </c>
      <c r="AL198" s="13"/>
      <c r="AM198" s="13">
        <f>AK198+AL198</f>
        <v>279089.3</v>
      </c>
      <c r="AN198" s="13"/>
      <c r="AO198" s="13">
        <f>AM198+AN198</f>
        <v>279089.3</v>
      </c>
      <c r="AP198" s="13"/>
      <c r="AQ198" s="13">
        <f>AO198+AP198</f>
        <v>279089.3</v>
      </c>
      <c r="AR198" s="13"/>
      <c r="AS198" s="13">
        <f>AQ198+AR198</f>
        <v>279089.3</v>
      </c>
      <c r="AT198" s="13"/>
      <c r="AU198" s="13">
        <f>AS198+AT198</f>
        <v>279089.3</v>
      </c>
      <c r="AV198" s="13"/>
      <c r="AW198" s="13">
        <f>AU198+AV198</f>
        <v>279089.3</v>
      </c>
      <c r="AX198" s="13"/>
      <c r="AY198" s="13">
        <f>AW198+AX198</f>
        <v>279089.3</v>
      </c>
      <c r="AZ198" s="13"/>
      <c r="BA198" s="13">
        <f>AY198+AZ198</f>
        <v>279089.3</v>
      </c>
      <c r="BB198" s="13"/>
      <c r="BC198" s="13">
        <f>BA198+BB198</f>
        <v>279089.3</v>
      </c>
      <c r="BD198" s="13"/>
      <c r="BE198" s="13">
        <f>BC198+BD198</f>
        <v>279089.3</v>
      </c>
      <c r="BF198" s="22"/>
      <c r="BG198" s="13">
        <f>BE198+BF198</f>
        <v>279089.3</v>
      </c>
      <c r="BH198" s="14">
        <v>338484.5</v>
      </c>
      <c r="BI198" s="14"/>
      <c r="BJ198" s="14">
        <f t="shared" si="406"/>
        <v>338484.5</v>
      </c>
      <c r="BK198" s="14"/>
      <c r="BL198" s="14">
        <f t="shared" ref="BL198:BL200" si="783">BJ198+BK198</f>
        <v>338484.5</v>
      </c>
      <c r="BM198" s="14"/>
      <c r="BN198" s="14">
        <f t="shared" ref="BN198:BN200" si="784">BL198+BM198</f>
        <v>338484.5</v>
      </c>
      <c r="BO198" s="14"/>
      <c r="BP198" s="14">
        <f t="shared" ref="BP198:BP200" si="785">BN198+BO198</f>
        <v>338484.5</v>
      </c>
      <c r="BQ198" s="14"/>
      <c r="BR198" s="14">
        <f t="shared" ref="BR198:BR200" si="786">BP198+BQ198</f>
        <v>338484.5</v>
      </c>
      <c r="BS198" s="14"/>
      <c r="BT198" s="14">
        <f t="shared" ref="BT198:BT200" si="787">BR198+BS198</f>
        <v>338484.5</v>
      </c>
      <c r="BU198" s="14"/>
      <c r="BV198" s="14">
        <f t="shared" ref="BV198:BV200" si="788">BT198+BU198</f>
        <v>338484.5</v>
      </c>
      <c r="BW198" s="14"/>
      <c r="BX198" s="14">
        <f t="shared" ref="BX198:BX200" si="789">BV198+BW198</f>
        <v>338484.5</v>
      </c>
      <c r="BY198" s="14"/>
      <c r="BZ198" s="14">
        <f t="shared" ref="BZ198:BZ200" si="790">BX198+BY198</f>
        <v>338484.5</v>
      </c>
      <c r="CA198" s="14"/>
      <c r="CB198" s="14">
        <f t="shared" ref="CB198:CB200" si="791">BZ198+CA198</f>
        <v>338484.5</v>
      </c>
      <c r="CC198" s="14"/>
      <c r="CD198" s="14">
        <f t="shared" ref="CD198:CD200" si="792">CB198+CC198</f>
        <v>338484.5</v>
      </c>
      <c r="CE198" s="14"/>
      <c r="CF198" s="14">
        <f t="shared" ref="CF198:CF200" si="793">CD198+CE198</f>
        <v>338484.5</v>
      </c>
      <c r="CG198" s="24"/>
      <c r="CH198" s="14">
        <f t="shared" ref="CH198:CH200" si="794">CF198+CG198</f>
        <v>338484.5</v>
      </c>
      <c r="CI198" s="3" t="s">
        <v>226</v>
      </c>
      <c r="CJ198" s="11">
        <v>0</v>
      </c>
    </row>
    <row r="199" spans="1:88" ht="18.75" customHeight="1" x14ac:dyDescent="0.35">
      <c r="A199" s="90"/>
      <c r="B199" s="95" t="s">
        <v>20</v>
      </c>
      <c r="C199" s="103"/>
      <c r="D199" s="13">
        <v>50424.3</v>
      </c>
      <c r="E199" s="41"/>
      <c r="F199" s="13">
        <f t="shared" si="404"/>
        <v>50424.3</v>
      </c>
      <c r="G199" s="13"/>
      <c r="H199" s="13">
        <f t="shared" si="770"/>
        <v>50424.3</v>
      </c>
      <c r="I199" s="13"/>
      <c r="J199" s="13">
        <f t="shared" si="771"/>
        <v>50424.3</v>
      </c>
      <c r="K199" s="13"/>
      <c r="L199" s="13">
        <f t="shared" si="772"/>
        <v>50424.3</v>
      </c>
      <c r="M199" s="13"/>
      <c r="N199" s="13">
        <f t="shared" si="773"/>
        <v>50424.3</v>
      </c>
      <c r="O199" s="13"/>
      <c r="P199" s="13">
        <f t="shared" si="774"/>
        <v>50424.3</v>
      </c>
      <c r="Q199" s="13"/>
      <c r="R199" s="13">
        <f t="shared" si="775"/>
        <v>50424.3</v>
      </c>
      <c r="S199" s="13"/>
      <c r="T199" s="13">
        <f t="shared" si="776"/>
        <v>50424.3</v>
      </c>
      <c r="U199" s="13"/>
      <c r="V199" s="13">
        <f t="shared" si="777"/>
        <v>50424.3</v>
      </c>
      <c r="W199" s="13"/>
      <c r="X199" s="13">
        <f t="shared" si="778"/>
        <v>50424.3</v>
      </c>
      <c r="Y199" s="13"/>
      <c r="Z199" s="13">
        <f t="shared" si="779"/>
        <v>50424.3</v>
      </c>
      <c r="AA199" s="13"/>
      <c r="AB199" s="13">
        <f t="shared" si="780"/>
        <v>50424.3</v>
      </c>
      <c r="AC199" s="22"/>
      <c r="AD199" s="41">
        <f t="shared" si="781"/>
        <v>50424.3</v>
      </c>
      <c r="AE199" s="13">
        <v>0</v>
      </c>
      <c r="AF199" s="41"/>
      <c r="AG199" s="13">
        <f t="shared" si="405"/>
        <v>0</v>
      </c>
      <c r="AH199" s="13"/>
      <c r="AI199" s="13">
        <f t="shared" si="782"/>
        <v>0</v>
      </c>
      <c r="AJ199" s="13"/>
      <c r="AK199" s="13">
        <f>AI199+AJ199</f>
        <v>0</v>
      </c>
      <c r="AL199" s="13"/>
      <c r="AM199" s="13">
        <f>AK199+AL199</f>
        <v>0</v>
      </c>
      <c r="AN199" s="13"/>
      <c r="AO199" s="13">
        <f>AM199+AN199</f>
        <v>0</v>
      </c>
      <c r="AP199" s="13"/>
      <c r="AQ199" s="13">
        <f>AO199+AP199</f>
        <v>0</v>
      </c>
      <c r="AR199" s="13"/>
      <c r="AS199" s="13">
        <f>AQ199+AR199</f>
        <v>0</v>
      </c>
      <c r="AT199" s="13"/>
      <c r="AU199" s="13">
        <f>AS199+AT199</f>
        <v>0</v>
      </c>
      <c r="AV199" s="13"/>
      <c r="AW199" s="13">
        <f>AU199+AV199</f>
        <v>0</v>
      </c>
      <c r="AX199" s="13"/>
      <c r="AY199" s="13">
        <f>AW199+AX199</f>
        <v>0</v>
      </c>
      <c r="AZ199" s="13"/>
      <c r="BA199" s="13">
        <f>AY199+AZ199</f>
        <v>0</v>
      </c>
      <c r="BB199" s="13"/>
      <c r="BC199" s="13">
        <f>BA199+BB199</f>
        <v>0</v>
      </c>
      <c r="BD199" s="13"/>
      <c r="BE199" s="13">
        <f>BC199+BD199</f>
        <v>0</v>
      </c>
      <c r="BF199" s="22"/>
      <c r="BG199" s="41">
        <f>BE199+BF199</f>
        <v>0</v>
      </c>
      <c r="BH199" s="14">
        <v>750000</v>
      </c>
      <c r="BI199" s="14"/>
      <c r="BJ199" s="14">
        <f t="shared" si="406"/>
        <v>750000</v>
      </c>
      <c r="BK199" s="14"/>
      <c r="BL199" s="14">
        <f t="shared" si="783"/>
        <v>750000</v>
      </c>
      <c r="BM199" s="14"/>
      <c r="BN199" s="14">
        <f t="shared" si="784"/>
        <v>750000</v>
      </c>
      <c r="BO199" s="14"/>
      <c r="BP199" s="14">
        <f t="shared" si="785"/>
        <v>750000</v>
      </c>
      <c r="BQ199" s="14"/>
      <c r="BR199" s="14">
        <f t="shared" si="786"/>
        <v>750000</v>
      </c>
      <c r="BS199" s="14"/>
      <c r="BT199" s="14">
        <f t="shared" si="787"/>
        <v>750000</v>
      </c>
      <c r="BU199" s="14"/>
      <c r="BV199" s="14">
        <f t="shared" si="788"/>
        <v>750000</v>
      </c>
      <c r="BW199" s="14"/>
      <c r="BX199" s="14">
        <f t="shared" si="789"/>
        <v>750000</v>
      </c>
      <c r="BY199" s="14"/>
      <c r="BZ199" s="14">
        <f t="shared" si="790"/>
        <v>750000</v>
      </c>
      <c r="CA199" s="14"/>
      <c r="CB199" s="14">
        <f t="shared" si="791"/>
        <v>750000</v>
      </c>
      <c r="CC199" s="14"/>
      <c r="CD199" s="14">
        <f t="shared" si="792"/>
        <v>750000</v>
      </c>
      <c r="CE199" s="14"/>
      <c r="CF199" s="14">
        <f t="shared" si="793"/>
        <v>750000</v>
      </c>
      <c r="CG199" s="24"/>
      <c r="CH199" s="43">
        <f t="shared" si="794"/>
        <v>750000</v>
      </c>
      <c r="CI199" s="8" t="s">
        <v>230</v>
      </c>
      <c r="CJ199" s="11"/>
    </row>
    <row r="200" spans="1:88" ht="56.25" customHeight="1" x14ac:dyDescent="0.35">
      <c r="A200" s="90" t="s">
        <v>197</v>
      </c>
      <c r="B200" s="95" t="s">
        <v>208</v>
      </c>
      <c r="C200" s="100" t="s">
        <v>349</v>
      </c>
      <c r="D200" s="13">
        <f>D202+D203</f>
        <v>0</v>
      </c>
      <c r="E200" s="41">
        <f>E202+E203</f>
        <v>0</v>
      </c>
      <c r="F200" s="13">
        <f t="shared" si="404"/>
        <v>0</v>
      </c>
      <c r="G200" s="13">
        <f>G202+G203</f>
        <v>0</v>
      </c>
      <c r="H200" s="13">
        <f t="shared" si="770"/>
        <v>0</v>
      </c>
      <c r="I200" s="13">
        <f>I202+I203</f>
        <v>0</v>
      </c>
      <c r="J200" s="13">
        <f t="shared" si="771"/>
        <v>0</v>
      </c>
      <c r="K200" s="13">
        <f>K202+K203</f>
        <v>0</v>
      </c>
      <c r="L200" s="13">
        <f t="shared" si="772"/>
        <v>0</v>
      </c>
      <c r="M200" s="13">
        <f>M202+M203</f>
        <v>0</v>
      </c>
      <c r="N200" s="13">
        <f t="shared" si="773"/>
        <v>0</v>
      </c>
      <c r="O200" s="13">
        <f>O202+O203</f>
        <v>0</v>
      </c>
      <c r="P200" s="13">
        <f t="shared" si="774"/>
        <v>0</v>
      </c>
      <c r="Q200" s="13">
        <f>Q202+Q203</f>
        <v>0</v>
      </c>
      <c r="R200" s="13">
        <f t="shared" si="775"/>
        <v>0</v>
      </c>
      <c r="S200" s="13">
        <f>S202+S203</f>
        <v>0</v>
      </c>
      <c r="T200" s="13">
        <f t="shared" si="776"/>
        <v>0</v>
      </c>
      <c r="U200" s="13">
        <f>U202+U203</f>
        <v>0</v>
      </c>
      <c r="V200" s="13">
        <f t="shared" si="777"/>
        <v>0</v>
      </c>
      <c r="W200" s="13">
        <f>W202+W203</f>
        <v>0</v>
      </c>
      <c r="X200" s="13">
        <f t="shared" si="778"/>
        <v>0</v>
      </c>
      <c r="Y200" s="13">
        <f>Y202+Y203</f>
        <v>0</v>
      </c>
      <c r="Z200" s="13">
        <f t="shared" si="779"/>
        <v>0</v>
      </c>
      <c r="AA200" s="13">
        <f>AA202+AA203</f>
        <v>0</v>
      </c>
      <c r="AB200" s="13">
        <f t="shared" si="780"/>
        <v>0</v>
      </c>
      <c r="AC200" s="22">
        <f>AC202+AC203</f>
        <v>0</v>
      </c>
      <c r="AD200" s="41">
        <f t="shared" si="781"/>
        <v>0</v>
      </c>
      <c r="AE200" s="13">
        <f t="shared" ref="AE200:BH200" si="795">AE202+AE203</f>
        <v>41507.199999999997</v>
      </c>
      <c r="AF200" s="41">
        <f>AF202+AF203</f>
        <v>0</v>
      </c>
      <c r="AG200" s="13">
        <f t="shared" si="405"/>
        <v>41507.199999999997</v>
      </c>
      <c r="AH200" s="13">
        <f>AH202+AH203</f>
        <v>0</v>
      </c>
      <c r="AI200" s="13">
        <f t="shared" si="782"/>
        <v>41507.199999999997</v>
      </c>
      <c r="AJ200" s="13">
        <f>AJ202+AJ203</f>
        <v>0</v>
      </c>
      <c r="AK200" s="13">
        <f>AI200+AJ200</f>
        <v>41507.199999999997</v>
      </c>
      <c r="AL200" s="13">
        <f>AL202+AL203</f>
        <v>0</v>
      </c>
      <c r="AM200" s="13">
        <f>AK200+AL200</f>
        <v>41507.199999999997</v>
      </c>
      <c r="AN200" s="13">
        <f>AN202+AN203</f>
        <v>0</v>
      </c>
      <c r="AO200" s="13">
        <f>AM200+AN200</f>
        <v>41507.199999999997</v>
      </c>
      <c r="AP200" s="13">
        <f>AP202+AP203</f>
        <v>0</v>
      </c>
      <c r="AQ200" s="13">
        <f>AO200+AP200</f>
        <v>41507.199999999997</v>
      </c>
      <c r="AR200" s="13">
        <f>AR202+AR203</f>
        <v>0</v>
      </c>
      <c r="AS200" s="13">
        <f>AQ200+AR200</f>
        <v>41507.199999999997</v>
      </c>
      <c r="AT200" s="13">
        <f>AT202+AT203</f>
        <v>0</v>
      </c>
      <c r="AU200" s="13">
        <f>AS200+AT200</f>
        <v>41507.199999999997</v>
      </c>
      <c r="AV200" s="13">
        <f>AV202+AV203</f>
        <v>0</v>
      </c>
      <c r="AW200" s="13">
        <f>AU200+AV200</f>
        <v>41507.199999999997</v>
      </c>
      <c r="AX200" s="13">
        <f>AX202+AX203</f>
        <v>0</v>
      </c>
      <c r="AY200" s="13">
        <f>AW200+AX200</f>
        <v>41507.199999999997</v>
      </c>
      <c r="AZ200" s="13">
        <f>AZ202+AZ203</f>
        <v>0</v>
      </c>
      <c r="BA200" s="13">
        <f>AY200+AZ200</f>
        <v>41507.199999999997</v>
      </c>
      <c r="BB200" s="13">
        <f>BB202+BB203</f>
        <v>0</v>
      </c>
      <c r="BC200" s="13">
        <f>BA200+BB200</f>
        <v>41507.199999999997</v>
      </c>
      <c r="BD200" s="13">
        <f>BD202+BD203</f>
        <v>0</v>
      </c>
      <c r="BE200" s="13">
        <f>BC200+BD200</f>
        <v>41507.199999999997</v>
      </c>
      <c r="BF200" s="22">
        <f>BF202+BF203</f>
        <v>0</v>
      </c>
      <c r="BG200" s="41">
        <f>BE200+BF200</f>
        <v>41507.199999999997</v>
      </c>
      <c r="BH200" s="13">
        <f t="shared" si="795"/>
        <v>0</v>
      </c>
      <c r="BI200" s="14">
        <f>BI202+BI203</f>
        <v>0</v>
      </c>
      <c r="BJ200" s="14">
        <f t="shared" si="406"/>
        <v>0</v>
      </c>
      <c r="BK200" s="14">
        <f>BK202+BK203</f>
        <v>0</v>
      </c>
      <c r="BL200" s="14">
        <f t="shared" si="783"/>
        <v>0</v>
      </c>
      <c r="BM200" s="14">
        <f>BM202+BM203</f>
        <v>0</v>
      </c>
      <c r="BN200" s="14">
        <f t="shared" si="784"/>
        <v>0</v>
      </c>
      <c r="BO200" s="14">
        <f>BO202+BO203</f>
        <v>0</v>
      </c>
      <c r="BP200" s="14">
        <f t="shared" si="785"/>
        <v>0</v>
      </c>
      <c r="BQ200" s="14">
        <f>BQ202+BQ203</f>
        <v>0</v>
      </c>
      <c r="BR200" s="14">
        <f t="shared" si="786"/>
        <v>0</v>
      </c>
      <c r="BS200" s="14">
        <f>BS202+BS203</f>
        <v>0</v>
      </c>
      <c r="BT200" s="14">
        <f t="shared" si="787"/>
        <v>0</v>
      </c>
      <c r="BU200" s="14">
        <f>BU202+BU203</f>
        <v>0</v>
      </c>
      <c r="BV200" s="14">
        <f t="shared" si="788"/>
        <v>0</v>
      </c>
      <c r="BW200" s="14">
        <f>BW202+BW203</f>
        <v>0</v>
      </c>
      <c r="BX200" s="14">
        <f t="shared" si="789"/>
        <v>0</v>
      </c>
      <c r="BY200" s="14">
        <f>BY202+BY203</f>
        <v>0</v>
      </c>
      <c r="BZ200" s="14">
        <f t="shared" si="790"/>
        <v>0</v>
      </c>
      <c r="CA200" s="14">
        <f>CA202+CA203</f>
        <v>0</v>
      </c>
      <c r="CB200" s="14">
        <f t="shared" si="791"/>
        <v>0</v>
      </c>
      <c r="CC200" s="14">
        <f>CC202+CC203</f>
        <v>0</v>
      </c>
      <c r="CD200" s="14">
        <f t="shared" si="792"/>
        <v>0</v>
      </c>
      <c r="CE200" s="14">
        <f>CE202+CE203</f>
        <v>0</v>
      </c>
      <c r="CF200" s="14">
        <f t="shared" si="793"/>
        <v>0</v>
      </c>
      <c r="CG200" s="24">
        <f>CG202+CG203</f>
        <v>0</v>
      </c>
      <c r="CH200" s="43">
        <f t="shared" si="794"/>
        <v>0</v>
      </c>
      <c r="CJ200" s="11"/>
    </row>
    <row r="201" spans="1:88" ht="18.75" customHeight="1" x14ac:dyDescent="0.35">
      <c r="A201" s="90"/>
      <c r="B201" s="95" t="s">
        <v>5</v>
      </c>
      <c r="C201" s="103"/>
      <c r="D201" s="13"/>
      <c r="E201" s="41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22"/>
      <c r="AD201" s="41"/>
      <c r="AE201" s="13"/>
      <c r="AF201" s="41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22"/>
      <c r="BG201" s="41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24"/>
      <c r="CH201" s="43"/>
      <c r="CJ201" s="11"/>
    </row>
    <row r="202" spans="1:88" s="3" customFormat="1" ht="18.75" hidden="1" customHeight="1" x14ac:dyDescent="0.35">
      <c r="A202" s="1"/>
      <c r="B202" s="19" t="s">
        <v>6</v>
      </c>
      <c r="C202" s="20"/>
      <c r="D202" s="13">
        <v>0</v>
      </c>
      <c r="E202" s="41">
        <v>0</v>
      </c>
      <c r="F202" s="13">
        <f t="shared" si="404"/>
        <v>0</v>
      </c>
      <c r="G202" s="13">
        <v>0</v>
      </c>
      <c r="H202" s="13">
        <f t="shared" ref="H202:H204" si="796">F202+G202</f>
        <v>0</v>
      </c>
      <c r="I202" s="13">
        <v>0</v>
      </c>
      <c r="J202" s="13">
        <f t="shared" ref="J202:J204" si="797">H202+I202</f>
        <v>0</v>
      </c>
      <c r="K202" s="13">
        <v>0</v>
      </c>
      <c r="L202" s="13">
        <f t="shared" ref="L202:L204" si="798">J202+K202</f>
        <v>0</v>
      </c>
      <c r="M202" s="13">
        <v>0</v>
      </c>
      <c r="N202" s="13">
        <f t="shared" ref="N202:N204" si="799">L202+M202</f>
        <v>0</v>
      </c>
      <c r="O202" s="13">
        <v>0</v>
      </c>
      <c r="P202" s="13">
        <f t="shared" ref="P202:P204" si="800">N202+O202</f>
        <v>0</v>
      </c>
      <c r="Q202" s="13">
        <v>0</v>
      </c>
      <c r="R202" s="13">
        <f t="shared" ref="R202:R204" si="801">P202+Q202</f>
        <v>0</v>
      </c>
      <c r="S202" s="13">
        <v>0</v>
      </c>
      <c r="T202" s="13">
        <f t="shared" ref="T202:T204" si="802">R202+S202</f>
        <v>0</v>
      </c>
      <c r="U202" s="13">
        <v>0</v>
      </c>
      <c r="V202" s="13">
        <f t="shared" ref="V202:V204" si="803">T202+U202</f>
        <v>0</v>
      </c>
      <c r="W202" s="13">
        <v>0</v>
      </c>
      <c r="X202" s="13">
        <f t="shared" ref="X202:X204" si="804">V202+W202</f>
        <v>0</v>
      </c>
      <c r="Y202" s="13">
        <v>0</v>
      </c>
      <c r="Z202" s="13">
        <f t="shared" ref="Z202:Z204" si="805">X202+Y202</f>
        <v>0</v>
      </c>
      <c r="AA202" s="13">
        <v>0</v>
      </c>
      <c r="AB202" s="13">
        <f t="shared" ref="AB202:AB204" si="806">Z202+AA202</f>
        <v>0</v>
      </c>
      <c r="AC202" s="22">
        <v>0</v>
      </c>
      <c r="AD202" s="13">
        <f t="shared" ref="AD202:AD204" si="807">AB202+AC202</f>
        <v>0</v>
      </c>
      <c r="AE202" s="13">
        <v>10376.9</v>
      </c>
      <c r="AF202" s="41">
        <v>0</v>
      </c>
      <c r="AG202" s="13">
        <f t="shared" si="405"/>
        <v>10376.9</v>
      </c>
      <c r="AH202" s="13">
        <v>0</v>
      </c>
      <c r="AI202" s="13">
        <f t="shared" ref="AI202:AI204" si="808">AG202+AH202</f>
        <v>10376.9</v>
      </c>
      <c r="AJ202" s="13">
        <v>0</v>
      </c>
      <c r="AK202" s="13">
        <f>AI202+AJ202</f>
        <v>10376.9</v>
      </c>
      <c r="AL202" s="13">
        <v>0</v>
      </c>
      <c r="AM202" s="13">
        <f>AK202+AL202</f>
        <v>10376.9</v>
      </c>
      <c r="AN202" s="13">
        <v>0</v>
      </c>
      <c r="AO202" s="13">
        <f>AM202+AN202</f>
        <v>10376.9</v>
      </c>
      <c r="AP202" s="13">
        <v>0</v>
      </c>
      <c r="AQ202" s="13">
        <f>AO202+AP202</f>
        <v>10376.9</v>
      </c>
      <c r="AR202" s="13">
        <v>0</v>
      </c>
      <c r="AS202" s="13">
        <f>AQ202+AR202</f>
        <v>10376.9</v>
      </c>
      <c r="AT202" s="13">
        <v>0</v>
      </c>
      <c r="AU202" s="13">
        <f>AS202+AT202</f>
        <v>10376.9</v>
      </c>
      <c r="AV202" s="13">
        <v>0</v>
      </c>
      <c r="AW202" s="13">
        <f>AU202+AV202</f>
        <v>10376.9</v>
      </c>
      <c r="AX202" s="13">
        <v>0</v>
      </c>
      <c r="AY202" s="13">
        <f>AW202+AX202</f>
        <v>10376.9</v>
      </c>
      <c r="AZ202" s="13">
        <v>0</v>
      </c>
      <c r="BA202" s="13">
        <f>AY202+AZ202</f>
        <v>10376.9</v>
      </c>
      <c r="BB202" s="13">
        <v>0</v>
      </c>
      <c r="BC202" s="13">
        <f>BA202+BB202</f>
        <v>10376.9</v>
      </c>
      <c r="BD202" s="13">
        <v>0</v>
      </c>
      <c r="BE202" s="13">
        <f>BC202+BD202</f>
        <v>10376.9</v>
      </c>
      <c r="BF202" s="22">
        <v>0</v>
      </c>
      <c r="BG202" s="13">
        <f>BE202+BF202</f>
        <v>10376.9</v>
      </c>
      <c r="BH202" s="14">
        <v>0</v>
      </c>
      <c r="BI202" s="14">
        <v>0</v>
      </c>
      <c r="BJ202" s="14">
        <f t="shared" si="406"/>
        <v>0</v>
      </c>
      <c r="BK202" s="14">
        <v>0</v>
      </c>
      <c r="BL202" s="14">
        <f t="shared" ref="BL202:BL204" si="809">BJ202+BK202</f>
        <v>0</v>
      </c>
      <c r="BM202" s="14">
        <v>0</v>
      </c>
      <c r="BN202" s="14">
        <f t="shared" ref="BN202:BN204" si="810">BL202+BM202</f>
        <v>0</v>
      </c>
      <c r="BO202" s="14">
        <v>0</v>
      </c>
      <c r="BP202" s="14">
        <f t="shared" ref="BP202:BP204" si="811">BN202+BO202</f>
        <v>0</v>
      </c>
      <c r="BQ202" s="14">
        <v>0</v>
      </c>
      <c r="BR202" s="14">
        <f t="shared" ref="BR202:BR204" si="812">BP202+BQ202</f>
        <v>0</v>
      </c>
      <c r="BS202" s="14">
        <v>0</v>
      </c>
      <c r="BT202" s="14">
        <f t="shared" ref="BT202:BT204" si="813">BR202+BS202</f>
        <v>0</v>
      </c>
      <c r="BU202" s="14">
        <v>0</v>
      </c>
      <c r="BV202" s="14">
        <f t="shared" ref="BV202:BV204" si="814">BT202+BU202</f>
        <v>0</v>
      </c>
      <c r="BW202" s="14">
        <v>0</v>
      </c>
      <c r="BX202" s="14">
        <f t="shared" ref="BX202:BX204" si="815">BV202+BW202</f>
        <v>0</v>
      </c>
      <c r="BY202" s="14">
        <v>0</v>
      </c>
      <c r="BZ202" s="14">
        <f t="shared" ref="BZ202:BZ204" si="816">BX202+BY202</f>
        <v>0</v>
      </c>
      <c r="CA202" s="14">
        <v>0</v>
      </c>
      <c r="CB202" s="14">
        <f t="shared" ref="CB202:CB204" si="817">BZ202+CA202</f>
        <v>0</v>
      </c>
      <c r="CC202" s="14">
        <v>0</v>
      </c>
      <c r="CD202" s="14">
        <f t="shared" ref="CD202:CD204" si="818">CB202+CC202</f>
        <v>0</v>
      </c>
      <c r="CE202" s="14">
        <v>0</v>
      </c>
      <c r="CF202" s="14">
        <f t="shared" ref="CF202:CF204" si="819">CD202+CE202</f>
        <v>0</v>
      </c>
      <c r="CG202" s="24">
        <v>0</v>
      </c>
      <c r="CH202" s="14">
        <f t="shared" ref="CH202:CH204" si="820">CF202+CG202</f>
        <v>0</v>
      </c>
      <c r="CI202" s="8" t="s">
        <v>233</v>
      </c>
      <c r="CJ202" s="11">
        <v>0</v>
      </c>
    </row>
    <row r="203" spans="1:88" ht="18.75" customHeight="1" x14ac:dyDescent="0.35">
      <c r="A203" s="90"/>
      <c r="B203" s="95" t="s">
        <v>20</v>
      </c>
      <c r="C203" s="103"/>
      <c r="D203" s="13">
        <v>0</v>
      </c>
      <c r="E203" s="41">
        <v>0</v>
      </c>
      <c r="F203" s="13">
        <f t="shared" si="404"/>
        <v>0</v>
      </c>
      <c r="G203" s="13">
        <v>0</v>
      </c>
      <c r="H203" s="13">
        <f t="shared" si="796"/>
        <v>0</v>
      </c>
      <c r="I203" s="13">
        <v>0</v>
      </c>
      <c r="J203" s="13">
        <f t="shared" si="797"/>
        <v>0</v>
      </c>
      <c r="K203" s="13">
        <v>0</v>
      </c>
      <c r="L203" s="13">
        <f t="shared" si="798"/>
        <v>0</v>
      </c>
      <c r="M203" s="13">
        <v>0</v>
      </c>
      <c r="N203" s="13">
        <f t="shared" si="799"/>
        <v>0</v>
      </c>
      <c r="O203" s="13">
        <v>0</v>
      </c>
      <c r="P203" s="13">
        <f t="shared" si="800"/>
        <v>0</v>
      </c>
      <c r="Q203" s="13">
        <v>0</v>
      </c>
      <c r="R203" s="13">
        <f t="shared" si="801"/>
        <v>0</v>
      </c>
      <c r="S203" s="13">
        <v>0</v>
      </c>
      <c r="T203" s="13">
        <f t="shared" si="802"/>
        <v>0</v>
      </c>
      <c r="U203" s="13">
        <v>0</v>
      </c>
      <c r="V203" s="13">
        <f t="shared" si="803"/>
        <v>0</v>
      </c>
      <c r="W203" s="13">
        <v>0</v>
      </c>
      <c r="X203" s="13">
        <f t="shared" si="804"/>
        <v>0</v>
      </c>
      <c r="Y203" s="13">
        <v>0</v>
      </c>
      <c r="Z203" s="13">
        <f t="shared" si="805"/>
        <v>0</v>
      </c>
      <c r="AA203" s="13">
        <v>0</v>
      </c>
      <c r="AB203" s="13">
        <f t="shared" si="806"/>
        <v>0</v>
      </c>
      <c r="AC203" s="22">
        <v>0</v>
      </c>
      <c r="AD203" s="41">
        <f t="shared" si="807"/>
        <v>0</v>
      </c>
      <c r="AE203" s="13">
        <v>31130.3</v>
      </c>
      <c r="AF203" s="41">
        <v>0</v>
      </c>
      <c r="AG203" s="13">
        <f t="shared" si="405"/>
        <v>31130.3</v>
      </c>
      <c r="AH203" s="13">
        <v>0</v>
      </c>
      <c r="AI203" s="13">
        <f t="shared" si="808"/>
        <v>31130.3</v>
      </c>
      <c r="AJ203" s="13">
        <v>0</v>
      </c>
      <c r="AK203" s="13">
        <f>AI203+AJ203</f>
        <v>31130.3</v>
      </c>
      <c r="AL203" s="13">
        <v>0</v>
      </c>
      <c r="AM203" s="13">
        <f>AK203+AL203</f>
        <v>31130.3</v>
      </c>
      <c r="AN203" s="13">
        <v>0</v>
      </c>
      <c r="AO203" s="13">
        <f>AM203+AN203</f>
        <v>31130.3</v>
      </c>
      <c r="AP203" s="13">
        <v>0</v>
      </c>
      <c r="AQ203" s="13">
        <f>AO203+AP203</f>
        <v>31130.3</v>
      </c>
      <c r="AR203" s="13">
        <v>0</v>
      </c>
      <c r="AS203" s="13">
        <f>AQ203+AR203</f>
        <v>31130.3</v>
      </c>
      <c r="AT203" s="13">
        <v>0</v>
      </c>
      <c r="AU203" s="13">
        <f>AS203+AT203</f>
        <v>31130.3</v>
      </c>
      <c r="AV203" s="13">
        <v>0</v>
      </c>
      <c r="AW203" s="13">
        <f>AU203+AV203</f>
        <v>31130.3</v>
      </c>
      <c r="AX203" s="13">
        <v>0</v>
      </c>
      <c r="AY203" s="13">
        <f>AW203+AX203</f>
        <v>31130.3</v>
      </c>
      <c r="AZ203" s="13">
        <v>0</v>
      </c>
      <c r="BA203" s="13">
        <f>AY203+AZ203</f>
        <v>31130.3</v>
      </c>
      <c r="BB203" s="13">
        <v>0</v>
      </c>
      <c r="BC203" s="13">
        <f>BA203+BB203</f>
        <v>31130.3</v>
      </c>
      <c r="BD203" s="13">
        <v>0</v>
      </c>
      <c r="BE203" s="13">
        <f>BC203+BD203</f>
        <v>31130.3</v>
      </c>
      <c r="BF203" s="22">
        <v>0</v>
      </c>
      <c r="BG203" s="41">
        <f>BE203+BF203</f>
        <v>31130.3</v>
      </c>
      <c r="BH203" s="14">
        <v>0</v>
      </c>
      <c r="BI203" s="14">
        <v>0</v>
      </c>
      <c r="BJ203" s="14">
        <f t="shared" si="406"/>
        <v>0</v>
      </c>
      <c r="BK203" s="14">
        <v>0</v>
      </c>
      <c r="BL203" s="14">
        <f t="shared" si="809"/>
        <v>0</v>
      </c>
      <c r="BM203" s="14">
        <v>0</v>
      </c>
      <c r="BN203" s="14">
        <f t="shared" si="810"/>
        <v>0</v>
      </c>
      <c r="BO203" s="14">
        <v>0</v>
      </c>
      <c r="BP203" s="14">
        <f t="shared" si="811"/>
        <v>0</v>
      </c>
      <c r="BQ203" s="14">
        <v>0</v>
      </c>
      <c r="BR203" s="14">
        <f t="shared" si="812"/>
        <v>0</v>
      </c>
      <c r="BS203" s="14">
        <v>0</v>
      </c>
      <c r="BT203" s="14">
        <f t="shared" si="813"/>
        <v>0</v>
      </c>
      <c r="BU203" s="14">
        <v>0</v>
      </c>
      <c r="BV203" s="14">
        <f t="shared" si="814"/>
        <v>0</v>
      </c>
      <c r="BW203" s="14">
        <v>0</v>
      </c>
      <c r="BX203" s="14">
        <f t="shared" si="815"/>
        <v>0</v>
      </c>
      <c r="BY203" s="14">
        <v>0</v>
      </c>
      <c r="BZ203" s="14">
        <f t="shared" si="816"/>
        <v>0</v>
      </c>
      <c r="CA203" s="14">
        <v>0</v>
      </c>
      <c r="CB203" s="14">
        <f t="shared" si="817"/>
        <v>0</v>
      </c>
      <c r="CC203" s="14">
        <v>0</v>
      </c>
      <c r="CD203" s="14">
        <f t="shared" si="818"/>
        <v>0</v>
      </c>
      <c r="CE203" s="14">
        <v>0</v>
      </c>
      <c r="CF203" s="14">
        <f t="shared" si="819"/>
        <v>0</v>
      </c>
      <c r="CG203" s="24">
        <v>0</v>
      </c>
      <c r="CH203" s="43">
        <f t="shared" si="820"/>
        <v>0</v>
      </c>
      <c r="CI203" s="8" t="s">
        <v>230</v>
      </c>
      <c r="CJ203" s="11"/>
    </row>
    <row r="204" spans="1:88" ht="75" customHeight="1" x14ac:dyDescent="0.35">
      <c r="A204" s="90" t="s">
        <v>198</v>
      </c>
      <c r="B204" s="95" t="s">
        <v>36</v>
      </c>
      <c r="C204" s="100" t="s">
        <v>349</v>
      </c>
      <c r="D204" s="13">
        <f>D206+D207</f>
        <v>0</v>
      </c>
      <c r="E204" s="41">
        <f>E206+E207</f>
        <v>0</v>
      </c>
      <c r="F204" s="13">
        <f t="shared" si="404"/>
        <v>0</v>
      </c>
      <c r="G204" s="13">
        <f>G206+G207</f>
        <v>0</v>
      </c>
      <c r="H204" s="13">
        <f t="shared" si="796"/>
        <v>0</v>
      </c>
      <c r="I204" s="13">
        <f>I206+I207</f>
        <v>0</v>
      </c>
      <c r="J204" s="13">
        <f t="shared" si="797"/>
        <v>0</v>
      </c>
      <c r="K204" s="13">
        <f>K206+K207</f>
        <v>0</v>
      </c>
      <c r="L204" s="13">
        <f t="shared" si="798"/>
        <v>0</v>
      </c>
      <c r="M204" s="13">
        <f>M206+M207</f>
        <v>0</v>
      </c>
      <c r="N204" s="13">
        <f t="shared" si="799"/>
        <v>0</v>
      </c>
      <c r="O204" s="13">
        <f>O206+O207</f>
        <v>0</v>
      </c>
      <c r="P204" s="13">
        <f t="shared" si="800"/>
        <v>0</v>
      </c>
      <c r="Q204" s="13">
        <f>Q206+Q207</f>
        <v>0</v>
      </c>
      <c r="R204" s="13">
        <f t="shared" si="801"/>
        <v>0</v>
      </c>
      <c r="S204" s="13">
        <f>S206+S207</f>
        <v>0</v>
      </c>
      <c r="T204" s="13">
        <f t="shared" si="802"/>
        <v>0</v>
      </c>
      <c r="U204" s="13">
        <f>U206+U207</f>
        <v>0</v>
      </c>
      <c r="V204" s="13">
        <f t="shared" si="803"/>
        <v>0</v>
      </c>
      <c r="W204" s="13">
        <f>W206+W207</f>
        <v>0</v>
      </c>
      <c r="X204" s="13">
        <f t="shared" si="804"/>
        <v>0</v>
      </c>
      <c r="Y204" s="13">
        <f>Y206+Y207</f>
        <v>0</v>
      </c>
      <c r="Z204" s="13">
        <f t="shared" si="805"/>
        <v>0</v>
      </c>
      <c r="AA204" s="13">
        <f>AA206+AA207</f>
        <v>0</v>
      </c>
      <c r="AB204" s="13">
        <f t="shared" si="806"/>
        <v>0</v>
      </c>
      <c r="AC204" s="22">
        <f>AC206+AC207</f>
        <v>0</v>
      </c>
      <c r="AD204" s="41">
        <f t="shared" si="807"/>
        <v>0</v>
      </c>
      <c r="AE204" s="13">
        <f t="shared" ref="AE204:BH204" si="821">AE206+AE207</f>
        <v>46155</v>
      </c>
      <c r="AF204" s="41">
        <f>AF206+AF207</f>
        <v>0</v>
      </c>
      <c r="AG204" s="13">
        <f t="shared" si="405"/>
        <v>46155</v>
      </c>
      <c r="AH204" s="13">
        <f>AH206+AH207</f>
        <v>0</v>
      </c>
      <c r="AI204" s="13">
        <f t="shared" si="808"/>
        <v>46155</v>
      </c>
      <c r="AJ204" s="13">
        <f>AJ206+AJ207</f>
        <v>0</v>
      </c>
      <c r="AK204" s="13">
        <f>AI204+AJ204</f>
        <v>46155</v>
      </c>
      <c r="AL204" s="13">
        <f>AL206+AL207</f>
        <v>0</v>
      </c>
      <c r="AM204" s="13">
        <f>AK204+AL204</f>
        <v>46155</v>
      </c>
      <c r="AN204" s="13">
        <f>AN206+AN207</f>
        <v>0</v>
      </c>
      <c r="AO204" s="13">
        <f>AM204+AN204</f>
        <v>46155</v>
      </c>
      <c r="AP204" s="13">
        <f>AP206+AP207</f>
        <v>0</v>
      </c>
      <c r="AQ204" s="13">
        <f>AO204+AP204</f>
        <v>46155</v>
      </c>
      <c r="AR204" s="13">
        <f>AR206+AR207</f>
        <v>0</v>
      </c>
      <c r="AS204" s="13">
        <f>AQ204+AR204</f>
        <v>46155</v>
      </c>
      <c r="AT204" s="13">
        <f>AT206+AT207</f>
        <v>0</v>
      </c>
      <c r="AU204" s="13">
        <f>AS204+AT204</f>
        <v>46155</v>
      </c>
      <c r="AV204" s="13">
        <f>AV206+AV207</f>
        <v>0</v>
      </c>
      <c r="AW204" s="13">
        <f>AU204+AV204</f>
        <v>46155</v>
      </c>
      <c r="AX204" s="13">
        <f>AX206+AX207</f>
        <v>0</v>
      </c>
      <c r="AY204" s="13">
        <f>AW204+AX204</f>
        <v>46155</v>
      </c>
      <c r="AZ204" s="13">
        <f>AZ206+AZ207</f>
        <v>0</v>
      </c>
      <c r="BA204" s="13">
        <f>AY204+AZ204</f>
        <v>46155</v>
      </c>
      <c r="BB204" s="13">
        <f>BB206+BB207</f>
        <v>0</v>
      </c>
      <c r="BC204" s="13">
        <f>BA204+BB204</f>
        <v>46155</v>
      </c>
      <c r="BD204" s="13">
        <f>BD206+BD207</f>
        <v>0</v>
      </c>
      <c r="BE204" s="13">
        <f>BC204+BD204</f>
        <v>46155</v>
      </c>
      <c r="BF204" s="22">
        <f>BF206+BF207</f>
        <v>0</v>
      </c>
      <c r="BG204" s="41">
        <f>BE204+BF204</f>
        <v>46155</v>
      </c>
      <c r="BH204" s="13">
        <f t="shared" si="821"/>
        <v>0</v>
      </c>
      <c r="BI204" s="14">
        <f>BI206+BI207</f>
        <v>0</v>
      </c>
      <c r="BJ204" s="14">
        <f t="shared" si="406"/>
        <v>0</v>
      </c>
      <c r="BK204" s="14">
        <f>BK206+BK207</f>
        <v>0</v>
      </c>
      <c r="BL204" s="14">
        <f t="shared" si="809"/>
        <v>0</v>
      </c>
      <c r="BM204" s="14">
        <f>BM206+BM207</f>
        <v>0</v>
      </c>
      <c r="BN204" s="14">
        <f t="shared" si="810"/>
        <v>0</v>
      </c>
      <c r="BO204" s="14">
        <f>BO206+BO207</f>
        <v>0</v>
      </c>
      <c r="BP204" s="14">
        <f t="shared" si="811"/>
        <v>0</v>
      </c>
      <c r="BQ204" s="14">
        <f>BQ206+BQ207</f>
        <v>0</v>
      </c>
      <c r="BR204" s="14">
        <f t="shared" si="812"/>
        <v>0</v>
      </c>
      <c r="BS204" s="14">
        <f>BS206+BS207</f>
        <v>0</v>
      </c>
      <c r="BT204" s="14">
        <f t="shared" si="813"/>
        <v>0</v>
      </c>
      <c r="BU204" s="14">
        <f>BU206+BU207</f>
        <v>0</v>
      </c>
      <c r="BV204" s="14">
        <f t="shared" si="814"/>
        <v>0</v>
      </c>
      <c r="BW204" s="14">
        <f>BW206+BW207</f>
        <v>0</v>
      </c>
      <c r="BX204" s="14">
        <f t="shared" si="815"/>
        <v>0</v>
      </c>
      <c r="BY204" s="14">
        <f>BY206+BY207</f>
        <v>0</v>
      </c>
      <c r="BZ204" s="14">
        <f t="shared" si="816"/>
        <v>0</v>
      </c>
      <c r="CA204" s="14">
        <f>CA206+CA207</f>
        <v>0</v>
      </c>
      <c r="CB204" s="14">
        <f t="shared" si="817"/>
        <v>0</v>
      </c>
      <c r="CC204" s="14">
        <f>CC206+CC207</f>
        <v>0</v>
      </c>
      <c r="CD204" s="14">
        <f t="shared" si="818"/>
        <v>0</v>
      </c>
      <c r="CE204" s="14">
        <f>CE206+CE207</f>
        <v>0</v>
      </c>
      <c r="CF204" s="14">
        <f t="shared" si="819"/>
        <v>0</v>
      </c>
      <c r="CG204" s="24">
        <f>CG206+CG207</f>
        <v>0</v>
      </c>
      <c r="CH204" s="43">
        <f t="shared" si="820"/>
        <v>0</v>
      </c>
      <c r="CJ204" s="11"/>
    </row>
    <row r="205" spans="1:88" ht="18.75" customHeight="1" x14ac:dyDescent="0.35">
      <c r="A205" s="90"/>
      <c r="B205" s="95" t="s">
        <v>5</v>
      </c>
      <c r="C205" s="102"/>
      <c r="D205" s="13"/>
      <c r="E205" s="41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22"/>
      <c r="AD205" s="41"/>
      <c r="AE205" s="13"/>
      <c r="AF205" s="41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22"/>
      <c r="BG205" s="41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24"/>
      <c r="CH205" s="43"/>
      <c r="CJ205" s="11"/>
    </row>
    <row r="206" spans="1:88" s="3" customFormat="1" ht="18.75" hidden="1" customHeight="1" x14ac:dyDescent="0.35">
      <c r="A206" s="1"/>
      <c r="B206" s="19" t="s">
        <v>6</v>
      </c>
      <c r="C206" s="2"/>
      <c r="D206" s="16">
        <v>0</v>
      </c>
      <c r="E206" s="42">
        <v>0</v>
      </c>
      <c r="F206" s="13">
        <f t="shared" ref="F206:F283" si="822">D206+E206</f>
        <v>0</v>
      </c>
      <c r="G206" s="16">
        <v>0</v>
      </c>
      <c r="H206" s="13">
        <f t="shared" ref="H206:H208" si="823">F206+G206</f>
        <v>0</v>
      </c>
      <c r="I206" s="16">
        <v>0</v>
      </c>
      <c r="J206" s="13">
        <f t="shared" ref="J206:J208" si="824">H206+I206</f>
        <v>0</v>
      </c>
      <c r="K206" s="16">
        <v>0</v>
      </c>
      <c r="L206" s="13">
        <f t="shared" ref="L206:L208" si="825">J206+K206</f>
        <v>0</v>
      </c>
      <c r="M206" s="16">
        <v>0</v>
      </c>
      <c r="N206" s="13">
        <f t="shared" ref="N206:N208" si="826">L206+M206</f>
        <v>0</v>
      </c>
      <c r="O206" s="16">
        <v>0</v>
      </c>
      <c r="P206" s="13">
        <f t="shared" ref="P206:P208" si="827">N206+O206</f>
        <v>0</v>
      </c>
      <c r="Q206" s="16">
        <v>0</v>
      </c>
      <c r="R206" s="13">
        <f t="shared" ref="R206:R208" si="828">P206+Q206</f>
        <v>0</v>
      </c>
      <c r="S206" s="16">
        <v>0</v>
      </c>
      <c r="T206" s="13">
        <f t="shared" ref="T206:T208" si="829">R206+S206</f>
        <v>0</v>
      </c>
      <c r="U206" s="16">
        <v>0</v>
      </c>
      <c r="V206" s="13">
        <f t="shared" ref="V206:V208" si="830">T206+U206</f>
        <v>0</v>
      </c>
      <c r="W206" s="16">
        <v>0</v>
      </c>
      <c r="X206" s="13">
        <f t="shared" ref="X206:X208" si="831">V206+W206</f>
        <v>0</v>
      </c>
      <c r="Y206" s="16">
        <v>0</v>
      </c>
      <c r="Z206" s="13">
        <f t="shared" ref="Z206:Z208" si="832">X206+Y206</f>
        <v>0</v>
      </c>
      <c r="AA206" s="16">
        <v>0</v>
      </c>
      <c r="AB206" s="13">
        <f t="shared" ref="AB206:AB208" si="833">Z206+AA206</f>
        <v>0</v>
      </c>
      <c r="AC206" s="23">
        <v>0</v>
      </c>
      <c r="AD206" s="13">
        <f t="shared" ref="AD206:AD208" si="834">AB206+AC206</f>
        <v>0</v>
      </c>
      <c r="AE206" s="16">
        <v>11538.9</v>
      </c>
      <c r="AF206" s="42">
        <v>0</v>
      </c>
      <c r="AG206" s="13">
        <f t="shared" ref="AG206:AG283" si="835">AE206+AF206</f>
        <v>11538.9</v>
      </c>
      <c r="AH206" s="16">
        <v>0</v>
      </c>
      <c r="AI206" s="13">
        <f t="shared" ref="AI206:AI208" si="836">AG206+AH206</f>
        <v>11538.9</v>
      </c>
      <c r="AJ206" s="16">
        <v>0</v>
      </c>
      <c r="AK206" s="13">
        <f>AI206+AJ206</f>
        <v>11538.9</v>
      </c>
      <c r="AL206" s="16">
        <v>0</v>
      </c>
      <c r="AM206" s="13">
        <f>AK206+AL206</f>
        <v>11538.9</v>
      </c>
      <c r="AN206" s="16">
        <v>0</v>
      </c>
      <c r="AO206" s="13">
        <f>AM206+AN206</f>
        <v>11538.9</v>
      </c>
      <c r="AP206" s="16">
        <v>0</v>
      </c>
      <c r="AQ206" s="13">
        <f>AO206+AP206</f>
        <v>11538.9</v>
      </c>
      <c r="AR206" s="16">
        <v>0</v>
      </c>
      <c r="AS206" s="13">
        <f>AQ206+AR206</f>
        <v>11538.9</v>
      </c>
      <c r="AT206" s="16">
        <v>0</v>
      </c>
      <c r="AU206" s="13">
        <f>AS206+AT206</f>
        <v>11538.9</v>
      </c>
      <c r="AV206" s="16">
        <v>0</v>
      </c>
      <c r="AW206" s="13">
        <f>AU206+AV206</f>
        <v>11538.9</v>
      </c>
      <c r="AX206" s="16">
        <v>0</v>
      </c>
      <c r="AY206" s="13">
        <f>AW206+AX206</f>
        <v>11538.9</v>
      </c>
      <c r="AZ206" s="16">
        <v>0</v>
      </c>
      <c r="BA206" s="13">
        <f>AY206+AZ206</f>
        <v>11538.9</v>
      </c>
      <c r="BB206" s="16">
        <v>0</v>
      </c>
      <c r="BC206" s="13">
        <f>BA206+BB206</f>
        <v>11538.9</v>
      </c>
      <c r="BD206" s="16">
        <v>0</v>
      </c>
      <c r="BE206" s="13">
        <f>BC206+BD206</f>
        <v>11538.9</v>
      </c>
      <c r="BF206" s="23">
        <v>0</v>
      </c>
      <c r="BG206" s="13">
        <f>BE206+BF206</f>
        <v>11538.9</v>
      </c>
      <c r="BH206" s="15">
        <v>0</v>
      </c>
      <c r="BI206" s="15">
        <v>0</v>
      </c>
      <c r="BJ206" s="14">
        <f t="shared" ref="BJ206:BJ283" si="837">BH206+BI206</f>
        <v>0</v>
      </c>
      <c r="BK206" s="15">
        <v>0</v>
      </c>
      <c r="BL206" s="14">
        <f t="shared" ref="BL206:BL208" si="838">BJ206+BK206</f>
        <v>0</v>
      </c>
      <c r="BM206" s="15">
        <v>0</v>
      </c>
      <c r="BN206" s="14">
        <f t="shared" ref="BN206:BN208" si="839">BL206+BM206</f>
        <v>0</v>
      </c>
      <c r="BO206" s="15">
        <v>0</v>
      </c>
      <c r="BP206" s="14">
        <f t="shared" ref="BP206:BP208" si="840">BN206+BO206</f>
        <v>0</v>
      </c>
      <c r="BQ206" s="15">
        <v>0</v>
      </c>
      <c r="BR206" s="14">
        <f t="shared" ref="BR206:BR208" si="841">BP206+BQ206</f>
        <v>0</v>
      </c>
      <c r="BS206" s="15">
        <v>0</v>
      </c>
      <c r="BT206" s="14">
        <f t="shared" ref="BT206:BT208" si="842">BR206+BS206</f>
        <v>0</v>
      </c>
      <c r="BU206" s="15">
        <v>0</v>
      </c>
      <c r="BV206" s="14">
        <f t="shared" ref="BV206:BV208" si="843">BT206+BU206</f>
        <v>0</v>
      </c>
      <c r="BW206" s="15">
        <v>0</v>
      </c>
      <c r="BX206" s="14">
        <f t="shared" ref="BX206:BX208" si="844">BV206+BW206</f>
        <v>0</v>
      </c>
      <c r="BY206" s="15">
        <v>0</v>
      </c>
      <c r="BZ206" s="14">
        <f t="shared" ref="BZ206:BZ208" si="845">BX206+BY206</f>
        <v>0</v>
      </c>
      <c r="CA206" s="15">
        <v>0</v>
      </c>
      <c r="CB206" s="14">
        <f t="shared" ref="CB206:CB208" si="846">BZ206+CA206</f>
        <v>0</v>
      </c>
      <c r="CC206" s="15">
        <v>0</v>
      </c>
      <c r="CD206" s="14">
        <f t="shared" ref="CD206:CD208" si="847">CB206+CC206</f>
        <v>0</v>
      </c>
      <c r="CE206" s="15">
        <v>0</v>
      </c>
      <c r="CF206" s="14">
        <f t="shared" ref="CF206:CF208" si="848">CD206+CE206</f>
        <v>0</v>
      </c>
      <c r="CG206" s="25">
        <v>0</v>
      </c>
      <c r="CH206" s="14">
        <f t="shared" ref="CH206:CH208" si="849">CF206+CG206</f>
        <v>0</v>
      </c>
      <c r="CI206" s="7" t="s">
        <v>234</v>
      </c>
      <c r="CJ206" s="11">
        <v>0</v>
      </c>
    </row>
    <row r="207" spans="1:88" ht="18.75" customHeight="1" x14ac:dyDescent="0.35">
      <c r="A207" s="90"/>
      <c r="B207" s="95" t="s">
        <v>20</v>
      </c>
      <c r="C207" s="102"/>
      <c r="D207" s="13">
        <v>0</v>
      </c>
      <c r="E207" s="41">
        <v>0</v>
      </c>
      <c r="F207" s="13">
        <f t="shared" si="822"/>
        <v>0</v>
      </c>
      <c r="G207" s="13">
        <v>0</v>
      </c>
      <c r="H207" s="13">
        <f t="shared" si="823"/>
        <v>0</v>
      </c>
      <c r="I207" s="13">
        <v>0</v>
      </c>
      <c r="J207" s="13">
        <f t="shared" si="824"/>
        <v>0</v>
      </c>
      <c r="K207" s="13">
        <v>0</v>
      </c>
      <c r="L207" s="13">
        <f t="shared" si="825"/>
        <v>0</v>
      </c>
      <c r="M207" s="13">
        <v>0</v>
      </c>
      <c r="N207" s="13">
        <f t="shared" si="826"/>
        <v>0</v>
      </c>
      <c r="O207" s="13">
        <v>0</v>
      </c>
      <c r="P207" s="13">
        <f t="shared" si="827"/>
        <v>0</v>
      </c>
      <c r="Q207" s="13">
        <v>0</v>
      </c>
      <c r="R207" s="13">
        <f t="shared" si="828"/>
        <v>0</v>
      </c>
      <c r="S207" s="13">
        <v>0</v>
      </c>
      <c r="T207" s="13">
        <f t="shared" si="829"/>
        <v>0</v>
      </c>
      <c r="U207" s="13">
        <v>0</v>
      </c>
      <c r="V207" s="13">
        <f t="shared" si="830"/>
        <v>0</v>
      </c>
      <c r="W207" s="13">
        <v>0</v>
      </c>
      <c r="X207" s="13">
        <f t="shared" si="831"/>
        <v>0</v>
      </c>
      <c r="Y207" s="13">
        <v>0</v>
      </c>
      <c r="Z207" s="13">
        <f t="shared" si="832"/>
        <v>0</v>
      </c>
      <c r="AA207" s="13">
        <v>0</v>
      </c>
      <c r="AB207" s="13">
        <f t="shared" si="833"/>
        <v>0</v>
      </c>
      <c r="AC207" s="22">
        <v>0</v>
      </c>
      <c r="AD207" s="41">
        <f t="shared" si="834"/>
        <v>0</v>
      </c>
      <c r="AE207" s="13">
        <v>34616.1</v>
      </c>
      <c r="AF207" s="41">
        <v>0</v>
      </c>
      <c r="AG207" s="13">
        <f t="shared" si="835"/>
        <v>34616.1</v>
      </c>
      <c r="AH207" s="13">
        <v>0</v>
      </c>
      <c r="AI207" s="13">
        <f t="shared" si="836"/>
        <v>34616.1</v>
      </c>
      <c r="AJ207" s="13">
        <v>0</v>
      </c>
      <c r="AK207" s="13">
        <f>AI207+AJ207</f>
        <v>34616.1</v>
      </c>
      <c r="AL207" s="13">
        <v>0</v>
      </c>
      <c r="AM207" s="13">
        <f>AK207+AL207</f>
        <v>34616.1</v>
      </c>
      <c r="AN207" s="13">
        <v>0</v>
      </c>
      <c r="AO207" s="13">
        <f>AM207+AN207</f>
        <v>34616.1</v>
      </c>
      <c r="AP207" s="13">
        <v>0</v>
      </c>
      <c r="AQ207" s="13">
        <f>AO207+AP207</f>
        <v>34616.1</v>
      </c>
      <c r="AR207" s="13">
        <v>0</v>
      </c>
      <c r="AS207" s="13">
        <f>AQ207+AR207</f>
        <v>34616.1</v>
      </c>
      <c r="AT207" s="13">
        <v>0</v>
      </c>
      <c r="AU207" s="13">
        <f>AS207+AT207</f>
        <v>34616.1</v>
      </c>
      <c r="AV207" s="13">
        <v>0</v>
      </c>
      <c r="AW207" s="13">
        <f>AU207+AV207</f>
        <v>34616.1</v>
      </c>
      <c r="AX207" s="13">
        <v>0</v>
      </c>
      <c r="AY207" s="13">
        <f>AW207+AX207</f>
        <v>34616.1</v>
      </c>
      <c r="AZ207" s="13">
        <v>0</v>
      </c>
      <c r="BA207" s="13">
        <f>AY207+AZ207</f>
        <v>34616.1</v>
      </c>
      <c r="BB207" s="13">
        <v>0</v>
      </c>
      <c r="BC207" s="13">
        <f>BA207+BB207</f>
        <v>34616.1</v>
      </c>
      <c r="BD207" s="13">
        <v>0</v>
      </c>
      <c r="BE207" s="13">
        <f>BC207+BD207</f>
        <v>34616.1</v>
      </c>
      <c r="BF207" s="22">
        <v>0</v>
      </c>
      <c r="BG207" s="41">
        <f>BE207+BF207</f>
        <v>34616.1</v>
      </c>
      <c r="BH207" s="14">
        <v>0</v>
      </c>
      <c r="BI207" s="14">
        <v>0</v>
      </c>
      <c r="BJ207" s="14">
        <f t="shared" si="837"/>
        <v>0</v>
      </c>
      <c r="BK207" s="14">
        <v>0</v>
      </c>
      <c r="BL207" s="14">
        <f t="shared" si="838"/>
        <v>0</v>
      </c>
      <c r="BM207" s="14">
        <v>0</v>
      </c>
      <c r="BN207" s="14">
        <f t="shared" si="839"/>
        <v>0</v>
      </c>
      <c r="BO207" s="14">
        <v>0</v>
      </c>
      <c r="BP207" s="14">
        <f t="shared" si="840"/>
        <v>0</v>
      </c>
      <c r="BQ207" s="14">
        <v>0</v>
      </c>
      <c r="BR207" s="14">
        <f t="shared" si="841"/>
        <v>0</v>
      </c>
      <c r="BS207" s="14">
        <v>0</v>
      </c>
      <c r="BT207" s="14">
        <f t="shared" si="842"/>
        <v>0</v>
      </c>
      <c r="BU207" s="14">
        <v>0</v>
      </c>
      <c r="BV207" s="14">
        <f t="shared" si="843"/>
        <v>0</v>
      </c>
      <c r="BW207" s="14">
        <v>0</v>
      </c>
      <c r="BX207" s="14">
        <f t="shared" si="844"/>
        <v>0</v>
      </c>
      <c r="BY207" s="14">
        <v>0</v>
      </c>
      <c r="BZ207" s="14">
        <f t="shared" si="845"/>
        <v>0</v>
      </c>
      <c r="CA207" s="14">
        <v>0</v>
      </c>
      <c r="CB207" s="14">
        <f t="shared" si="846"/>
        <v>0</v>
      </c>
      <c r="CC207" s="14">
        <v>0</v>
      </c>
      <c r="CD207" s="14">
        <f t="shared" si="847"/>
        <v>0</v>
      </c>
      <c r="CE207" s="14">
        <v>0</v>
      </c>
      <c r="CF207" s="14">
        <f t="shared" si="848"/>
        <v>0</v>
      </c>
      <c r="CG207" s="24">
        <v>0</v>
      </c>
      <c r="CH207" s="43">
        <f t="shared" si="849"/>
        <v>0</v>
      </c>
      <c r="CI207" s="8" t="s">
        <v>230</v>
      </c>
      <c r="CJ207" s="11"/>
    </row>
    <row r="208" spans="1:88" ht="56.25" customHeight="1" x14ac:dyDescent="0.35">
      <c r="A208" s="90" t="s">
        <v>199</v>
      </c>
      <c r="B208" s="95" t="s">
        <v>37</v>
      </c>
      <c r="C208" s="100" t="s">
        <v>349</v>
      </c>
      <c r="D208" s="13">
        <f>D210+D211</f>
        <v>955530.5</v>
      </c>
      <c r="E208" s="41">
        <f>E210+E211</f>
        <v>0</v>
      </c>
      <c r="F208" s="13">
        <f t="shared" si="822"/>
        <v>955530.5</v>
      </c>
      <c r="G208" s="13">
        <f>G210+G211</f>
        <v>48155.483999999997</v>
      </c>
      <c r="H208" s="13">
        <f t="shared" si="823"/>
        <v>1003685.9839999999</v>
      </c>
      <c r="I208" s="13">
        <f>I210+I211</f>
        <v>0</v>
      </c>
      <c r="J208" s="13">
        <f t="shared" si="824"/>
        <v>1003685.9839999999</v>
      </c>
      <c r="K208" s="13">
        <f>K210+K211</f>
        <v>0</v>
      </c>
      <c r="L208" s="13">
        <f t="shared" si="825"/>
        <v>1003685.9839999999</v>
      </c>
      <c r="M208" s="13">
        <f>M210+M211</f>
        <v>0</v>
      </c>
      <c r="N208" s="13">
        <f t="shared" si="826"/>
        <v>1003685.9839999999</v>
      </c>
      <c r="O208" s="13">
        <f>O210+O211</f>
        <v>0</v>
      </c>
      <c r="P208" s="13">
        <f t="shared" si="827"/>
        <v>1003685.9839999999</v>
      </c>
      <c r="Q208" s="13">
        <f>Q210+Q211</f>
        <v>0</v>
      </c>
      <c r="R208" s="13">
        <f t="shared" si="828"/>
        <v>1003685.9839999999</v>
      </c>
      <c r="S208" s="13">
        <f>S210+S211</f>
        <v>0</v>
      </c>
      <c r="T208" s="13">
        <f t="shared" si="829"/>
        <v>1003685.9839999999</v>
      </c>
      <c r="U208" s="13">
        <f>U210+U211</f>
        <v>-600</v>
      </c>
      <c r="V208" s="13">
        <f t="shared" si="830"/>
        <v>1003085.9839999999</v>
      </c>
      <c r="W208" s="13">
        <f>W210+W211</f>
        <v>0</v>
      </c>
      <c r="X208" s="13">
        <f t="shared" si="831"/>
        <v>1003085.9839999999</v>
      </c>
      <c r="Y208" s="13">
        <f>Y210+Y211</f>
        <v>-816072.46399999992</v>
      </c>
      <c r="Z208" s="13">
        <f t="shared" si="832"/>
        <v>187013.52000000002</v>
      </c>
      <c r="AA208" s="13">
        <f>AA210+AA211</f>
        <v>0</v>
      </c>
      <c r="AB208" s="13">
        <f t="shared" si="833"/>
        <v>187013.52000000002</v>
      </c>
      <c r="AC208" s="22">
        <f>AC210+AC211</f>
        <v>0</v>
      </c>
      <c r="AD208" s="41">
        <f t="shared" si="834"/>
        <v>187013.52000000002</v>
      </c>
      <c r="AE208" s="13">
        <f t="shared" ref="AE208:BH208" si="850">AE210+AE211</f>
        <v>1475299.3</v>
      </c>
      <c r="AF208" s="41">
        <f>AF210+AF211</f>
        <v>0</v>
      </c>
      <c r="AG208" s="13">
        <f t="shared" si="835"/>
        <v>1475299.3</v>
      </c>
      <c r="AH208" s="13">
        <f>AH210+AH211</f>
        <v>0</v>
      </c>
      <c r="AI208" s="13">
        <f t="shared" si="836"/>
        <v>1475299.3</v>
      </c>
      <c r="AJ208" s="13">
        <f>AJ210+AJ211</f>
        <v>0</v>
      </c>
      <c r="AK208" s="13">
        <f>AI208+AJ208</f>
        <v>1475299.3</v>
      </c>
      <c r="AL208" s="13">
        <f>AL210+AL211</f>
        <v>0</v>
      </c>
      <c r="AM208" s="13">
        <f>AK208+AL208</f>
        <v>1475299.3</v>
      </c>
      <c r="AN208" s="13">
        <f>AN210+AN211</f>
        <v>0</v>
      </c>
      <c r="AO208" s="13">
        <f>AM208+AN208</f>
        <v>1475299.3</v>
      </c>
      <c r="AP208" s="13">
        <f>AP210+AP211</f>
        <v>0</v>
      </c>
      <c r="AQ208" s="13">
        <f>AO208+AP208</f>
        <v>1475299.3</v>
      </c>
      <c r="AR208" s="13">
        <f>AR210+AR211</f>
        <v>0</v>
      </c>
      <c r="AS208" s="13">
        <f>AQ208+AR208</f>
        <v>1475299.3</v>
      </c>
      <c r="AT208" s="13">
        <f>AT210+AT211</f>
        <v>0</v>
      </c>
      <c r="AU208" s="13">
        <f>AS208+AT208</f>
        <v>1475299.3</v>
      </c>
      <c r="AV208" s="13">
        <f>AV210+AV211</f>
        <v>0</v>
      </c>
      <c r="AW208" s="13">
        <f>AU208+AV208</f>
        <v>1475299.3</v>
      </c>
      <c r="AX208" s="13">
        <f>AX210+AX211</f>
        <v>0</v>
      </c>
      <c r="AY208" s="13">
        <f>AW208+AX208</f>
        <v>1475299.3</v>
      </c>
      <c r="AZ208" s="13">
        <f>AZ210+AZ211</f>
        <v>0</v>
      </c>
      <c r="BA208" s="13">
        <f>AY208+AZ208</f>
        <v>1475299.3</v>
      </c>
      <c r="BB208" s="13">
        <f>BB210+BB211</f>
        <v>-1475299.3</v>
      </c>
      <c r="BC208" s="13">
        <f>BA208+BB208</f>
        <v>0</v>
      </c>
      <c r="BD208" s="13">
        <f>BD210+BD211</f>
        <v>0</v>
      </c>
      <c r="BE208" s="13">
        <f>BC208+BD208</f>
        <v>0</v>
      </c>
      <c r="BF208" s="22">
        <f>BF210+BF211</f>
        <v>0</v>
      </c>
      <c r="BG208" s="41">
        <f>BE208+BF208</f>
        <v>0</v>
      </c>
      <c r="BH208" s="13">
        <f t="shared" si="850"/>
        <v>2402309.2000000002</v>
      </c>
      <c r="BI208" s="14">
        <f>BI210+BI211</f>
        <v>0</v>
      </c>
      <c r="BJ208" s="14">
        <f t="shared" si="837"/>
        <v>2402309.2000000002</v>
      </c>
      <c r="BK208" s="14">
        <f>BK210+BK211</f>
        <v>0</v>
      </c>
      <c r="BL208" s="14">
        <f t="shared" si="838"/>
        <v>2402309.2000000002</v>
      </c>
      <c r="BM208" s="14">
        <f>BM210+BM211</f>
        <v>0</v>
      </c>
      <c r="BN208" s="14">
        <f t="shared" si="839"/>
        <v>2402309.2000000002</v>
      </c>
      <c r="BO208" s="14">
        <f>BO210+BO211</f>
        <v>0</v>
      </c>
      <c r="BP208" s="14">
        <f t="shared" si="840"/>
        <v>2402309.2000000002</v>
      </c>
      <c r="BQ208" s="14">
        <f>BQ210+BQ211</f>
        <v>0</v>
      </c>
      <c r="BR208" s="14">
        <f t="shared" si="841"/>
        <v>2402309.2000000002</v>
      </c>
      <c r="BS208" s="14">
        <f>BS210+BS211</f>
        <v>0</v>
      </c>
      <c r="BT208" s="14">
        <f t="shared" si="842"/>
        <v>2402309.2000000002</v>
      </c>
      <c r="BU208" s="14">
        <f>BU210+BU211</f>
        <v>0</v>
      </c>
      <c r="BV208" s="14">
        <f t="shared" si="843"/>
        <v>2402309.2000000002</v>
      </c>
      <c r="BW208" s="14">
        <f>BW210+BW211</f>
        <v>0</v>
      </c>
      <c r="BX208" s="14">
        <f t="shared" si="844"/>
        <v>2402309.2000000002</v>
      </c>
      <c r="BY208" s="14">
        <f>BY210+BY211</f>
        <v>0</v>
      </c>
      <c r="BZ208" s="14">
        <f t="shared" si="845"/>
        <v>2402309.2000000002</v>
      </c>
      <c r="CA208" s="14">
        <f>CA210+CA211</f>
        <v>0</v>
      </c>
      <c r="CB208" s="14">
        <f t="shared" si="846"/>
        <v>2402309.2000000002</v>
      </c>
      <c r="CC208" s="14">
        <f>CC210+CC211</f>
        <v>-2402309.2000000002</v>
      </c>
      <c r="CD208" s="14">
        <f t="shared" si="847"/>
        <v>0</v>
      </c>
      <c r="CE208" s="14">
        <f>CE210+CE211</f>
        <v>0</v>
      </c>
      <c r="CF208" s="14">
        <f t="shared" si="848"/>
        <v>0</v>
      </c>
      <c r="CG208" s="24">
        <f>CG210+CG211</f>
        <v>0</v>
      </c>
      <c r="CH208" s="43">
        <f t="shared" si="849"/>
        <v>0</v>
      </c>
      <c r="CJ208" s="11"/>
    </row>
    <row r="209" spans="1:88" ht="18.75" customHeight="1" x14ac:dyDescent="0.35">
      <c r="A209" s="90"/>
      <c r="B209" s="95" t="s">
        <v>5</v>
      </c>
      <c r="C209" s="102"/>
      <c r="D209" s="13"/>
      <c r="E209" s="41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22"/>
      <c r="AD209" s="41"/>
      <c r="AE209" s="13"/>
      <c r="AF209" s="41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22"/>
      <c r="BG209" s="41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24"/>
      <c r="CH209" s="43"/>
      <c r="CJ209" s="11"/>
    </row>
    <row r="210" spans="1:88" s="3" customFormat="1" ht="18.75" hidden="1" customHeight="1" x14ac:dyDescent="0.35">
      <c r="A210" s="1"/>
      <c r="B210" s="19" t="s">
        <v>6</v>
      </c>
      <c r="C210" s="2"/>
      <c r="D210" s="16">
        <v>156098.9</v>
      </c>
      <c r="E210" s="42"/>
      <c r="F210" s="13">
        <f t="shared" si="822"/>
        <v>156098.9</v>
      </c>
      <c r="G210" s="16">
        <v>48155.483999999997</v>
      </c>
      <c r="H210" s="13">
        <f t="shared" ref="H210:H212" si="851">F210+G210</f>
        <v>204254.38399999999</v>
      </c>
      <c r="I210" s="16"/>
      <c r="J210" s="13">
        <f t="shared" ref="J210:J212" si="852">H210+I210</f>
        <v>204254.38399999999</v>
      </c>
      <c r="K210" s="16"/>
      <c r="L210" s="13">
        <f t="shared" ref="L210:L212" si="853">J210+K210</f>
        <v>204254.38399999999</v>
      </c>
      <c r="M210" s="16"/>
      <c r="N210" s="13">
        <f t="shared" ref="N210:N212" si="854">L210+M210</f>
        <v>204254.38399999999</v>
      </c>
      <c r="O210" s="16"/>
      <c r="P210" s="13">
        <f t="shared" ref="P210:P212" si="855">N210+O210</f>
        <v>204254.38399999999</v>
      </c>
      <c r="Q210" s="16"/>
      <c r="R210" s="13">
        <f t="shared" ref="R210:R212" si="856">P210+Q210</f>
        <v>204254.38399999999</v>
      </c>
      <c r="S210" s="16"/>
      <c r="T210" s="13">
        <f t="shared" ref="T210:T212" si="857">R210+S210</f>
        <v>204254.38399999999</v>
      </c>
      <c r="U210" s="16">
        <v>-600</v>
      </c>
      <c r="V210" s="13">
        <f t="shared" ref="V210:V212" si="858">T210+U210</f>
        <v>203654.38399999999</v>
      </c>
      <c r="W210" s="16"/>
      <c r="X210" s="13">
        <f t="shared" ref="X210:X212" si="859">V210+W210</f>
        <v>203654.38399999999</v>
      </c>
      <c r="Y210" s="16">
        <f>-106154.621-26930.143</f>
        <v>-133084.764</v>
      </c>
      <c r="Z210" s="13">
        <f t="shared" ref="Z210:Z212" si="860">X210+Y210</f>
        <v>70569.62</v>
      </c>
      <c r="AA210" s="16"/>
      <c r="AB210" s="13">
        <f t="shared" ref="AB210:AB212" si="861">Z210+AA210</f>
        <v>70569.62</v>
      </c>
      <c r="AC210" s="23"/>
      <c r="AD210" s="13">
        <f t="shared" ref="AD210:AD212" si="862">AB210+AC210</f>
        <v>70569.62</v>
      </c>
      <c r="AE210" s="16">
        <v>434567.5</v>
      </c>
      <c r="AF210" s="42"/>
      <c r="AG210" s="13">
        <f t="shared" si="835"/>
        <v>434567.5</v>
      </c>
      <c r="AH210" s="16"/>
      <c r="AI210" s="13">
        <f t="shared" ref="AI210:AI212" si="863">AG210+AH210</f>
        <v>434567.5</v>
      </c>
      <c r="AJ210" s="16"/>
      <c r="AK210" s="13">
        <f>AI210+AJ210</f>
        <v>434567.5</v>
      </c>
      <c r="AL210" s="16"/>
      <c r="AM210" s="13">
        <f>AK210+AL210</f>
        <v>434567.5</v>
      </c>
      <c r="AN210" s="16"/>
      <c r="AO210" s="13">
        <f>AM210+AN210</f>
        <v>434567.5</v>
      </c>
      <c r="AP210" s="16"/>
      <c r="AQ210" s="13">
        <f>AO210+AP210</f>
        <v>434567.5</v>
      </c>
      <c r="AR210" s="16"/>
      <c r="AS210" s="13">
        <f>AQ210+AR210</f>
        <v>434567.5</v>
      </c>
      <c r="AT210" s="16"/>
      <c r="AU210" s="13">
        <f>AS210+AT210</f>
        <v>434567.5</v>
      </c>
      <c r="AV210" s="16"/>
      <c r="AW210" s="13">
        <f>AU210+AV210</f>
        <v>434567.5</v>
      </c>
      <c r="AX210" s="16"/>
      <c r="AY210" s="13">
        <f>AW210+AX210</f>
        <v>434567.5</v>
      </c>
      <c r="AZ210" s="16"/>
      <c r="BA210" s="13">
        <f>AY210+AZ210</f>
        <v>434567.5</v>
      </c>
      <c r="BB210" s="16">
        <v>-434567.5</v>
      </c>
      <c r="BC210" s="13">
        <f>BA210+BB210</f>
        <v>0</v>
      </c>
      <c r="BD210" s="16"/>
      <c r="BE210" s="13">
        <f>BC210+BD210</f>
        <v>0</v>
      </c>
      <c r="BF210" s="23"/>
      <c r="BG210" s="13">
        <f>BE210+BF210</f>
        <v>0</v>
      </c>
      <c r="BH210" s="15">
        <v>970204.7</v>
      </c>
      <c r="BI210" s="15"/>
      <c r="BJ210" s="14">
        <f t="shared" si="837"/>
        <v>970204.7</v>
      </c>
      <c r="BK210" s="15"/>
      <c r="BL210" s="14">
        <f t="shared" ref="BL210:BL212" si="864">BJ210+BK210</f>
        <v>970204.7</v>
      </c>
      <c r="BM210" s="15"/>
      <c r="BN210" s="14">
        <f t="shared" ref="BN210:BN212" si="865">BL210+BM210</f>
        <v>970204.7</v>
      </c>
      <c r="BO210" s="15"/>
      <c r="BP210" s="14">
        <f t="shared" ref="BP210:BP212" si="866">BN210+BO210</f>
        <v>970204.7</v>
      </c>
      <c r="BQ210" s="15"/>
      <c r="BR210" s="14">
        <f t="shared" ref="BR210:BR212" si="867">BP210+BQ210</f>
        <v>970204.7</v>
      </c>
      <c r="BS210" s="15"/>
      <c r="BT210" s="14">
        <f t="shared" ref="BT210:BT212" si="868">BR210+BS210</f>
        <v>970204.7</v>
      </c>
      <c r="BU210" s="15"/>
      <c r="BV210" s="14">
        <f t="shared" ref="BV210:BV212" si="869">BT210+BU210</f>
        <v>970204.7</v>
      </c>
      <c r="BW210" s="15"/>
      <c r="BX210" s="14">
        <f t="shared" ref="BX210:BX212" si="870">BV210+BW210</f>
        <v>970204.7</v>
      </c>
      <c r="BY210" s="15"/>
      <c r="BZ210" s="14">
        <f t="shared" ref="BZ210:BZ212" si="871">BX210+BY210</f>
        <v>970204.7</v>
      </c>
      <c r="CA210" s="15"/>
      <c r="CB210" s="14">
        <f t="shared" ref="CB210:CB212" si="872">BZ210+CA210</f>
        <v>970204.7</v>
      </c>
      <c r="CC210" s="15">
        <v>-970204.7</v>
      </c>
      <c r="CD210" s="14">
        <f t="shared" ref="CD210:CD212" si="873">CB210+CC210</f>
        <v>0</v>
      </c>
      <c r="CE210" s="15"/>
      <c r="CF210" s="14">
        <f t="shared" ref="CF210:CF212" si="874">CD210+CE210</f>
        <v>0</v>
      </c>
      <c r="CG210" s="25"/>
      <c r="CH210" s="14">
        <f t="shared" ref="CH210:CH212" si="875">CF210+CG210</f>
        <v>0</v>
      </c>
      <c r="CI210" s="7" t="s">
        <v>225</v>
      </c>
      <c r="CJ210" s="11">
        <v>0</v>
      </c>
    </row>
    <row r="211" spans="1:88" ht="18.75" customHeight="1" x14ac:dyDescent="0.35">
      <c r="A211" s="90"/>
      <c r="B211" s="95" t="s">
        <v>20</v>
      </c>
      <c r="C211" s="102"/>
      <c r="D211" s="13">
        <v>799431.6</v>
      </c>
      <c r="E211" s="41"/>
      <c r="F211" s="13">
        <f t="shared" si="822"/>
        <v>799431.6</v>
      </c>
      <c r="G211" s="13"/>
      <c r="H211" s="13">
        <f t="shared" si="851"/>
        <v>799431.6</v>
      </c>
      <c r="I211" s="13"/>
      <c r="J211" s="13">
        <f t="shared" si="852"/>
        <v>799431.6</v>
      </c>
      <c r="K211" s="13"/>
      <c r="L211" s="13">
        <f t="shared" si="853"/>
        <v>799431.6</v>
      </c>
      <c r="M211" s="13"/>
      <c r="N211" s="13">
        <f t="shared" si="854"/>
        <v>799431.6</v>
      </c>
      <c r="O211" s="13"/>
      <c r="P211" s="13">
        <f t="shared" si="855"/>
        <v>799431.6</v>
      </c>
      <c r="Q211" s="13"/>
      <c r="R211" s="13">
        <f t="shared" si="856"/>
        <v>799431.6</v>
      </c>
      <c r="S211" s="13"/>
      <c r="T211" s="13">
        <f t="shared" si="857"/>
        <v>799431.6</v>
      </c>
      <c r="U211" s="13"/>
      <c r="V211" s="13">
        <f t="shared" si="858"/>
        <v>799431.6</v>
      </c>
      <c r="W211" s="13"/>
      <c r="X211" s="13">
        <f t="shared" si="859"/>
        <v>799431.6</v>
      </c>
      <c r="Y211" s="13">
        <v>-682987.7</v>
      </c>
      <c r="Z211" s="13">
        <f t="shared" si="860"/>
        <v>116443.90000000002</v>
      </c>
      <c r="AA211" s="13"/>
      <c r="AB211" s="13">
        <f t="shared" si="861"/>
        <v>116443.90000000002</v>
      </c>
      <c r="AC211" s="22"/>
      <c r="AD211" s="41">
        <f t="shared" si="862"/>
        <v>116443.90000000002</v>
      </c>
      <c r="AE211" s="13">
        <v>1040731.8</v>
      </c>
      <c r="AF211" s="41"/>
      <c r="AG211" s="13">
        <f t="shared" si="835"/>
        <v>1040731.8</v>
      </c>
      <c r="AH211" s="13"/>
      <c r="AI211" s="13">
        <f t="shared" si="863"/>
        <v>1040731.8</v>
      </c>
      <c r="AJ211" s="13"/>
      <c r="AK211" s="13">
        <f>AI211+AJ211</f>
        <v>1040731.8</v>
      </c>
      <c r="AL211" s="13"/>
      <c r="AM211" s="13">
        <f>AK211+AL211</f>
        <v>1040731.8</v>
      </c>
      <c r="AN211" s="13"/>
      <c r="AO211" s="13">
        <f>AM211+AN211</f>
        <v>1040731.8</v>
      </c>
      <c r="AP211" s="13"/>
      <c r="AQ211" s="13">
        <f>AO211+AP211</f>
        <v>1040731.8</v>
      </c>
      <c r="AR211" s="13"/>
      <c r="AS211" s="13">
        <f>AQ211+AR211</f>
        <v>1040731.8</v>
      </c>
      <c r="AT211" s="13"/>
      <c r="AU211" s="13">
        <f>AS211+AT211</f>
        <v>1040731.8</v>
      </c>
      <c r="AV211" s="13"/>
      <c r="AW211" s="13">
        <f>AU211+AV211</f>
        <v>1040731.8</v>
      </c>
      <c r="AX211" s="13"/>
      <c r="AY211" s="13">
        <f>AW211+AX211</f>
        <v>1040731.8</v>
      </c>
      <c r="AZ211" s="13"/>
      <c r="BA211" s="13">
        <f>AY211+AZ211</f>
        <v>1040731.8</v>
      </c>
      <c r="BB211" s="13">
        <v>-1040731.8</v>
      </c>
      <c r="BC211" s="13">
        <f>BA211+BB211</f>
        <v>0</v>
      </c>
      <c r="BD211" s="13"/>
      <c r="BE211" s="13">
        <f>BC211+BD211</f>
        <v>0</v>
      </c>
      <c r="BF211" s="22"/>
      <c r="BG211" s="41">
        <f>BE211+BF211</f>
        <v>0</v>
      </c>
      <c r="BH211" s="14">
        <v>1432104.5</v>
      </c>
      <c r="BI211" s="14"/>
      <c r="BJ211" s="14">
        <f t="shared" si="837"/>
        <v>1432104.5</v>
      </c>
      <c r="BK211" s="14"/>
      <c r="BL211" s="14">
        <f t="shared" si="864"/>
        <v>1432104.5</v>
      </c>
      <c r="BM211" s="14"/>
      <c r="BN211" s="14">
        <f t="shared" si="865"/>
        <v>1432104.5</v>
      </c>
      <c r="BO211" s="14"/>
      <c r="BP211" s="14">
        <f t="shared" si="866"/>
        <v>1432104.5</v>
      </c>
      <c r="BQ211" s="14"/>
      <c r="BR211" s="14">
        <f t="shared" si="867"/>
        <v>1432104.5</v>
      </c>
      <c r="BS211" s="14"/>
      <c r="BT211" s="14">
        <f t="shared" si="868"/>
        <v>1432104.5</v>
      </c>
      <c r="BU211" s="14"/>
      <c r="BV211" s="14">
        <f t="shared" si="869"/>
        <v>1432104.5</v>
      </c>
      <c r="BW211" s="14"/>
      <c r="BX211" s="14">
        <f t="shared" si="870"/>
        <v>1432104.5</v>
      </c>
      <c r="BY211" s="14"/>
      <c r="BZ211" s="14">
        <f t="shared" si="871"/>
        <v>1432104.5</v>
      </c>
      <c r="CA211" s="14"/>
      <c r="CB211" s="14">
        <f t="shared" si="872"/>
        <v>1432104.5</v>
      </c>
      <c r="CC211" s="14">
        <v>-1432104.5</v>
      </c>
      <c r="CD211" s="14">
        <f t="shared" si="873"/>
        <v>0</v>
      </c>
      <c r="CE211" s="14"/>
      <c r="CF211" s="14">
        <f t="shared" si="874"/>
        <v>0</v>
      </c>
      <c r="CG211" s="24"/>
      <c r="CH211" s="43">
        <f t="shared" si="875"/>
        <v>0</v>
      </c>
      <c r="CI211" s="8" t="s">
        <v>230</v>
      </c>
      <c r="CJ211" s="11"/>
    </row>
    <row r="212" spans="1:88" ht="56.25" customHeight="1" x14ac:dyDescent="0.35">
      <c r="A212" s="90" t="s">
        <v>200</v>
      </c>
      <c r="B212" s="95" t="s">
        <v>38</v>
      </c>
      <c r="C212" s="100" t="s">
        <v>349</v>
      </c>
      <c r="D212" s="13">
        <f>D214+D215</f>
        <v>393223.6</v>
      </c>
      <c r="E212" s="41">
        <f>E214+E215</f>
        <v>0</v>
      </c>
      <c r="F212" s="13">
        <f t="shared" si="822"/>
        <v>393223.6</v>
      </c>
      <c r="G212" s="13">
        <f>G214+G215</f>
        <v>0</v>
      </c>
      <c r="H212" s="13">
        <f t="shared" si="851"/>
        <v>393223.6</v>
      </c>
      <c r="I212" s="13">
        <f>I214+I215</f>
        <v>0</v>
      </c>
      <c r="J212" s="13">
        <f t="shared" si="852"/>
        <v>393223.6</v>
      </c>
      <c r="K212" s="13">
        <f>K214+K215</f>
        <v>0</v>
      </c>
      <c r="L212" s="13">
        <f t="shared" si="853"/>
        <v>393223.6</v>
      </c>
      <c r="M212" s="13">
        <f>M214+M215</f>
        <v>0</v>
      </c>
      <c r="N212" s="13">
        <f t="shared" si="854"/>
        <v>393223.6</v>
      </c>
      <c r="O212" s="13">
        <f>O214+O215</f>
        <v>0</v>
      </c>
      <c r="P212" s="13">
        <f t="shared" si="855"/>
        <v>393223.6</v>
      </c>
      <c r="Q212" s="13">
        <f>Q214+Q215</f>
        <v>0</v>
      </c>
      <c r="R212" s="13">
        <f t="shared" si="856"/>
        <v>393223.6</v>
      </c>
      <c r="S212" s="13">
        <f>S214+S215</f>
        <v>0</v>
      </c>
      <c r="T212" s="13">
        <f t="shared" si="857"/>
        <v>393223.6</v>
      </c>
      <c r="U212" s="13">
        <f>U214+U215</f>
        <v>0</v>
      </c>
      <c r="V212" s="13">
        <f t="shared" si="858"/>
        <v>393223.6</v>
      </c>
      <c r="W212" s="13">
        <f>W214+W215</f>
        <v>0</v>
      </c>
      <c r="X212" s="13">
        <f t="shared" si="859"/>
        <v>393223.6</v>
      </c>
      <c r="Y212" s="13">
        <f>Y214+Y215</f>
        <v>0</v>
      </c>
      <c r="Z212" s="13">
        <f t="shared" si="860"/>
        <v>393223.6</v>
      </c>
      <c r="AA212" s="13">
        <f>AA214+AA215</f>
        <v>0</v>
      </c>
      <c r="AB212" s="13">
        <f t="shared" si="861"/>
        <v>393223.6</v>
      </c>
      <c r="AC212" s="22">
        <f>AC214+AC215</f>
        <v>0</v>
      </c>
      <c r="AD212" s="41">
        <f t="shared" si="862"/>
        <v>393223.6</v>
      </c>
      <c r="AE212" s="13">
        <f t="shared" ref="AE212:BH212" si="876">AE214+AE215</f>
        <v>0</v>
      </c>
      <c r="AF212" s="41">
        <f>AF214+AF215</f>
        <v>0</v>
      </c>
      <c r="AG212" s="13">
        <f t="shared" si="835"/>
        <v>0</v>
      </c>
      <c r="AH212" s="13">
        <f>AH214+AH215</f>
        <v>0</v>
      </c>
      <c r="AI212" s="13">
        <f t="shared" si="863"/>
        <v>0</v>
      </c>
      <c r="AJ212" s="13">
        <f>AJ214+AJ215</f>
        <v>0</v>
      </c>
      <c r="AK212" s="13">
        <f>AI212+AJ212</f>
        <v>0</v>
      </c>
      <c r="AL212" s="13">
        <f>AL214+AL215</f>
        <v>0</v>
      </c>
      <c r="AM212" s="13">
        <f>AK212+AL212</f>
        <v>0</v>
      </c>
      <c r="AN212" s="13">
        <f>AN214+AN215</f>
        <v>0</v>
      </c>
      <c r="AO212" s="13">
        <f>AM212+AN212</f>
        <v>0</v>
      </c>
      <c r="AP212" s="13">
        <f>AP214+AP215</f>
        <v>0</v>
      </c>
      <c r="AQ212" s="13">
        <f>AO212+AP212</f>
        <v>0</v>
      </c>
      <c r="AR212" s="13">
        <f>AR214+AR215</f>
        <v>0</v>
      </c>
      <c r="AS212" s="13">
        <f>AQ212+AR212</f>
        <v>0</v>
      </c>
      <c r="AT212" s="13">
        <f>AT214+AT215</f>
        <v>0</v>
      </c>
      <c r="AU212" s="13">
        <f>AS212+AT212</f>
        <v>0</v>
      </c>
      <c r="AV212" s="13">
        <f>AV214+AV215</f>
        <v>0</v>
      </c>
      <c r="AW212" s="13">
        <f>AU212+AV212</f>
        <v>0</v>
      </c>
      <c r="AX212" s="13">
        <f>AX214+AX215</f>
        <v>0</v>
      </c>
      <c r="AY212" s="13">
        <f>AW212+AX212</f>
        <v>0</v>
      </c>
      <c r="AZ212" s="13">
        <f>AZ214+AZ215</f>
        <v>0</v>
      </c>
      <c r="BA212" s="13">
        <f>AY212+AZ212</f>
        <v>0</v>
      </c>
      <c r="BB212" s="13">
        <f>BB214+BB215</f>
        <v>0</v>
      </c>
      <c r="BC212" s="13">
        <f>BA212+BB212</f>
        <v>0</v>
      </c>
      <c r="BD212" s="13">
        <f>BD214+BD215</f>
        <v>0</v>
      </c>
      <c r="BE212" s="13">
        <f>BC212+BD212</f>
        <v>0</v>
      </c>
      <c r="BF212" s="22">
        <f>BF214+BF215</f>
        <v>0</v>
      </c>
      <c r="BG212" s="41">
        <f>BE212+BF212</f>
        <v>0</v>
      </c>
      <c r="BH212" s="13">
        <f t="shared" si="876"/>
        <v>0</v>
      </c>
      <c r="BI212" s="14">
        <f>BI214+BI215</f>
        <v>0</v>
      </c>
      <c r="BJ212" s="14">
        <f t="shared" si="837"/>
        <v>0</v>
      </c>
      <c r="BK212" s="14">
        <f>BK214+BK215</f>
        <v>0</v>
      </c>
      <c r="BL212" s="14">
        <f t="shared" si="864"/>
        <v>0</v>
      </c>
      <c r="BM212" s="14">
        <f>BM214+BM215</f>
        <v>0</v>
      </c>
      <c r="BN212" s="14">
        <f t="shared" si="865"/>
        <v>0</v>
      </c>
      <c r="BO212" s="14">
        <f>BO214+BO215</f>
        <v>0</v>
      </c>
      <c r="BP212" s="14">
        <f t="shared" si="866"/>
        <v>0</v>
      </c>
      <c r="BQ212" s="14">
        <f>BQ214+BQ215</f>
        <v>0</v>
      </c>
      <c r="BR212" s="14">
        <f t="shared" si="867"/>
        <v>0</v>
      </c>
      <c r="BS212" s="14">
        <f>BS214+BS215</f>
        <v>0</v>
      </c>
      <c r="BT212" s="14">
        <f t="shared" si="868"/>
        <v>0</v>
      </c>
      <c r="BU212" s="14">
        <f>BU214+BU215</f>
        <v>0</v>
      </c>
      <c r="BV212" s="14">
        <f t="shared" si="869"/>
        <v>0</v>
      </c>
      <c r="BW212" s="14">
        <f>BW214+BW215</f>
        <v>0</v>
      </c>
      <c r="BX212" s="14">
        <f t="shared" si="870"/>
        <v>0</v>
      </c>
      <c r="BY212" s="14">
        <f>BY214+BY215</f>
        <v>0</v>
      </c>
      <c r="BZ212" s="14">
        <f t="shared" si="871"/>
        <v>0</v>
      </c>
      <c r="CA212" s="14">
        <f>CA214+CA215</f>
        <v>0</v>
      </c>
      <c r="CB212" s="14">
        <f t="shared" si="872"/>
        <v>0</v>
      </c>
      <c r="CC212" s="14">
        <f>CC214+CC215</f>
        <v>0</v>
      </c>
      <c r="CD212" s="14">
        <f t="shared" si="873"/>
        <v>0</v>
      </c>
      <c r="CE212" s="14">
        <f>CE214+CE215</f>
        <v>0</v>
      </c>
      <c r="CF212" s="14">
        <f t="shared" si="874"/>
        <v>0</v>
      </c>
      <c r="CG212" s="24">
        <f>CG214+CG215</f>
        <v>0</v>
      </c>
      <c r="CH212" s="43">
        <f t="shared" si="875"/>
        <v>0</v>
      </c>
      <c r="CJ212" s="11"/>
    </row>
    <row r="213" spans="1:88" ht="18.75" customHeight="1" x14ac:dyDescent="0.35">
      <c r="A213" s="90"/>
      <c r="B213" s="95" t="s">
        <v>5</v>
      </c>
      <c r="C213" s="100"/>
      <c r="D213" s="13"/>
      <c r="E213" s="41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22"/>
      <c r="AD213" s="41"/>
      <c r="AE213" s="13"/>
      <c r="AF213" s="41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22"/>
      <c r="BG213" s="41"/>
      <c r="BH213" s="13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24"/>
      <c r="CH213" s="43"/>
      <c r="CJ213" s="11"/>
    </row>
    <row r="214" spans="1:88" s="3" customFormat="1" ht="18.75" hidden="1" customHeight="1" x14ac:dyDescent="0.35">
      <c r="A214" s="1"/>
      <c r="B214" s="19" t="s">
        <v>6</v>
      </c>
      <c r="C214" s="19"/>
      <c r="D214" s="13">
        <v>98306</v>
      </c>
      <c r="E214" s="41"/>
      <c r="F214" s="13">
        <f t="shared" si="822"/>
        <v>98306</v>
      </c>
      <c r="G214" s="13"/>
      <c r="H214" s="13">
        <f t="shared" ref="H214:H216" si="877">F214+G214</f>
        <v>98306</v>
      </c>
      <c r="I214" s="13"/>
      <c r="J214" s="13">
        <f t="shared" ref="J214:J216" si="878">H214+I214</f>
        <v>98306</v>
      </c>
      <c r="K214" s="13"/>
      <c r="L214" s="13">
        <f t="shared" ref="L214:L216" si="879">J214+K214</f>
        <v>98306</v>
      </c>
      <c r="M214" s="13"/>
      <c r="N214" s="13">
        <f t="shared" ref="N214:N216" si="880">L214+M214</f>
        <v>98306</v>
      </c>
      <c r="O214" s="13"/>
      <c r="P214" s="13">
        <f t="shared" ref="P214:P216" si="881">N214+O214</f>
        <v>98306</v>
      </c>
      <c r="Q214" s="13"/>
      <c r="R214" s="13">
        <f t="shared" ref="R214:R216" si="882">P214+Q214</f>
        <v>98306</v>
      </c>
      <c r="S214" s="13"/>
      <c r="T214" s="13">
        <f t="shared" ref="T214:T216" si="883">R214+S214</f>
        <v>98306</v>
      </c>
      <c r="U214" s="13">
        <v>10500</v>
      </c>
      <c r="V214" s="13">
        <f t="shared" ref="V214:V216" si="884">T214+U214</f>
        <v>108806</v>
      </c>
      <c r="W214" s="13"/>
      <c r="X214" s="13">
        <f t="shared" ref="X214:X216" si="885">V214+W214</f>
        <v>108806</v>
      </c>
      <c r="Y214" s="13"/>
      <c r="Z214" s="13">
        <f t="shared" ref="Z214:Z216" si="886">X214+Y214</f>
        <v>108806</v>
      </c>
      <c r="AA214" s="13"/>
      <c r="AB214" s="13">
        <f t="shared" ref="AB214:AB216" si="887">Z214+AA214</f>
        <v>108806</v>
      </c>
      <c r="AC214" s="22"/>
      <c r="AD214" s="13">
        <f t="shared" ref="AD214:AD216" si="888">AB214+AC214</f>
        <v>108806</v>
      </c>
      <c r="AE214" s="13">
        <v>0</v>
      </c>
      <c r="AF214" s="41"/>
      <c r="AG214" s="13">
        <f t="shared" si="835"/>
        <v>0</v>
      </c>
      <c r="AH214" s="13"/>
      <c r="AI214" s="13">
        <f t="shared" ref="AI214:AI216" si="889">AG214+AH214</f>
        <v>0</v>
      </c>
      <c r="AJ214" s="13"/>
      <c r="AK214" s="13">
        <f>AI214+AJ214</f>
        <v>0</v>
      </c>
      <c r="AL214" s="13"/>
      <c r="AM214" s="13">
        <f>AK214+AL214</f>
        <v>0</v>
      </c>
      <c r="AN214" s="13"/>
      <c r="AO214" s="13">
        <f>AM214+AN214</f>
        <v>0</v>
      </c>
      <c r="AP214" s="13"/>
      <c r="AQ214" s="13">
        <f>AO214+AP214</f>
        <v>0</v>
      </c>
      <c r="AR214" s="13"/>
      <c r="AS214" s="13">
        <f>AQ214+AR214</f>
        <v>0</v>
      </c>
      <c r="AT214" s="13"/>
      <c r="AU214" s="13">
        <f>AS214+AT214</f>
        <v>0</v>
      </c>
      <c r="AV214" s="13"/>
      <c r="AW214" s="13">
        <f>AU214+AV214</f>
        <v>0</v>
      </c>
      <c r="AX214" s="13"/>
      <c r="AY214" s="13">
        <f>AW214+AX214</f>
        <v>0</v>
      </c>
      <c r="AZ214" s="13"/>
      <c r="BA214" s="13">
        <f>AY214+AZ214</f>
        <v>0</v>
      </c>
      <c r="BB214" s="13"/>
      <c r="BC214" s="13">
        <f>BA214+BB214</f>
        <v>0</v>
      </c>
      <c r="BD214" s="13"/>
      <c r="BE214" s="13">
        <f>BC214+BD214</f>
        <v>0</v>
      </c>
      <c r="BF214" s="22"/>
      <c r="BG214" s="13">
        <f>BE214+BF214</f>
        <v>0</v>
      </c>
      <c r="BH214" s="14">
        <v>0</v>
      </c>
      <c r="BI214" s="14"/>
      <c r="BJ214" s="14">
        <f t="shared" si="837"/>
        <v>0</v>
      </c>
      <c r="BK214" s="14"/>
      <c r="BL214" s="14">
        <f t="shared" ref="BL214:BL216" si="890">BJ214+BK214</f>
        <v>0</v>
      </c>
      <c r="BM214" s="14"/>
      <c r="BN214" s="14">
        <f t="shared" ref="BN214:BN216" si="891">BL214+BM214</f>
        <v>0</v>
      </c>
      <c r="BO214" s="14"/>
      <c r="BP214" s="14">
        <f t="shared" ref="BP214:BP216" si="892">BN214+BO214</f>
        <v>0</v>
      </c>
      <c r="BQ214" s="14"/>
      <c r="BR214" s="14">
        <f t="shared" ref="BR214:BR216" si="893">BP214+BQ214</f>
        <v>0</v>
      </c>
      <c r="BS214" s="14"/>
      <c r="BT214" s="14">
        <f t="shared" ref="BT214:BT216" si="894">BR214+BS214</f>
        <v>0</v>
      </c>
      <c r="BU214" s="14"/>
      <c r="BV214" s="14">
        <f t="shared" ref="BV214:BV216" si="895">BT214+BU214</f>
        <v>0</v>
      </c>
      <c r="BW214" s="14"/>
      <c r="BX214" s="14">
        <f t="shared" ref="BX214:BX216" si="896">BV214+BW214</f>
        <v>0</v>
      </c>
      <c r="BY214" s="14"/>
      <c r="BZ214" s="14">
        <f t="shared" ref="BZ214:BZ216" si="897">BX214+BY214</f>
        <v>0</v>
      </c>
      <c r="CA214" s="14"/>
      <c r="CB214" s="14">
        <f t="shared" ref="CB214:CB216" si="898">BZ214+CA214</f>
        <v>0</v>
      </c>
      <c r="CC214" s="14"/>
      <c r="CD214" s="14">
        <f t="shared" ref="CD214:CD216" si="899">CB214+CC214</f>
        <v>0</v>
      </c>
      <c r="CE214" s="14"/>
      <c r="CF214" s="14">
        <f t="shared" ref="CF214:CF216" si="900">CD214+CE214</f>
        <v>0</v>
      </c>
      <c r="CG214" s="24"/>
      <c r="CH214" s="14">
        <f t="shared" ref="CH214:CH216" si="901">CF214+CG214</f>
        <v>0</v>
      </c>
      <c r="CI214" s="8" t="s">
        <v>223</v>
      </c>
      <c r="CJ214" s="11">
        <v>0</v>
      </c>
    </row>
    <row r="215" spans="1:88" ht="18.75" customHeight="1" x14ac:dyDescent="0.35">
      <c r="A215" s="90"/>
      <c r="B215" s="95" t="s">
        <v>20</v>
      </c>
      <c r="C215" s="95"/>
      <c r="D215" s="13">
        <v>294917.59999999998</v>
      </c>
      <c r="E215" s="41"/>
      <c r="F215" s="13">
        <f t="shared" si="822"/>
        <v>294917.59999999998</v>
      </c>
      <c r="G215" s="13"/>
      <c r="H215" s="13">
        <f t="shared" si="877"/>
        <v>294917.59999999998</v>
      </c>
      <c r="I215" s="13"/>
      <c r="J215" s="13">
        <f t="shared" si="878"/>
        <v>294917.59999999998</v>
      </c>
      <c r="K215" s="13"/>
      <c r="L215" s="13">
        <f t="shared" si="879"/>
        <v>294917.59999999998</v>
      </c>
      <c r="M215" s="13"/>
      <c r="N215" s="13">
        <f t="shared" si="880"/>
        <v>294917.59999999998</v>
      </c>
      <c r="O215" s="13"/>
      <c r="P215" s="13">
        <f t="shared" si="881"/>
        <v>294917.59999999998</v>
      </c>
      <c r="Q215" s="13"/>
      <c r="R215" s="13">
        <f t="shared" si="882"/>
        <v>294917.59999999998</v>
      </c>
      <c r="S215" s="13"/>
      <c r="T215" s="13">
        <f t="shared" si="883"/>
        <v>294917.59999999998</v>
      </c>
      <c r="U215" s="13">
        <f>-10500</f>
        <v>-10500</v>
      </c>
      <c r="V215" s="13">
        <f t="shared" si="884"/>
        <v>284417.59999999998</v>
      </c>
      <c r="W215" s="13"/>
      <c r="X215" s="13">
        <f t="shared" si="885"/>
        <v>284417.59999999998</v>
      </c>
      <c r="Y215" s="13"/>
      <c r="Z215" s="13">
        <f t="shared" si="886"/>
        <v>284417.59999999998</v>
      </c>
      <c r="AA215" s="13"/>
      <c r="AB215" s="13">
        <f t="shared" si="887"/>
        <v>284417.59999999998</v>
      </c>
      <c r="AC215" s="22"/>
      <c r="AD215" s="41">
        <f t="shared" si="888"/>
        <v>284417.59999999998</v>
      </c>
      <c r="AE215" s="13">
        <v>0</v>
      </c>
      <c r="AF215" s="41"/>
      <c r="AG215" s="13">
        <f t="shared" si="835"/>
        <v>0</v>
      </c>
      <c r="AH215" s="13"/>
      <c r="AI215" s="13">
        <f t="shared" si="889"/>
        <v>0</v>
      </c>
      <c r="AJ215" s="13"/>
      <c r="AK215" s="13">
        <f>AI215+AJ215</f>
        <v>0</v>
      </c>
      <c r="AL215" s="13"/>
      <c r="AM215" s="13">
        <f>AK215+AL215</f>
        <v>0</v>
      </c>
      <c r="AN215" s="13"/>
      <c r="AO215" s="13">
        <f>AM215+AN215</f>
        <v>0</v>
      </c>
      <c r="AP215" s="13"/>
      <c r="AQ215" s="13">
        <f>AO215+AP215</f>
        <v>0</v>
      </c>
      <c r="AR215" s="13"/>
      <c r="AS215" s="13">
        <f>AQ215+AR215</f>
        <v>0</v>
      </c>
      <c r="AT215" s="13"/>
      <c r="AU215" s="13">
        <f>AS215+AT215</f>
        <v>0</v>
      </c>
      <c r="AV215" s="13"/>
      <c r="AW215" s="13">
        <f>AU215+AV215</f>
        <v>0</v>
      </c>
      <c r="AX215" s="13"/>
      <c r="AY215" s="13">
        <f>AW215+AX215</f>
        <v>0</v>
      </c>
      <c r="AZ215" s="13"/>
      <c r="BA215" s="13">
        <f>AY215+AZ215</f>
        <v>0</v>
      </c>
      <c r="BB215" s="13"/>
      <c r="BC215" s="13">
        <f>BA215+BB215</f>
        <v>0</v>
      </c>
      <c r="BD215" s="13"/>
      <c r="BE215" s="13">
        <f>BC215+BD215</f>
        <v>0</v>
      </c>
      <c r="BF215" s="22"/>
      <c r="BG215" s="41">
        <f>BE215+BF215</f>
        <v>0</v>
      </c>
      <c r="BH215" s="14">
        <v>0</v>
      </c>
      <c r="BI215" s="14"/>
      <c r="BJ215" s="14">
        <f t="shared" si="837"/>
        <v>0</v>
      </c>
      <c r="BK215" s="14"/>
      <c r="BL215" s="14">
        <f t="shared" si="890"/>
        <v>0</v>
      </c>
      <c r="BM215" s="14"/>
      <c r="BN215" s="14">
        <f t="shared" si="891"/>
        <v>0</v>
      </c>
      <c r="BO215" s="14"/>
      <c r="BP215" s="14">
        <f t="shared" si="892"/>
        <v>0</v>
      </c>
      <c r="BQ215" s="14"/>
      <c r="BR215" s="14">
        <f t="shared" si="893"/>
        <v>0</v>
      </c>
      <c r="BS215" s="14"/>
      <c r="BT215" s="14">
        <f t="shared" si="894"/>
        <v>0</v>
      </c>
      <c r="BU215" s="14"/>
      <c r="BV215" s="14">
        <f t="shared" si="895"/>
        <v>0</v>
      </c>
      <c r="BW215" s="14"/>
      <c r="BX215" s="14">
        <f t="shared" si="896"/>
        <v>0</v>
      </c>
      <c r="BY215" s="14"/>
      <c r="BZ215" s="14">
        <f t="shared" si="897"/>
        <v>0</v>
      </c>
      <c r="CA215" s="14"/>
      <c r="CB215" s="14">
        <f t="shared" si="898"/>
        <v>0</v>
      </c>
      <c r="CC215" s="14"/>
      <c r="CD215" s="14">
        <f t="shared" si="899"/>
        <v>0</v>
      </c>
      <c r="CE215" s="14"/>
      <c r="CF215" s="14">
        <f t="shared" si="900"/>
        <v>0</v>
      </c>
      <c r="CG215" s="24"/>
      <c r="CH215" s="43">
        <f t="shared" si="901"/>
        <v>0</v>
      </c>
      <c r="CI215" s="8" t="s">
        <v>230</v>
      </c>
      <c r="CJ215" s="11"/>
    </row>
    <row r="216" spans="1:88" ht="56.25" customHeight="1" x14ac:dyDescent="0.35">
      <c r="A216" s="90" t="s">
        <v>254</v>
      </c>
      <c r="B216" s="95" t="s">
        <v>39</v>
      </c>
      <c r="C216" s="100" t="s">
        <v>349</v>
      </c>
      <c r="D216" s="13">
        <f>D218+D219</f>
        <v>100000</v>
      </c>
      <c r="E216" s="41">
        <f>E218+E219</f>
        <v>0</v>
      </c>
      <c r="F216" s="13">
        <f t="shared" si="822"/>
        <v>100000</v>
      </c>
      <c r="G216" s="13">
        <f>G218+G219</f>
        <v>0</v>
      </c>
      <c r="H216" s="13">
        <f t="shared" si="877"/>
        <v>100000</v>
      </c>
      <c r="I216" s="13">
        <f>I218+I219</f>
        <v>0</v>
      </c>
      <c r="J216" s="13">
        <f t="shared" si="878"/>
        <v>100000</v>
      </c>
      <c r="K216" s="13">
        <f>K218+K219</f>
        <v>0</v>
      </c>
      <c r="L216" s="13">
        <f t="shared" si="879"/>
        <v>100000</v>
      </c>
      <c r="M216" s="13">
        <f>M218+M219</f>
        <v>-100000</v>
      </c>
      <c r="N216" s="13">
        <f t="shared" si="880"/>
        <v>0</v>
      </c>
      <c r="O216" s="13">
        <f>O218+O219</f>
        <v>0</v>
      </c>
      <c r="P216" s="13">
        <f t="shared" si="881"/>
        <v>0</v>
      </c>
      <c r="Q216" s="13">
        <f>Q218+Q219</f>
        <v>0</v>
      </c>
      <c r="R216" s="13">
        <f t="shared" si="882"/>
        <v>0</v>
      </c>
      <c r="S216" s="13">
        <f>S218+S219</f>
        <v>0</v>
      </c>
      <c r="T216" s="13">
        <f t="shared" si="883"/>
        <v>0</v>
      </c>
      <c r="U216" s="13">
        <f>U218+U219</f>
        <v>0</v>
      </c>
      <c r="V216" s="13">
        <f t="shared" si="884"/>
        <v>0</v>
      </c>
      <c r="W216" s="13">
        <f>W218+W219</f>
        <v>0</v>
      </c>
      <c r="X216" s="13">
        <f t="shared" si="885"/>
        <v>0</v>
      </c>
      <c r="Y216" s="13">
        <f>Y218+Y219</f>
        <v>0</v>
      </c>
      <c r="Z216" s="13">
        <f t="shared" si="886"/>
        <v>0</v>
      </c>
      <c r="AA216" s="13">
        <f>AA218+AA219</f>
        <v>0</v>
      </c>
      <c r="AB216" s="13">
        <f t="shared" si="887"/>
        <v>0</v>
      </c>
      <c r="AC216" s="22">
        <f>AC218+AC219</f>
        <v>0</v>
      </c>
      <c r="AD216" s="41">
        <f t="shared" si="888"/>
        <v>0</v>
      </c>
      <c r="AE216" s="13">
        <f t="shared" ref="AE216:BH216" si="902">AE218+AE219</f>
        <v>999358.3</v>
      </c>
      <c r="AF216" s="41">
        <f>AF218+AF219</f>
        <v>0</v>
      </c>
      <c r="AG216" s="13">
        <f t="shared" si="835"/>
        <v>999358.3</v>
      </c>
      <c r="AH216" s="13">
        <f>AH218+AH219</f>
        <v>0</v>
      </c>
      <c r="AI216" s="13">
        <f t="shared" si="889"/>
        <v>999358.3</v>
      </c>
      <c r="AJ216" s="13">
        <f>AJ218+AJ219</f>
        <v>0</v>
      </c>
      <c r="AK216" s="13">
        <f>AI216+AJ216</f>
        <v>999358.3</v>
      </c>
      <c r="AL216" s="13">
        <f>AL218+AL219</f>
        <v>0</v>
      </c>
      <c r="AM216" s="13">
        <f>AK216+AL216</f>
        <v>999358.3</v>
      </c>
      <c r="AN216" s="13">
        <f>AN218+AN219</f>
        <v>0</v>
      </c>
      <c r="AO216" s="13">
        <f>AM216+AN216</f>
        <v>999358.3</v>
      </c>
      <c r="AP216" s="13">
        <f>AP218+AP219</f>
        <v>100000</v>
      </c>
      <c r="AQ216" s="13">
        <f>AO216+AP216</f>
        <v>1099358.3</v>
      </c>
      <c r="AR216" s="13">
        <f>AR218+AR219</f>
        <v>0</v>
      </c>
      <c r="AS216" s="13">
        <f>AQ216+AR216</f>
        <v>1099358.3</v>
      </c>
      <c r="AT216" s="13">
        <f>AT218+AT219</f>
        <v>0</v>
      </c>
      <c r="AU216" s="13">
        <f>AS216+AT216</f>
        <v>1099358.3</v>
      </c>
      <c r="AV216" s="13">
        <f>AV218+AV219</f>
        <v>0</v>
      </c>
      <c r="AW216" s="13">
        <f>AU216+AV216</f>
        <v>1099358.3</v>
      </c>
      <c r="AX216" s="13">
        <f>AX218+AX219</f>
        <v>0</v>
      </c>
      <c r="AY216" s="13">
        <f>AW216+AX216</f>
        <v>1099358.3</v>
      </c>
      <c r="AZ216" s="13">
        <f>AZ218+AZ219</f>
        <v>0</v>
      </c>
      <c r="BA216" s="13">
        <f>AY216+AZ216</f>
        <v>1099358.3</v>
      </c>
      <c r="BB216" s="13">
        <f>BB218+BB219</f>
        <v>0</v>
      </c>
      <c r="BC216" s="13">
        <f>BA216+BB216</f>
        <v>1099358.3</v>
      </c>
      <c r="BD216" s="13">
        <f>BD218+BD219</f>
        <v>0</v>
      </c>
      <c r="BE216" s="13">
        <f>BC216+BD216</f>
        <v>1099358.3</v>
      </c>
      <c r="BF216" s="22">
        <f>BF218+BF219</f>
        <v>0</v>
      </c>
      <c r="BG216" s="41">
        <f>BE216+BF216</f>
        <v>1099358.3</v>
      </c>
      <c r="BH216" s="13">
        <f t="shared" si="902"/>
        <v>100000</v>
      </c>
      <c r="BI216" s="14">
        <f>BI218+BI219</f>
        <v>0</v>
      </c>
      <c r="BJ216" s="14">
        <f t="shared" si="837"/>
        <v>100000</v>
      </c>
      <c r="BK216" s="14">
        <f>BK218+BK219</f>
        <v>0</v>
      </c>
      <c r="BL216" s="14">
        <f t="shared" si="890"/>
        <v>100000</v>
      </c>
      <c r="BM216" s="14">
        <f>BM218+BM219</f>
        <v>0</v>
      </c>
      <c r="BN216" s="14">
        <f t="shared" si="891"/>
        <v>100000</v>
      </c>
      <c r="BO216" s="14">
        <f>BO218+BO219</f>
        <v>0</v>
      </c>
      <c r="BP216" s="14">
        <f t="shared" si="892"/>
        <v>100000</v>
      </c>
      <c r="BQ216" s="14">
        <f>BQ218+BQ219</f>
        <v>0</v>
      </c>
      <c r="BR216" s="14">
        <f t="shared" si="893"/>
        <v>100000</v>
      </c>
      <c r="BS216" s="14">
        <f>BS218+BS219</f>
        <v>0</v>
      </c>
      <c r="BT216" s="14">
        <f t="shared" si="894"/>
        <v>100000</v>
      </c>
      <c r="BU216" s="14">
        <f>BU218+BU219</f>
        <v>0</v>
      </c>
      <c r="BV216" s="14">
        <f t="shared" si="895"/>
        <v>100000</v>
      </c>
      <c r="BW216" s="14">
        <f>BW218+BW219</f>
        <v>0</v>
      </c>
      <c r="BX216" s="14">
        <f t="shared" si="896"/>
        <v>100000</v>
      </c>
      <c r="BY216" s="14">
        <f>BY218+BY219</f>
        <v>0</v>
      </c>
      <c r="BZ216" s="14">
        <f t="shared" si="897"/>
        <v>100000</v>
      </c>
      <c r="CA216" s="14">
        <f>CA218+CA219</f>
        <v>0</v>
      </c>
      <c r="CB216" s="14">
        <f t="shared" si="898"/>
        <v>100000</v>
      </c>
      <c r="CC216" s="14">
        <f>CC218+CC219</f>
        <v>0</v>
      </c>
      <c r="CD216" s="14">
        <f t="shared" si="899"/>
        <v>100000</v>
      </c>
      <c r="CE216" s="14">
        <f>CE218+CE219</f>
        <v>0</v>
      </c>
      <c r="CF216" s="14">
        <f t="shared" si="900"/>
        <v>100000</v>
      </c>
      <c r="CG216" s="24">
        <f>CG218+CG219</f>
        <v>0</v>
      </c>
      <c r="CH216" s="43">
        <f t="shared" si="901"/>
        <v>100000</v>
      </c>
      <c r="CJ216" s="11"/>
    </row>
    <row r="217" spans="1:88" ht="18.75" customHeight="1" x14ac:dyDescent="0.35">
      <c r="A217" s="90"/>
      <c r="B217" s="95" t="s">
        <v>5</v>
      </c>
      <c r="C217" s="100"/>
      <c r="D217" s="13"/>
      <c r="E217" s="41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22"/>
      <c r="AD217" s="41"/>
      <c r="AE217" s="13"/>
      <c r="AF217" s="41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22"/>
      <c r="BG217" s="41"/>
      <c r="BH217" s="13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24"/>
      <c r="CH217" s="43"/>
      <c r="CJ217" s="11"/>
    </row>
    <row r="218" spans="1:88" s="3" customFormat="1" ht="18.75" hidden="1" customHeight="1" x14ac:dyDescent="0.35">
      <c r="A218" s="1"/>
      <c r="B218" s="19" t="s">
        <v>6</v>
      </c>
      <c r="C218" s="19"/>
      <c r="D218" s="13">
        <v>25000</v>
      </c>
      <c r="E218" s="41"/>
      <c r="F218" s="13">
        <f t="shared" si="822"/>
        <v>25000</v>
      </c>
      <c r="G218" s="13"/>
      <c r="H218" s="13">
        <f t="shared" ref="H218:H220" si="903">F218+G218</f>
        <v>25000</v>
      </c>
      <c r="I218" s="13"/>
      <c r="J218" s="13">
        <f t="shared" ref="J218:J220" si="904">H218+I218</f>
        <v>25000</v>
      </c>
      <c r="K218" s="13"/>
      <c r="L218" s="13">
        <f t="shared" ref="L218:L220" si="905">J218+K218</f>
        <v>25000</v>
      </c>
      <c r="M218" s="13">
        <v>-25000</v>
      </c>
      <c r="N218" s="13">
        <f t="shared" ref="N218:N220" si="906">L218+M218</f>
        <v>0</v>
      </c>
      <c r="O218" s="13"/>
      <c r="P218" s="13">
        <f t="shared" ref="P218:P220" si="907">N218+O218</f>
        <v>0</v>
      </c>
      <c r="Q218" s="13"/>
      <c r="R218" s="13">
        <f t="shared" ref="R218:R220" si="908">P218+Q218</f>
        <v>0</v>
      </c>
      <c r="S218" s="13"/>
      <c r="T218" s="13">
        <f t="shared" ref="T218:T220" si="909">R218+S218</f>
        <v>0</v>
      </c>
      <c r="U218" s="13"/>
      <c r="V218" s="13">
        <f t="shared" ref="V218:V220" si="910">T218+U218</f>
        <v>0</v>
      </c>
      <c r="W218" s="13"/>
      <c r="X218" s="13">
        <f t="shared" ref="X218:X220" si="911">V218+W218</f>
        <v>0</v>
      </c>
      <c r="Y218" s="13"/>
      <c r="Z218" s="13">
        <f t="shared" ref="Z218:Z220" si="912">X218+Y218</f>
        <v>0</v>
      </c>
      <c r="AA218" s="13"/>
      <c r="AB218" s="13">
        <f t="shared" ref="AB218:AB220" si="913">Z218+AA218</f>
        <v>0</v>
      </c>
      <c r="AC218" s="22"/>
      <c r="AD218" s="13">
        <f t="shared" ref="AD218:AD220" si="914">AB218+AC218</f>
        <v>0</v>
      </c>
      <c r="AE218" s="13">
        <v>284496.90000000002</v>
      </c>
      <c r="AF218" s="41"/>
      <c r="AG218" s="13">
        <f t="shared" si="835"/>
        <v>284496.90000000002</v>
      </c>
      <c r="AH218" s="13"/>
      <c r="AI218" s="13">
        <f t="shared" ref="AI218:AI220" si="915">AG218+AH218</f>
        <v>284496.90000000002</v>
      </c>
      <c r="AJ218" s="13"/>
      <c r="AK218" s="13">
        <f>AI218+AJ218</f>
        <v>284496.90000000002</v>
      </c>
      <c r="AL218" s="13"/>
      <c r="AM218" s="13">
        <f>AK218+AL218</f>
        <v>284496.90000000002</v>
      </c>
      <c r="AN218" s="13"/>
      <c r="AO218" s="13">
        <f>AM218+AN218</f>
        <v>284496.90000000002</v>
      </c>
      <c r="AP218" s="13">
        <v>25000</v>
      </c>
      <c r="AQ218" s="13">
        <f>AO218+AP218</f>
        <v>309496.90000000002</v>
      </c>
      <c r="AR218" s="13"/>
      <c r="AS218" s="13">
        <f>AQ218+AR218</f>
        <v>309496.90000000002</v>
      </c>
      <c r="AT218" s="13"/>
      <c r="AU218" s="13">
        <f>AS218+AT218</f>
        <v>309496.90000000002</v>
      </c>
      <c r="AV218" s="13"/>
      <c r="AW218" s="13">
        <f>AU218+AV218</f>
        <v>309496.90000000002</v>
      </c>
      <c r="AX218" s="13"/>
      <c r="AY218" s="13">
        <f>AW218+AX218</f>
        <v>309496.90000000002</v>
      </c>
      <c r="AZ218" s="13"/>
      <c r="BA218" s="13">
        <f>AY218+AZ218</f>
        <v>309496.90000000002</v>
      </c>
      <c r="BB218" s="13"/>
      <c r="BC218" s="13">
        <f>BA218+BB218</f>
        <v>309496.90000000002</v>
      </c>
      <c r="BD218" s="13"/>
      <c r="BE218" s="13">
        <f>BC218+BD218</f>
        <v>309496.90000000002</v>
      </c>
      <c r="BF218" s="22"/>
      <c r="BG218" s="13">
        <f>BE218+BF218</f>
        <v>309496.90000000002</v>
      </c>
      <c r="BH218" s="14">
        <v>25000</v>
      </c>
      <c r="BI218" s="14"/>
      <c r="BJ218" s="14">
        <f t="shared" si="837"/>
        <v>25000</v>
      </c>
      <c r="BK218" s="14"/>
      <c r="BL218" s="14">
        <f t="shared" ref="BL218:BL220" si="916">BJ218+BK218</f>
        <v>25000</v>
      </c>
      <c r="BM218" s="14"/>
      <c r="BN218" s="14">
        <f t="shared" ref="BN218:BN220" si="917">BL218+BM218</f>
        <v>25000</v>
      </c>
      <c r="BO218" s="14"/>
      <c r="BP218" s="14">
        <f t="shared" ref="BP218:BP220" si="918">BN218+BO218</f>
        <v>25000</v>
      </c>
      <c r="BQ218" s="14"/>
      <c r="BR218" s="14">
        <f t="shared" ref="BR218:BR220" si="919">BP218+BQ218</f>
        <v>25000</v>
      </c>
      <c r="BS218" s="14"/>
      <c r="BT218" s="14">
        <f t="shared" ref="BT218:BT220" si="920">BR218+BS218</f>
        <v>25000</v>
      </c>
      <c r="BU218" s="14"/>
      <c r="BV218" s="14">
        <f t="shared" ref="BV218:BV220" si="921">BT218+BU218</f>
        <v>25000</v>
      </c>
      <c r="BW218" s="14"/>
      <c r="BX218" s="14">
        <f t="shared" ref="BX218:BX220" si="922">BV218+BW218</f>
        <v>25000</v>
      </c>
      <c r="BY218" s="14"/>
      <c r="BZ218" s="14">
        <f t="shared" ref="BZ218:BZ220" si="923">BX218+BY218</f>
        <v>25000</v>
      </c>
      <c r="CA218" s="14"/>
      <c r="CB218" s="14">
        <f t="shared" ref="CB218:CB220" si="924">BZ218+CA218</f>
        <v>25000</v>
      </c>
      <c r="CC218" s="14"/>
      <c r="CD218" s="14">
        <f t="shared" ref="CD218:CD220" si="925">CB218+CC218</f>
        <v>25000</v>
      </c>
      <c r="CE218" s="14"/>
      <c r="CF218" s="14">
        <f t="shared" ref="CF218:CF220" si="926">CD218+CE218</f>
        <v>25000</v>
      </c>
      <c r="CG218" s="24"/>
      <c r="CH218" s="14">
        <f t="shared" ref="CH218:CH220" si="927">CF218+CG218</f>
        <v>25000</v>
      </c>
      <c r="CI218" s="8" t="s">
        <v>222</v>
      </c>
      <c r="CJ218" s="11">
        <v>0</v>
      </c>
    </row>
    <row r="219" spans="1:88" ht="18.75" customHeight="1" x14ac:dyDescent="0.35">
      <c r="A219" s="90"/>
      <c r="B219" s="95" t="s">
        <v>20</v>
      </c>
      <c r="C219" s="95"/>
      <c r="D219" s="13">
        <v>75000</v>
      </c>
      <c r="E219" s="41"/>
      <c r="F219" s="13">
        <f t="shared" si="822"/>
        <v>75000</v>
      </c>
      <c r="G219" s="13"/>
      <c r="H219" s="13">
        <f t="shared" si="903"/>
        <v>75000</v>
      </c>
      <c r="I219" s="13"/>
      <c r="J219" s="13">
        <f t="shared" si="904"/>
        <v>75000</v>
      </c>
      <c r="K219" s="13"/>
      <c r="L219" s="13">
        <f t="shared" si="905"/>
        <v>75000</v>
      </c>
      <c r="M219" s="13">
        <v>-75000</v>
      </c>
      <c r="N219" s="13">
        <f t="shared" si="906"/>
        <v>0</v>
      </c>
      <c r="O219" s="13"/>
      <c r="P219" s="13">
        <f t="shared" si="907"/>
        <v>0</v>
      </c>
      <c r="Q219" s="13"/>
      <c r="R219" s="13">
        <f t="shared" si="908"/>
        <v>0</v>
      </c>
      <c r="S219" s="13"/>
      <c r="T219" s="13">
        <f t="shared" si="909"/>
        <v>0</v>
      </c>
      <c r="U219" s="13"/>
      <c r="V219" s="13">
        <f t="shared" si="910"/>
        <v>0</v>
      </c>
      <c r="W219" s="13"/>
      <c r="X219" s="13">
        <f t="shared" si="911"/>
        <v>0</v>
      </c>
      <c r="Y219" s="13"/>
      <c r="Z219" s="13">
        <f t="shared" si="912"/>
        <v>0</v>
      </c>
      <c r="AA219" s="13"/>
      <c r="AB219" s="13">
        <f t="shared" si="913"/>
        <v>0</v>
      </c>
      <c r="AC219" s="22"/>
      <c r="AD219" s="41">
        <f t="shared" si="914"/>
        <v>0</v>
      </c>
      <c r="AE219" s="13">
        <v>714861.4</v>
      </c>
      <c r="AF219" s="41"/>
      <c r="AG219" s="13">
        <f t="shared" si="835"/>
        <v>714861.4</v>
      </c>
      <c r="AH219" s="13"/>
      <c r="AI219" s="13">
        <f t="shared" si="915"/>
        <v>714861.4</v>
      </c>
      <c r="AJ219" s="13"/>
      <c r="AK219" s="13">
        <f>AI219+AJ219</f>
        <v>714861.4</v>
      </c>
      <c r="AL219" s="13"/>
      <c r="AM219" s="13">
        <f>AK219+AL219</f>
        <v>714861.4</v>
      </c>
      <c r="AN219" s="13"/>
      <c r="AO219" s="13">
        <f>AM219+AN219</f>
        <v>714861.4</v>
      </c>
      <c r="AP219" s="13">
        <v>75000</v>
      </c>
      <c r="AQ219" s="13">
        <f>AO219+AP219</f>
        <v>789861.4</v>
      </c>
      <c r="AR219" s="13"/>
      <c r="AS219" s="13">
        <f>AQ219+AR219</f>
        <v>789861.4</v>
      </c>
      <c r="AT219" s="13"/>
      <c r="AU219" s="13">
        <f>AS219+AT219</f>
        <v>789861.4</v>
      </c>
      <c r="AV219" s="13"/>
      <c r="AW219" s="13">
        <f>AU219+AV219</f>
        <v>789861.4</v>
      </c>
      <c r="AX219" s="13"/>
      <c r="AY219" s="13">
        <f>AW219+AX219</f>
        <v>789861.4</v>
      </c>
      <c r="AZ219" s="13"/>
      <c r="BA219" s="13">
        <f>AY219+AZ219</f>
        <v>789861.4</v>
      </c>
      <c r="BB219" s="13"/>
      <c r="BC219" s="13">
        <f>BA219+BB219</f>
        <v>789861.4</v>
      </c>
      <c r="BD219" s="13"/>
      <c r="BE219" s="13">
        <f>BC219+BD219</f>
        <v>789861.4</v>
      </c>
      <c r="BF219" s="22"/>
      <c r="BG219" s="41">
        <f>BE219+BF219</f>
        <v>789861.4</v>
      </c>
      <c r="BH219" s="14">
        <v>75000</v>
      </c>
      <c r="BI219" s="14"/>
      <c r="BJ219" s="14">
        <f t="shared" si="837"/>
        <v>75000</v>
      </c>
      <c r="BK219" s="14"/>
      <c r="BL219" s="14">
        <f t="shared" si="916"/>
        <v>75000</v>
      </c>
      <c r="BM219" s="14"/>
      <c r="BN219" s="14">
        <f t="shared" si="917"/>
        <v>75000</v>
      </c>
      <c r="BO219" s="14"/>
      <c r="BP219" s="14">
        <f t="shared" si="918"/>
        <v>75000</v>
      </c>
      <c r="BQ219" s="14"/>
      <c r="BR219" s="14">
        <f t="shared" si="919"/>
        <v>75000</v>
      </c>
      <c r="BS219" s="14"/>
      <c r="BT219" s="14">
        <f t="shared" si="920"/>
        <v>75000</v>
      </c>
      <c r="BU219" s="14"/>
      <c r="BV219" s="14">
        <f t="shared" si="921"/>
        <v>75000</v>
      </c>
      <c r="BW219" s="14"/>
      <c r="BX219" s="14">
        <f t="shared" si="922"/>
        <v>75000</v>
      </c>
      <c r="BY219" s="14"/>
      <c r="BZ219" s="14">
        <f t="shared" si="923"/>
        <v>75000</v>
      </c>
      <c r="CA219" s="14"/>
      <c r="CB219" s="14">
        <f t="shared" si="924"/>
        <v>75000</v>
      </c>
      <c r="CC219" s="14"/>
      <c r="CD219" s="14">
        <f t="shared" si="925"/>
        <v>75000</v>
      </c>
      <c r="CE219" s="14"/>
      <c r="CF219" s="14">
        <f t="shared" si="926"/>
        <v>75000</v>
      </c>
      <c r="CG219" s="24"/>
      <c r="CH219" s="43">
        <f t="shared" si="927"/>
        <v>75000</v>
      </c>
      <c r="CI219" s="8" t="s">
        <v>230</v>
      </c>
      <c r="CJ219" s="11"/>
    </row>
    <row r="220" spans="1:88" ht="56.25" customHeight="1" x14ac:dyDescent="0.35">
      <c r="A220" s="90" t="s">
        <v>255</v>
      </c>
      <c r="B220" s="95" t="s">
        <v>237</v>
      </c>
      <c r="C220" s="100" t="s">
        <v>349</v>
      </c>
      <c r="D220" s="13">
        <f>D222+D223</f>
        <v>344108.19999999995</v>
      </c>
      <c r="E220" s="41">
        <f>E222+E223</f>
        <v>0</v>
      </c>
      <c r="F220" s="13">
        <f t="shared" si="822"/>
        <v>344108.19999999995</v>
      </c>
      <c r="G220" s="13">
        <f>G222+G223</f>
        <v>13812.6</v>
      </c>
      <c r="H220" s="13">
        <f t="shared" si="903"/>
        <v>357920.79999999993</v>
      </c>
      <c r="I220" s="13">
        <f>I222+I223</f>
        <v>0</v>
      </c>
      <c r="J220" s="13">
        <f t="shared" si="904"/>
        <v>357920.79999999993</v>
      </c>
      <c r="K220" s="13">
        <f>K222+K223</f>
        <v>0</v>
      </c>
      <c r="L220" s="13">
        <f t="shared" si="905"/>
        <v>357920.79999999993</v>
      </c>
      <c r="M220" s="13">
        <f>M222+M223</f>
        <v>-292714.65999999997</v>
      </c>
      <c r="N220" s="13">
        <f t="shared" si="906"/>
        <v>65206.139999999956</v>
      </c>
      <c r="O220" s="13">
        <f>O222+O223</f>
        <v>0</v>
      </c>
      <c r="P220" s="13">
        <f t="shared" si="907"/>
        <v>65206.139999999956</v>
      </c>
      <c r="Q220" s="13">
        <f>Q222+Q223</f>
        <v>0</v>
      </c>
      <c r="R220" s="13">
        <f t="shared" si="908"/>
        <v>65206.139999999956</v>
      </c>
      <c r="S220" s="13">
        <f>S222+S223</f>
        <v>0</v>
      </c>
      <c r="T220" s="13">
        <f t="shared" si="909"/>
        <v>65206.139999999956</v>
      </c>
      <c r="U220" s="13">
        <f>U222+U223</f>
        <v>0</v>
      </c>
      <c r="V220" s="13">
        <f t="shared" si="910"/>
        <v>65206.139999999956</v>
      </c>
      <c r="W220" s="13">
        <f>W222+W223</f>
        <v>0</v>
      </c>
      <c r="X220" s="13">
        <f t="shared" si="911"/>
        <v>65206.139999999956</v>
      </c>
      <c r="Y220" s="13">
        <f>Y222+Y223</f>
        <v>0</v>
      </c>
      <c r="Z220" s="13">
        <f t="shared" si="912"/>
        <v>65206.139999999956</v>
      </c>
      <c r="AA220" s="13">
        <f>AA222+AA223</f>
        <v>0</v>
      </c>
      <c r="AB220" s="13">
        <f t="shared" si="913"/>
        <v>65206.139999999956</v>
      </c>
      <c r="AC220" s="22">
        <f>AC222+AC223</f>
        <v>0</v>
      </c>
      <c r="AD220" s="41">
        <f t="shared" si="914"/>
        <v>65206.139999999956</v>
      </c>
      <c r="AE220" s="13">
        <f t="shared" ref="AE220:BH220" si="928">AE222+AE223</f>
        <v>50000</v>
      </c>
      <c r="AF220" s="41">
        <f>AF222+AF223</f>
        <v>0</v>
      </c>
      <c r="AG220" s="13">
        <f t="shared" si="835"/>
        <v>50000</v>
      </c>
      <c r="AH220" s="13">
        <f>AH222+AH223</f>
        <v>0</v>
      </c>
      <c r="AI220" s="13">
        <f t="shared" si="915"/>
        <v>50000</v>
      </c>
      <c r="AJ220" s="13">
        <f>AJ222+AJ223</f>
        <v>0</v>
      </c>
      <c r="AK220" s="13">
        <f>AI220+AJ220</f>
        <v>50000</v>
      </c>
      <c r="AL220" s="13">
        <f>AL222+AL223</f>
        <v>0</v>
      </c>
      <c r="AM220" s="13">
        <f>AK220+AL220</f>
        <v>50000</v>
      </c>
      <c r="AN220" s="13">
        <f>AN222+AN223</f>
        <v>0</v>
      </c>
      <c r="AO220" s="13">
        <f>AM220+AN220</f>
        <v>50000</v>
      </c>
      <c r="AP220" s="13">
        <f>AP222+AP223</f>
        <v>334152.15999999997</v>
      </c>
      <c r="AQ220" s="13">
        <f>AO220+AP220</f>
        <v>384152.16</v>
      </c>
      <c r="AR220" s="13">
        <f>AR222+AR223</f>
        <v>0</v>
      </c>
      <c r="AS220" s="13">
        <f>AQ220+AR220</f>
        <v>384152.16</v>
      </c>
      <c r="AT220" s="13">
        <f>AT222+AT223</f>
        <v>0</v>
      </c>
      <c r="AU220" s="13">
        <f>AS220+AT220</f>
        <v>384152.16</v>
      </c>
      <c r="AV220" s="13">
        <f>AV222+AV223</f>
        <v>0</v>
      </c>
      <c r="AW220" s="13">
        <f>AU220+AV220</f>
        <v>384152.16</v>
      </c>
      <c r="AX220" s="13">
        <f>AX222+AX223</f>
        <v>0</v>
      </c>
      <c r="AY220" s="13">
        <f>AW220+AX220</f>
        <v>384152.16</v>
      </c>
      <c r="AZ220" s="13">
        <f>AZ222+AZ223</f>
        <v>0</v>
      </c>
      <c r="BA220" s="13">
        <f>AY220+AZ220</f>
        <v>384152.16</v>
      </c>
      <c r="BB220" s="13">
        <f>BB222+BB223</f>
        <v>0</v>
      </c>
      <c r="BC220" s="13">
        <f>BA220+BB220</f>
        <v>384152.16</v>
      </c>
      <c r="BD220" s="13">
        <f>BD222+BD223</f>
        <v>0</v>
      </c>
      <c r="BE220" s="13">
        <f>BC220+BD220</f>
        <v>384152.16</v>
      </c>
      <c r="BF220" s="22">
        <f>BF222+BF223</f>
        <v>0</v>
      </c>
      <c r="BG220" s="41">
        <f>BE220+BF220</f>
        <v>384152.16</v>
      </c>
      <c r="BH220" s="13">
        <f t="shared" si="928"/>
        <v>0</v>
      </c>
      <c r="BI220" s="14">
        <f>BI222+BI223</f>
        <v>0</v>
      </c>
      <c r="BJ220" s="14">
        <f t="shared" si="837"/>
        <v>0</v>
      </c>
      <c r="BK220" s="14">
        <f>BK222+BK223</f>
        <v>0</v>
      </c>
      <c r="BL220" s="14">
        <f t="shared" si="916"/>
        <v>0</v>
      </c>
      <c r="BM220" s="14">
        <f>BM222+BM223</f>
        <v>0</v>
      </c>
      <c r="BN220" s="14">
        <f t="shared" si="917"/>
        <v>0</v>
      </c>
      <c r="BO220" s="14">
        <f>BO222+BO223</f>
        <v>0</v>
      </c>
      <c r="BP220" s="14">
        <f t="shared" si="918"/>
        <v>0</v>
      </c>
      <c r="BQ220" s="14">
        <f>BQ222+BQ223</f>
        <v>0</v>
      </c>
      <c r="BR220" s="14">
        <f t="shared" si="919"/>
        <v>0</v>
      </c>
      <c r="BS220" s="14">
        <f>BS222+BS223</f>
        <v>0</v>
      </c>
      <c r="BT220" s="14">
        <f t="shared" si="920"/>
        <v>0</v>
      </c>
      <c r="BU220" s="14">
        <f>BU222+BU223</f>
        <v>0</v>
      </c>
      <c r="BV220" s="14">
        <f t="shared" si="921"/>
        <v>0</v>
      </c>
      <c r="BW220" s="14">
        <f>BW222+BW223</f>
        <v>0</v>
      </c>
      <c r="BX220" s="14">
        <f t="shared" si="922"/>
        <v>0</v>
      </c>
      <c r="BY220" s="14">
        <f>BY222+BY223</f>
        <v>0</v>
      </c>
      <c r="BZ220" s="14">
        <f t="shared" si="923"/>
        <v>0</v>
      </c>
      <c r="CA220" s="14">
        <f>CA222+CA223</f>
        <v>0</v>
      </c>
      <c r="CB220" s="14">
        <f t="shared" si="924"/>
        <v>0</v>
      </c>
      <c r="CC220" s="14">
        <f>CC222+CC223</f>
        <v>0</v>
      </c>
      <c r="CD220" s="14">
        <f t="shared" si="925"/>
        <v>0</v>
      </c>
      <c r="CE220" s="14">
        <f>CE222+CE223</f>
        <v>0</v>
      </c>
      <c r="CF220" s="14">
        <f t="shared" si="926"/>
        <v>0</v>
      </c>
      <c r="CG220" s="24">
        <f>CG222+CG223</f>
        <v>0</v>
      </c>
      <c r="CH220" s="43">
        <f t="shared" si="927"/>
        <v>0</v>
      </c>
      <c r="CJ220" s="11"/>
    </row>
    <row r="221" spans="1:88" ht="18.75" customHeight="1" x14ac:dyDescent="0.35">
      <c r="A221" s="90"/>
      <c r="B221" s="95" t="s">
        <v>5</v>
      </c>
      <c r="C221" s="100"/>
      <c r="D221" s="13"/>
      <c r="E221" s="41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22"/>
      <c r="AD221" s="41"/>
      <c r="AE221" s="13"/>
      <c r="AF221" s="41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22"/>
      <c r="BG221" s="41"/>
      <c r="BH221" s="13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24"/>
      <c r="CH221" s="43"/>
      <c r="CJ221" s="11"/>
    </row>
    <row r="222" spans="1:88" s="3" customFormat="1" ht="18.75" hidden="1" customHeight="1" x14ac:dyDescent="0.35">
      <c r="A222" s="1"/>
      <c r="B222" s="19" t="s">
        <v>6</v>
      </c>
      <c r="C222" s="19"/>
      <c r="D222" s="13">
        <v>48527.100000000006</v>
      </c>
      <c r="E222" s="41"/>
      <c r="F222" s="13">
        <f t="shared" si="822"/>
        <v>48527.100000000006</v>
      </c>
      <c r="G222" s="13">
        <v>13812.6</v>
      </c>
      <c r="H222" s="13">
        <f t="shared" ref="H222:H226" si="929">F222+G222</f>
        <v>62339.700000000004</v>
      </c>
      <c r="I222" s="13"/>
      <c r="J222" s="13">
        <f t="shared" ref="J222:J226" si="930">H222+I222</f>
        <v>62339.700000000004</v>
      </c>
      <c r="K222" s="13"/>
      <c r="L222" s="13">
        <f t="shared" ref="L222:L226" si="931">J222+K222</f>
        <v>62339.700000000004</v>
      </c>
      <c r="M222" s="13">
        <v>-38571.06</v>
      </c>
      <c r="N222" s="13">
        <f t="shared" ref="N222:N226" si="932">L222+M222</f>
        <v>23768.640000000007</v>
      </c>
      <c r="O222" s="13"/>
      <c r="P222" s="13">
        <f t="shared" ref="P222:P226" si="933">N222+O222</f>
        <v>23768.640000000007</v>
      </c>
      <c r="Q222" s="13"/>
      <c r="R222" s="13">
        <f t="shared" ref="R222:R226" si="934">P222+Q222</f>
        <v>23768.640000000007</v>
      </c>
      <c r="S222" s="13"/>
      <c r="T222" s="13">
        <f t="shared" ref="T222:T226" si="935">R222+S222</f>
        <v>23768.640000000007</v>
      </c>
      <c r="U222" s="13"/>
      <c r="V222" s="13">
        <f t="shared" ref="V222:V226" si="936">T222+U222</f>
        <v>23768.640000000007</v>
      </c>
      <c r="W222" s="13"/>
      <c r="X222" s="13">
        <f t="shared" ref="X222:X226" si="937">V222+W222</f>
        <v>23768.640000000007</v>
      </c>
      <c r="Y222" s="13"/>
      <c r="Z222" s="13">
        <f t="shared" ref="Z222:Z226" si="938">X222+Y222</f>
        <v>23768.640000000007</v>
      </c>
      <c r="AA222" s="13"/>
      <c r="AB222" s="13">
        <f t="shared" ref="AB222:AB226" si="939">Z222+AA222</f>
        <v>23768.640000000007</v>
      </c>
      <c r="AC222" s="22"/>
      <c r="AD222" s="13">
        <f t="shared" ref="AD222:AD226" si="940">AB222+AC222</f>
        <v>23768.640000000007</v>
      </c>
      <c r="AE222" s="13">
        <v>50000</v>
      </c>
      <c r="AF222" s="41"/>
      <c r="AG222" s="13">
        <f t="shared" si="835"/>
        <v>50000</v>
      </c>
      <c r="AH222" s="13"/>
      <c r="AI222" s="13">
        <f t="shared" ref="AI222:AI226" si="941">AG222+AH222</f>
        <v>50000</v>
      </c>
      <c r="AJ222" s="13"/>
      <c r="AK222" s="13">
        <f>AI222+AJ222</f>
        <v>50000</v>
      </c>
      <c r="AL222" s="13"/>
      <c r="AM222" s="13">
        <f>AK222+AL222</f>
        <v>50000</v>
      </c>
      <c r="AN222" s="13"/>
      <c r="AO222" s="13">
        <f>AM222+AN222</f>
        <v>50000</v>
      </c>
      <c r="AP222" s="13">
        <v>38571.06</v>
      </c>
      <c r="AQ222" s="13">
        <f>AO222+AP222</f>
        <v>88571.06</v>
      </c>
      <c r="AR222" s="13"/>
      <c r="AS222" s="13">
        <f>AQ222+AR222</f>
        <v>88571.06</v>
      </c>
      <c r="AT222" s="13"/>
      <c r="AU222" s="13">
        <f>AS222+AT222</f>
        <v>88571.06</v>
      </c>
      <c r="AV222" s="13"/>
      <c r="AW222" s="13">
        <f>AU222+AV222</f>
        <v>88571.06</v>
      </c>
      <c r="AX222" s="13"/>
      <c r="AY222" s="13">
        <f>AW222+AX222</f>
        <v>88571.06</v>
      </c>
      <c r="AZ222" s="13"/>
      <c r="BA222" s="13">
        <f>AY222+AZ222</f>
        <v>88571.06</v>
      </c>
      <c r="BB222" s="13"/>
      <c r="BC222" s="13">
        <f>BA222+BB222</f>
        <v>88571.06</v>
      </c>
      <c r="BD222" s="13"/>
      <c r="BE222" s="13">
        <f>BC222+BD222</f>
        <v>88571.06</v>
      </c>
      <c r="BF222" s="22"/>
      <c r="BG222" s="13">
        <f>BE222+BF222</f>
        <v>88571.06</v>
      </c>
      <c r="BH222" s="14">
        <v>0</v>
      </c>
      <c r="BI222" s="14"/>
      <c r="BJ222" s="14">
        <f t="shared" si="837"/>
        <v>0</v>
      </c>
      <c r="BK222" s="14"/>
      <c r="BL222" s="14">
        <f t="shared" ref="BL222:BL226" si="942">BJ222+BK222</f>
        <v>0</v>
      </c>
      <c r="BM222" s="14"/>
      <c r="BN222" s="14">
        <f t="shared" ref="BN222:BN226" si="943">BL222+BM222</f>
        <v>0</v>
      </c>
      <c r="BO222" s="14"/>
      <c r="BP222" s="14">
        <f t="shared" ref="BP222:BP226" si="944">BN222+BO222</f>
        <v>0</v>
      </c>
      <c r="BQ222" s="14"/>
      <c r="BR222" s="14">
        <f t="shared" ref="BR222:BR226" si="945">BP222+BQ222</f>
        <v>0</v>
      </c>
      <c r="BS222" s="14"/>
      <c r="BT222" s="14">
        <f t="shared" ref="BT222:BT226" si="946">BR222+BS222</f>
        <v>0</v>
      </c>
      <c r="BU222" s="14"/>
      <c r="BV222" s="14">
        <f t="shared" ref="BV222:BV226" si="947">BT222+BU222</f>
        <v>0</v>
      </c>
      <c r="BW222" s="14"/>
      <c r="BX222" s="14">
        <f t="shared" ref="BX222:BX226" si="948">BV222+BW222</f>
        <v>0</v>
      </c>
      <c r="BY222" s="14"/>
      <c r="BZ222" s="14">
        <f t="shared" ref="BZ222:BZ226" si="949">BX222+BY222</f>
        <v>0</v>
      </c>
      <c r="CA222" s="14"/>
      <c r="CB222" s="14">
        <f t="shared" ref="CB222:CB226" si="950">BZ222+CA222</f>
        <v>0</v>
      </c>
      <c r="CC222" s="14"/>
      <c r="CD222" s="14">
        <f t="shared" ref="CD222:CD226" si="951">CB222+CC222</f>
        <v>0</v>
      </c>
      <c r="CE222" s="14"/>
      <c r="CF222" s="14">
        <f t="shared" ref="CF222:CF226" si="952">CD222+CE222</f>
        <v>0</v>
      </c>
      <c r="CG222" s="24"/>
      <c r="CH222" s="14">
        <f t="shared" ref="CH222:CH226" si="953">CF222+CG222</f>
        <v>0</v>
      </c>
      <c r="CI222" s="8" t="s">
        <v>228</v>
      </c>
      <c r="CJ222" s="11">
        <v>0</v>
      </c>
    </row>
    <row r="223" spans="1:88" ht="18.75" customHeight="1" x14ac:dyDescent="0.35">
      <c r="A223" s="90"/>
      <c r="B223" s="95" t="s">
        <v>20</v>
      </c>
      <c r="C223" s="95"/>
      <c r="D223" s="13">
        <v>295581.09999999998</v>
      </c>
      <c r="E223" s="41"/>
      <c r="F223" s="13">
        <f t="shared" si="822"/>
        <v>295581.09999999998</v>
      </c>
      <c r="G223" s="13"/>
      <c r="H223" s="13">
        <f t="shared" si="929"/>
        <v>295581.09999999998</v>
      </c>
      <c r="I223" s="13"/>
      <c r="J223" s="13">
        <f t="shared" si="930"/>
        <v>295581.09999999998</v>
      </c>
      <c r="K223" s="13"/>
      <c r="L223" s="13">
        <f t="shared" si="931"/>
        <v>295581.09999999998</v>
      </c>
      <c r="M223" s="13">
        <f>-295581.1+41437.5</f>
        <v>-254143.59999999998</v>
      </c>
      <c r="N223" s="13">
        <f t="shared" si="932"/>
        <v>41437.5</v>
      </c>
      <c r="O223" s="13"/>
      <c r="P223" s="13">
        <f t="shared" si="933"/>
        <v>41437.5</v>
      </c>
      <c r="Q223" s="13"/>
      <c r="R223" s="13">
        <f t="shared" si="934"/>
        <v>41437.5</v>
      </c>
      <c r="S223" s="13"/>
      <c r="T223" s="13">
        <f t="shared" si="935"/>
        <v>41437.5</v>
      </c>
      <c r="U223" s="13"/>
      <c r="V223" s="13">
        <f t="shared" si="936"/>
        <v>41437.5</v>
      </c>
      <c r="W223" s="13"/>
      <c r="X223" s="13">
        <f t="shared" si="937"/>
        <v>41437.5</v>
      </c>
      <c r="Y223" s="13"/>
      <c r="Z223" s="13">
        <f t="shared" si="938"/>
        <v>41437.5</v>
      </c>
      <c r="AA223" s="13"/>
      <c r="AB223" s="13">
        <f t="shared" si="939"/>
        <v>41437.5</v>
      </c>
      <c r="AC223" s="22"/>
      <c r="AD223" s="41">
        <f t="shared" si="940"/>
        <v>41437.5</v>
      </c>
      <c r="AE223" s="13">
        <v>0</v>
      </c>
      <c r="AF223" s="41"/>
      <c r="AG223" s="13">
        <f t="shared" si="835"/>
        <v>0</v>
      </c>
      <c r="AH223" s="13"/>
      <c r="AI223" s="13">
        <f t="shared" si="941"/>
        <v>0</v>
      </c>
      <c r="AJ223" s="13"/>
      <c r="AK223" s="13">
        <f>AI223+AJ223</f>
        <v>0</v>
      </c>
      <c r="AL223" s="13"/>
      <c r="AM223" s="13">
        <f>AK223+AL223</f>
        <v>0</v>
      </c>
      <c r="AN223" s="13"/>
      <c r="AO223" s="13">
        <f>AM223+AN223</f>
        <v>0</v>
      </c>
      <c r="AP223" s="13">
        <v>295581.09999999998</v>
      </c>
      <c r="AQ223" s="13">
        <f>AO223+AP223</f>
        <v>295581.09999999998</v>
      </c>
      <c r="AR223" s="13"/>
      <c r="AS223" s="13">
        <f>AQ223+AR223</f>
        <v>295581.09999999998</v>
      </c>
      <c r="AT223" s="13"/>
      <c r="AU223" s="13">
        <f>AS223+AT223</f>
        <v>295581.09999999998</v>
      </c>
      <c r="AV223" s="13"/>
      <c r="AW223" s="13">
        <f>AU223+AV223</f>
        <v>295581.09999999998</v>
      </c>
      <c r="AX223" s="13"/>
      <c r="AY223" s="13">
        <f>AW223+AX223</f>
        <v>295581.09999999998</v>
      </c>
      <c r="AZ223" s="13"/>
      <c r="BA223" s="13">
        <f>AY223+AZ223</f>
        <v>295581.09999999998</v>
      </c>
      <c r="BB223" s="13"/>
      <c r="BC223" s="13">
        <f>BA223+BB223</f>
        <v>295581.09999999998</v>
      </c>
      <c r="BD223" s="13"/>
      <c r="BE223" s="13">
        <f>BC223+BD223</f>
        <v>295581.09999999998</v>
      </c>
      <c r="BF223" s="22"/>
      <c r="BG223" s="41">
        <f>BE223+BF223</f>
        <v>295581.09999999998</v>
      </c>
      <c r="BH223" s="14">
        <v>0</v>
      </c>
      <c r="BI223" s="14"/>
      <c r="BJ223" s="14">
        <f t="shared" si="837"/>
        <v>0</v>
      </c>
      <c r="BK223" s="14"/>
      <c r="BL223" s="14">
        <f t="shared" si="942"/>
        <v>0</v>
      </c>
      <c r="BM223" s="14"/>
      <c r="BN223" s="14">
        <f t="shared" si="943"/>
        <v>0</v>
      </c>
      <c r="BO223" s="14"/>
      <c r="BP223" s="14">
        <f t="shared" si="944"/>
        <v>0</v>
      </c>
      <c r="BQ223" s="14"/>
      <c r="BR223" s="14">
        <f t="shared" si="945"/>
        <v>0</v>
      </c>
      <c r="BS223" s="14"/>
      <c r="BT223" s="14">
        <f t="shared" si="946"/>
        <v>0</v>
      </c>
      <c r="BU223" s="14"/>
      <c r="BV223" s="14">
        <f t="shared" si="947"/>
        <v>0</v>
      </c>
      <c r="BW223" s="14"/>
      <c r="BX223" s="14">
        <f t="shared" si="948"/>
        <v>0</v>
      </c>
      <c r="BY223" s="14"/>
      <c r="BZ223" s="14">
        <f t="shared" si="949"/>
        <v>0</v>
      </c>
      <c r="CA223" s="14"/>
      <c r="CB223" s="14">
        <f t="shared" si="950"/>
        <v>0</v>
      </c>
      <c r="CC223" s="14"/>
      <c r="CD223" s="14">
        <f t="shared" si="951"/>
        <v>0</v>
      </c>
      <c r="CE223" s="14"/>
      <c r="CF223" s="14">
        <f t="shared" si="952"/>
        <v>0</v>
      </c>
      <c r="CG223" s="24"/>
      <c r="CH223" s="43">
        <f t="shared" si="953"/>
        <v>0</v>
      </c>
      <c r="CI223" s="8" t="s">
        <v>230</v>
      </c>
      <c r="CJ223" s="11"/>
    </row>
    <row r="224" spans="1:88" ht="56.25" customHeight="1" x14ac:dyDescent="0.35">
      <c r="A224" s="90" t="s">
        <v>258</v>
      </c>
      <c r="B224" s="95" t="s">
        <v>40</v>
      </c>
      <c r="C224" s="100" t="s">
        <v>349</v>
      </c>
      <c r="D224" s="13">
        <v>21398.400000000001</v>
      </c>
      <c r="E224" s="41"/>
      <c r="F224" s="13">
        <f t="shared" si="822"/>
        <v>21398.400000000001</v>
      </c>
      <c r="G224" s="13"/>
      <c r="H224" s="13">
        <f t="shared" si="929"/>
        <v>21398.400000000001</v>
      </c>
      <c r="I224" s="13"/>
      <c r="J224" s="13">
        <f t="shared" si="930"/>
        <v>21398.400000000001</v>
      </c>
      <c r="K224" s="13"/>
      <c r="L224" s="13">
        <f t="shared" si="931"/>
        <v>21398.400000000001</v>
      </c>
      <c r="M224" s="13"/>
      <c r="N224" s="13">
        <f t="shared" si="932"/>
        <v>21398.400000000001</v>
      </c>
      <c r="O224" s="13"/>
      <c r="P224" s="13">
        <f t="shared" si="933"/>
        <v>21398.400000000001</v>
      </c>
      <c r="Q224" s="13">
        <v>-21398.400000000001</v>
      </c>
      <c r="R224" s="13">
        <f t="shared" si="934"/>
        <v>0</v>
      </c>
      <c r="S224" s="13"/>
      <c r="T224" s="13">
        <f t="shared" si="935"/>
        <v>0</v>
      </c>
      <c r="U224" s="13"/>
      <c r="V224" s="13">
        <f t="shared" si="936"/>
        <v>0</v>
      </c>
      <c r="W224" s="13"/>
      <c r="X224" s="13">
        <f t="shared" si="937"/>
        <v>0</v>
      </c>
      <c r="Y224" s="13"/>
      <c r="Z224" s="13">
        <f t="shared" si="938"/>
        <v>0</v>
      </c>
      <c r="AA224" s="13"/>
      <c r="AB224" s="13">
        <f t="shared" si="939"/>
        <v>0</v>
      </c>
      <c r="AC224" s="22"/>
      <c r="AD224" s="41">
        <f t="shared" si="940"/>
        <v>0</v>
      </c>
      <c r="AE224" s="13">
        <v>0</v>
      </c>
      <c r="AF224" s="41"/>
      <c r="AG224" s="13">
        <f t="shared" si="835"/>
        <v>0</v>
      </c>
      <c r="AH224" s="13"/>
      <c r="AI224" s="13">
        <f t="shared" si="941"/>
        <v>0</v>
      </c>
      <c r="AJ224" s="13"/>
      <c r="AK224" s="13">
        <f>AI224+AJ224</f>
        <v>0</v>
      </c>
      <c r="AL224" s="13"/>
      <c r="AM224" s="13">
        <f>AK224+AL224</f>
        <v>0</v>
      </c>
      <c r="AN224" s="13"/>
      <c r="AO224" s="13">
        <f>AM224+AN224</f>
        <v>0</v>
      </c>
      <c r="AP224" s="13"/>
      <c r="AQ224" s="13">
        <f>AO224+AP224</f>
        <v>0</v>
      </c>
      <c r="AR224" s="13"/>
      <c r="AS224" s="13">
        <f>AQ224+AR224</f>
        <v>0</v>
      </c>
      <c r="AT224" s="13">
        <v>21398.400000000001</v>
      </c>
      <c r="AU224" s="13">
        <f>AS224+AT224</f>
        <v>21398.400000000001</v>
      </c>
      <c r="AV224" s="13"/>
      <c r="AW224" s="13">
        <f>AU224+AV224</f>
        <v>21398.400000000001</v>
      </c>
      <c r="AX224" s="13"/>
      <c r="AY224" s="13">
        <f>AW224+AX224</f>
        <v>21398.400000000001</v>
      </c>
      <c r="AZ224" s="13"/>
      <c r="BA224" s="13">
        <f>AY224+AZ224</f>
        <v>21398.400000000001</v>
      </c>
      <c r="BB224" s="13"/>
      <c r="BC224" s="13">
        <f>BA224+BB224</f>
        <v>21398.400000000001</v>
      </c>
      <c r="BD224" s="13"/>
      <c r="BE224" s="13">
        <f>BC224+BD224</f>
        <v>21398.400000000001</v>
      </c>
      <c r="BF224" s="22"/>
      <c r="BG224" s="41">
        <f>BE224+BF224</f>
        <v>21398.400000000001</v>
      </c>
      <c r="BH224" s="14">
        <v>0</v>
      </c>
      <c r="BI224" s="14"/>
      <c r="BJ224" s="14">
        <f t="shared" si="837"/>
        <v>0</v>
      </c>
      <c r="BK224" s="14"/>
      <c r="BL224" s="14">
        <f t="shared" si="942"/>
        <v>0</v>
      </c>
      <c r="BM224" s="14"/>
      <c r="BN224" s="14">
        <f t="shared" si="943"/>
        <v>0</v>
      </c>
      <c r="BO224" s="14"/>
      <c r="BP224" s="14">
        <f t="shared" si="944"/>
        <v>0</v>
      </c>
      <c r="BQ224" s="14"/>
      <c r="BR224" s="14">
        <f t="shared" si="945"/>
        <v>0</v>
      </c>
      <c r="BS224" s="14"/>
      <c r="BT224" s="14">
        <f t="shared" si="946"/>
        <v>0</v>
      </c>
      <c r="BU224" s="14"/>
      <c r="BV224" s="14">
        <f t="shared" si="947"/>
        <v>0</v>
      </c>
      <c r="BW224" s="14"/>
      <c r="BX224" s="14">
        <f t="shared" si="948"/>
        <v>0</v>
      </c>
      <c r="BY224" s="14"/>
      <c r="BZ224" s="14">
        <f t="shared" si="949"/>
        <v>0</v>
      </c>
      <c r="CA224" s="14"/>
      <c r="CB224" s="14">
        <f t="shared" si="950"/>
        <v>0</v>
      </c>
      <c r="CC224" s="14"/>
      <c r="CD224" s="14">
        <f t="shared" si="951"/>
        <v>0</v>
      </c>
      <c r="CE224" s="14"/>
      <c r="CF224" s="14">
        <f t="shared" si="952"/>
        <v>0</v>
      </c>
      <c r="CG224" s="24"/>
      <c r="CH224" s="43">
        <f t="shared" si="953"/>
        <v>0</v>
      </c>
      <c r="CI224" s="8" t="s">
        <v>113</v>
      </c>
      <c r="CJ224" s="11"/>
    </row>
    <row r="225" spans="1:88" s="3" customFormat="1" ht="56.25" hidden="1" customHeight="1" x14ac:dyDescent="0.35">
      <c r="A225" s="54" t="s">
        <v>194</v>
      </c>
      <c r="B225" s="61" t="s">
        <v>41</v>
      </c>
      <c r="C225" s="5" t="s">
        <v>349</v>
      </c>
      <c r="D225" s="13">
        <v>9666.2000000000007</v>
      </c>
      <c r="E225" s="41"/>
      <c r="F225" s="13">
        <f t="shared" si="822"/>
        <v>9666.2000000000007</v>
      </c>
      <c r="G225" s="13"/>
      <c r="H225" s="13">
        <f t="shared" si="929"/>
        <v>9666.2000000000007</v>
      </c>
      <c r="I225" s="13"/>
      <c r="J225" s="13">
        <f t="shared" si="930"/>
        <v>9666.2000000000007</v>
      </c>
      <c r="K225" s="13"/>
      <c r="L225" s="13">
        <f t="shared" si="931"/>
        <v>9666.2000000000007</v>
      </c>
      <c r="M225" s="13">
        <v>-9666.2000000000007</v>
      </c>
      <c r="N225" s="13">
        <f t="shared" si="932"/>
        <v>0</v>
      </c>
      <c r="O225" s="13"/>
      <c r="P225" s="13">
        <f t="shared" si="933"/>
        <v>0</v>
      </c>
      <c r="Q225" s="13"/>
      <c r="R225" s="13">
        <f t="shared" si="934"/>
        <v>0</v>
      </c>
      <c r="S225" s="13"/>
      <c r="T225" s="13">
        <f t="shared" si="935"/>
        <v>0</v>
      </c>
      <c r="U225" s="13"/>
      <c r="V225" s="13">
        <f t="shared" si="936"/>
        <v>0</v>
      </c>
      <c r="W225" s="13"/>
      <c r="X225" s="13">
        <f t="shared" si="937"/>
        <v>0</v>
      </c>
      <c r="Y225" s="13"/>
      <c r="Z225" s="13">
        <f t="shared" si="938"/>
        <v>0</v>
      </c>
      <c r="AA225" s="13"/>
      <c r="AB225" s="13">
        <f t="shared" si="939"/>
        <v>0</v>
      </c>
      <c r="AC225" s="22"/>
      <c r="AD225" s="13">
        <f t="shared" si="940"/>
        <v>0</v>
      </c>
      <c r="AE225" s="13">
        <v>0</v>
      </c>
      <c r="AF225" s="41"/>
      <c r="AG225" s="13">
        <f t="shared" si="835"/>
        <v>0</v>
      </c>
      <c r="AH225" s="13"/>
      <c r="AI225" s="13">
        <f t="shared" si="941"/>
        <v>0</v>
      </c>
      <c r="AJ225" s="13"/>
      <c r="AK225" s="13">
        <f>AI225+AJ225</f>
        <v>0</v>
      </c>
      <c r="AL225" s="13"/>
      <c r="AM225" s="13">
        <f>AK225+AL225</f>
        <v>0</v>
      </c>
      <c r="AN225" s="13"/>
      <c r="AO225" s="13">
        <f>AM225+AN225</f>
        <v>0</v>
      </c>
      <c r="AP225" s="13"/>
      <c r="AQ225" s="13">
        <f>AO225+AP225</f>
        <v>0</v>
      </c>
      <c r="AR225" s="13"/>
      <c r="AS225" s="13">
        <f>AQ225+AR225</f>
        <v>0</v>
      </c>
      <c r="AT225" s="13"/>
      <c r="AU225" s="13">
        <f>AS225+AT225</f>
        <v>0</v>
      </c>
      <c r="AV225" s="13"/>
      <c r="AW225" s="13">
        <f>AU225+AV225</f>
        <v>0</v>
      </c>
      <c r="AX225" s="13"/>
      <c r="AY225" s="13">
        <f>AW225+AX225</f>
        <v>0</v>
      </c>
      <c r="AZ225" s="13"/>
      <c r="BA225" s="13">
        <f>AY225+AZ225</f>
        <v>0</v>
      </c>
      <c r="BB225" s="13"/>
      <c r="BC225" s="13">
        <f>BA225+BB225</f>
        <v>0</v>
      </c>
      <c r="BD225" s="13"/>
      <c r="BE225" s="13">
        <f>BC225+BD225</f>
        <v>0</v>
      </c>
      <c r="BF225" s="22"/>
      <c r="BG225" s="13">
        <f>BE225+BF225</f>
        <v>0</v>
      </c>
      <c r="BH225" s="13">
        <v>0</v>
      </c>
      <c r="BI225" s="14"/>
      <c r="BJ225" s="14">
        <f t="shared" si="837"/>
        <v>0</v>
      </c>
      <c r="BK225" s="14"/>
      <c r="BL225" s="14">
        <f t="shared" si="942"/>
        <v>0</v>
      </c>
      <c r="BM225" s="14"/>
      <c r="BN225" s="14">
        <f t="shared" si="943"/>
        <v>0</v>
      </c>
      <c r="BO225" s="14"/>
      <c r="BP225" s="14">
        <f t="shared" si="944"/>
        <v>0</v>
      </c>
      <c r="BQ225" s="14"/>
      <c r="BR225" s="14">
        <f t="shared" si="945"/>
        <v>0</v>
      </c>
      <c r="BS225" s="14"/>
      <c r="BT225" s="14">
        <f t="shared" si="946"/>
        <v>0</v>
      </c>
      <c r="BU225" s="14"/>
      <c r="BV225" s="14">
        <f t="shared" si="947"/>
        <v>0</v>
      </c>
      <c r="BW225" s="14"/>
      <c r="BX225" s="14">
        <f t="shared" si="948"/>
        <v>0</v>
      </c>
      <c r="BY225" s="14"/>
      <c r="BZ225" s="14">
        <f t="shared" si="949"/>
        <v>0</v>
      </c>
      <c r="CA225" s="14"/>
      <c r="CB225" s="14">
        <f t="shared" si="950"/>
        <v>0</v>
      </c>
      <c r="CC225" s="14"/>
      <c r="CD225" s="14">
        <f t="shared" si="951"/>
        <v>0</v>
      </c>
      <c r="CE225" s="14"/>
      <c r="CF225" s="14">
        <f t="shared" si="952"/>
        <v>0</v>
      </c>
      <c r="CG225" s="24"/>
      <c r="CH225" s="14">
        <f t="shared" si="953"/>
        <v>0</v>
      </c>
      <c r="CI225" s="8" t="s">
        <v>114</v>
      </c>
      <c r="CJ225" s="11">
        <v>0</v>
      </c>
    </row>
    <row r="226" spans="1:88" ht="56.25" customHeight="1" x14ac:dyDescent="0.35">
      <c r="A226" s="90" t="s">
        <v>261</v>
      </c>
      <c r="B226" s="95" t="s">
        <v>76</v>
      </c>
      <c r="C226" s="100" t="s">
        <v>349</v>
      </c>
      <c r="D226" s="13">
        <f>D228+D229</f>
        <v>0</v>
      </c>
      <c r="E226" s="41">
        <f>E228+E229</f>
        <v>0</v>
      </c>
      <c r="F226" s="13">
        <f t="shared" si="822"/>
        <v>0</v>
      </c>
      <c r="G226" s="13">
        <f>G228+G229</f>
        <v>0</v>
      </c>
      <c r="H226" s="13">
        <f t="shared" si="929"/>
        <v>0</v>
      </c>
      <c r="I226" s="13">
        <f>I228+I229</f>
        <v>0</v>
      </c>
      <c r="J226" s="13">
        <f t="shared" si="930"/>
        <v>0</v>
      </c>
      <c r="K226" s="13">
        <f>K228+K229</f>
        <v>0</v>
      </c>
      <c r="L226" s="13">
        <f t="shared" si="931"/>
        <v>0</v>
      </c>
      <c r="M226" s="13">
        <f>M228+M229</f>
        <v>0</v>
      </c>
      <c r="N226" s="13">
        <f t="shared" si="932"/>
        <v>0</v>
      </c>
      <c r="O226" s="13">
        <f>O228+O229</f>
        <v>0</v>
      </c>
      <c r="P226" s="13">
        <f t="shared" si="933"/>
        <v>0</v>
      </c>
      <c r="Q226" s="13">
        <f>Q228+Q229</f>
        <v>0</v>
      </c>
      <c r="R226" s="13">
        <f t="shared" si="934"/>
        <v>0</v>
      </c>
      <c r="S226" s="13">
        <f>S228+S229</f>
        <v>0</v>
      </c>
      <c r="T226" s="13">
        <f t="shared" si="935"/>
        <v>0</v>
      </c>
      <c r="U226" s="13">
        <f>U228+U229</f>
        <v>0</v>
      </c>
      <c r="V226" s="13">
        <f t="shared" si="936"/>
        <v>0</v>
      </c>
      <c r="W226" s="13">
        <f>W228+W229</f>
        <v>0</v>
      </c>
      <c r="X226" s="13">
        <f t="shared" si="937"/>
        <v>0</v>
      </c>
      <c r="Y226" s="13">
        <f>Y228+Y229</f>
        <v>0</v>
      </c>
      <c r="Z226" s="13">
        <f t="shared" si="938"/>
        <v>0</v>
      </c>
      <c r="AA226" s="13">
        <f>AA228+AA229</f>
        <v>0</v>
      </c>
      <c r="AB226" s="13">
        <f t="shared" si="939"/>
        <v>0</v>
      </c>
      <c r="AC226" s="22">
        <f>AC228+AC229</f>
        <v>0</v>
      </c>
      <c r="AD226" s="41">
        <f t="shared" si="940"/>
        <v>0</v>
      </c>
      <c r="AE226" s="13">
        <f t="shared" ref="AE226:BH226" si="954">AE228+AE229</f>
        <v>33031.300000000003</v>
      </c>
      <c r="AF226" s="41">
        <f>AF228+AF229</f>
        <v>0</v>
      </c>
      <c r="AG226" s="13">
        <f t="shared" si="835"/>
        <v>33031.300000000003</v>
      </c>
      <c r="AH226" s="13">
        <f>AH228+AH229</f>
        <v>0</v>
      </c>
      <c r="AI226" s="13">
        <f t="shared" si="941"/>
        <v>33031.300000000003</v>
      </c>
      <c r="AJ226" s="13">
        <f>AJ228+AJ229</f>
        <v>0</v>
      </c>
      <c r="AK226" s="13">
        <f>AI226+AJ226</f>
        <v>33031.300000000003</v>
      </c>
      <c r="AL226" s="13">
        <f>AL228+AL229</f>
        <v>0</v>
      </c>
      <c r="AM226" s="13">
        <f>AK226+AL226</f>
        <v>33031.300000000003</v>
      </c>
      <c r="AN226" s="13">
        <f>AN228+AN229</f>
        <v>0</v>
      </c>
      <c r="AO226" s="13">
        <f>AM226+AN226</f>
        <v>33031.300000000003</v>
      </c>
      <c r="AP226" s="13">
        <f>AP228+AP229</f>
        <v>0</v>
      </c>
      <c r="AQ226" s="13">
        <f>AO226+AP226</f>
        <v>33031.300000000003</v>
      </c>
      <c r="AR226" s="13">
        <f>AR228+AR229</f>
        <v>0</v>
      </c>
      <c r="AS226" s="13">
        <f>AQ226+AR226</f>
        <v>33031.300000000003</v>
      </c>
      <c r="AT226" s="13">
        <f>AT228+AT229</f>
        <v>0</v>
      </c>
      <c r="AU226" s="13">
        <f>AS226+AT226</f>
        <v>33031.300000000003</v>
      </c>
      <c r="AV226" s="13">
        <f>AV228+AV229</f>
        <v>0</v>
      </c>
      <c r="AW226" s="13">
        <f>AU226+AV226</f>
        <v>33031.300000000003</v>
      </c>
      <c r="AX226" s="13">
        <f>AX228+AX229</f>
        <v>0</v>
      </c>
      <c r="AY226" s="13">
        <f>AW226+AX226</f>
        <v>33031.300000000003</v>
      </c>
      <c r="AZ226" s="13">
        <f>AZ228+AZ229</f>
        <v>0</v>
      </c>
      <c r="BA226" s="13">
        <f>AY226+AZ226</f>
        <v>33031.300000000003</v>
      </c>
      <c r="BB226" s="13">
        <f>BB228+BB229</f>
        <v>0</v>
      </c>
      <c r="BC226" s="13">
        <f>BA226+BB226</f>
        <v>33031.300000000003</v>
      </c>
      <c r="BD226" s="13">
        <f>BD228+BD229</f>
        <v>0</v>
      </c>
      <c r="BE226" s="13">
        <f>BC226+BD226</f>
        <v>33031.300000000003</v>
      </c>
      <c r="BF226" s="22">
        <f>BF228+BF229</f>
        <v>0</v>
      </c>
      <c r="BG226" s="41">
        <f>BE226+BF226</f>
        <v>33031.300000000003</v>
      </c>
      <c r="BH226" s="13">
        <f t="shared" si="954"/>
        <v>0</v>
      </c>
      <c r="BI226" s="14">
        <f>BI228+BI229</f>
        <v>0</v>
      </c>
      <c r="BJ226" s="14">
        <f t="shared" si="837"/>
        <v>0</v>
      </c>
      <c r="BK226" s="14">
        <f>BK228+BK229</f>
        <v>0</v>
      </c>
      <c r="BL226" s="14">
        <f t="shared" si="942"/>
        <v>0</v>
      </c>
      <c r="BM226" s="14">
        <f>BM228+BM229</f>
        <v>0</v>
      </c>
      <c r="BN226" s="14">
        <f t="shared" si="943"/>
        <v>0</v>
      </c>
      <c r="BO226" s="14">
        <f>BO228+BO229</f>
        <v>0</v>
      </c>
      <c r="BP226" s="14">
        <f t="shared" si="944"/>
        <v>0</v>
      </c>
      <c r="BQ226" s="14">
        <f>BQ228+BQ229</f>
        <v>0</v>
      </c>
      <c r="BR226" s="14">
        <f t="shared" si="945"/>
        <v>0</v>
      </c>
      <c r="BS226" s="14">
        <f>BS228+BS229</f>
        <v>0</v>
      </c>
      <c r="BT226" s="14">
        <f t="shared" si="946"/>
        <v>0</v>
      </c>
      <c r="BU226" s="14">
        <f>BU228+BU229</f>
        <v>0</v>
      </c>
      <c r="BV226" s="14">
        <f t="shared" si="947"/>
        <v>0</v>
      </c>
      <c r="BW226" s="14">
        <f>BW228+BW229</f>
        <v>0</v>
      </c>
      <c r="BX226" s="14">
        <f t="shared" si="948"/>
        <v>0</v>
      </c>
      <c r="BY226" s="14">
        <f>BY228+BY229</f>
        <v>0</v>
      </c>
      <c r="BZ226" s="14">
        <f t="shared" si="949"/>
        <v>0</v>
      </c>
      <c r="CA226" s="14">
        <f>CA228+CA229</f>
        <v>0</v>
      </c>
      <c r="CB226" s="14">
        <f t="shared" si="950"/>
        <v>0</v>
      </c>
      <c r="CC226" s="14">
        <f>CC228+CC229</f>
        <v>0</v>
      </c>
      <c r="CD226" s="14">
        <f t="shared" si="951"/>
        <v>0</v>
      </c>
      <c r="CE226" s="14">
        <f>CE228+CE229</f>
        <v>0</v>
      </c>
      <c r="CF226" s="14">
        <f t="shared" si="952"/>
        <v>0</v>
      </c>
      <c r="CG226" s="24">
        <f>CG228+CG229</f>
        <v>0</v>
      </c>
      <c r="CH226" s="43">
        <f t="shared" si="953"/>
        <v>0</v>
      </c>
      <c r="CJ226" s="11"/>
    </row>
    <row r="227" spans="1:88" ht="18.75" customHeight="1" x14ac:dyDescent="0.35">
      <c r="A227" s="90"/>
      <c r="B227" s="95" t="s">
        <v>5</v>
      </c>
      <c r="C227" s="95"/>
      <c r="D227" s="13"/>
      <c r="E227" s="41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22"/>
      <c r="AD227" s="41"/>
      <c r="AE227" s="13"/>
      <c r="AF227" s="41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22"/>
      <c r="BG227" s="41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24"/>
      <c r="CH227" s="43"/>
      <c r="CJ227" s="11"/>
    </row>
    <row r="228" spans="1:88" s="3" customFormat="1" ht="18.75" hidden="1" customHeight="1" x14ac:dyDescent="0.35">
      <c r="A228" s="1"/>
      <c r="B228" s="19" t="s">
        <v>6</v>
      </c>
      <c r="C228" s="19"/>
      <c r="D228" s="13">
        <v>0</v>
      </c>
      <c r="E228" s="41">
        <v>0</v>
      </c>
      <c r="F228" s="13">
        <f t="shared" si="822"/>
        <v>0</v>
      </c>
      <c r="G228" s="13">
        <v>0</v>
      </c>
      <c r="H228" s="13">
        <f t="shared" ref="H228:H230" si="955">F228+G228</f>
        <v>0</v>
      </c>
      <c r="I228" s="13">
        <v>0</v>
      </c>
      <c r="J228" s="13">
        <f t="shared" ref="J228:J230" si="956">H228+I228</f>
        <v>0</v>
      </c>
      <c r="K228" s="13">
        <v>0</v>
      </c>
      <c r="L228" s="13">
        <f t="shared" ref="L228:L230" si="957">J228+K228</f>
        <v>0</v>
      </c>
      <c r="M228" s="13">
        <v>0</v>
      </c>
      <c r="N228" s="13">
        <f t="shared" ref="N228:N230" si="958">L228+M228</f>
        <v>0</v>
      </c>
      <c r="O228" s="13">
        <v>0</v>
      </c>
      <c r="P228" s="13">
        <f t="shared" ref="P228:P230" si="959">N228+O228</f>
        <v>0</v>
      </c>
      <c r="Q228" s="13">
        <v>0</v>
      </c>
      <c r="R228" s="13">
        <f t="shared" ref="R228:R230" si="960">P228+Q228</f>
        <v>0</v>
      </c>
      <c r="S228" s="13">
        <v>0</v>
      </c>
      <c r="T228" s="13">
        <f t="shared" ref="T228:T230" si="961">R228+S228</f>
        <v>0</v>
      </c>
      <c r="U228" s="13">
        <v>0</v>
      </c>
      <c r="V228" s="13">
        <f t="shared" ref="V228:V230" si="962">T228+U228</f>
        <v>0</v>
      </c>
      <c r="W228" s="13">
        <v>0</v>
      </c>
      <c r="X228" s="13">
        <f t="shared" ref="X228:X230" si="963">V228+W228</f>
        <v>0</v>
      </c>
      <c r="Y228" s="13">
        <v>0</v>
      </c>
      <c r="Z228" s="13">
        <f t="shared" ref="Z228:Z230" si="964">X228+Y228</f>
        <v>0</v>
      </c>
      <c r="AA228" s="13">
        <v>0</v>
      </c>
      <c r="AB228" s="13">
        <f t="shared" ref="AB228:AB230" si="965">Z228+AA228</f>
        <v>0</v>
      </c>
      <c r="AC228" s="22">
        <v>0</v>
      </c>
      <c r="AD228" s="13">
        <f t="shared" ref="AD228:AD230" si="966">AB228+AC228</f>
        <v>0</v>
      </c>
      <c r="AE228" s="13">
        <v>8257.7999999999993</v>
      </c>
      <c r="AF228" s="41">
        <v>0</v>
      </c>
      <c r="AG228" s="13">
        <f t="shared" si="835"/>
        <v>8257.7999999999993</v>
      </c>
      <c r="AH228" s="13">
        <v>0</v>
      </c>
      <c r="AI228" s="13">
        <f t="shared" ref="AI228:AI230" si="967">AG228+AH228</f>
        <v>8257.7999999999993</v>
      </c>
      <c r="AJ228" s="13">
        <v>0</v>
      </c>
      <c r="AK228" s="13">
        <f>AI228+AJ228</f>
        <v>8257.7999999999993</v>
      </c>
      <c r="AL228" s="13">
        <v>0</v>
      </c>
      <c r="AM228" s="13">
        <f>AK228+AL228</f>
        <v>8257.7999999999993</v>
      </c>
      <c r="AN228" s="13">
        <v>0</v>
      </c>
      <c r="AO228" s="13">
        <f>AM228+AN228</f>
        <v>8257.7999999999993</v>
      </c>
      <c r="AP228" s="13">
        <v>0</v>
      </c>
      <c r="AQ228" s="13">
        <f>AO228+AP228</f>
        <v>8257.7999999999993</v>
      </c>
      <c r="AR228" s="13">
        <v>0</v>
      </c>
      <c r="AS228" s="13">
        <f>AQ228+AR228</f>
        <v>8257.7999999999993</v>
      </c>
      <c r="AT228" s="13">
        <v>0</v>
      </c>
      <c r="AU228" s="13">
        <f>AS228+AT228</f>
        <v>8257.7999999999993</v>
      </c>
      <c r="AV228" s="13">
        <v>0</v>
      </c>
      <c r="AW228" s="13">
        <f>AU228+AV228</f>
        <v>8257.7999999999993</v>
      </c>
      <c r="AX228" s="13">
        <v>0</v>
      </c>
      <c r="AY228" s="13">
        <f>AW228+AX228</f>
        <v>8257.7999999999993</v>
      </c>
      <c r="AZ228" s="13">
        <v>0</v>
      </c>
      <c r="BA228" s="13">
        <f>AY228+AZ228</f>
        <v>8257.7999999999993</v>
      </c>
      <c r="BB228" s="13">
        <v>0</v>
      </c>
      <c r="BC228" s="13">
        <f>BA228+BB228</f>
        <v>8257.7999999999993</v>
      </c>
      <c r="BD228" s="13">
        <v>0</v>
      </c>
      <c r="BE228" s="13">
        <f>BC228+BD228</f>
        <v>8257.7999999999993</v>
      </c>
      <c r="BF228" s="22">
        <v>0</v>
      </c>
      <c r="BG228" s="13">
        <f>BE228+BF228</f>
        <v>8257.7999999999993</v>
      </c>
      <c r="BH228" s="14">
        <v>0</v>
      </c>
      <c r="BI228" s="14">
        <v>0</v>
      </c>
      <c r="BJ228" s="14">
        <f t="shared" si="837"/>
        <v>0</v>
      </c>
      <c r="BK228" s="14">
        <v>0</v>
      </c>
      <c r="BL228" s="14">
        <f t="shared" ref="BL228:BL230" si="968">BJ228+BK228</f>
        <v>0</v>
      </c>
      <c r="BM228" s="14">
        <v>0</v>
      </c>
      <c r="BN228" s="14">
        <f t="shared" ref="BN228:BN230" si="969">BL228+BM228</f>
        <v>0</v>
      </c>
      <c r="BO228" s="14">
        <v>0</v>
      </c>
      <c r="BP228" s="14">
        <f t="shared" ref="BP228:BP230" si="970">BN228+BO228</f>
        <v>0</v>
      </c>
      <c r="BQ228" s="14">
        <v>0</v>
      </c>
      <c r="BR228" s="14">
        <f t="shared" ref="BR228:BR230" si="971">BP228+BQ228</f>
        <v>0</v>
      </c>
      <c r="BS228" s="14">
        <v>0</v>
      </c>
      <c r="BT228" s="14">
        <f t="shared" ref="BT228:BT230" si="972">BR228+BS228</f>
        <v>0</v>
      </c>
      <c r="BU228" s="14">
        <v>0</v>
      </c>
      <c r="BV228" s="14">
        <f t="shared" ref="BV228:BV230" si="973">BT228+BU228</f>
        <v>0</v>
      </c>
      <c r="BW228" s="14">
        <v>0</v>
      </c>
      <c r="BX228" s="14">
        <f t="shared" ref="BX228:BX230" si="974">BV228+BW228</f>
        <v>0</v>
      </c>
      <c r="BY228" s="14">
        <v>0</v>
      </c>
      <c r="BZ228" s="14">
        <f t="shared" ref="BZ228:BZ230" si="975">BX228+BY228</f>
        <v>0</v>
      </c>
      <c r="CA228" s="14">
        <v>0</v>
      </c>
      <c r="CB228" s="14">
        <f t="shared" ref="CB228:CB230" si="976">BZ228+CA228</f>
        <v>0</v>
      </c>
      <c r="CC228" s="14">
        <v>0</v>
      </c>
      <c r="CD228" s="14">
        <f t="shared" ref="CD228:CD230" si="977">CB228+CC228</f>
        <v>0</v>
      </c>
      <c r="CE228" s="14">
        <v>0</v>
      </c>
      <c r="CF228" s="14">
        <f t="shared" ref="CF228:CF230" si="978">CD228+CE228</f>
        <v>0</v>
      </c>
      <c r="CG228" s="24">
        <v>0</v>
      </c>
      <c r="CH228" s="14">
        <f t="shared" ref="CH228:CH230" si="979">CF228+CG228</f>
        <v>0</v>
      </c>
      <c r="CI228" s="8" t="s">
        <v>232</v>
      </c>
      <c r="CJ228" s="11">
        <v>0</v>
      </c>
    </row>
    <row r="229" spans="1:88" ht="18.75" customHeight="1" x14ac:dyDescent="0.35">
      <c r="A229" s="90"/>
      <c r="B229" s="95" t="s">
        <v>20</v>
      </c>
      <c r="C229" s="100"/>
      <c r="D229" s="13">
        <v>0</v>
      </c>
      <c r="E229" s="41">
        <v>0</v>
      </c>
      <c r="F229" s="13">
        <f t="shared" si="822"/>
        <v>0</v>
      </c>
      <c r="G229" s="13">
        <v>0</v>
      </c>
      <c r="H229" s="13">
        <f t="shared" si="955"/>
        <v>0</v>
      </c>
      <c r="I229" s="13">
        <v>0</v>
      </c>
      <c r="J229" s="13">
        <f t="shared" si="956"/>
        <v>0</v>
      </c>
      <c r="K229" s="13">
        <v>0</v>
      </c>
      <c r="L229" s="13">
        <f t="shared" si="957"/>
        <v>0</v>
      </c>
      <c r="M229" s="13">
        <v>0</v>
      </c>
      <c r="N229" s="13">
        <f t="shared" si="958"/>
        <v>0</v>
      </c>
      <c r="O229" s="13">
        <v>0</v>
      </c>
      <c r="P229" s="13">
        <f t="shared" si="959"/>
        <v>0</v>
      </c>
      <c r="Q229" s="13">
        <v>0</v>
      </c>
      <c r="R229" s="13">
        <f t="shared" si="960"/>
        <v>0</v>
      </c>
      <c r="S229" s="13">
        <v>0</v>
      </c>
      <c r="T229" s="13">
        <f t="shared" si="961"/>
        <v>0</v>
      </c>
      <c r="U229" s="13">
        <v>0</v>
      </c>
      <c r="V229" s="13">
        <f t="shared" si="962"/>
        <v>0</v>
      </c>
      <c r="W229" s="13">
        <v>0</v>
      </c>
      <c r="X229" s="13">
        <f t="shared" si="963"/>
        <v>0</v>
      </c>
      <c r="Y229" s="13">
        <v>0</v>
      </c>
      <c r="Z229" s="13">
        <f t="shared" si="964"/>
        <v>0</v>
      </c>
      <c r="AA229" s="13">
        <v>0</v>
      </c>
      <c r="AB229" s="13">
        <f t="shared" si="965"/>
        <v>0</v>
      </c>
      <c r="AC229" s="22">
        <v>0</v>
      </c>
      <c r="AD229" s="41">
        <f t="shared" si="966"/>
        <v>0</v>
      </c>
      <c r="AE229" s="13">
        <v>24773.5</v>
      </c>
      <c r="AF229" s="41">
        <v>0</v>
      </c>
      <c r="AG229" s="13">
        <f t="shared" si="835"/>
        <v>24773.5</v>
      </c>
      <c r="AH229" s="13">
        <v>0</v>
      </c>
      <c r="AI229" s="13">
        <f t="shared" si="967"/>
        <v>24773.5</v>
      </c>
      <c r="AJ229" s="13">
        <v>0</v>
      </c>
      <c r="AK229" s="13">
        <f>AI229+AJ229</f>
        <v>24773.5</v>
      </c>
      <c r="AL229" s="13">
        <v>0</v>
      </c>
      <c r="AM229" s="13">
        <f>AK229+AL229</f>
        <v>24773.5</v>
      </c>
      <c r="AN229" s="13">
        <v>0</v>
      </c>
      <c r="AO229" s="13">
        <f>AM229+AN229</f>
        <v>24773.5</v>
      </c>
      <c r="AP229" s="13">
        <v>0</v>
      </c>
      <c r="AQ229" s="13">
        <f>AO229+AP229</f>
        <v>24773.5</v>
      </c>
      <c r="AR229" s="13">
        <v>0</v>
      </c>
      <c r="AS229" s="13">
        <f>AQ229+AR229</f>
        <v>24773.5</v>
      </c>
      <c r="AT229" s="13">
        <v>0</v>
      </c>
      <c r="AU229" s="13">
        <f>AS229+AT229</f>
        <v>24773.5</v>
      </c>
      <c r="AV229" s="13">
        <v>0</v>
      </c>
      <c r="AW229" s="13">
        <f>AU229+AV229</f>
        <v>24773.5</v>
      </c>
      <c r="AX229" s="13">
        <v>0</v>
      </c>
      <c r="AY229" s="13">
        <f>AW229+AX229</f>
        <v>24773.5</v>
      </c>
      <c r="AZ229" s="13">
        <v>0</v>
      </c>
      <c r="BA229" s="13">
        <f>AY229+AZ229</f>
        <v>24773.5</v>
      </c>
      <c r="BB229" s="13">
        <v>0</v>
      </c>
      <c r="BC229" s="13">
        <f>BA229+BB229</f>
        <v>24773.5</v>
      </c>
      <c r="BD229" s="13">
        <v>0</v>
      </c>
      <c r="BE229" s="13">
        <f>BC229+BD229</f>
        <v>24773.5</v>
      </c>
      <c r="BF229" s="22">
        <v>0</v>
      </c>
      <c r="BG229" s="41">
        <f>BE229+BF229</f>
        <v>24773.5</v>
      </c>
      <c r="BH229" s="13">
        <v>0</v>
      </c>
      <c r="BI229" s="14">
        <v>0</v>
      </c>
      <c r="BJ229" s="14">
        <f t="shared" si="837"/>
        <v>0</v>
      </c>
      <c r="BK229" s="14">
        <v>0</v>
      </c>
      <c r="BL229" s="14">
        <f t="shared" si="968"/>
        <v>0</v>
      </c>
      <c r="BM229" s="14">
        <v>0</v>
      </c>
      <c r="BN229" s="14">
        <f t="shared" si="969"/>
        <v>0</v>
      </c>
      <c r="BO229" s="14">
        <v>0</v>
      </c>
      <c r="BP229" s="14">
        <f t="shared" si="970"/>
        <v>0</v>
      </c>
      <c r="BQ229" s="14">
        <v>0</v>
      </c>
      <c r="BR229" s="14">
        <f t="shared" si="971"/>
        <v>0</v>
      </c>
      <c r="BS229" s="14">
        <v>0</v>
      </c>
      <c r="BT229" s="14">
        <f t="shared" si="972"/>
        <v>0</v>
      </c>
      <c r="BU229" s="14">
        <v>0</v>
      </c>
      <c r="BV229" s="14">
        <f t="shared" si="973"/>
        <v>0</v>
      </c>
      <c r="BW229" s="14">
        <v>0</v>
      </c>
      <c r="BX229" s="14">
        <f t="shared" si="974"/>
        <v>0</v>
      </c>
      <c r="BY229" s="14">
        <v>0</v>
      </c>
      <c r="BZ229" s="14">
        <f t="shared" si="975"/>
        <v>0</v>
      </c>
      <c r="CA229" s="14">
        <v>0</v>
      </c>
      <c r="CB229" s="14">
        <f t="shared" si="976"/>
        <v>0</v>
      </c>
      <c r="CC229" s="14">
        <v>0</v>
      </c>
      <c r="CD229" s="14">
        <f t="shared" si="977"/>
        <v>0</v>
      </c>
      <c r="CE229" s="14">
        <v>0</v>
      </c>
      <c r="CF229" s="14">
        <f t="shared" si="978"/>
        <v>0</v>
      </c>
      <c r="CG229" s="24">
        <v>0</v>
      </c>
      <c r="CH229" s="43">
        <f t="shared" si="979"/>
        <v>0</v>
      </c>
      <c r="CI229" s="8" t="s">
        <v>230</v>
      </c>
      <c r="CJ229" s="11"/>
    </row>
    <row r="230" spans="1:88" ht="56.25" customHeight="1" x14ac:dyDescent="0.35">
      <c r="A230" s="90" t="s">
        <v>264</v>
      </c>
      <c r="B230" s="95" t="s">
        <v>42</v>
      </c>
      <c r="C230" s="100" t="s">
        <v>349</v>
      </c>
      <c r="D230" s="13">
        <f>D232+D233</f>
        <v>0</v>
      </c>
      <c r="E230" s="41">
        <f>E232+E233</f>
        <v>0</v>
      </c>
      <c r="F230" s="13">
        <f t="shared" si="822"/>
        <v>0</v>
      </c>
      <c r="G230" s="13">
        <f>G232+G233</f>
        <v>0</v>
      </c>
      <c r="H230" s="13">
        <f t="shared" si="955"/>
        <v>0</v>
      </c>
      <c r="I230" s="13">
        <f>I232+I233</f>
        <v>0</v>
      </c>
      <c r="J230" s="13">
        <f t="shared" si="956"/>
        <v>0</v>
      </c>
      <c r="K230" s="13">
        <f>K232+K233</f>
        <v>0</v>
      </c>
      <c r="L230" s="13">
        <f t="shared" si="957"/>
        <v>0</v>
      </c>
      <c r="M230" s="13">
        <f>M232+M233</f>
        <v>0</v>
      </c>
      <c r="N230" s="13">
        <f t="shared" si="958"/>
        <v>0</v>
      </c>
      <c r="O230" s="13">
        <f>O232+O233</f>
        <v>0</v>
      </c>
      <c r="P230" s="13">
        <f t="shared" si="959"/>
        <v>0</v>
      </c>
      <c r="Q230" s="13">
        <f>Q232+Q233</f>
        <v>0</v>
      </c>
      <c r="R230" s="13">
        <f t="shared" si="960"/>
        <v>0</v>
      </c>
      <c r="S230" s="13">
        <f>S232+S233</f>
        <v>0</v>
      </c>
      <c r="T230" s="13">
        <f t="shared" si="961"/>
        <v>0</v>
      </c>
      <c r="U230" s="13">
        <f>U232+U233</f>
        <v>0</v>
      </c>
      <c r="V230" s="13">
        <f t="shared" si="962"/>
        <v>0</v>
      </c>
      <c r="W230" s="13">
        <f>W232+W233</f>
        <v>0</v>
      </c>
      <c r="X230" s="13">
        <f t="shared" si="963"/>
        <v>0</v>
      </c>
      <c r="Y230" s="13">
        <f>Y232+Y233</f>
        <v>0</v>
      </c>
      <c r="Z230" s="13">
        <f t="shared" si="964"/>
        <v>0</v>
      </c>
      <c r="AA230" s="13">
        <f>AA232+AA233</f>
        <v>0</v>
      </c>
      <c r="AB230" s="13">
        <f t="shared" si="965"/>
        <v>0</v>
      </c>
      <c r="AC230" s="22">
        <f>AC232+AC233</f>
        <v>0</v>
      </c>
      <c r="AD230" s="41">
        <f t="shared" si="966"/>
        <v>0</v>
      </c>
      <c r="AE230" s="13">
        <f t="shared" ref="AE230:BH230" si="980">AE232+AE233</f>
        <v>19415.900000000001</v>
      </c>
      <c r="AF230" s="41">
        <f>AF232+AF233</f>
        <v>0</v>
      </c>
      <c r="AG230" s="13">
        <f t="shared" si="835"/>
        <v>19415.900000000001</v>
      </c>
      <c r="AH230" s="13">
        <f>AH232+AH233</f>
        <v>0</v>
      </c>
      <c r="AI230" s="13">
        <f t="shared" si="967"/>
        <v>19415.900000000001</v>
      </c>
      <c r="AJ230" s="13">
        <f>AJ232+AJ233</f>
        <v>0</v>
      </c>
      <c r="AK230" s="13">
        <f>AI230+AJ230</f>
        <v>19415.900000000001</v>
      </c>
      <c r="AL230" s="13">
        <f>AL232+AL233</f>
        <v>0</v>
      </c>
      <c r="AM230" s="13">
        <f>AK230+AL230</f>
        <v>19415.900000000001</v>
      </c>
      <c r="AN230" s="13">
        <f>AN232+AN233</f>
        <v>0</v>
      </c>
      <c r="AO230" s="13">
        <f>AM230+AN230</f>
        <v>19415.900000000001</v>
      </c>
      <c r="AP230" s="13">
        <f>AP232+AP233</f>
        <v>0</v>
      </c>
      <c r="AQ230" s="13">
        <f>AO230+AP230</f>
        <v>19415.900000000001</v>
      </c>
      <c r="AR230" s="13">
        <f>AR232+AR233</f>
        <v>0</v>
      </c>
      <c r="AS230" s="13">
        <f>AQ230+AR230</f>
        <v>19415.900000000001</v>
      </c>
      <c r="AT230" s="13">
        <f>AT232+AT233</f>
        <v>0</v>
      </c>
      <c r="AU230" s="13">
        <f>AS230+AT230</f>
        <v>19415.900000000001</v>
      </c>
      <c r="AV230" s="13">
        <f>AV232+AV233</f>
        <v>0</v>
      </c>
      <c r="AW230" s="13">
        <f>AU230+AV230</f>
        <v>19415.900000000001</v>
      </c>
      <c r="AX230" s="13">
        <f>AX232+AX233</f>
        <v>0</v>
      </c>
      <c r="AY230" s="13">
        <f>AW230+AX230</f>
        <v>19415.900000000001</v>
      </c>
      <c r="AZ230" s="13">
        <f>AZ232+AZ233</f>
        <v>0</v>
      </c>
      <c r="BA230" s="13">
        <f>AY230+AZ230</f>
        <v>19415.900000000001</v>
      </c>
      <c r="BB230" s="13">
        <f>BB232+BB233</f>
        <v>0</v>
      </c>
      <c r="BC230" s="13">
        <f>BA230+BB230</f>
        <v>19415.900000000001</v>
      </c>
      <c r="BD230" s="13">
        <f>BD232+BD233</f>
        <v>0</v>
      </c>
      <c r="BE230" s="13">
        <f>BC230+BD230</f>
        <v>19415.900000000001</v>
      </c>
      <c r="BF230" s="22">
        <f>BF232+BF233</f>
        <v>0</v>
      </c>
      <c r="BG230" s="41">
        <f>BE230+BF230</f>
        <v>19415.900000000001</v>
      </c>
      <c r="BH230" s="13">
        <f t="shared" si="980"/>
        <v>0</v>
      </c>
      <c r="BI230" s="14">
        <f>BI232+BI233</f>
        <v>0</v>
      </c>
      <c r="BJ230" s="14">
        <f t="shared" si="837"/>
        <v>0</v>
      </c>
      <c r="BK230" s="14">
        <f>BK232+BK233</f>
        <v>0</v>
      </c>
      <c r="BL230" s="14">
        <f t="shared" si="968"/>
        <v>0</v>
      </c>
      <c r="BM230" s="14">
        <f>BM232+BM233</f>
        <v>0</v>
      </c>
      <c r="BN230" s="14">
        <f t="shared" si="969"/>
        <v>0</v>
      </c>
      <c r="BO230" s="14">
        <f>BO232+BO233</f>
        <v>0</v>
      </c>
      <c r="BP230" s="14">
        <f t="shared" si="970"/>
        <v>0</v>
      </c>
      <c r="BQ230" s="14">
        <f>BQ232+BQ233</f>
        <v>0</v>
      </c>
      <c r="BR230" s="14">
        <f t="shared" si="971"/>
        <v>0</v>
      </c>
      <c r="BS230" s="14">
        <f>BS232+BS233</f>
        <v>0</v>
      </c>
      <c r="BT230" s="14">
        <f t="shared" si="972"/>
        <v>0</v>
      </c>
      <c r="BU230" s="14">
        <f>BU232+BU233</f>
        <v>0</v>
      </c>
      <c r="BV230" s="14">
        <f t="shared" si="973"/>
        <v>0</v>
      </c>
      <c r="BW230" s="14">
        <f>BW232+BW233</f>
        <v>0</v>
      </c>
      <c r="BX230" s="14">
        <f t="shared" si="974"/>
        <v>0</v>
      </c>
      <c r="BY230" s="14">
        <f>BY232+BY233</f>
        <v>0</v>
      </c>
      <c r="BZ230" s="14">
        <f t="shared" si="975"/>
        <v>0</v>
      </c>
      <c r="CA230" s="14">
        <f>CA232+CA233</f>
        <v>0</v>
      </c>
      <c r="CB230" s="14">
        <f t="shared" si="976"/>
        <v>0</v>
      </c>
      <c r="CC230" s="14">
        <f>CC232+CC233</f>
        <v>0</v>
      </c>
      <c r="CD230" s="14">
        <f t="shared" si="977"/>
        <v>0</v>
      </c>
      <c r="CE230" s="14">
        <f>CE232+CE233</f>
        <v>0</v>
      </c>
      <c r="CF230" s="14">
        <f t="shared" si="978"/>
        <v>0</v>
      </c>
      <c r="CG230" s="24">
        <f>CG232+CG233</f>
        <v>0</v>
      </c>
      <c r="CH230" s="43">
        <f t="shared" si="979"/>
        <v>0</v>
      </c>
      <c r="CJ230" s="11"/>
    </row>
    <row r="231" spans="1:88" ht="18.75" customHeight="1" x14ac:dyDescent="0.35">
      <c r="A231" s="90"/>
      <c r="B231" s="95" t="s">
        <v>5</v>
      </c>
      <c r="C231" s="95"/>
      <c r="D231" s="13"/>
      <c r="E231" s="41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22"/>
      <c r="AD231" s="41"/>
      <c r="AE231" s="13"/>
      <c r="AF231" s="41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22"/>
      <c r="BG231" s="41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24"/>
      <c r="CH231" s="43"/>
      <c r="CJ231" s="11"/>
    </row>
    <row r="232" spans="1:88" s="3" customFormat="1" ht="18.75" hidden="1" customHeight="1" x14ac:dyDescent="0.35">
      <c r="A232" s="1"/>
      <c r="B232" s="19" t="s">
        <v>6</v>
      </c>
      <c r="C232" s="19"/>
      <c r="D232" s="13">
        <v>0</v>
      </c>
      <c r="E232" s="41">
        <v>0</v>
      </c>
      <c r="F232" s="13">
        <f t="shared" si="822"/>
        <v>0</v>
      </c>
      <c r="G232" s="13">
        <v>0</v>
      </c>
      <c r="H232" s="13">
        <f t="shared" ref="H232:H234" si="981">F232+G232</f>
        <v>0</v>
      </c>
      <c r="I232" s="13">
        <v>0</v>
      </c>
      <c r="J232" s="13">
        <f t="shared" ref="J232:J234" si="982">H232+I232</f>
        <v>0</v>
      </c>
      <c r="K232" s="13">
        <v>0</v>
      </c>
      <c r="L232" s="13">
        <f t="shared" ref="L232:L234" si="983">J232+K232</f>
        <v>0</v>
      </c>
      <c r="M232" s="13">
        <v>0</v>
      </c>
      <c r="N232" s="13">
        <f t="shared" ref="N232:N234" si="984">L232+M232</f>
        <v>0</v>
      </c>
      <c r="O232" s="13">
        <v>0</v>
      </c>
      <c r="P232" s="13">
        <f t="shared" ref="P232:P234" si="985">N232+O232</f>
        <v>0</v>
      </c>
      <c r="Q232" s="13">
        <v>0</v>
      </c>
      <c r="R232" s="13">
        <f t="shared" ref="R232:R234" si="986">P232+Q232</f>
        <v>0</v>
      </c>
      <c r="S232" s="13">
        <v>0</v>
      </c>
      <c r="T232" s="13">
        <f t="shared" ref="T232:T234" si="987">R232+S232</f>
        <v>0</v>
      </c>
      <c r="U232" s="13">
        <v>0</v>
      </c>
      <c r="V232" s="13">
        <f t="shared" ref="V232:V234" si="988">T232+U232</f>
        <v>0</v>
      </c>
      <c r="W232" s="13">
        <v>0</v>
      </c>
      <c r="X232" s="13">
        <f t="shared" ref="X232:X234" si="989">V232+W232</f>
        <v>0</v>
      </c>
      <c r="Y232" s="13">
        <v>0</v>
      </c>
      <c r="Z232" s="13">
        <f t="shared" ref="Z232:Z234" si="990">X232+Y232</f>
        <v>0</v>
      </c>
      <c r="AA232" s="13">
        <v>0</v>
      </c>
      <c r="AB232" s="13">
        <f t="shared" ref="AB232:AB234" si="991">Z232+AA232</f>
        <v>0</v>
      </c>
      <c r="AC232" s="22">
        <v>0</v>
      </c>
      <c r="AD232" s="13">
        <f t="shared" ref="AD232:AD234" si="992">AB232+AC232</f>
        <v>0</v>
      </c>
      <c r="AE232" s="13">
        <v>4854</v>
      </c>
      <c r="AF232" s="41">
        <v>0</v>
      </c>
      <c r="AG232" s="13">
        <f t="shared" si="835"/>
        <v>4854</v>
      </c>
      <c r="AH232" s="13">
        <v>0</v>
      </c>
      <c r="AI232" s="13">
        <f t="shared" ref="AI232:AI234" si="993">AG232+AH232</f>
        <v>4854</v>
      </c>
      <c r="AJ232" s="13">
        <v>0</v>
      </c>
      <c r="AK232" s="13">
        <f>AI232+AJ232</f>
        <v>4854</v>
      </c>
      <c r="AL232" s="13">
        <v>0</v>
      </c>
      <c r="AM232" s="13">
        <f>AK232+AL232</f>
        <v>4854</v>
      </c>
      <c r="AN232" s="13">
        <v>0</v>
      </c>
      <c r="AO232" s="13">
        <f>AM232+AN232</f>
        <v>4854</v>
      </c>
      <c r="AP232" s="13">
        <v>0</v>
      </c>
      <c r="AQ232" s="13">
        <f>AO232+AP232</f>
        <v>4854</v>
      </c>
      <c r="AR232" s="13">
        <v>0</v>
      </c>
      <c r="AS232" s="13">
        <f>AQ232+AR232</f>
        <v>4854</v>
      </c>
      <c r="AT232" s="13">
        <v>0</v>
      </c>
      <c r="AU232" s="13">
        <f>AS232+AT232</f>
        <v>4854</v>
      </c>
      <c r="AV232" s="13">
        <v>0</v>
      </c>
      <c r="AW232" s="13">
        <f>AU232+AV232</f>
        <v>4854</v>
      </c>
      <c r="AX232" s="13">
        <v>0</v>
      </c>
      <c r="AY232" s="13">
        <f>AW232+AX232</f>
        <v>4854</v>
      </c>
      <c r="AZ232" s="13">
        <v>0</v>
      </c>
      <c r="BA232" s="13">
        <f>AY232+AZ232</f>
        <v>4854</v>
      </c>
      <c r="BB232" s="13">
        <v>0</v>
      </c>
      <c r="BC232" s="13">
        <f>BA232+BB232</f>
        <v>4854</v>
      </c>
      <c r="BD232" s="13">
        <v>0</v>
      </c>
      <c r="BE232" s="13">
        <f>BC232+BD232</f>
        <v>4854</v>
      </c>
      <c r="BF232" s="22">
        <v>0</v>
      </c>
      <c r="BG232" s="13">
        <f>BE232+BF232</f>
        <v>4854</v>
      </c>
      <c r="BH232" s="14">
        <v>0</v>
      </c>
      <c r="BI232" s="14">
        <v>0</v>
      </c>
      <c r="BJ232" s="14">
        <f t="shared" si="837"/>
        <v>0</v>
      </c>
      <c r="BK232" s="14">
        <v>0</v>
      </c>
      <c r="BL232" s="14">
        <f t="shared" ref="BL232:BL234" si="994">BJ232+BK232</f>
        <v>0</v>
      </c>
      <c r="BM232" s="14">
        <v>0</v>
      </c>
      <c r="BN232" s="14">
        <f t="shared" ref="BN232:BN234" si="995">BL232+BM232</f>
        <v>0</v>
      </c>
      <c r="BO232" s="14">
        <v>0</v>
      </c>
      <c r="BP232" s="14">
        <f t="shared" ref="BP232:BP234" si="996">BN232+BO232</f>
        <v>0</v>
      </c>
      <c r="BQ232" s="14">
        <v>0</v>
      </c>
      <c r="BR232" s="14">
        <f t="shared" ref="BR232:BR234" si="997">BP232+BQ232</f>
        <v>0</v>
      </c>
      <c r="BS232" s="14">
        <v>0</v>
      </c>
      <c r="BT232" s="14">
        <f t="shared" ref="BT232:BT234" si="998">BR232+BS232</f>
        <v>0</v>
      </c>
      <c r="BU232" s="14">
        <v>0</v>
      </c>
      <c r="BV232" s="14">
        <f t="shared" ref="BV232:BV234" si="999">BT232+BU232</f>
        <v>0</v>
      </c>
      <c r="BW232" s="14">
        <v>0</v>
      </c>
      <c r="BX232" s="14">
        <f t="shared" ref="BX232:BX234" si="1000">BV232+BW232</f>
        <v>0</v>
      </c>
      <c r="BY232" s="14">
        <v>0</v>
      </c>
      <c r="BZ232" s="14">
        <f t="shared" ref="BZ232:BZ234" si="1001">BX232+BY232</f>
        <v>0</v>
      </c>
      <c r="CA232" s="14">
        <v>0</v>
      </c>
      <c r="CB232" s="14">
        <f t="shared" ref="CB232:CB234" si="1002">BZ232+CA232</f>
        <v>0</v>
      </c>
      <c r="CC232" s="14">
        <v>0</v>
      </c>
      <c r="CD232" s="14">
        <f t="shared" ref="CD232:CD234" si="1003">CB232+CC232</f>
        <v>0</v>
      </c>
      <c r="CE232" s="14">
        <v>0</v>
      </c>
      <c r="CF232" s="14">
        <f t="shared" ref="CF232:CF234" si="1004">CD232+CE232</f>
        <v>0</v>
      </c>
      <c r="CG232" s="24">
        <v>0</v>
      </c>
      <c r="CH232" s="14">
        <f t="shared" ref="CH232:CH234" si="1005">CF232+CG232</f>
        <v>0</v>
      </c>
      <c r="CI232" s="8" t="s">
        <v>231</v>
      </c>
      <c r="CJ232" s="11">
        <v>0</v>
      </c>
    </row>
    <row r="233" spans="1:88" ht="18.75" customHeight="1" x14ac:dyDescent="0.35">
      <c r="A233" s="90"/>
      <c r="B233" s="95" t="s">
        <v>20</v>
      </c>
      <c r="C233" s="100"/>
      <c r="D233" s="13">
        <v>0</v>
      </c>
      <c r="E233" s="41">
        <v>0</v>
      </c>
      <c r="F233" s="13">
        <f t="shared" si="822"/>
        <v>0</v>
      </c>
      <c r="G233" s="13">
        <v>0</v>
      </c>
      <c r="H233" s="13">
        <f t="shared" si="981"/>
        <v>0</v>
      </c>
      <c r="I233" s="13">
        <v>0</v>
      </c>
      <c r="J233" s="13">
        <f t="shared" si="982"/>
        <v>0</v>
      </c>
      <c r="K233" s="13">
        <v>0</v>
      </c>
      <c r="L233" s="13">
        <f t="shared" si="983"/>
        <v>0</v>
      </c>
      <c r="M233" s="13">
        <v>0</v>
      </c>
      <c r="N233" s="13">
        <f t="shared" si="984"/>
        <v>0</v>
      </c>
      <c r="O233" s="13">
        <v>0</v>
      </c>
      <c r="P233" s="13">
        <f t="shared" si="985"/>
        <v>0</v>
      </c>
      <c r="Q233" s="13">
        <v>0</v>
      </c>
      <c r="R233" s="13">
        <f t="shared" si="986"/>
        <v>0</v>
      </c>
      <c r="S233" s="13">
        <v>0</v>
      </c>
      <c r="T233" s="13">
        <f t="shared" si="987"/>
        <v>0</v>
      </c>
      <c r="U233" s="13">
        <v>0</v>
      </c>
      <c r="V233" s="13">
        <f t="shared" si="988"/>
        <v>0</v>
      </c>
      <c r="W233" s="13">
        <v>0</v>
      </c>
      <c r="X233" s="13">
        <f t="shared" si="989"/>
        <v>0</v>
      </c>
      <c r="Y233" s="13">
        <v>0</v>
      </c>
      <c r="Z233" s="13">
        <f t="shared" si="990"/>
        <v>0</v>
      </c>
      <c r="AA233" s="13">
        <v>0</v>
      </c>
      <c r="AB233" s="13">
        <f t="shared" si="991"/>
        <v>0</v>
      </c>
      <c r="AC233" s="22">
        <v>0</v>
      </c>
      <c r="AD233" s="41">
        <f t="shared" si="992"/>
        <v>0</v>
      </c>
      <c r="AE233" s="13">
        <v>14561.9</v>
      </c>
      <c r="AF233" s="41">
        <v>0</v>
      </c>
      <c r="AG233" s="13">
        <f t="shared" si="835"/>
        <v>14561.9</v>
      </c>
      <c r="AH233" s="13">
        <v>0</v>
      </c>
      <c r="AI233" s="13">
        <f t="shared" si="993"/>
        <v>14561.9</v>
      </c>
      <c r="AJ233" s="13">
        <v>0</v>
      </c>
      <c r="AK233" s="13">
        <f>AI233+AJ233</f>
        <v>14561.9</v>
      </c>
      <c r="AL233" s="13">
        <v>0</v>
      </c>
      <c r="AM233" s="13">
        <f>AK233+AL233</f>
        <v>14561.9</v>
      </c>
      <c r="AN233" s="13">
        <v>0</v>
      </c>
      <c r="AO233" s="13">
        <f>AM233+AN233</f>
        <v>14561.9</v>
      </c>
      <c r="AP233" s="13">
        <v>0</v>
      </c>
      <c r="AQ233" s="13">
        <f>AO233+AP233</f>
        <v>14561.9</v>
      </c>
      <c r="AR233" s="13">
        <v>0</v>
      </c>
      <c r="AS233" s="13">
        <f>AQ233+AR233</f>
        <v>14561.9</v>
      </c>
      <c r="AT233" s="13">
        <v>0</v>
      </c>
      <c r="AU233" s="13">
        <f>AS233+AT233</f>
        <v>14561.9</v>
      </c>
      <c r="AV233" s="13">
        <v>0</v>
      </c>
      <c r="AW233" s="13">
        <f>AU233+AV233</f>
        <v>14561.9</v>
      </c>
      <c r="AX233" s="13">
        <v>0</v>
      </c>
      <c r="AY233" s="13">
        <f>AW233+AX233</f>
        <v>14561.9</v>
      </c>
      <c r="AZ233" s="13">
        <v>0</v>
      </c>
      <c r="BA233" s="13">
        <f>AY233+AZ233</f>
        <v>14561.9</v>
      </c>
      <c r="BB233" s="13">
        <v>0</v>
      </c>
      <c r="BC233" s="13">
        <f>BA233+BB233</f>
        <v>14561.9</v>
      </c>
      <c r="BD233" s="13">
        <v>0</v>
      </c>
      <c r="BE233" s="13">
        <f>BC233+BD233</f>
        <v>14561.9</v>
      </c>
      <c r="BF233" s="22">
        <v>0</v>
      </c>
      <c r="BG233" s="41">
        <f>BE233+BF233</f>
        <v>14561.9</v>
      </c>
      <c r="BH233" s="13">
        <v>0</v>
      </c>
      <c r="BI233" s="14">
        <v>0</v>
      </c>
      <c r="BJ233" s="14">
        <f t="shared" si="837"/>
        <v>0</v>
      </c>
      <c r="BK233" s="14">
        <v>0</v>
      </c>
      <c r="BL233" s="14">
        <f t="shared" si="994"/>
        <v>0</v>
      </c>
      <c r="BM233" s="14">
        <v>0</v>
      </c>
      <c r="BN233" s="14">
        <f t="shared" si="995"/>
        <v>0</v>
      </c>
      <c r="BO233" s="14">
        <v>0</v>
      </c>
      <c r="BP233" s="14">
        <f t="shared" si="996"/>
        <v>0</v>
      </c>
      <c r="BQ233" s="14">
        <v>0</v>
      </c>
      <c r="BR233" s="14">
        <f t="shared" si="997"/>
        <v>0</v>
      </c>
      <c r="BS233" s="14">
        <v>0</v>
      </c>
      <c r="BT233" s="14">
        <f t="shared" si="998"/>
        <v>0</v>
      </c>
      <c r="BU233" s="14">
        <v>0</v>
      </c>
      <c r="BV233" s="14">
        <f t="shared" si="999"/>
        <v>0</v>
      </c>
      <c r="BW233" s="14">
        <v>0</v>
      </c>
      <c r="BX233" s="14">
        <f t="shared" si="1000"/>
        <v>0</v>
      </c>
      <c r="BY233" s="14">
        <v>0</v>
      </c>
      <c r="BZ233" s="14">
        <f t="shared" si="1001"/>
        <v>0</v>
      </c>
      <c r="CA233" s="14">
        <v>0</v>
      </c>
      <c r="CB233" s="14">
        <f t="shared" si="1002"/>
        <v>0</v>
      </c>
      <c r="CC233" s="14">
        <v>0</v>
      </c>
      <c r="CD233" s="14">
        <f t="shared" si="1003"/>
        <v>0</v>
      </c>
      <c r="CE233" s="14">
        <v>0</v>
      </c>
      <c r="CF233" s="14">
        <f t="shared" si="1004"/>
        <v>0</v>
      </c>
      <c r="CG233" s="24">
        <v>0</v>
      </c>
      <c r="CH233" s="43">
        <f t="shared" si="1005"/>
        <v>0</v>
      </c>
      <c r="CI233" s="8" t="s">
        <v>230</v>
      </c>
      <c r="CJ233" s="11"/>
    </row>
    <row r="234" spans="1:88" ht="56.25" customHeight="1" x14ac:dyDescent="0.35">
      <c r="A234" s="90" t="s">
        <v>267</v>
      </c>
      <c r="B234" s="95" t="s">
        <v>43</v>
      </c>
      <c r="C234" s="100" t="s">
        <v>349</v>
      </c>
      <c r="D234" s="13">
        <f>D236+D237</f>
        <v>35000</v>
      </c>
      <c r="E234" s="41">
        <f>E236+E237</f>
        <v>0</v>
      </c>
      <c r="F234" s="13">
        <f t="shared" si="822"/>
        <v>35000</v>
      </c>
      <c r="G234" s="13">
        <f>G236+G237</f>
        <v>0</v>
      </c>
      <c r="H234" s="13">
        <f t="shared" si="981"/>
        <v>35000</v>
      </c>
      <c r="I234" s="13">
        <f>I236+I237</f>
        <v>0</v>
      </c>
      <c r="J234" s="13">
        <f t="shared" si="982"/>
        <v>35000</v>
      </c>
      <c r="K234" s="13">
        <f>K236+K237</f>
        <v>0</v>
      </c>
      <c r="L234" s="13">
        <f t="shared" si="983"/>
        <v>35000</v>
      </c>
      <c r="M234" s="13">
        <f>M236+M237</f>
        <v>-35000</v>
      </c>
      <c r="N234" s="13">
        <f t="shared" si="984"/>
        <v>0</v>
      </c>
      <c r="O234" s="13">
        <f>O236+O237</f>
        <v>0</v>
      </c>
      <c r="P234" s="13">
        <f t="shared" si="985"/>
        <v>0</v>
      </c>
      <c r="Q234" s="13">
        <f>Q236+Q237</f>
        <v>0</v>
      </c>
      <c r="R234" s="13">
        <f t="shared" si="986"/>
        <v>0</v>
      </c>
      <c r="S234" s="13">
        <f>S236+S237</f>
        <v>0</v>
      </c>
      <c r="T234" s="13">
        <f t="shared" si="987"/>
        <v>0</v>
      </c>
      <c r="U234" s="13">
        <f>U236+U237</f>
        <v>0</v>
      </c>
      <c r="V234" s="13">
        <f t="shared" si="988"/>
        <v>0</v>
      </c>
      <c r="W234" s="13">
        <f>W236+W237</f>
        <v>0</v>
      </c>
      <c r="X234" s="13">
        <f t="shared" si="989"/>
        <v>0</v>
      </c>
      <c r="Y234" s="13">
        <f>Y236+Y237</f>
        <v>0</v>
      </c>
      <c r="Z234" s="13">
        <f t="shared" si="990"/>
        <v>0</v>
      </c>
      <c r="AA234" s="13">
        <f>AA236+AA237</f>
        <v>0</v>
      </c>
      <c r="AB234" s="13">
        <f t="shared" si="991"/>
        <v>0</v>
      </c>
      <c r="AC234" s="22">
        <f>AC236+AC237</f>
        <v>0</v>
      </c>
      <c r="AD234" s="41">
        <f t="shared" si="992"/>
        <v>0</v>
      </c>
      <c r="AE234" s="13">
        <f t="shared" ref="AE234:BH234" si="1006">AE236+AE237</f>
        <v>0</v>
      </c>
      <c r="AF234" s="41">
        <f>AF236+AF237</f>
        <v>0</v>
      </c>
      <c r="AG234" s="13">
        <f t="shared" si="835"/>
        <v>0</v>
      </c>
      <c r="AH234" s="13">
        <f>AH236+AH237</f>
        <v>0</v>
      </c>
      <c r="AI234" s="13">
        <f t="shared" si="993"/>
        <v>0</v>
      </c>
      <c r="AJ234" s="13">
        <f>AJ236+AJ237</f>
        <v>0</v>
      </c>
      <c r="AK234" s="13">
        <f>AI234+AJ234</f>
        <v>0</v>
      </c>
      <c r="AL234" s="13">
        <f>AL236+AL237</f>
        <v>0</v>
      </c>
      <c r="AM234" s="13">
        <f>AK234+AL234</f>
        <v>0</v>
      </c>
      <c r="AN234" s="13">
        <f>AN236+AN237</f>
        <v>0</v>
      </c>
      <c r="AO234" s="13">
        <f>AM234+AN234</f>
        <v>0</v>
      </c>
      <c r="AP234" s="13">
        <f>AP236+AP237</f>
        <v>35000</v>
      </c>
      <c r="AQ234" s="13">
        <f>AO234+AP234</f>
        <v>35000</v>
      </c>
      <c r="AR234" s="13">
        <f>AR236+AR237</f>
        <v>0</v>
      </c>
      <c r="AS234" s="13">
        <f>AQ234+AR234</f>
        <v>35000</v>
      </c>
      <c r="AT234" s="13">
        <f>AT236+AT237</f>
        <v>0</v>
      </c>
      <c r="AU234" s="13">
        <f>AS234+AT234</f>
        <v>35000</v>
      </c>
      <c r="AV234" s="13">
        <f>AV236+AV237</f>
        <v>0</v>
      </c>
      <c r="AW234" s="13">
        <f>AU234+AV234</f>
        <v>35000</v>
      </c>
      <c r="AX234" s="13">
        <f>AX236+AX237</f>
        <v>0</v>
      </c>
      <c r="AY234" s="13">
        <f>AW234+AX234</f>
        <v>35000</v>
      </c>
      <c r="AZ234" s="13">
        <f>AZ236+AZ237</f>
        <v>0</v>
      </c>
      <c r="BA234" s="13">
        <f>AY234+AZ234</f>
        <v>35000</v>
      </c>
      <c r="BB234" s="13">
        <f>BB236+BB237</f>
        <v>0</v>
      </c>
      <c r="BC234" s="13">
        <f>BA234+BB234</f>
        <v>35000</v>
      </c>
      <c r="BD234" s="13">
        <f>BD236+BD237</f>
        <v>0</v>
      </c>
      <c r="BE234" s="13">
        <f>BC234+BD234</f>
        <v>35000</v>
      </c>
      <c r="BF234" s="22">
        <f>BF236+BF237</f>
        <v>0</v>
      </c>
      <c r="BG234" s="41">
        <f>BE234+BF234</f>
        <v>35000</v>
      </c>
      <c r="BH234" s="13">
        <f t="shared" si="1006"/>
        <v>0</v>
      </c>
      <c r="BI234" s="14">
        <f>BI236+BI237</f>
        <v>0</v>
      </c>
      <c r="BJ234" s="14">
        <f t="shared" si="837"/>
        <v>0</v>
      </c>
      <c r="BK234" s="14">
        <f>BK236+BK237</f>
        <v>0</v>
      </c>
      <c r="BL234" s="14">
        <f t="shared" si="994"/>
        <v>0</v>
      </c>
      <c r="BM234" s="14">
        <f>BM236+BM237</f>
        <v>0</v>
      </c>
      <c r="BN234" s="14">
        <f t="shared" si="995"/>
        <v>0</v>
      </c>
      <c r="BO234" s="14">
        <f>BO236+BO237</f>
        <v>0</v>
      </c>
      <c r="BP234" s="14">
        <f t="shared" si="996"/>
        <v>0</v>
      </c>
      <c r="BQ234" s="14">
        <f>BQ236+BQ237</f>
        <v>0</v>
      </c>
      <c r="BR234" s="14">
        <f t="shared" si="997"/>
        <v>0</v>
      </c>
      <c r="BS234" s="14">
        <f>BS236+BS237</f>
        <v>0</v>
      </c>
      <c r="BT234" s="14">
        <f t="shared" si="998"/>
        <v>0</v>
      </c>
      <c r="BU234" s="14">
        <f>BU236+BU237</f>
        <v>0</v>
      </c>
      <c r="BV234" s="14">
        <f t="shared" si="999"/>
        <v>0</v>
      </c>
      <c r="BW234" s="14">
        <f>BW236+BW237</f>
        <v>0</v>
      </c>
      <c r="BX234" s="14">
        <f t="shared" si="1000"/>
        <v>0</v>
      </c>
      <c r="BY234" s="14">
        <f>BY236+BY237</f>
        <v>0</v>
      </c>
      <c r="BZ234" s="14">
        <f t="shared" si="1001"/>
        <v>0</v>
      </c>
      <c r="CA234" s="14">
        <f>CA236+CA237</f>
        <v>0</v>
      </c>
      <c r="CB234" s="14">
        <f t="shared" si="1002"/>
        <v>0</v>
      </c>
      <c r="CC234" s="14">
        <f>CC236+CC237</f>
        <v>0</v>
      </c>
      <c r="CD234" s="14">
        <f t="shared" si="1003"/>
        <v>0</v>
      </c>
      <c r="CE234" s="14">
        <f>CE236+CE237</f>
        <v>0</v>
      </c>
      <c r="CF234" s="14">
        <f t="shared" si="1004"/>
        <v>0</v>
      </c>
      <c r="CG234" s="24">
        <f>CG236+CG237</f>
        <v>0</v>
      </c>
      <c r="CH234" s="43">
        <f t="shared" si="1005"/>
        <v>0</v>
      </c>
      <c r="CJ234" s="11"/>
    </row>
    <row r="235" spans="1:88" ht="18.75" customHeight="1" x14ac:dyDescent="0.35">
      <c r="A235" s="90"/>
      <c r="B235" s="95" t="s">
        <v>5</v>
      </c>
      <c r="C235" s="95"/>
      <c r="D235" s="13"/>
      <c r="E235" s="41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22"/>
      <c r="AD235" s="41"/>
      <c r="AE235" s="13"/>
      <c r="AF235" s="41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22"/>
      <c r="BG235" s="41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24"/>
      <c r="CH235" s="43"/>
      <c r="CJ235" s="11"/>
    </row>
    <row r="236" spans="1:88" s="3" customFormat="1" ht="18.75" hidden="1" customHeight="1" x14ac:dyDescent="0.35">
      <c r="A236" s="1"/>
      <c r="B236" s="19" t="s">
        <v>6</v>
      </c>
      <c r="C236" s="19"/>
      <c r="D236" s="13">
        <v>26250</v>
      </c>
      <c r="E236" s="41"/>
      <c r="F236" s="13">
        <f t="shared" si="822"/>
        <v>26250</v>
      </c>
      <c r="G236" s="13"/>
      <c r="H236" s="13">
        <f t="shared" ref="H236:H251" si="1007">F236+G236</f>
        <v>26250</v>
      </c>
      <c r="I236" s="13"/>
      <c r="J236" s="13">
        <f t="shared" ref="J236:J251" si="1008">H236+I236</f>
        <v>26250</v>
      </c>
      <c r="K236" s="13"/>
      <c r="L236" s="13">
        <f t="shared" ref="L236:L251" si="1009">J236+K236</f>
        <v>26250</v>
      </c>
      <c r="M236" s="13">
        <v>-26250</v>
      </c>
      <c r="N236" s="13">
        <f t="shared" ref="N236:N251" si="1010">L236+M236</f>
        <v>0</v>
      </c>
      <c r="O236" s="13"/>
      <c r="P236" s="13">
        <f t="shared" ref="P236:P251" si="1011">N236+O236</f>
        <v>0</v>
      </c>
      <c r="Q236" s="13"/>
      <c r="R236" s="13">
        <f t="shared" ref="R236:R251" si="1012">P236+Q236</f>
        <v>0</v>
      </c>
      <c r="S236" s="13"/>
      <c r="T236" s="13">
        <f t="shared" ref="T236:T251" si="1013">R236+S236</f>
        <v>0</v>
      </c>
      <c r="U236" s="13"/>
      <c r="V236" s="13">
        <f t="shared" ref="V236:V251" si="1014">T236+U236</f>
        <v>0</v>
      </c>
      <c r="W236" s="13"/>
      <c r="X236" s="13">
        <f t="shared" ref="X236:X239" si="1015">V236+W236</f>
        <v>0</v>
      </c>
      <c r="Y236" s="13"/>
      <c r="Z236" s="13">
        <f t="shared" ref="Z236:Z239" si="1016">X236+Y236</f>
        <v>0</v>
      </c>
      <c r="AA236" s="13"/>
      <c r="AB236" s="13">
        <f t="shared" ref="AB236:AB239" si="1017">Z236+AA236</f>
        <v>0</v>
      </c>
      <c r="AC236" s="22"/>
      <c r="AD236" s="13">
        <f t="shared" ref="AD236:AD239" si="1018">AB236+AC236</f>
        <v>0</v>
      </c>
      <c r="AE236" s="13">
        <v>0</v>
      </c>
      <c r="AF236" s="41"/>
      <c r="AG236" s="13">
        <f t="shared" si="835"/>
        <v>0</v>
      </c>
      <c r="AH236" s="13"/>
      <c r="AI236" s="13">
        <f t="shared" ref="AI236:AI251" si="1019">AG236+AH236</f>
        <v>0</v>
      </c>
      <c r="AJ236" s="13"/>
      <c r="AK236" s="13">
        <f t="shared" ref="AK236:AK251" si="1020">AI236+AJ236</f>
        <v>0</v>
      </c>
      <c r="AL236" s="13"/>
      <c r="AM236" s="13">
        <f t="shared" ref="AM236:AM251" si="1021">AK236+AL236</f>
        <v>0</v>
      </c>
      <c r="AN236" s="13"/>
      <c r="AO236" s="13">
        <f t="shared" ref="AO236:AO251" si="1022">AM236+AN236</f>
        <v>0</v>
      </c>
      <c r="AP236" s="13">
        <v>26250</v>
      </c>
      <c r="AQ236" s="13">
        <f t="shared" ref="AQ236:AQ251" si="1023">AO236+AP236</f>
        <v>26250</v>
      </c>
      <c r="AR236" s="13"/>
      <c r="AS236" s="13">
        <f t="shared" ref="AS236:AS251" si="1024">AQ236+AR236</f>
        <v>26250</v>
      </c>
      <c r="AT236" s="13"/>
      <c r="AU236" s="13">
        <f t="shared" ref="AU236:AU251" si="1025">AS236+AT236</f>
        <v>26250</v>
      </c>
      <c r="AV236" s="13"/>
      <c r="AW236" s="13">
        <f t="shared" ref="AW236:AW251" si="1026">AU236+AV236</f>
        <v>26250</v>
      </c>
      <c r="AX236" s="13"/>
      <c r="AY236" s="13">
        <f t="shared" ref="AY236:AY251" si="1027">AW236+AX236</f>
        <v>26250</v>
      </c>
      <c r="AZ236" s="13"/>
      <c r="BA236" s="13">
        <f t="shared" ref="BA236:BA239" si="1028">AY236+AZ236</f>
        <v>26250</v>
      </c>
      <c r="BB236" s="13"/>
      <c r="BC236" s="13">
        <f t="shared" ref="BC236:BC239" si="1029">BA236+BB236</f>
        <v>26250</v>
      </c>
      <c r="BD236" s="13"/>
      <c r="BE236" s="13">
        <f t="shared" ref="BE236:BE239" si="1030">BC236+BD236</f>
        <v>26250</v>
      </c>
      <c r="BF236" s="22"/>
      <c r="BG236" s="13">
        <f t="shared" ref="BG236:BG239" si="1031">BE236+BF236</f>
        <v>26250</v>
      </c>
      <c r="BH236" s="14">
        <v>0</v>
      </c>
      <c r="BI236" s="14"/>
      <c r="BJ236" s="14">
        <f t="shared" si="837"/>
        <v>0</v>
      </c>
      <c r="BK236" s="14"/>
      <c r="BL236" s="14">
        <f t="shared" ref="BL236:BL251" si="1032">BJ236+BK236</f>
        <v>0</v>
      </c>
      <c r="BM236" s="14"/>
      <c r="BN236" s="14">
        <f t="shared" ref="BN236:BN251" si="1033">BL236+BM236</f>
        <v>0</v>
      </c>
      <c r="BO236" s="14"/>
      <c r="BP236" s="14">
        <f t="shared" ref="BP236:BP251" si="1034">BN236+BO236</f>
        <v>0</v>
      </c>
      <c r="BQ236" s="14"/>
      <c r="BR236" s="14">
        <f t="shared" ref="BR236:BR251" si="1035">BP236+BQ236</f>
        <v>0</v>
      </c>
      <c r="BS236" s="14"/>
      <c r="BT236" s="14">
        <f t="shared" ref="BT236:BT251" si="1036">BR236+BS236</f>
        <v>0</v>
      </c>
      <c r="BU236" s="14"/>
      <c r="BV236" s="14">
        <f t="shared" ref="BV236:BV251" si="1037">BT236+BU236</f>
        <v>0</v>
      </c>
      <c r="BW236" s="14"/>
      <c r="BX236" s="14">
        <f t="shared" ref="BX236:BX251" si="1038">BV236+BW236</f>
        <v>0</v>
      </c>
      <c r="BY236" s="14"/>
      <c r="BZ236" s="14">
        <f t="shared" ref="BZ236:BZ251" si="1039">BX236+BY236</f>
        <v>0</v>
      </c>
      <c r="CA236" s="14"/>
      <c r="CB236" s="14">
        <f t="shared" ref="CB236:CB239" si="1040">BZ236+CA236</f>
        <v>0</v>
      </c>
      <c r="CC236" s="14"/>
      <c r="CD236" s="14">
        <f t="shared" ref="CD236:CD239" si="1041">CB236+CC236</f>
        <v>0</v>
      </c>
      <c r="CE236" s="14"/>
      <c r="CF236" s="14">
        <f t="shared" ref="CF236:CF239" si="1042">CD236+CE236</f>
        <v>0</v>
      </c>
      <c r="CG236" s="24"/>
      <c r="CH236" s="14">
        <f t="shared" ref="CH236:CH239" si="1043">CF236+CG236</f>
        <v>0</v>
      </c>
      <c r="CI236" s="8" t="s">
        <v>224</v>
      </c>
      <c r="CJ236" s="11">
        <v>0</v>
      </c>
    </row>
    <row r="237" spans="1:88" ht="18.75" customHeight="1" x14ac:dyDescent="0.35">
      <c r="A237" s="90"/>
      <c r="B237" s="95" t="s">
        <v>20</v>
      </c>
      <c r="C237" s="100"/>
      <c r="D237" s="13">
        <v>8750</v>
      </c>
      <c r="E237" s="41"/>
      <c r="F237" s="13">
        <f t="shared" si="822"/>
        <v>8750</v>
      </c>
      <c r="G237" s="13"/>
      <c r="H237" s="13">
        <f t="shared" si="1007"/>
        <v>8750</v>
      </c>
      <c r="I237" s="13"/>
      <c r="J237" s="13">
        <f t="shared" si="1008"/>
        <v>8750</v>
      </c>
      <c r="K237" s="13"/>
      <c r="L237" s="13">
        <f t="shared" si="1009"/>
        <v>8750</v>
      </c>
      <c r="M237" s="13">
        <v>-8750</v>
      </c>
      <c r="N237" s="13">
        <f t="shared" si="1010"/>
        <v>0</v>
      </c>
      <c r="O237" s="13"/>
      <c r="P237" s="13">
        <f t="shared" si="1011"/>
        <v>0</v>
      </c>
      <c r="Q237" s="13"/>
      <c r="R237" s="13">
        <f t="shared" si="1012"/>
        <v>0</v>
      </c>
      <c r="S237" s="13"/>
      <c r="T237" s="13">
        <f t="shared" si="1013"/>
        <v>0</v>
      </c>
      <c r="U237" s="13"/>
      <c r="V237" s="13">
        <f t="shared" si="1014"/>
        <v>0</v>
      </c>
      <c r="W237" s="13"/>
      <c r="X237" s="13">
        <f t="shared" si="1015"/>
        <v>0</v>
      </c>
      <c r="Y237" s="13"/>
      <c r="Z237" s="13">
        <f t="shared" si="1016"/>
        <v>0</v>
      </c>
      <c r="AA237" s="13"/>
      <c r="AB237" s="13">
        <f t="shared" si="1017"/>
        <v>0</v>
      </c>
      <c r="AC237" s="22"/>
      <c r="AD237" s="41">
        <f t="shared" si="1018"/>
        <v>0</v>
      </c>
      <c r="AE237" s="13">
        <v>0</v>
      </c>
      <c r="AF237" s="41"/>
      <c r="AG237" s="13">
        <f t="shared" si="835"/>
        <v>0</v>
      </c>
      <c r="AH237" s="13"/>
      <c r="AI237" s="13">
        <f t="shared" si="1019"/>
        <v>0</v>
      </c>
      <c r="AJ237" s="13"/>
      <c r="AK237" s="13">
        <f t="shared" si="1020"/>
        <v>0</v>
      </c>
      <c r="AL237" s="13"/>
      <c r="AM237" s="13">
        <f t="shared" si="1021"/>
        <v>0</v>
      </c>
      <c r="AN237" s="13"/>
      <c r="AO237" s="13">
        <f t="shared" si="1022"/>
        <v>0</v>
      </c>
      <c r="AP237" s="13">
        <v>8750</v>
      </c>
      <c r="AQ237" s="13">
        <f t="shared" si="1023"/>
        <v>8750</v>
      </c>
      <c r="AR237" s="13"/>
      <c r="AS237" s="13">
        <f t="shared" si="1024"/>
        <v>8750</v>
      </c>
      <c r="AT237" s="13"/>
      <c r="AU237" s="13">
        <f t="shared" si="1025"/>
        <v>8750</v>
      </c>
      <c r="AV237" s="13"/>
      <c r="AW237" s="13">
        <f t="shared" si="1026"/>
        <v>8750</v>
      </c>
      <c r="AX237" s="13"/>
      <c r="AY237" s="13">
        <f t="shared" si="1027"/>
        <v>8750</v>
      </c>
      <c r="AZ237" s="13"/>
      <c r="BA237" s="13">
        <f t="shared" si="1028"/>
        <v>8750</v>
      </c>
      <c r="BB237" s="13"/>
      <c r="BC237" s="13">
        <f t="shared" si="1029"/>
        <v>8750</v>
      </c>
      <c r="BD237" s="13"/>
      <c r="BE237" s="13">
        <f t="shared" si="1030"/>
        <v>8750</v>
      </c>
      <c r="BF237" s="22"/>
      <c r="BG237" s="41">
        <f t="shared" si="1031"/>
        <v>8750</v>
      </c>
      <c r="BH237" s="13">
        <v>0</v>
      </c>
      <c r="BI237" s="14"/>
      <c r="BJ237" s="14">
        <f t="shared" si="837"/>
        <v>0</v>
      </c>
      <c r="BK237" s="14"/>
      <c r="BL237" s="14">
        <f t="shared" si="1032"/>
        <v>0</v>
      </c>
      <c r="BM237" s="14"/>
      <c r="BN237" s="14">
        <f t="shared" si="1033"/>
        <v>0</v>
      </c>
      <c r="BO237" s="14"/>
      <c r="BP237" s="14">
        <f t="shared" si="1034"/>
        <v>0</v>
      </c>
      <c r="BQ237" s="14"/>
      <c r="BR237" s="14">
        <f t="shared" si="1035"/>
        <v>0</v>
      </c>
      <c r="BS237" s="14"/>
      <c r="BT237" s="14">
        <f t="shared" si="1036"/>
        <v>0</v>
      </c>
      <c r="BU237" s="14"/>
      <c r="BV237" s="14">
        <f t="shared" si="1037"/>
        <v>0</v>
      </c>
      <c r="BW237" s="14"/>
      <c r="BX237" s="14">
        <f t="shared" si="1038"/>
        <v>0</v>
      </c>
      <c r="BY237" s="14"/>
      <c r="BZ237" s="14">
        <f t="shared" si="1039"/>
        <v>0</v>
      </c>
      <c r="CA237" s="14"/>
      <c r="CB237" s="14">
        <f t="shared" si="1040"/>
        <v>0</v>
      </c>
      <c r="CC237" s="14"/>
      <c r="CD237" s="14">
        <f t="shared" si="1041"/>
        <v>0</v>
      </c>
      <c r="CE237" s="14"/>
      <c r="CF237" s="14">
        <f t="shared" si="1042"/>
        <v>0</v>
      </c>
      <c r="CG237" s="24"/>
      <c r="CH237" s="43">
        <f t="shared" si="1043"/>
        <v>0</v>
      </c>
      <c r="CI237" s="8" t="s">
        <v>230</v>
      </c>
      <c r="CJ237" s="11"/>
    </row>
    <row r="238" spans="1:88" ht="56.25" customHeight="1" x14ac:dyDescent="0.35">
      <c r="A238" s="90" t="s">
        <v>270</v>
      </c>
      <c r="B238" s="95" t="s">
        <v>246</v>
      </c>
      <c r="C238" s="100" t="s">
        <v>349</v>
      </c>
      <c r="D238" s="13"/>
      <c r="E238" s="41">
        <v>12363.3</v>
      </c>
      <c r="F238" s="13">
        <f t="shared" si="822"/>
        <v>12363.3</v>
      </c>
      <c r="G238" s="13"/>
      <c r="H238" s="13">
        <f t="shared" si="1007"/>
        <v>12363.3</v>
      </c>
      <c r="I238" s="13"/>
      <c r="J238" s="13">
        <f t="shared" si="1008"/>
        <v>12363.3</v>
      </c>
      <c r="K238" s="13"/>
      <c r="L238" s="13">
        <f t="shared" si="1009"/>
        <v>12363.3</v>
      </c>
      <c r="M238" s="13"/>
      <c r="N238" s="13">
        <f t="shared" si="1010"/>
        <v>12363.3</v>
      </c>
      <c r="O238" s="13"/>
      <c r="P238" s="13">
        <f t="shared" si="1011"/>
        <v>12363.3</v>
      </c>
      <c r="Q238" s="13"/>
      <c r="R238" s="13">
        <f t="shared" si="1012"/>
        <v>12363.3</v>
      </c>
      <c r="S238" s="13"/>
      <c r="T238" s="13">
        <f t="shared" si="1013"/>
        <v>12363.3</v>
      </c>
      <c r="U238" s="13"/>
      <c r="V238" s="13">
        <f t="shared" si="1014"/>
        <v>12363.3</v>
      </c>
      <c r="W238" s="13"/>
      <c r="X238" s="13">
        <f t="shared" si="1015"/>
        <v>12363.3</v>
      </c>
      <c r="Y238" s="13"/>
      <c r="Z238" s="13">
        <f t="shared" si="1016"/>
        <v>12363.3</v>
      </c>
      <c r="AA238" s="13"/>
      <c r="AB238" s="13">
        <f t="shared" si="1017"/>
        <v>12363.3</v>
      </c>
      <c r="AC238" s="22"/>
      <c r="AD238" s="41">
        <f t="shared" si="1018"/>
        <v>12363.3</v>
      </c>
      <c r="AE238" s="13"/>
      <c r="AF238" s="41"/>
      <c r="AG238" s="13">
        <f t="shared" si="835"/>
        <v>0</v>
      </c>
      <c r="AH238" s="13"/>
      <c r="AI238" s="13">
        <f t="shared" si="1019"/>
        <v>0</v>
      </c>
      <c r="AJ238" s="13"/>
      <c r="AK238" s="13">
        <f t="shared" si="1020"/>
        <v>0</v>
      </c>
      <c r="AL238" s="13"/>
      <c r="AM238" s="13">
        <f t="shared" si="1021"/>
        <v>0</v>
      </c>
      <c r="AN238" s="13"/>
      <c r="AO238" s="13">
        <f t="shared" si="1022"/>
        <v>0</v>
      </c>
      <c r="AP238" s="13"/>
      <c r="AQ238" s="13">
        <f t="shared" si="1023"/>
        <v>0</v>
      </c>
      <c r="AR238" s="13"/>
      <c r="AS238" s="13">
        <f t="shared" si="1024"/>
        <v>0</v>
      </c>
      <c r="AT238" s="13"/>
      <c r="AU238" s="13">
        <f t="shared" si="1025"/>
        <v>0</v>
      </c>
      <c r="AV238" s="13"/>
      <c r="AW238" s="13">
        <f t="shared" si="1026"/>
        <v>0</v>
      </c>
      <c r="AX238" s="13"/>
      <c r="AY238" s="13">
        <f t="shared" si="1027"/>
        <v>0</v>
      </c>
      <c r="AZ238" s="13"/>
      <c r="BA238" s="13">
        <f t="shared" si="1028"/>
        <v>0</v>
      </c>
      <c r="BB238" s="13"/>
      <c r="BC238" s="13">
        <f t="shared" si="1029"/>
        <v>0</v>
      </c>
      <c r="BD238" s="13"/>
      <c r="BE238" s="13">
        <f t="shared" si="1030"/>
        <v>0</v>
      </c>
      <c r="BF238" s="22"/>
      <c r="BG238" s="41">
        <f t="shared" si="1031"/>
        <v>0</v>
      </c>
      <c r="BH238" s="13"/>
      <c r="BI238" s="14"/>
      <c r="BJ238" s="14">
        <f t="shared" si="837"/>
        <v>0</v>
      </c>
      <c r="BK238" s="14"/>
      <c r="BL238" s="14">
        <f t="shared" si="1032"/>
        <v>0</v>
      </c>
      <c r="BM238" s="14"/>
      <c r="BN238" s="14">
        <f t="shared" si="1033"/>
        <v>0</v>
      </c>
      <c r="BO238" s="14"/>
      <c r="BP238" s="14">
        <f t="shared" si="1034"/>
        <v>0</v>
      </c>
      <c r="BQ238" s="14"/>
      <c r="BR238" s="14">
        <f t="shared" si="1035"/>
        <v>0</v>
      </c>
      <c r="BS238" s="14"/>
      <c r="BT238" s="14">
        <f t="shared" si="1036"/>
        <v>0</v>
      </c>
      <c r="BU238" s="14"/>
      <c r="BV238" s="14">
        <f t="shared" si="1037"/>
        <v>0</v>
      </c>
      <c r="BW238" s="14"/>
      <c r="BX238" s="14">
        <f t="shared" si="1038"/>
        <v>0</v>
      </c>
      <c r="BY238" s="14"/>
      <c r="BZ238" s="14">
        <f t="shared" si="1039"/>
        <v>0</v>
      </c>
      <c r="CA238" s="14"/>
      <c r="CB238" s="14">
        <f t="shared" si="1040"/>
        <v>0</v>
      </c>
      <c r="CC238" s="14"/>
      <c r="CD238" s="14">
        <f t="shared" si="1041"/>
        <v>0</v>
      </c>
      <c r="CE238" s="14"/>
      <c r="CF238" s="14">
        <f t="shared" si="1042"/>
        <v>0</v>
      </c>
      <c r="CG238" s="24"/>
      <c r="CH238" s="43">
        <f t="shared" si="1043"/>
        <v>0</v>
      </c>
      <c r="CI238" s="8" t="s">
        <v>247</v>
      </c>
      <c r="CJ238" s="11"/>
    </row>
    <row r="239" spans="1:88" ht="56.25" customHeight="1" x14ac:dyDescent="0.35">
      <c r="A239" s="90" t="s">
        <v>273</v>
      </c>
      <c r="B239" s="95" t="s">
        <v>288</v>
      </c>
      <c r="C239" s="100" t="s">
        <v>349</v>
      </c>
      <c r="D239" s="13"/>
      <c r="E239" s="41"/>
      <c r="F239" s="13"/>
      <c r="G239" s="13">
        <f>0.063+4658.938</f>
        <v>4659.0010000000002</v>
      </c>
      <c r="H239" s="13">
        <f t="shared" si="1007"/>
        <v>4659.0010000000002</v>
      </c>
      <c r="I239" s="13"/>
      <c r="J239" s="13">
        <f t="shared" si="1008"/>
        <v>4659.0010000000002</v>
      </c>
      <c r="K239" s="13"/>
      <c r="L239" s="13">
        <f t="shared" si="1009"/>
        <v>4659.0010000000002</v>
      </c>
      <c r="M239" s="13"/>
      <c r="N239" s="13">
        <f t="shared" si="1010"/>
        <v>4659.0010000000002</v>
      </c>
      <c r="O239" s="13"/>
      <c r="P239" s="13">
        <f t="shared" si="1011"/>
        <v>4659.0010000000002</v>
      </c>
      <c r="Q239" s="13"/>
      <c r="R239" s="13">
        <f t="shared" si="1012"/>
        <v>4659.0010000000002</v>
      </c>
      <c r="S239" s="13"/>
      <c r="T239" s="13">
        <f t="shared" si="1013"/>
        <v>4659.0010000000002</v>
      </c>
      <c r="U239" s="13">
        <f>U241+U242</f>
        <v>0</v>
      </c>
      <c r="V239" s="13">
        <f t="shared" si="1014"/>
        <v>4659.0010000000002</v>
      </c>
      <c r="W239" s="13">
        <f>W241+W242</f>
        <v>0</v>
      </c>
      <c r="X239" s="13">
        <f t="shared" si="1015"/>
        <v>4659.0010000000002</v>
      </c>
      <c r="Y239" s="13">
        <f>Y241+Y242</f>
        <v>0</v>
      </c>
      <c r="Z239" s="13">
        <f t="shared" si="1016"/>
        <v>4659.0010000000002</v>
      </c>
      <c r="AA239" s="13">
        <f>AA241+AA242</f>
        <v>0</v>
      </c>
      <c r="AB239" s="13">
        <f t="shared" si="1017"/>
        <v>4659.0010000000002</v>
      </c>
      <c r="AC239" s="22">
        <f>AC241+AC242</f>
        <v>0</v>
      </c>
      <c r="AD239" s="41">
        <f t="shared" si="1018"/>
        <v>4659.0010000000002</v>
      </c>
      <c r="AE239" s="13"/>
      <c r="AF239" s="41"/>
      <c r="AG239" s="13"/>
      <c r="AH239" s="13"/>
      <c r="AI239" s="13">
        <f t="shared" si="1019"/>
        <v>0</v>
      </c>
      <c r="AJ239" s="13"/>
      <c r="AK239" s="13">
        <f t="shared" si="1020"/>
        <v>0</v>
      </c>
      <c r="AL239" s="13"/>
      <c r="AM239" s="13">
        <f t="shared" si="1021"/>
        <v>0</v>
      </c>
      <c r="AN239" s="13"/>
      <c r="AO239" s="13">
        <f t="shared" si="1022"/>
        <v>0</v>
      </c>
      <c r="AP239" s="13"/>
      <c r="AQ239" s="13">
        <f t="shared" si="1023"/>
        <v>0</v>
      </c>
      <c r="AR239" s="13"/>
      <c r="AS239" s="13">
        <f t="shared" si="1024"/>
        <v>0</v>
      </c>
      <c r="AT239" s="13"/>
      <c r="AU239" s="13">
        <f t="shared" si="1025"/>
        <v>0</v>
      </c>
      <c r="AV239" s="13"/>
      <c r="AW239" s="13">
        <f t="shared" si="1026"/>
        <v>0</v>
      </c>
      <c r="AX239" s="13"/>
      <c r="AY239" s="13">
        <f t="shared" si="1027"/>
        <v>0</v>
      </c>
      <c r="AZ239" s="13"/>
      <c r="BA239" s="13">
        <f t="shared" si="1028"/>
        <v>0</v>
      </c>
      <c r="BB239" s="13"/>
      <c r="BC239" s="13">
        <f t="shared" si="1029"/>
        <v>0</v>
      </c>
      <c r="BD239" s="13"/>
      <c r="BE239" s="13">
        <f t="shared" si="1030"/>
        <v>0</v>
      </c>
      <c r="BF239" s="22"/>
      <c r="BG239" s="41">
        <f t="shared" si="1031"/>
        <v>0</v>
      </c>
      <c r="BH239" s="13"/>
      <c r="BI239" s="14"/>
      <c r="BJ239" s="14"/>
      <c r="BK239" s="14"/>
      <c r="BL239" s="14">
        <f t="shared" si="1032"/>
        <v>0</v>
      </c>
      <c r="BM239" s="14"/>
      <c r="BN239" s="14">
        <f t="shared" si="1033"/>
        <v>0</v>
      </c>
      <c r="BO239" s="14"/>
      <c r="BP239" s="14">
        <f t="shared" si="1034"/>
        <v>0</v>
      </c>
      <c r="BQ239" s="14"/>
      <c r="BR239" s="14">
        <f t="shared" si="1035"/>
        <v>0</v>
      </c>
      <c r="BS239" s="14"/>
      <c r="BT239" s="14">
        <f t="shared" si="1036"/>
        <v>0</v>
      </c>
      <c r="BU239" s="14"/>
      <c r="BV239" s="14">
        <f t="shared" si="1037"/>
        <v>0</v>
      </c>
      <c r="BW239" s="14"/>
      <c r="BX239" s="14">
        <f t="shared" si="1038"/>
        <v>0</v>
      </c>
      <c r="BY239" s="14"/>
      <c r="BZ239" s="14">
        <f t="shared" si="1039"/>
        <v>0</v>
      </c>
      <c r="CA239" s="14"/>
      <c r="CB239" s="14">
        <f t="shared" si="1040"/>
        <v>0</v>
      </c>
      <c r="CC239" s="14"/>
      <c r="CD239" s="14">
        <f t="shared" si="1041"/>
        <v>0</v>
      </c>
      <c r="CE239" s="14"/>
      <c r="CF239" s="14">
        <f t="shared" si="1042"/>
        <v>0</v>
      </c>
      <c r="CG239" s="24"/>
      <c r="CH239" s="43">
        <f t="shared" si="1043"/>
        <v>0</v>
      </c>
      <c r="CI239" s="8" t="s">
        <v>289</v>
      </c>
      <c r="CJ239" s="11"/>
    </row>
    <row r="240" spans="1:88" s="3" customFormat="1" ht="18.75" hidden="1" customHeight="1" x14ac:dyDescent="0.35">
      <c r="A240" s="54"/>
      <c r="B240" s="72" t="s">
        <v>5</v>
      </c>
      <c r="C240" s="5"/>
      <c r="D240" s="13"/>
      <c r="E240" s="41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22"/>
      <c r="AD240" s="13"/>
      <c r="AE240" s="13"/>
      <c r="AF240" s="41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22"/>
      <c r="BG240" s="13"/>
      <c r="BH240" s="13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24"/>
      <c r="CH240" s="14"/>
      <c r="CI240" s="8"/>
      <c r="CJ240" s="11">
        <v>0</v>
      </c>
    </row>
    <row r="241" spans="1:88" s="3" customFormat="1" ht="18.75" hidden="1" customHeight="1" x14ac:dyDescent="0.35">
      <c r="A241" s="54"/>
      <c r="B241" s="72" t="s">
        <v>6</v>
      </c>
      <c r="C241" s="5"/>
      <c r="D241" s="13"/>
      <c r="E241" s="41"/>
      <c r="F241" s="13"/>
      <c r="G241" s="13">
        <v>4659.0010000000002</v>
      </c>
      <c r="H241" s="13">
        <f t="shared" si="1007"/>
        <v>4659.0010000000002</v>
      </c>
      <c r="I241" s="13"/>
      <c r="J241" s="13">
        <f t="shared" si="1008"/>
        <v>4659.0010000000002</v>
      </c>
      <c r="K241" s="13"/>
      <c r="L241" s="13">
        <f t="shared" si="1009"/>
        <v>4659.0010000000002</v>
      </c>
      <c r="M241" s="13"/>
      <c r="N241" s="13">
        <f t="shared" si="1010"/>
        <v>4659.0010000000002</v>
      </c>
      <c r="O241" s="13"/>
      <c r="P241" s="13">
        <f t="shared" si="1011"/>
        <v>4659.0010000000002</v>
      </c>
      <c r="Q241" s="13"/>
      <c r="R241" s="13">
        <f t="shared" si="1012"/>
        <v>4659.0010000000002</v>
      </c>
      <c r="S241" s="13"/>
      <c r="T241" s="13">
        <f t="shared" si="1013"/>
        <v>4659.0010000000002</v>
      </c>
      <c r="U241" s="13"/>
      <c r="V241" s="13">
        <f t="shared" si="1014"/>
        <v>4659.0010000000002</v>
      </c>
      <c r="W241" s="13"/>
      <c r="X241" s="13">
        <f t="shared" ref="X241:X244" si="1044">V241+W241</f>
        <v>4659.0010000000002</v>
      </c>
      <c r="Y241" s="13"/>
      <c r="Z241" s="13">
        <f t="shared" ref="Z241:Z244" si="1045">X241+Y241</f>
        <v>4659.0010000000002</v>
      </c>
      <c r="AA241" s="13"/>
      <c r="AB241" s="13">
        <f t="shared" ref="AB241:AB244" si="1046">Z241+AA241</f>
        <v>4659.0010000000002</v>
      </c>
      <c r="AC241" s="22"/>
      <c r="AD241" s="13">
        <f t="shared" ref="AD241:AD244" si="1047">AB241+AC241</f>
        <v>4659.0010000000002</v>
      </c>
      <c r="AE241" s="13"/>
      <c r="AF241" s="41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>
        <f t="shared" si="1027"/>
        <v>0</v>
      </c>
      <c r="AZ241" s="13"/>
      <c r="BA241" s="13">
        <f t="shared" ref="BA241:BA244" si="1048">AY241+AZ241</f>
        <v>0</v>
      </c>
      <c r="BB241" s="13"/>
      <c r="BC241" s="13">
        <f t="shared" ref="BC241:BC244" si="1049">BA241+BB241</f>
        <v>0</v>
      </c>
      <c r="BD241" s="13"/>
      <c r="BE241" s="13">
        <f t="shared" ref="BE241:BE244" si="1050">BC241+BD241</f>
        <v>0</v>
      </c>
      <c r="BF241" s="22"/>
      <c r="BG241" s="13">
        <f t="shared" ref="BG241:BG244" si="1051">BE241+BF241</f>
        <v>0</v>
      </c>
      <c r="BH241" s="13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>
        <f t="shared" si="1039"/>
        <v>0</v>
      </c>
      <c r="CA241" s="14"/>
      <c r="CB241" s="14">
        <f t="shared" ref="CB241:CB244" si="1052">BZ241+CA241</f>
        <v>0</v>
      </c>
      <c r="CC241" s="14"/>
      <c r="CD241" s="14">
        <f t="shared" ref="CD241:CD244" si="1053">CB241+CC241</f>
        <v>0</v>
      </c>
      <c r="CE241" s="14"/>
      <c r="CF241" s="14">
        <f t="shared" ref="CF241:CF244" si="1054">CD241+CE241</f>
        <v>0</v>
      </c>
      <c r="CG241" s="24"/>
      <c r="CH241" s="14">
        <f t="shared" ref="CH241:CH244" si="1055">CF241+CG241</f>
        <v>0</v>
      </c>
      <c r="CI241" s="8"/>
      <c r="CJ241" s="11">
        <v>0</v>
      </c>
    </row>
    <row r="242" spans="1:88" s="3" customFormat="1" ht="18.75" hidden="1" customHeight="1" x14ac:dyDescent="0.35">
      <c r="A242" s="54"/>
      <c r="B242" s="72" t="s">
        <v>20</v>
      </c>
      <c r="C242" s="5"/>
      <c r="D242" s="13"/>
      <c r="E242" s="41"/>
      <c r="F242" s="13"/>
      <c r="G242" s="13"/>
      <c r="H242" s="13">
        <f t="shared" si="1007"/>
        <v>0</v>
      </c>
      <c r="I242" s="13"/>
      <c r="J242" s="13">
        <f t="shared" si="1008"/>
        <v>0</v>
      </c>
      <c r="K242" s="13"/>
      <c r="L242" s="13">
        <f t="shared" si="1009"/>
        <v>0</v>
      </c>
      <c r="M242" s="13"/>
      <c r="N242" s="13">
        <f t="shared" si="1010"/>
        <v>0</v>
      </c>
      <c r="O242" s="13"/>
      <c r="P242" s="13">
        <f t="shared" si="1011"/>
        <v>0</v>
      </c>
      <c r="Q242" s="13"/>
      <c r="R242" s="13">
        <f t="shared" si="1012"/>
        <v>0</v>
      </c>
      <c r="S242" s="13"/>
      <c r="T242" s="13">
        <f t="shared" si="1013"/>
        <v>0</v>
      </c>
      <c r="U242" s="13"/>
      <c r="V242" s="13">
        <f t="shared" si="1014"/>
        <v>0</v>
      </c>
      <c r="W242" s="13"/>
      <c r="X242" s="13">
        <f t="shared" si="1044"/>
        <v>0</v>
      </c>
      <c r="Y242" s="13"/>
      <c r="Z242" s="13">
        <f t="shared" si="1045"/>
        <v>0</v>
      </c>
      <c r="AA242" s="13"/>
      <c r="AB242" s="13">
        <f t="shared" si="1046"/>
        <v>0</v>
      </c>
      <c r="AC242" s="22"/>
      <c r="AD242" s="13">
        <f t="shared" si="1047"/>
        <v>0</v>
      </c>
      <c r="AE242" s="13"/>
      <c r="AF242" s="41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>
        <f t="shared" si="1027"/>
        <v>0</v>
      </c>
      <c r="AZ242" s="13"/>
      <c r="BA242" s="13">
        <f t="shared" si="1048"/>
        <v>0</v>
      </c>
      <c r="BB242" s="13"/>
      <c r="BC242" s="13">
        <f t="shared" si="1049"/>
        <v>0</v>
      </c>
      <c r="BD242" s="13"/>
      <c r="BE242" s="13">
        <f t="shared" si="1050"/>
        <v>0</v>
      </c>
      <c r="BF242" s="22"/>
      <c r="BG242" s="13">
        <f t="shared" si="1051"/>
        <v>0</v>
      </c>
      <c r="BH242" s="13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>
        <f t="shared" si="1039"/>
        <v>0</v>
      </c>
      <c r="CA242" s="14"/>
      <c r="CB242" s="14">
        <f t="shared" si="1052"/>
        <v>0</v>
      </c>
      <c r="CC242" s="14"/>
      <c r="CD242" s="14">
        <f t="shared" si="1053"/>
        <v>0</v>
      </c>
      <c r="CE242" s="14"/>
      <c r="CF242" s="14">
        <f t="shared" si="1054"/>
        <v>0</v>
      </c>
      <c r="CG242" s="24"/>
      <c r="CH242" s="14">
        <f t="shared" si="1055"/>
        <v>0</v>
      </c>
      <c r="CI242" s="8"/>
      <c r="CJ242" s="11">
        <v>0</v>
      </c>
    </row>
    <row r="243" spans="1:88" s="3" customFormat="1" ht="75" hidden="1" customHeight="1" x14ac:dyDescent="0.35">
      <c r="A243" s="54" t="s">
        <v>258</v>
      </c>
      <c r="B243" s="68" t="s">
        <v>290</v>
      </c>
      <c r="C243" s="5" t="s">
        <v>31</v>
      </c>
      <c r="D243" s="13"/>
      <c r="E243" s="41"/>
      <c r="F243" s="13"/>
      <c r="G243" s="13">
        <v>91723.186000000002</v>
      </c>
      <c r="H243" s="13">
        <f t="shared" si="1007"/>
        <v>91723.186000000002</v>
      </c>
      <c r="I243" s="13"/>
      <c r="J243" s="13">
        <f t="shared" si="1008"/>
        <v>91723.186000000002</v>
      </c>
      <c r="K243" s="13"/>
      <c r="L243" s="13">
        <f t="shared" si="1009"/>
        <v>91723.186000000002</v>
      </c>
      <c r="M243" s="13"/>
      <c r="N243" s="13">
        <f t="shared" si="1010"/>
        <v>91723.186000000002</v>
      </c>
      <c r="O243" s="13"/>
      <c r="P243" s="13">
        <f t="shared" si="1011"/>
        <v>91723.186000000002</v>
      </c>
      <c r="Q243" s="13">
        <v>-91723.186000000002</v>
      </c>
      <c r="R243" s="13">
        <f t="shared" si="1012"/>
        <v>0</v>
      </c>
      <c r="S243" s="13"/>
      <c r="T243" s="13">
        <f t="shared" si="1013"/>
        <v>0</v>
      </c>
      <c r="U243" s="13"/>
      <c r="V243" s="13">
        <f t="shared" si="1014"/>
        <v>0</v>
      </c>
      <c r="W243" s="13"/>
      <c r="X243" s="13">
        <f t="shared" si="1044"/>
        <v>0</v>
      </c>
      <c r="Y243" s="13"/>
      <c r="Z243" s="13">
        <f t="shared" si="1045"/>
        <v>0</v>
      </c>
      <c r="AA243" s="13"/>
      <c r="AB243" s="13">
        <f t="shared" si="1046"/>
        <v>0</v>
      </c>
      <c r="AC243" s="22"/>
      <c r="AD243" s="13">
        <f t="shared" si="1047"/>
        <v>0</v>
      </c>
      <c r="AE243" s="13"/>
      <c r="AF243" s="41"/>
      <c r="AG243" s="13"/>
      <c r="AH243" s="13"/>
      <c r="AI243" s="13">
        <f t="shared" si="1019"/>
        <v>0</v>
      </c>
      <c r="AJ243" s="13"/>
      <c r="AK243" s="13">
        <f t="shared" si="1020"/>
        <v>0</v>
      </c>
      <c r="AL243" s="13"/>
      <c r="AM243" s="13">
        <f t="shared" si="1021"/>
        <v>0</v>
      </c>
      <c r="AN243" s="13"/>
      <c r="AO243" s="13">
        <f t="shared" si="1022"/>
        <v>0</v>
      </c>
      <c r="AP243" s="13"/>
      <c r="AQ243" s="13">
        <f t="shared" si="1023"/>
        <v>0</v>
      </c>
      <c r="AR243" s="13"/>
      <c r="AS243" s="13">
        <f t="shared" si="1024"/>
        <v>0</v>
      </c>
      <c r="AT243" s="13"/>
      <c r="AU243" s="13">
        <f t="shared" si="1025"/>
        <v>0</v>
      </c>
      <c r="AV243" s="13"/>
      <c r="AW243" s="13">
        <f t="shared" si="1026"/>
        <v>0</v>
      </c>
      <c r="AX243" s="13"/>
      <c r="AY243" s="13">
        <f t="shared" si="1027"/>
        <v>0</v>
      </c>
      <c r="AZ243" s="13"/>
      <c r="BA243" s="13">
        <f t="shared" si="1048"/>
        <v>0</v>
      </c>
      <c r="BB243" s="13"/>
      <c r="BC243" s="13">
        <f t="shared" si="1049"/>
        <v>0</v>
      </c>
      <c r="BD243" s="13"/>
      <c r="BE243" s="13">
        <f t="shared" si="1050"/>
        <v>0</v>
      </c>
      <c r="BF243" s="22"/>
      <c r="BG243" s="13">
        <f t="shared" si="1051"/>
        <v>0</v>
      </c>
      <c r="BH243" s="13"/>
      <c r="BI243" s="14"/>
      <c r="BJ243" s="14"/>
      <c r="BK243" s="14"/>
      <c r="BL243" s="14">
        <f t="shared" si="1032"/>
        <v>0</v>
      </c>
      <c r="BM243" s="14"/>
      <c r="BN243" s="14">
        <f t="shared" si="1033"/>
        <v>0</v>
      </c>
      <c r="BO243" s="14"/>
      <c r="BP243" s="14">
        <f t="shared" si="1034"/>
        <v>0</v>
      </c>
      <c r="BQ243" s="14"/>
      <c r="BR243" s="14">
        <f t="shared" si="1035"/>
        <v>0</v>
      </c>
      <c r="BS243" s="14"/>
      <c r="BT243" s="14">
        <f t="shared" si="1036"/>
        <v>0</v>
      </c>
      <c r="BU243" s="14"/>
      <c r="BV243" s="14">
        <f t="shared" si="1037"/>
        <v>0</v>
      </c>
      <c r="BW243" s="14"/>
      <c r="BX243" s="14">
        <f t="shared" si="1038"/>
        <v>0</v>
      </c>
      <c r="BY243" s="14"/>
      <c r="BZ243" s="14">
        <f t="shared" si="1039"/>
        <v>0</v>
      </c>
      <c r="CA243" s="14"/>
      <c r="CB243" s="14">
        <f t="shared" si="1052"/>
        <v>0</v>
      </c>
      <c r="CC243" s="14"/>
      <c r="CD243" s="14">
        <f t="shared" si="1053"/>
        <v>0</v>
      </c>
      <c r="CE243" s="14"/>
      <c r="CF243" s="14">
        <f t="shared" si="1054"/>
        <v>0</v>
      </c>
      <c r="CG243" s="24"/>
      <c r="CH243" s="14">
        <f t="shared" si="1055"/>
        <v>0</v>
      </c>
      <c r="CI243" s="8" t="s">
        <v>291</v>
      </c>
      <c r="CJ243" s="11">
        <v>0</v>
      </c>
    </row>
    <row r="244" spans="1:88" ht="56.25" customHeight="1" x14ac:dyDescent="0.35">
      <c r="A244" s="90" t="s">
        <v>276</v>
      </c>
      <c r="B244" s="95" t="s">
        <v>316</v>
      </c>
      <c r="C244" s="100" t="s">
        <v>349</v>
      </c>
      <c r="D244" s="13"/>
      <c r="E244" s="41"/>
      <c r="F244" s="13"/>
      <c r="G244" s="13">
        <v>6716.1379999999999</v>
      </c>
      <c r="H244" s="13">
        <f t="shared" si="1007"/>
        <v>6716.1379999999999</v>
      </c>
      <c r="I244" s="13"/>
      <c r="J244" s="13">
        <f t="shared" si="1008"/>
        <v>6716.1379999999999</v>
      </c>
      <c r="K244" s="13"/>
      <c r="L244" s="13">
        <f t="shared" si="1009"/>
        <v>6716.1379999999999</v>
      </c>
      <c r="M244" s="13"/>
      <c r="N244" s="13">
        <f t="shared" si="1010"/>
        <v>6716.1379999999999</v>
      </c>
      <c r="O244" s="13"/>
      <c r="P244" s="13">
        <f t="shared" si="1011"/>
        <v>6716.1379999999999</v>
      </c>
      <c r="Q244" s="13"/>
      <c r="R244" s="13">
        <f t="shared" si="1012"/>
        <v>6716.1379999999999</v>
      </c>
      <c r="S244" s="13"/>
      <c r="T244" s="13">
        <f t="shared" si="1013"/>
        <v>6716.1379999999999</v>
      </c>
      <c r="U244" s="13">
        <f>U246+U247</f>
        <v>0</v>
      </c>
      <c r="V244" s="13">
        <f t="shared" si="1014"/>
        <v>6716.1379999999999</v>
      </c>
      <c r="W244" s="13">
        <f>W246+W247</f>
        <v>0</v>
      </c>
      <c r="X244" s="13">
        <f t="shared" si="1044"/>
        <v>6716.1379999999999</v>
      </c>
      <c r="Y244" s="13">
        <f>Y246+Y247</f>
        <v>0</v>
      </c>
      <c r="Z244" s="13">
        <f t="shared" si="1045"/>
        <v>6716.1379999999999</v>
      </c>
      <c r="AA244" s="13">
        <f>AA246+AA247</f>
        <v>0</v>
      </c>
      <c r="AB244" s="13">
        <f t="shared" si="1046"/>
        <v>6716.1379999999999</v>
      </c>
      <c r="AC244" s="22">
        <f>AC246+AC247</f>
        <v>0</v>
      </c>
      <c r="AD244" s="41">
        <f t="shared" si="1047"/>
        <v>6716.1379999999999</v>
      </c>
      <c r="AE244" s="13"/>
      <c r="AF244" s="41"/>
      <c r="AG244" s="13"/>
      <c r="AH244" s="13"/>
      <c r="AI244" s="13">
        <f t="shared" si="1019"/>
        <v>0</v>
      </c>
      <c r="AJ244" s="13"/>
      <c r="AK244" s="13">
        <f t="shared" si="1020"/>
        <v>0</v>
      </c>
      <c r="AL244" s="13"/>
      <c r="AM244" s="13">
        <f t="shared" si="1021"/>
        <v>0</v>
      </c>
      <c r="AN244" s="13"/>
      <c r="AO244" s="13">
        <f t="shared" si="1022"/>
        <v>0</v>
      </c>
      <c r="AP244" s="13"/>
      <c r="AQ244" s="13">
        <f t="shared" si="1023"/>
        <v>0</v>
      </c>
      <c r="AR244" s="13"/>
      <c r="AS244" s="13">
        <f t="shared" si="1024"/>
        <v>0</v>
      </c>
      <c r="AT244" s="13"/>
      <c r="AU244" s="13">
        <f t="shared" si="1025"/>
        <v>0</v>
      </c>
      <c r="AV244" s="13"/>
      <c r="AW244" s="13">
        <f t="shared" si="1026"/>
        <v>0</v>
      </c>
      <c r="AX244" s="13"/>
      <c r="AY244" s="13">
        <f t="shared" si="1027"/>
        <v>0</v>
      </c>
      <c r="AZ244" s="13"/>
      <c r="BA244" s="13">
        <f t="shared" si="1048"/>
        <v>0</v>
      </c>
      <c r="BB244" s="13"/>
      <c r="BC244" s="13">
        <f t="shared" si="1049"/>
        <v>0</v>
      </c>
      <c r="BD244" s="13"/>
      <c r="BE244" s="13">
        <f t="shared" si="1050"/>
        <v>0</v>
      </c>
      <c r="BF244" s="22"/>
      <c r="BG244" s="41">
        <f t="shared" si="1051"/>
        <v>0</v>
      </c>
      <c r="BH244" s="13"/>
      <c r="BI244" s="14"/>
      <c r="BJ244" s="14"/>
      <c r="BK244" s="14"/>
      <c r="BL244" s="14">
        <f t="shared" si="1032"/>
        <v>0</v>
      </c>
      <c r="BM244" s="14"/>
      <c r="BN244" s="14">
        <f t="shared" si="1033"/>
        <v>0</v>
      </c>
      <c r="BO244" s="14"/>
      <c r="BP244" s="14">
        <f t="shared" si="1034"/>
        <v>0</v>
      </c>
      <c r="BQ244" s="14"/>
      <c r="BR244" s="14">
        <f t="shared" si="1035"/>
        <v>0</v>
      </c>
      <c r="BS244" s="14"/>
      <c r="BT244" s="14">
        <f t="shared" si="1036"/>
        <v>0</v>
      </c>
      <c r="BU244" s="14"/>
      <c r="BV244" s="14">
        <f t="shared" si="1037"/>
        <v>0</v>
      </c>
      <c r="BW244" s="14"/>
      <c r="BX244" s="14">
        <f t="shared" si="1038"/>
        <v>0</v>
      </c>
      <c r="BY244" s="14"/>
      <c r="BZ244" s="14">
        <f t="shared" si="1039"/>
        <v>0</v>
      </c>
      <c r="CA244" s="14"/>
      <c r="CB244" s="14">
        <f t="shared" si="1052"/>
        <v>0</v>
      </c>
      <c r="CC244" s="14"/>
      <c r="CD244" s="14">
        <f t="shared" si="1053"/>
        <v>0</v>
      </c>
      <c r="CE244" s="14"/>
      <c r="CF244" s="14">
        <f t="shared" si="1054"/>
        <v>0</v>
      </c>
      <c r="CG244" s="24"/>
      <c r="CH244" s="43">
        <f t="shared" si="1055"/>
        <v>0</v>
      </c>
      <c r="CI244" s="8" t="s">
        <v>322</v>
      </c>
      <c r="CJ244" s="11"/>
    </row>
    <row r="245" spans="1:88" s="3" customFormat="1" ht="18.75" hidden="1" customHeight="1" x14ac:dyDescent="0.35">
      <c r="A245" s="54"/>
      <c r="B245" s="72" t="s">
        <v>5</v>
      </c>
      <c r="C245" s="5"/>
      <c r="D245" s="13"/>
      <c r="E245" s="41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22"/>
      <c r="AD245" s="13"/>
      <c r="AE245" s="13"/>
      <c r="AF245" s="41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3"/>
      <c r="BF245" s="22"/>
      <c r="BG245" s="13"/>
      <c r="BH245" s="13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24"/>
      <c r="CH245" s="14"/>
      <c r="CI245" s="8"/>
      <c r="CJ245" s="11">
        <v>0</v>
      </c>
    </row>
    <row r="246" spans="1:88" s="3" customFormat="1" ht="18.75" hidden="1" customHeight="1" x14ac:dyDescent="0.35">
      <c r="A246" s="54"/>
      <c r="B246" s="72" t="s">
        <v>6</v>
      </c>
      <c r="C246" s="5"/>
      <c r="D246" s="13"/>
      <c r="E246" s="41"/>
      <c r="F246" s="13"/>
      <c r="G246" s="13">
        <v>6716.1379999999999</v>
      </c>
      <c r="H246" s="13">
        <f t="shared" si="1007"/>
        <v>6716.1379999999999</v>
      </c>
      <c r="I246" s="13"/>
      <c r="J246" s="13">
        <f t="shared" si="1008"/>
        <v>6716.1379999999999</v>
      </c>
      <c r="K246" s="13"/>
      <c r="L246" s="13">
        <f t="shared" si="1009"/>
        <v>6716.1379999999999</v>
      </c>
      <c r="M246" s="13"/>
      <c r="N246" s="13">
        <f t="shared" si="1010"/>
        <v>6716.1379999999999</v>
      </c>
      <c r="O246" s="13"/>
      <c r="P246" s="13">
        <f t="shared" si="1011"/>
        <v>6716.1379999999999</v>
      </c>
      <c r="Q246" s="13"/>
      <c r="R246" s="13">
        <f t="shared" si="1012"/>
        <v>6716.1379999999999</v>
      </c>
      <c r="S246" s="13"/>
      <c r="T246" s="13">
        <f t="shared" si="1013"/>
        <v>6716.1379999999999</v>
      </c>
      <c r="U246" s="13"/>
      <c r="V246" s="13">
        <f t="shared" si="1014"/>
        <v>6716.1379999999999</v>
      </c>
      <c r="W246" s="13"/>
      <c r="X246" s="13">
        <f t="shared" ref="X246:X251" si="1056">V246+W246</f>
        <v>6716.1379999999999</v>
      </c>
      <c r="Y246" s="13"/>
      <c r="Z246" s="13">
        <f t="shared" ref="Z246:Z251" si="1057">X246+Y246</f>
        <v>6716.1379999999999</v>
      </c>
      <c r="AA246" s="13"/>
      <c r="AB246" s="13">
        <f t="shared" ref="AB246:AB248" si="1058">Z246+AA246</f>
        <v>6716.1379999999999</v>
      </c>
      <c r="AC246" s="22"/>
      <c r="AD246" s="13">
        <f t="shared" ref="AD246:AD248" si="1059">AB246+AC246</f>
        <v>6716.1379999999999</v>
      </c>
      <c r="AE246" s="13"/>
      <c r="AF246" s="41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>
        <f t="shared" si="1027"/>
        <v>0</v>
      </c>
      <c r="AZ246" s="13"/>
      <c r="BA246" s="13">
        <f t="shared" ref="BA246:BA251" si="1060">AY246+AZ246</f>
        <v>0</v>
      </c>
      <c r="BB246" s="13"/>
      <c r="BC246" s="13">
        <f t="shared" ref="BC246:BC251" si="1061">BA246+BB246</f>
        <v>0</v>
      </c>
      <c r="BD246" s="13"/>
      <c r="BE246" s="13">
        <f t="shared" ref="BE246:BE251" si="1062">BC246+BD246</f>
        <v>0</v>
      </c>
      <c r="BF246" s="22"/>
      <c r="BG246" s="13">
        <f t="shared" ref="BG246:BG251" si="1063">BE246+BF246</f>
        <v>0</v>
      </c>
      <c r="BH246" s="13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>
        <f t="shared" si="1039"/>
        <v>0</v>
      </c>
      <c r="CA246" s="14"/>
      <c r="CB246" s="14">
        <f t="shared" ref="CB246:CB251" si="1064">BZ246+CA246</f>
        <v>0</v>
      </c>
      <c r="CC246" s="14"/>
      <c r="CD246" s="14">
        <f t="shared" ref="CD246:CD251" si="1065">CB246+CC246</f>
        <v>0</v>
      </c>
      <c r="CE246" s="14"/>
      <c r="CF246" s="14">
        <f t="shared" ref="CF246:CF251" si="1066">CD246+CE246</f>
        <v>0</v>
      </c>
      <c r="CG246" s="24"/>
      <c r="CH246" s="14">
        <f t="shared" ref="CH246:CH251" si="1067">CF246+CG246</f>
        <v>0</v>
      </c>
      <c r="CI246" s="8"/>
      <c r="CJ246" s="11">
        <v>0</v>
      </c>
    </row>
    <row r="247" spans="1:88" s="3" customFormat="1" ht="18.75" hidden="1" customHeight="1" x14ac:dyDescent="0.35">
      <c r="A247" s="54"/>
      <c r="B247" s="72" t="s">
        <v>20</v>
      </c>
      <c r="C247" s="5"/>
      <c r="D247" s="13"/>
      <c r="E247" s="41"/>
      <c r="F247" s="13"/>
      <c r="G247" s="13"/>
      <c r="H247" s="13">
        <f t="shared" si="1007"/>
        <v>0</v>
      </c>
      <c r="I247" s="13"/>
      <c r="J247" s="13">
        <f t="shared" si="1008"/>
        <v>0</v>
      </c>
      <c r="K247" s="13"/>
      <c r="L247" s="13">
        <f t="shared" si="1009"/>
        <v>0</v>
      </c>
      <c r="M247" s="13"/>
      <c r="N247" s="13">
        <f t="shared" si="1010"/>
        <v>0</v>
      </c>
      <c r="O247" s="13"/>
      <c r="P247" s="13">
        <f t="shared" si="1011"/>
        <v>0</v>
      </c>
      <c r="Q247" s="13"/>
      <c r="R247" s="13">
        <f t="shared" si="1012"/>
        <v>0</v>
      </c>
      <c r="S247" s="13"/>
      <c r="T247" s="13">
        <f t="shared" si="1013"/>
        <v>0</v>
      </c>
      <c r="U247" s="13"/>
      <c r="V247" s="13">
        <f t="shared" si="1014"/>
        <v>0</v>
      </c>
      <c r="W247" s="13"/>
      <c r="X247" s="13">
        <f t="shared" si="1056"/>
        <v>0</v>
      </c>
      <c r="Y247" s="13"/>
      <c r="Z247" s="13">
        <f t="shared" si="1057"/>
        <v>0</v>
      </c>
      <c r="AA247" s="13"/>
      <c r="AB247" s="13">
        <f t="shared" si="1058"/>
        <v>0</v>
      </c>
      <c r="AC247" s="22"/>
      <c r="AD247" s="13">
        <f t="shared" si="1059"/>
        <v>0</v>
      </c>
      <c r="AE247" s="13"/>
      <c r="AF247" s="41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>
        <f t="shared" si="1027"/>
        <v>0</v>
      </c>
      <c r="AZ247" s="13"/>
      <c r="BA247" s="13">
        <f t="shared" si="1060"/>
        <v>0</v>
      </c>
      <c r="BB247" s="13"/>
      <c r="BC247" s="13">
        <f t="shared" si="1061"/>
        <v>0</v>
      </c>
      <c r="BD247" s="13"/>
      <c r="BE247" s="13">
        <f t="shared" si="1062"/>
        <v>0</v>
      </c>
      <c r="BF247" s="22"/>
      <c r="BG247" s="13">
        <f t="shared" si="1063"/>
        <v>0</v>
      </c>
      <c r="BH247" s="13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>
        <f t="shared" si="1039"/>
        <v>0</v>
      </c>
      <c r="CA247" s="14"/>
      <c r="CB247" s="14">
        <f t="shared" si="1064"/>
        <v>0</v>
      </c>
      <c r="CC247" s="14"/>
      <c r="CD247" s="14">
        <f t="shared" si="1065"/>
        <v>0</v>
      </c>
      <c r="CE247" s="14"/>
      <c r="CF247" s="14">
        <f t="shared" si="1066"/>
        <v>0</v>
      </c>
      <c r="CG247" s="24"/>
      <c r="CH247" s="14">
        <f t="shared" si="1067"/>
        <v>0</v>
      </c>
      <c r="CI247" s="8"/>
      <c r="CJ247" s="11">
        <v>0</v>
      </c>
    </row>
    <row r="248" spans="1:88" ht="56.25" customHeight="1" x14ac:dyDescent="0.35">
      <c r="A248" s="90" t="s">
        <v>279</v>
      </c>
      <c r="B248" s="95" t="s">
        <v>317</v>
      </c>
      <c r="C248" s="100" t="s">
        <v>349</v>
      </c>
      <c r="D248" s="13"/>
      <c r="E248" s="41"/>
      <c r="F248" s="13"/>
      <c r="G248" s="13">
        <v>23294.348999999998</v>
      </c>
      <c r="H248" s="13">
        <f t="shared" si="1007"/>
        <v>23294.348999999998</v>
      </c>
      <c r="I248" s="13"/>
      <c r="J248" s="13">
        <f t="shared" si="1008"/>
        <v>23294.348999999998</v>
      </c>
      <c r="K248" s="13"/>
      <c r="L248" s="13">
        <f t="shared" si="1009"/>
        <v>23294.348999999998</v>
      </c>
      <c r="M248" s="13"/>
      <c r="N248" s="13">
        <f t="shared" si="1010"/>
        <v>23294.348999999998</v>
      </c>
      <c r="O248" s="13"/>
      <c r="P248" s="13">
        <f t="shared" si="1011"/>
        <v>23294.348999999998</v>
      </c>
      <c r="Q248" s="13"/>
      <c r="R248" s="13">
        <f t="shared" si="1012"/>
        <v>23294.348999999998</v>
      </c>
      <c r="S248" s="13"/>
      <c r="T248" s="13">
        <f t="shared" si="1013"/>
        <v>23294.348999999998</v>
      </c>
      <c r="U248" s="13"/>
      <c r="V248" s="13">
        <f t="shared" si="1014"/>
        <v>23294.348999999998</v>
      </c>
      <c r="W248" s="13"/>
      <c r="X248" s="13">
        <f t="shared" si="1056"/>
        <v>23294.348999999998</v>
      </c>
      <c r="Y248" s="13"/>
      <c r="Z248" s="13">
        <f t="shared" si="1057"/>
        <v>23294.348999999998</v>
      </c>
      <c r="AA248" s="13"/>
      <c r="AB248" s="13">
        <f t="shared" si="1058"/>
        <v>23294.348999999998</v>
      </c>
      <c r="AC248" s="22"/>
      <c r="AD248" s="41">
        <f t="shared" si="1059"/>
        <v>23294.348999999998</v>
      </c>
      <c r="AE248" s="13"/>
      <c r="AF248" s="41"/>
      <c r="AG248" s="13"/>
      <c r="AH248" s="13"/>
      <c r="AI248" s="13">
        <f t="shared" si="1019"/>
        <v>0</v>
      </c>
      <c r="AJ248" s="13"/>
      <c r="AK248" s="13">
        <f t="shared" si="1020"/>
        <v>0</v>
      </c>
      <c r="AL248" s="13"/>
      <c r="AM248" s="13">
        <f t="shared" si="1021"/>
        <v>0</v>
      </c>
      <c r="AN248" s="13"/>
      <c r="AO248" s="13">
        <f t="shared" si="1022"/>
        <v>0</v>
      </c>
      <c r="AP248" s="13"/>
      <c r="AQ248" s="13">
        <f t="shared" si="1023"/>
        <v>0</v>
      </c>
      <c r="AR248" s="13"/>
      <c r="AS248" s="13">
        <f t="shared" si="1024"/>
        <v>0</v>
      </c>
      <c r="AT248" s="13"/>
      <c r="AU248" s="13">
        <f t="shared" si="1025"/>
        <v>0</v>
      </c>
      <c r="AV248" s="13"/>
      <c r="AW248" s="13">
        <f t="shared" si="1026"/>
        <v>0</v>
      </c>
      <c r="AX248" s="13"/>
      <c r="AY248" s="13">
        <f t="shared" si="1027"/>
        <v>0</v>
      </c>
      <c r="AZ248" s="13"/>
      <c r="BA248" s="13">
        <f t="shared" si="1060"/>
        <v>0</v>
      </c>
      <c r="BB248" s="13"/>
      <c r="BC248" s="13">
        <f t="shared" si="1061"/>
        <v>0</v>
      </c>
      <c r="BD248" s="13"/>
      <c r="BE248" s="13">
        <f t="shared" si="1062"/>
        <v>0</v>
      </c>
      <c r="BF248" s="22"/>
      <c r="BG248" s="41">
        <f t="shared" si="1063"/>
        <v>0</v>
      </c>
      <c r="BH248" s="13"/>
      <c r="BI248" s="14"/>
      <c r="BJ248" s="14"/>
      <c r="BK248" s="14"/>
      <c r="BL248" s="14">
        <f t="shared" si="1032"/>
        <v>0</v>
      </c>
      <c r="BM248" s="14"/>
      <c r="BN248" s="14">
        <f t="shared" si="1033"/>
        <v>0</v>
      </c>
      <c r="BO248" s="14"/>
      <c r="BP248" s="14">
        <f t="shared" si="1034"/>
        <v>0</v>
      </c>
      <c r="BQ248" s="14"/>
      <c r="BR248" s="14">
        <f t="shared" si="1035"/>
        <v>0</v>
      </c>
      <c r="BS248" s="14"/>
      <c r="BT248" s="14">
        <f t="shared" si="1036"/>
        <v>0</v>
      </c>
      <c r="BU248" s="14"/>
      <c r="BV248" s="14">
        <f t="shared" si="1037"/>
        <v>0</v>
      </c>
      <c r="BW248" s="14"/>
      <c r="BX248" s="14">
        <f t="shared" si="1038"/>
        <v>0</v>
      </c>
      <c r="BY248" s="14"/>
      <c r="BZ248" s="14">
        <f t="shared" si="1039"/>
        <v>0</v>
      </c>
      <c r="CA248" s="14"/>
      <c r="CB248" s="14">
        <f t="shared" si="1064"/>
        <v>0</v>
      </c>
      <c r="CC248" s="14"/>
      <c r="CD248" s="14">
        <f t="shared" si="1065"/>
        <v>0</v>
      </c>
      <c r="CE248" s="14"/>
      <c r="CF248" s="14">
        <f t="shared" si="1066"/>
        <v>0</v>
      </c>
      <c r="CG248" s="24"/>
      <c r="CH248" s="43">
        <f t="shared" si="1067"/>
        <v>0</v>
      </c>
      <c r="CI248" s="8" t="s">
        <v>323</v>
      </c>
      <c r="CJ248" s="11"/>
    </row>
    <row r="249" spans="1:88" ht="56.25" customHeight="1" x14ac:dyDescent="0.35">
      <c r="A249" s="90" t="s">
        <v>282</v>
      </c>
      <c r="B249" s="95" t="s">
        <v>363</v>
      </c>
      <c r="C249" s="100" t="s">
        <v>349</v>
      </c>
      <c r="D249" s="13"/>
      <c r="E249" s="41"/>
      <c r="F249" s="13"/>
      <c r="G249" s="13"/>
      <c r="H249" s="13"/>
      <c r="I249" s="13"/>
      <c r="J249" s="13"/>
      <c r="K249" s="13"/>
      <c r="L249" s="13"/>
      <c r="M249" s="13">
        <v>20</v>
      </c>
      <c r="N249" s="13">
        <f t="shared" si="1010"/>
        <v>20</v>
      </c>
      <c r="O249" s="13"/>
      <c r="P249" s="13">
        <f t="shared" si="1011"/>
        <v>20</v>
      </c>
      <c r="Q249" s="13"/>
      <c r="R249" s="13">
        <f t="shared" si="1012"/>
        <v>20</v>
      </c>
      <c r="S249" s="13"/>
      <c r="T249" s="13">
        <f t="shared" si="1013"/>
        <v>20</v>
      </c>
      <c r="U249" s="13">
        <v>-20</v>
      </c>
      <c r="V249" s="13">
        <f t="shared" si="1014"/>
        <v>0</v>
      </c>
      <c r="W249" s="13"/>
      <c r="X249" s="13">
        <f t="shared" si="1056"/>
        <v>0</v>
      </c>
      <c r="Y249" s="13">
        <v>0</v>
      </c>
      <c r="Z249" s="13">
        <f>X249+Y249</f>
        <v>0</v>
      </c>
      <c r="AA249" s="13">
        <v>0</v>
      </c>
      <c r="AB249" s="13">
        <f>Z249+AA249</f>
        <v>0</v>
      </c>
      <c r="AC249" s="22">
        <v>0</v>
      </c>
      <c r="AD249" s="41">
        <f>AB249+AC249</f>
        <v>0</v>
      </c>
      <c r="AE249" s="13"/>
      <c r="AF249" s="41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>
        <f t="shared" si="1023"/>
        <v>0</v>
      </c>
      <c r="AR249" s="13"/>
      <c r="AS249" s="13">
        <f t="shared" si="1024"/>
        <v>0</v>
      </c>
      <c r="AT249" s="13"/>
      <c r="AU249" s="13">
        <f t="shared" si="1025"/>
        <v>0</v>
      </c>
      <c r="AV249" s="13"/>
      <c r="AW249" s="13">
        <f t="shared" si="1026"/>
        <v>0</v>
      </c>
      <c r="AX249" s="13"/>
      <c r="AY249" s="13">
        <f t="shared" si="1027"/>
        <v>0</v>
      </c>
      <c r="AZ249" s="13"/>
      <c r="BA249" s="13">
        <f t="shared" si="1060"/>
        <v>0</v>
      </c>
      <c r="BB249" s="13">
        <v>11495</v>
      </c>
      <c r="BC249" s="13">
        <f t="shared" si="1061"/>
        <v>11495</v>
      </c>
      <c r="BD249" s="13"/>
      <c r="BE249" s="13">
        <f t="shared" si="1062"/>
        <v>11495</v>
      </c>
      <c r="BF249" s="22"/>
      <c r="BG249" s="41">
        <f t="shared" si="1063"/>
        <v>11495</v>
      </c>
      <c r="BH249" s="13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>
        <f t="shared" si="1035"/>
        <v>0</v>
      </c>
      <c r="BS249" s="14"/>
      <c r="BT249" s="14">
        <f t="shared" si="1036"/>
        <v>0</v>
      </c>
      <c r="BU249" s="14"/>
      <c r="BV249" s="14">
        <f t="shared" si="1037"/>
        <v>0</v>
      </c>
      <c r="BW249" s="14"/>
      <c r="BX249" s="14">
        <f t="shared" si="1038"/>
        <v>0</v>
      </c>
      <c r="BY249" s="14"/>
      <c r="BZ249" s="14">
        <f t="shared" si="1039"/>
        <v>0</v>
      </c>
      <c r="CA249" s="14"/>
      <c r="CB249" s="14">
        <f t="shared" si="1064"/>
        <v>0</v>
      </c>
      <c r="CC249" s="14">
        <v>0</v>
      </c>
      <c r="CD249" s="14">
        <f t="shared" si="1065"/>
        <v>0</v>
      </c>
      <c r="CE249" s="14">
        <v>0</v>
      </c>
      <c r="CF249" s="14">
        <f t="shared" si="1066"/>
        <v>0</v>
      </c>
      <c r="CG249" s="24">
        <v>0</v>
      </c>
      <c r="CH249" s="43">
        <f t="shared" si="1067"/>
        <v>0</v>
      </c>
      <c r="CI249" s="8" t="s">
        <v>364</v>
      </c>
      <c r="CJ249" s="11"/>
    </row>
    <row r="250" spans="1:88" ht="56.25" customHeight="1" x14ac:dyDescent="0.35">
      <c r="A250" s="90" t="s">
        <v>286</v>
      </c>
      <c r="B250" s="95" t="s">
        <v>397</v>
      </c>
      <c r="C250" s="100" t="s">
        <v>349</v>
      </c>
      <c r="D250" s="13"/>
      <c r="E250" s="41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>
        <f t="shared" si="1014"/>
        <v>0</v>
      </c>
      <c r="W250" s="13"/>
      <c r="X250" s="13">
        <f t="shared" si="1056"/>
        <v>0</v>
      </c>
      <c r="Y250" s="13"/>
      <c r="Z250" s="13">
        <f t="shared" si="1057"/>
        <v>0</v>
      </c>
      <c r="AA250" s="13"/>
      <c r="AB250" s="13">
        <f t="shared" ref="AB250:AB251" si="1068">Z250+AA250</f>
        <v>0</v>
      </c>
      <c r="AC250" s="22"/>
      <c r="AD250" s="41">
        <f t="shared" ref="AD250:AD251" si="1069">AB250+AC250</f>
        <v>0</v>
      </c>
      <c r="AE250" s="13"/>
      <c r="AF250" s="41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>
        <v>5820.4989999999998</v>
      </c>
      <c r="AY250" s="13">
        <f t="shared" si="1027"/>
        <v>5820.4989999999998</v>
      </c>
      <c r="AZ250" s="13"/>
      <c r="BA250" s="13">
        <f t="shared" si="1060"/>
        <v>5820.4989999999998</v>
      </c>
      <c r="BB250" s="13"/>
      <c r="BC250" s="13">
        <f t="shared" si="1061"/>
        <v>5820.4989999999998</v>
      </c>
      <c r="BD250" s="13"/>
      <c r="BE250" s="13">
        <f t="shared" si="1062"/>
        <v>5820.4989999999998</v>
      </c>
      <c r="BF250" s="22"/>
      <c r="BG250" s="41">
        <f t="shared" si="1063"/>
        <v>5820.4989999999998</v>
      </c>
      <c r="BH250" s="13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>
        <f t="shared" si="1039"/>
        <v>0</v>
      </c>
      <c r="CA250" s="14"/>
      <c r="CB250" s="14">
        <f t="shared" si="1064"/>
        <v>0</v>
      </c>
      <c r="CC250" s="14"/>
      <c r="CD250" s="14">
        <f t="shared" si="1065"/>
        <v>0</v>
      </c>
      <c r="CE250" s="14"/>
      <c r="CF250" s="14">
        <f t="shared" si="1066"/>
        <v>0</v>
      </c>
      <c r="CG250" s="24"/>
      <c r="CH250" s="43">
        <f t="shared" si="1067"/>
        <v>0</v>
      </c>
      <c r="CI250" s="8" t="s">
        <v>398</v>
      </c>
      <c r="CJ250" s="11"/>
    </row>
    <row r="251" spans="1:88" x14ac:dyDescent="0.35">
      <c r="A251" s="90"/>
      <c r="B251" s="95" t="s">
        <v>27</v>
      </c>
      <c r="C251" s="95"/>
      <c r="D251" s="27">
        <f>D253</f>
        <v>2462496.4</v>
      </c>
      <c r="E251" s="27">
        <f>E253</f>
        <v>0</v>
      </c>
      <c r="F251" s="27">
        <f t="shared" si="822"/>
        <v>2462496.4</v>
      </c>
      <c r="G251" s="27">
        <f>G253</f>
        <v>0</v>
      </c>
      <c r="H251" s="27">
        <f t="shared" si="1007"/>
        <v>2462496.4</v>
      </c>
      <c r="I251" s="27">
        <f>I253</f>
        <v>0</v>
      </c>
      <c r="J251" s="27">
        <f t="shared" si="1008"/>
        <v>2462496.4</v>
      </c>
      <c r="K251" s="27">
        <f>K253</f>
        <v>0</v>
      </c>
      <c r="L251" s="27">
        <f t="shared" si="1009"/>
        <v>2462496.4</v>
      </c>
      <c r="M251" s="27">
        <f>M253</f>
        <v>0</v>
      </c>
      <c r="N251" s="27">
        <f t="shared" si="1010"/>
        <v>2462496.4</v>
      </c>
      <c r="O251" s="27">
        <f>O253</f>
        <v>0</v>
      </c>
      <c r="P251" s="27">
        <f t="shared" si="1011"/>
        <v>2462496.4</v>
      </c>
      <c r="Q251" s="27">
        <f>Q253</f>
        <v>0</v>
      </c>
      <c r="R251" s="27">
        <f t="shared" si="1012"/>
        <v>2462496.4</v>
      </c>
      <c r="S251" s="27">
        <f>S253</f>
        <v>0</v>
      </c>
      <c r="T251" s="27">
        <f t="shared" si="1013"/>
        <v>2462496.4</v>
      </c>
      <c r="U251" s="27">
        <f>U253</f>
        <v>0</v>
      </c>
      <c r="V251" s="27">
        <f t="shared" si="1014"/>
        <v>2462496.4</v>
      </c>
      <c r="W251" s="27">
        <f>W253</f>
        <v>0</v>
      </c>
      <c r="X251" s="27">
        <f t="shared" si="1056"/>
        <v>2462496.4</v>
      </c>
      <c r="Y251" s="27">
        <f>Y253</f>
        <v>0</v>
      </c>
      <c r="Z251" s="27">
        <f t="shared" si="1057"/>
        <v>2462496.4</v>
      </c>
      <c r="AA251" s="13">
        <f>AA253</f>
        <v>0</v>
      </c>
      <c r="AB251" s="27">
        <f t="shared" si="1068"/>
        <v>2462496.4</v>
      </c>
      <c r="AC251" s="27">
        <f>AC253</f>
        <v>0</v>
      </c>
      <c r="AD251" s="41">
        <f t="shared" si="1069"/>
        <v>2462496.4</v>
      </c>
      <c r="AE251" s="27">
        <f t="shared" ref="AE251:BH251" si="1070">AE253</f>
        <v>700000</v>
      </c>
      <c r="AF251" s="27">
        <f>AF253</f>
        <v>0</v>
      </c>
      <c r="AG251" s="27">
        <f t="shared" si="835"/>
        <v>700000</v>
      </c>
      <c r="AH251" s="27">
        <f>AH253</f>
        <v>0</v>
      </c>
      <c r="AI251" s="27">
        <f t="shared" si="1019"/>
        <v>700000</v>
      </c>
      <c r="AJ251" s="27">
        <f>AJ253</f>
        <v>0</v>
      </c>
      <c r="AK251" s="27">
        <f t="shared" si="1020"/>
        <v>700000</v>
      </c>
      <c r="AL251" s="27">
        <f>AL253</f>
        <v>0</v>
      </c>
      <c r="AM251" s="27">
        <f t="shared" si="1021"/>
        <v>700000</v>
      </c>
      <c r="AN251" s="27">
        <f>AN253</f>
        <v>0</v>
      </c>
      <c r="AO251" s="27">
        <f t="shared" si="1022"/>
        <v>700000</v>
      </c>
      <c r="AP251" s="27">
        <f>AP253</f>
        <v>0</v>
      </c>
      <c r="AQ251" s="27">
        <f t="shared" si="1023"/>
        <v>700000</v>
      </c>
      <c r="AR251" s="27">
        <f>AR253</f>
        <v>0</v>
      </c>
      <c r="AS251" s="27">
        <f t="shared" si="1024"/>
        <v>700000</v>
      </c>
      <c r="AT251" s="27">
        <f>AT253</f>
        <v>0</v>
      </c>
      <c r="AU251" s="27">
        <f t="shared" si="1025"/>
        <v>700000</v>
      </c>
      <c r="AV251" s="27">
        <f>AV253</f>
        <v>0</v>
      </c>
      <c r="AW251" s="27">
        <f t="shared" si="1026"/>
        <v>700000</v>
      </c>
      <c r="AX251" s="27">
        <f>AX253</f>
        <v>0</v>
      </c>
      <c r="AY251" s="27">
        <f t="shared" si="1027"/>
        <v>700000</v>
      </c>
      <c r="AZ251" s="27">
        <f>AZ253</f>
        <v>0</v>
      </c>
      <c r="BA251" s="27">
        <f t="shared" si="1060"/>
        <v>700000</v>
      </c>
      <c r="BB251" s="13">
        <f>BB253</f>
        <v>0</v>
      </c>
      <c r="BC251" s="27">
        <f t="shared" si="1061"/>
        <v>700000</v>
      </c>
      <c r="BD251" s="13">
        <f>BD253</f>
        <v>0</v>
      </c>
      <c r="BE251" s="27">
        <f t="shared" si="1062"/>
        <v>700000</v>
      </c>
      <c r="BF251" s="27">
        <f>BF253</f>
        <v>0</v>
      </c>
      <c r="BG251" s="41">
        <f t="shared" si="1063"/>
        <v>700000</v>
      </c>
      <c r="BH251" s="27">
        <f t="shared" si="1070"/>
        <v>0</v>
      </c>
      <c r="BI251" s="28">
        <f>BI253</f>
        <v>0</v>
      </c>
      <c r="BJ251" s="28">
        <f t="shared" si="837"/>
        <v>0</v>
      </c>
      <c r="BK251" s="28">
        <f>BK253</f>
        <v>0</v>
      </c>
      <c r="BL251" s="28">
        <f t="shared" si="1032"/>
        <v>0</v>
      </c>
      <c r="BM251" s="28">
        <f>BM253</f>
        <v>0</v>
      </c>
      <c r="BN251" s="28">
        <f t="shared" si="1033"/>
        <v>0</v>
      </c>
      <c r="BO251" s="28">
        <f>BO253</f>
        <v>0</v>
      </c>
      <c r="BP251" s="28">
        <f t="shared" si="1034"/>
        <v>0</v>
      </c>
      <c r="BQ251" s="28">
        <f>BQ253</f>
        <v>0</v>
      </c>
      <c r="BR251" s="28">
        <f t="shared" si="1035"/>
        <v>0</v>
      </c>
      <c r="BS251" s="28">
        <f>BS253</f>
        <v>0</v>
      </c>
      <c r="BT251" s="28">
        <f t="shared" si="1036"/>
        <v>0</v>
      </c>
      <c r="BU251" s="28">
        <f>BU253</f>
        <v>0</v>
      </c>
      <c r="BV251" s="28">
        <f t="shared" si="1037"/>
        <v>0</v>
      </c>
      <c r="BW251" s="28">
        <f>BW253</f>
        <v>0</v>
      </c>
      <c r="BX251" s="28">
        <f t="shared" si="1038"/>
        <v>0</v>
      </c>
      <c r="BY251" s="28">
        <f>BY253</f>
        <v>0</v>
      </c>
      <c r="BZ251" s="28">
        <f t="shared" si="1039"/>
        <v>0</v>
      </c>
      <c r="CA251" s="28">
        <f>CA253</f>
        <v>0</v>
      </c>
      <c r="CB251" s="28">
        <f t="shared" si="1064"/>
        <v>0</v>
      </c>
      <c r="CC251" s="14">
        <f>CC253</f>
        <v>0</v>
      </c>
      <c r="CD251" s="28">
        <f t="shared" si="1065"/>
        <v>0</v>
      </c>
      <c r="CE251" s="14">
        <f>CE253</f>
        <v>0</v>
      </c>
      <c r="CF251" s="28">
        <f t="shared" si="1066"/>
        <v>0</v>
      </c>
      <c r="CG251" s="28">
        <f>CG253</f>
        <v>0</v>
      </c>
      <c r="CH251" s="43">
        <f t="shared" si="1067"/>
        <v>0</v>
      </c>
      <c r="CI251" s="29"/>
      <c r="CJ251" s="31"/>
    </row>
    <row r="252" spans="1:88" x14ac:dyDescent="0.35">
      <c r="A252" s="90"/>
      <c r="B252" s="91" t="s">
        <v>5</v>
      </c>
      <c r="C252" s="95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13"/>
      <c r="AB252" s="27"/>
      <c r="AC252" s="27"/>
      <c r="AD252" s="41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7"/>
      <c r="AS252" s="27"/>
      <c r="AT252" s="27"/>
      <c r="AU252" s="27"/>
      <c r="AV252" s="27"/>
      <c r="AW252" s="27"/>
      <c r="AX252" s="27"/>
      <c r="AY252" s="27"/>
      <c r="AZ252" s="27"/>
      <c r="BA252" s="27"/>
      <c r="BB252" s="13"/>
      <c r="BC252" s="27"/>
      <c r="BD252" s="13"/>
      <c r="BE252" s="27"/>
      <c r="BF252" s="27"/>
      <c r="BG252" s="41"/>
      <c r="BH252" s="28"/>
      <c r="BI252" s="28"/>
      <c r="BJ252" s="28"/>
      <c r="BK252" s="28"/>
      <c r="BL252" s="28"/>
      <c r="BM252" s="28"/>
      <c r="BN252" s="28"/>
      <c r="BO252" s="28"/>
      <c r="BP252" s="28"/>
      <c r="BQ252" s="28"/>
      <c r="BR252" s="28"/>
      <c r="BS252" s="28"/>
      <c r="BT252" s="28"/>
      <c r="BU252" s="28"/>
      <c r="BV252" s="28"/>
      <c r="BW252" s="28"/>
      <c r="BX252" s="28"/>
      <c r="BY252" s="28"/>
      <c r="BZ252" s="28"/>
      <c r="CA252" s="28"/>
      <c r="CB252" s="28"/>
      <c r="CC252" s="14"/>
      <c r="CD252" s="28"/>
      <c r="CE252" s="14"/>
      <c r="CF252" s="28"/>
      <c r="CG252" s="28"/>
      <c r="CH252" s="43"/>
      <c r="CI252" s="29"/>
      <c r="CJ252" s="31"/>
    </row>
    <row r="253" spans="1:88" x14ac:dyDescent="0.35">
      <c r="A253" s="90"/>
      <c r="B253" s="91" t="s">
        <v>12</v>
      </c>
      <c r="C253" s="95"/>
      <c r="D253" s="27">
        <f>D256</f>
        <v>2462496.4</v>
      </c>
      <c r="E253" s="27">
        <f>E256</f>
        <v>0</v>
      </c>
      <c r="F253" s="27">
        <f t="shared" si="822"/>
        <v>2462496.4</v>
      </c>
      <c r="G253" s="27">
        <f>G256</f>
        <v>0</v>
      </c>
      <c r="H253" s="27">
        <f t="shared" ref="H253:H254" si="1071">F253+G253</f>
        <v>2462496.4</v>
      </c>
      <c r="I253" s="27">
        <f>I256</f>
        <v>0</v>
      </c>
      <c r="J253" s="27">
        <f t="shared" ref="J253:J254" si="1072">H253+I253</f>
        <v>2462496.4</v>
      </c>
      <c r="K253" s="27">
        <f>K256</f>
        <v>0</v>
      </c>
      <c r="L253" s="27">
        <f t="shared" ref="L253:L254" si="1073">J253+K253</f>
        <v>2462496.4</v>
      </c>
      <c r="M253" s="27">
        <f>M256</f>
        <v>0</v>
      </c>
      <c r="N253" s="27">
        <f t="shared" ref="N253:N254" si="1074">L253+M253</f>
        <v>2462496.4</v>
      </c>
      <c r="O253" s="27">
        <f>O256</f>
        <v>0</v>
      </c>
      <c r="P253" s="27">
        <f t="shared" ref="P253:P254" si="1075">N253+O253</f>
        <v>2462496.4</v>
      </c>
      <c r="Q253" s="27">
        <f>Q256</f>
        <v>0</v>
      </c>
      <c r="R253" s="27">
        <f t="shared" ref="R253:R254" si="1076">P253+Q253</f>
        <v>2462496.4</v>
      </c>
      <c r="S253" s="27">
        <f>S256</f>
        <v>0</v>
      </c>
      <c r="T253" s="27">
        <f t="shared" ref="T253:T254" si="1077">R253+S253</f>
        <v>2462496.4</v>
      </c>
      <c r="U253" s="27">
        <f>U256</f>
        <v>0</v>
      </c>
      <c r="V253" s="27">
        <f t="shared" ref="V253:V254" si="1078">T253+U253</f>
        <v>2462496.4</v>
      </c>
      <c r="W253" s="27">
        <f>W256</f>
        <v>0</v>
      </c>
      <c r="X253" s="27">
        <f t="shared" ref="X253:X254" si="1079">V253+W253</f>
        <v>2462496.4</v>
      </c>
      <c r="Y253" s="27">
        <f>Y256</f>
        <v>0</v>
      </c>
      <c r="Z253" s="27">
        <f t="shared" ref="Z253:Z254" si="1080">X253+Y253</f>
        <v>2462496.4</v>
      </c>
      <c r="AA253" s="13">
        <f>AA256</f>
        <v>0</v>
      </c>
      <c r="AB253" s="27">
        <f t="shared" ref="AB253:AB254" si="1081">Z253+AA253</f>
        <v>2462496.4</v>
      </c>
      <c r="AC253" s="27">
        <f>AC256</f>
        <v>0</v>
      </c>
      <c r="AD253" s="41">
        <f t="shared" ref="AD253:AD254" si="1082">AB253+AC253</f>
        <v>2462496.4</v>
      </c>
      <c r="AE253" s="27">
        <f t="shared" ref="AE253:BH253" si="1083">AE256</f>
        <v>700000</v>
      </c>
      <c r="AF253" s="27">
        <f>AF256</f>
        <v>0</v>
      </c>
      <c r="AG253" s="27">
        <f t="shared" si="835"/>
        <v>700000</v>
      </c>
      <c r="AH253" s="27">
        <f>AH256</f>
        <v>0</v>
      </c>
      <c r="AI253" s="27">
        <f t="shared" ref="AI253:AI254" si="1084">AG253+AH253</f>
        <v>700000</v>
      </c>
      <c r="AJ253" s="27">
        <f>AJ256</f>
        <v>0</v>
      </c>
      <c r="AK253" s="27">
        <f>AI253+AJ253</f>
        <v>700000</v>
      </c>
      <c r="AL253" s="27">
        <f>AL256</f>
        <v>0</v>
      </c>
      <c r="AM253" s="27">
        <f>AK253+AL253</f>
        <v>700000</v>
      </c>
      <c r="AN253" s="27">
        <f>AN256</f>
        <v>0</v>
      </c>
      <c r="AO253" s="27">
        <f>AM253+AN253</f>
        <v>700000</v>
      </c>
      <c r="AP253" s="27">
        <f>AP256</f>
        <v>0</v>
      </c>
      <c r="AQ253" s="27">
        <f>AO253+AP253</f>
        <v>700000</v>
      </c>
      <c r="AR253" s="27">
        <f>AR256</f>
        <v>0</v>
      </c>
      <c r="AS253" s="27">
        <f>AQ253+AR253</f>
        <v>700000</v>
      </c>
      <c r="AT253" s="27">
        <f>AT256</f>
        <v>0</v>
      </c>
      <c r="AU253" s="27">
        <f>AS253+AT253</f>
        <v>700000</v>
      </c>
      <c r="AV253" s="27">
        <f>AV256</f>
        <v>0</v>
      </c>
      <c r="AW253" s="27">
        <f>AU253+AV253</f>
        <v>700000</v>
      </c>
      <c r="AX253" s="27">
        <f>AX256</f>
        <v>0</v>
      </c>
      <c r="AY253" s="27">
        <f>AW253+AX253</f>
        <v>700000</v>
      </c>
      <c r="AZ253" s="27">
        <f>AZ256</f>
        <v>0</v>
      </c>
      <c r="BA253" s="27">
        <f>AY253+AZ253</f>
        <v>700000</v>
      </c>
      <c r="BB253" s="13">
        <f>BB256</f>
        <v>0</v>
      </c>
      <c r="BC253" s="27">
        <f>BA253+BB253</f>
        <v>700000</v>
      </c>
      <c r="BD253" s="13">
        <f>BD256</f>
        <v>0</v>
      </c>
      <c r="BE253" s="27">
        <f>BC253+BD253</f>
        <v>700000</v>
      </c>
      <c r="BF253" s="27">
        <f>BF256</f>
        <v>0</v>
      </c>
      <c r="BG253" s="41">
        <f>BE253+BF253</f>
        <v>700000</v>
      </c>
      <c r="BH253" s="27">
        <f t="shared" si="1083"/>
        <v>0</v>
      </c>
      <c r="BI253" s="28">
        <f>BI256</f>
        <v>0</v>
      </c>
      <c r="BJ253" s="28">
        <f t="shared" si="837"/>
        <v>0</v>
      </c>
      <c r="BK253" s="28">
        <f>BK256</f>
        <v>0</v>
      </c>
      <c r="BL253" s="28">
        <f t="shared" ref="BL253:BL254" si="1085">BJ253+BK253</f>
        <v>0</v>
      </c>
      <c r="BM253" s="28">
        <f>BM256</f>
        <v>0</v>
      </c>
      <c r="BN253" s="28">
        <f t="shared" ref="BN253:BN254" si="1086">BL253+BM253</f>
        <v>0</v>
      </c>
      <c r="BO253" s="28">
        <f>BO256</f>
        <v>0</v>
      </c>
      <c r="BP253" s="28">
        <f t="shared" ref="BP253:BP254" si="1087">BN253+BO253</f>
        <v>0</v>
      </c>
      <c r="BQ253" s="28">
        <f>BQ256</f>
        <v>0</v>
      </c>
      <c r="BR253" s="28">
        <f t="shared" ref="BR253:BR254" si="1088">BP253+BQ253</f>
        <v>0</v>
      </c>
      <c r="BS253" s="28">
        <f>BS256</f>
        <v>0</v>
      </c>
      <c r="BT253" s="28">
        <f t="shared" ref="BT253:BT254" si="1089">BR253+BS253</f>
        <v>0</v>
      </c>
      <c r="BU253" s="28">
        <f>BU256</f>
        <v>0</v>
      </c>
      <c r="BV253" s="28">
        <f t="shared" ref="BV253:BV254" si="1090">BT253+BU253</f>
        <v>0</v>
      </c>
      <c r="BW253" s="28">
        <f>BW256</f>
        <v>0</v>
      </c>
      <c r="BX253" s="28">
        <f t="shared" ref="BX253:BX254" si="1091">BV253+BW253</f>
        <v>0</v>
      </c>
      <c r="BY253" s="28">
        <f>BY256</f>
        <v>0</v>
      </c>
      <c r="BZ253" s="28">
        <f t="shared" ref="BZ253:BZ254" si="1092">BX253+BY253</f>
        <v>0</v>
      </c>
      <c r="CA253" s="28">
        <f>CA256</f>
        <v>0</v>
      </c>
      <c r="CB253" s="28">
        <f t="shared" ref="CB253:CB254" si="1093">BZ253+CA253</f>
        <v>0</v>
      </c>
      <c r="CC253" s="14">
        <f>CC256</f>
        <v>0</v>
      </c>
      <c r="CD253" s="28">
        <f t="shared" ref="CD253:CD254" si="1094">CB253+CC253</f>
        <v>0</v>
      </c>
      <c r="CE253" s="14">
        <f>CE256</f>
        <v>0</v>
      </c>
      <c r="CF253" s="28">
        <f t="shared" ref="CF253:CF254" si="1095">CD253+CE253</f>
        <v>0</v>
      </c>
      <c r="CG253" s="28">
        <f>CG256</f>
        <v>0</v>
      </c>
      <c r="CH253" s="43">
        <f t="shared" ref="CH253:CH254" si="1096">CF253+CG253</f>
        <v>0</v>
      </c>
      <c r="CI253" s="29"/>
      <c r="CJ253" s="31"/>
    </row>
    <row r="254" spans="1:88" ht="120.75" customHeight="1" x14ac:dyDescent="0.35">
      <c r="A254" s="90" t="s">
        <v>324</v>
      </c>
      <c r="B254" s="95" t="s">
        <v>240</v>
      </c>
      <c r="C254" s="100" t="s">
        <v>349</v>
      </c>
      <c r="D254" s="13">
        <f>D256</f>
        <v>2462496.4</v>
      </c>
      <c r="E254" s="41">
        <f>E256</f>
        <v>0</v>
      </c>
      <c r="F254" s="13">
        <f t="shared" si="822"/>
        <v>2462496.4</v>
      </c>
      <c r="G254" s="13">
        <f>G256</f>
        <v>0</v>
      </c>
      <c r="H254" s="13">
        <f t="shared" si="1071"/>
        <v>2462496.4</v>
      </c>
      <c r="I254" s="13">
        <f>I256</f>
        <v>0</v>
      </c>
      <c r="J254" s="13">
        <f t="shared" si="1072"/>
        <v>2462496.4</v>
      </c>
      <c r="K254" s="13">
        <f>K256</f>
        <v>0</v>
      </c>
      <c r="L254" s="13">
        <f t="shared" si="1073"/>
        <v>2462496.4</v>
      </c>
      <c r="M254" s="13">
        <f>M256</f>
        <v>0</v>
      </c>
      <c r="N254" s="13">
        <f t="shared" si="1074"/>
        <v>2462496.4</v>
      </c>
      <c r="O254" s="13">
        <f>O256</f>
        <v>0</v>
      </c>
      <c r="P254" s="13">
        <f t="shared" si="1075"/>
        <v>2462496.4</v>
      </c>
      <c r="Q254" s="13">
        <f>Q256</f>
        <v>0</v>
      </c>
      <c r="R254" s="13">
        <f t="shared" si="1076"/>
        <v>2462496.4</v>
      </c>
      <c r="S254" s="13">
        <f>S256</f>
        <v>0</v>
      </c>
      <c r="T254" s="13">
        <f t="shared" si="1077"/>
        <v>2462496.4</v>
      </c>
      <c r="U254" s="13">
        <f>U256</f>
        <v>0</v>
      </c>
      <c r="V254" s="13">
        <f t="shared" si="1078"/>
        <v>2462496.4</v>
      </c>
      <c r="W254" s="13">
        <f>W256</f>
        <v>0</v>
      </c>
      <c r="X254" s="13">
        <f t="shared" si="1079"/>
        <v>2462496.4</v>
      </c>
      <c r="Y254" s="13">
        <f>Y256</f>
        <v>0</v>
      </c>
      <c r="Z254" s="13">
        <f t="shared" si="1080"/>
        <v>2462496.4</v>
      </c>
      <c r="AA254" s="13">
        <f>AA256</f>
        <v>0</v>
      </c>
      <c r="AB254" s="13">
        <f t="shared" si="1081"/>
        <v>2462496.4</v>
      </c>
      <c r="AC254" s="22">
        <f>AC256</f>
        <v>0</v>
      </c>
      <c r="AD254" s="41">
        <f t="shared" si="1082"/>
        <v>2462496.4</v>
      </c>
      <c r="AE254" s="13">
        <f t="shared" ref="AE254:BH254" si="1097">AE256</f>
        <v>700000</v>
      </c>
      <c r="AF254" s="41">
        <f>AF256</f>
        <v>0</v>
      </c>
      <c r="AG254" s="13">
        <f t="shared" si="835"/>
        <v>700000</v>
      </c>
      <c r="AH254" s="13">
        <f>AH256</f>
        <v>0</v>
      </c>
      <c r="AI254" s="13">
        <f t="shared" si="1084"/>
        <v>700000</v>
      </c>
      <c r="AJ254" s="13">
        <f>AJ256</f>
        <v>0</v>
      </c>
      <c r="AK254" s="13">
        <f>AI254+AJ254</f>
        <v>700000</v>
      </c>
      <c r="AL254" s="13">
        <f>AL256</f>
        <v>0</v>
      </c>
      <c r="AM254" s="13">
        <f>AK254+AL254</f>
        <v>700000</v>
      </c>
      <c r="AN254" s="13">
        <f>AN256</f>
        <v>0</v>
      </c>
      <c r="AO254" s="13">
        <f>AM254+AN254</f>
        <v>700000</v>
      </c>
      <c r="AP254" s="13">
        <f>AP256</f>
        <v>0</v>
      </c>
      <c r="AQ254" s="13">
        <f>AO254+AP254</f>
        <v>700000</v>
      </c>
      <c r="AR254" s="13">
        <f>AR256</f>
        <v>0</v>
      </c>
      <c r="AS254" s="13">
        <f>AQ254+AR254</f>
        <v>700000</v>
      </c>
      <c r="AT254" s="13">
        <f>AT256</f>
        <v>0</v>
      </c>
      <c r="AU254" s="13">
        <f>AS254+AT254</f>
        <v>700000</v>
      </c>
      <c r="AV254" s="13">
        <f>AV256</f>
        <v>0</v>
      </c>
      <c r="AW254" s="13">
        <f>AU254+AV254</f>
        <v>700000</v>
      </c>
      <c r="AX254" s="13">
        <f>AX256</f>
        <v>0</v>
      </c>
      <c r="AY254" s="13">
        <f>AW254+AX254</f>
        <v>700000</v>
      </c>
      <c r="AZ254" s="13">
        <f>AZ256</f>
        <v>0</v>
      </c>
      <c r="BA254" s="13">
        <f>AY254+AZ254</f>
        <v>700000</v>
      </c>
      <c r="BB254" s="13">
        <f>BB256</f>
        <v>0</v>
      </c>
      <c r="BC254" s="13">
        <f>BA254+BB254</f>
        <v>700000</v>
      </c>
      <c r="BD254" s="13">
        <f>BD256</f>
        <v>0</v>
      </c>
      <c r="BE254" s="13">
        <f>BC254+BD254</f>
        <v>700000</v>
      </c>
      <c r="BF254" s="22">
        <f>BF256</f>
        <v>0</v>
      </c>
      <c r="BG254" s="41">
        <f>BE254+BF254</f>
        <v>700000</v>
      </c>
      <c r="BH254" s="13">
        <f t="shared" si="1097"/>
        <v>0</v>
      </c>
      <c r="BI254" s="14">
        <f>BI256</f>
        <v>0</v>
      </c>
      <c r="BJ254" s="14">
        <f t="shared" si="837"/>
        <v>0</v>
      </c>
      <c r="BK254" s="14">
        <f>BK256</f>
        <v>0</v>
      </c>
      <c r="BL254" s="14">
        <f t="shared" si="1085"/>
        <v>0</v>
      </c>
      <c r="BM254" s="14">
        <f>BM256</f>
        <v>0</v>
      </c>
      <c r="BN254" s="14">
        <f t="shared" si="1086"/>
        <v>0</v>
      </c>
      <c r="BO254" s="14">
        <f>BO256</f>
        <v>0</v>
      </c>
      <c r="BP254" s="14">
        <f t="shared" si="1087"/>
        <v>0</v>
      </c>
      <c r="BQ254" s="14">
        <f>BQ256</f>
        <v>0</v>
      </c>
      <c r="BR254" s="14">
        <f t="shared" si="1088"/>
        <v>0</v>
      </c>
      <c r="BS254" s="14">
        <f>BS256</f>
        <v>0</v>
      </c>
      <c r="BT254" s="14">
        <f t="shared" si="1089"/>
        <v>0</v>
      </c>
      <c r="BU254" s="14">
        <f>BU256</f>
        <v>0</v>
      </c>
      <c r="BV254" s="14">
        <f t="shared" si="1090"/>
        <v>0</v>
      </c>
      <c r="BW254" s="14">
        <f>BW256</f>
        <v>0</v>
      </c>
      <c r="BX254" s="14">
        <f t="shared" si="1091"/>
        <v>0</v>
      </c>
      <c r="BY254" s="14">
        <f>BY256</f>
        <v>0</v>
      </c>
      <c r="BZ254" s="14">
        <f t="shared" si="1092"/>
        <v>0</v>
      </c>
      <c r="CA254" s="14">
        <f>CA256</f>
        <v>0</v>
      </c>
      <c r="CB254" s="14">
        <f t="shared" si="1093"/>
        <v>0</v>
      </c>
      <c r="CC254" s="14">
        <f>CC256</f>
        <v>0</v>
      </c>
      <c r="CD254" s="14">
        <f t="shared" si="1094"/>
        <v>0</v>
      </c>
      <c r="CE254" s="14">
        <f>CE256</f>
        <v>0</v>
      </c>
      <c r="CF254" s="14">
        <f t="shared" si="1095"/>
        <v>0</v>
      </c>
      <c r="CG254" s="24">
        <f>CG256</f>
        <v>0</v>
      </c>
      <c r="CH254" s="43">
        <f t="shared" si="1096"/>
        <v>0</v>
      </c>
      <c r="CJ254" s="11"/>
    </row>
    <row r="255" spans="1:88" ht="18.75" customHeight="1" x14ac:dyDescent="0.35">
      <c r="A255" s="90"/>
      <c r="B255" s="95" t="s">
        <v>5</v>
      </c>
      <c r="C255" s="95"/>
      <c r="D255" s="13"/>
      <c r="E255" s="41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22"/>
      <c r="AD255" s="41"/>
      <c r="AE255" s="13"/>
      <c r="AF255" s="41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  <c r="BC255" s="13"/>
      <c r="BD255" s="13"/>
      <c r="BE255" s="13"/>
      <c r="BF255" s="22"/>
      <c r="BG255" s="41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24"/>
      <c r="CH255" s="43"/>
      <c r="CJ255" s="11"/>
    </row>
    <row r="256" spans="1:88" ht="18.75" customHeight="1" x14ac:dyDescent="0.35">
      <c r="A256" s="90"/>
      <c r="B256" s="91" t="s">
        <v>12</v>
      </c>
      <c r="C256" s="95"/>
      <c r="D256" s="13">
        <v>2462496.4</v>
      </c>
      <c r="E256" s="41"/>
      <c r="F256" s="13">
        <f t="shared" si="822"/>
        <v>2462496.4</v>
      </c>
      <c r="G256" s="13"/>
      <c r="H256" s="13">
        <f t="shared" ref="H256:H257" si="1098">F256+G256</f>
        <v>2462496.4</v>
      </c>
      <c r="I256" s="13"/>
      <c r="J256" s="13">
        <f t="shared" ref="J256:J257" si="1099">H256+I256</f>
        <v>2462496.4</v>
      </c>
      <c r="K256" s="13"/>
      <c r="L256" s="13">
        <f t="shared" ref="L256:L257" si="1100">J256+K256</f>
        <v>2462496.4</v>
      </c>
      <c r="M256" s="13"/>
      <c r="N256" s="13">
        <f t="shared" ref="N256:N257" si="1101">L256+M256</f>
        <v>2462496.4</v>
      </c>
      <c r="O256" s="13"/>
      <c r="P256" s="13">
        <f t="shared" ref="P256:P257" si="1102">N256+O256</f>
        <v>2462496.4</v>
      </c>
      <c r="Q256" s="13"/>
      <c r="R256" s="13">
        <f t="shared" ref="R256:R257" si="1103">P256+Q256</f>
        <v>2462496.4</v>
      </c>
      <c r="S256" s="13"/>
      <c r="T256" s="13">
        <f t="shared" ref="T256:T257" si="1104">R256+S256</f>
        <v>2462496.4</v>
      </c>
      <c r="U256" s="13"/>
      <c r="V256" s="13">
        <f t="shared" ref="V256:V257" si="1105">T256+U256</f>
        <v>2462496.4</v>
      </c>
      <c r="W256" s="13"/>
      <c r="X256" s="13">
        <f t="shared" ref="X256:X257" si="1106">V256+W256</f>
        <v>2462496.4</v>
      </c>
      <c r="Y256" s="13"/>
      <c r="Z256" s="13">
        <f t="shared" ref="Z256:Z257" si="1107">X256+Y256</f>
        <v>2462496.4</v>
      </c>
      <c r="AA256" s="13"/>
      <c r="AB256" s="13">
        <f t="shared" ref="AB256:AB257" si="1108">Z256+AA256</f>
        <v>2462496.4</v>
      </c>
      <c r="AC256" s="22"/>
      <c r="AD256" s="41">
        <f t="shared" ref="AD256:AD257" si="1109">AB256+AC256</f>
        <v>2462496.4</v>
      </c>
      <c r="AE256" s="13">
        <v>700000</v>
      </c>
      <c r="AF256" s="41"/>
      <c r="AG256" s="13">
        <f t="shared" si="835"/>
        <v>700000</v>
      </c>
      <c r="AH256" s="13"/>
      <c r="AI256" s="13">
        <f t="shared" ref="AI256:AI257" si="1110">AG256+AH256</f>
        <v>700000</v>
      </c>
      <c r="AJ256" s="13"/>
      <c r="AK256" s="13">
        <f>AI256+AJ256</f>
        <v>700000</v>
      </c>
      <c r="AL256" s="13"/>
      <c r="AM256" s="13">
        <f>AK256+AL256</f>
        <v>700000</v>
      </c>
      <c r="AN256" s="13"/>
      <c r="AO256" s="13">
        <f>AM256+AN256</f>
        <v>700000</v>
      </c>
      <c r="AP256" s="13"/>
      <c r="AQ256" s="13">
        <f>AO256+AP256</f>
        <v>700000</v>
      </c>
      <c r="AR256" s="13"/>
      <c r="AS256" s="13">
        <f>AQ256+AR256</f>
        <v>700000</v>
      </c>
      <c r="AT256" s="13"/>
      <c r="AU256" s="13">
        <f>AS256+AT256</f>
        <v>700000</v>
      </c>
      <c r="AV256" s="13"/>
      <c r="AW256" s="13">
        <f>AU256+AV256</f>
        <v>700000</v>
      </c>
      <c r="AX256" s="13"/>
      <c r="AY256" s="13">
        <f>AW256+AX256</f>
        <v>700000</v>
      </c>
      <c r="AZ256" s="13"/>
      <c r="BA256" s="13">
        <f>AY256+AZ256</f>
        <v>700000</v>
      </c>
      <c r="BB256" s="13"/>
      <c r="BC256" s="13">
        <f>BA256+BB256</f>
        <v>700000</v>
      </c>
      <c r="BD256" s="13"/>
      <c r="BE256" s="13">
        <f>BC256+BD256</f>
        <v>700000</v>
      </c>
      <c r="BF256" s="22"/>
      <c r="BG256" s="41">
        <f>BE256+BF256</f>
        <v>700000</v>
      </c>
      <c r="BH256" s="14">
        <v>0</v>
      </c>
      <c r="BI256" s="14"/>
      <c r="BJ256" s="14">
        <f t="shared" si="837"/>
        <v>0</v>
      </c>
      <c r="BK256" s="14"/>
      <c r="BL256" s="14">
        <f t="shared" ref="BL256:BL257" si="1111">BJ256+BK256</f>
        <v>0</v>
      </c>
      <c r="BM256" s="14"/>
      <c r="BN256" s="14">
        <f t="shared" ref="BN256:BN257" si="1112">BL256+BM256</f>
        <v>0</v>
      </c>
      <c r="BO256" s="14"/>
      <c r="BP256" s="14">
        <f t="shared" ref="BP256:BP257" si="1113">BN256+BO256</f>
        <v>0</v>
      </c>
      <c r="BQ256" s="14"/>
      <c r="BR256" s="14">
        <f t="shared" ref="BR256:BR257" si="1114">BP256+BQ256</f>
        <v>0</v>
      </c>
      <c r="BS256" s="14"/>
      <c r="BT256" s="14">
        <f t="shared" ref="BT256:BT257" si="1115">BR256+BS256</f>
        <v>0</v>
      </c>
      <c r="BU256" s="14"/>
      <c r="BV256" s="14">
        <f t="shared" ref="BV256:BV257" si="1116">BT256+BU256</f>
        <v>0</v>
      </c>
      <c r="BW256" s="14"/>
      <c r="BX256" s="14">
        <f t="shared" ref="BX256:BX257" si="1117">BV256+BW256</f>
        <v>0</v>
      </c>
      <c r="BY256" s="14"/>
      <c r="BZ256" s="14">
        <f t="shared" ref="BZ256:BZ257" si="1118">BX256+BY256</f>
        <v>0</v>
      </c>
      <c r="CA256" s="14"/>
      <c r="CB256" s="14">
        <f t="shared" ref="CB256:CB257" si="1119">BZ256+CA256</f>
        <v>0</v>
      </c>
      <c r="CC256" s="14"/>
      <c r="CD256" s="14">
        <f t="shared" ref="CD256:CD257" si="1120">CB256+CC256</f>
        <v>0</v>
      </c>
      <c r="CE256" s="14"/>
      <c r="CF256" s="14">
        <f t="shared" ref="CF256:CF257" si="1121">CD256+CE256</f>
        <v>0</v>
      </c>
      <c r="CG256" s="24"/>
      <c r="CH256" s="43">
        <f t="shared" ref="CH256:CH257" si="1122">CF256+CG256</f>
        <v>0</v>
      </c>
      <c r="CI256" s="8" t="s">
        <v>241</v>
      </c>
      <c r="CJ256" s="11"/>
    </row>
    <row r="257" spans="1:88" x14ac:dyDescent="0.35">
      <c r="A257" s="90"/>
      <c r="B257" s="95" t="s">
        <v>21</v>
      </c>
      <c r="C257" s="102"/>
      <c r="D257" s="28">
        <f>D259+D260</f>
        <v>190084.2</v>
      </c>
      <c r="E257" s="28">
        <f>E259+E260</f>
        <v>20000</v>
      </c>
      <c r="F257" s="27">
        <f t="shared" si="822"/>
        <v>210084.2</v>
      </c>
      <c r="G257" s="28">
        <f>G259+G260</f>
        <v>1503.4829999999999</v>
      </c>
      <c r="H257" s="27">
        <f t="shared" si="1098"/>
        <v>211587.68300000002</v>
      </c>
      <c r="I257" s="28">
        <f>I259+I260</f>
        <v>-9924.2000000000007</v>
      </c>
      <c r="J257" s="27">
        <f t="shared" si="1099"/>
        <v>201663.48300000001</v>
      </c>
      <c r="K257" s="28">
        <f>K259+K260</f>
        <v>0</v>
      </c>
      <c r="L257" s="27">
        <f t="shared" si="1100"/>
        <v>201663.48300000001</v>
      </c>
      <c r="M257" s="28">
        <f>M259+M260</f>
        <v>0</v>
      </c>
      <c r="N257" s="27">
        <f t="shared" si="1101"/>
        <v>201663.48300000001</v>
      </c>
      <c r="O257" s="28">
        <f>O259+O260</f>
        <v>0</v>
      </c>
      <c r="P257" s="27">
        <f t="shared" si="1102"/>
        <v>201663.48300000001</v>
      </c>
      <c r="Q257" s="28">
        <f>Q259+Q260</f>
        <v>-30000</v>
      </c>
      <c r="R257" s="27">
        <f t="shared" si="1103"/>
        <v>171663.48300000001</v>
      </c>
      <c r="S257" s="28">
        <f>S259+S260</f>
        <v>0</v>
      </c>
      <c r="T257" s="27">
        <f t="shared" si="1104"/>
        <v>171663.48300000001</v>
      </c>
      <c r="U257" s="28">
        <f>U259+U260</f>
        <v>0</v>
      </c>
      <c r="V257" s="27">
        <f t="shared" si="1105"/>
        <v>171663.48300000001</v>
      </c>
      <c r="W257" s="28">
        <f>W259+W260</f>
        <v>0</v>
      </c>
      <c r="X257" s="27">
        <f t="shared" si="1106"/>
        <v>171663.48300000001</v>
      </c>
      <c r="Y257" s="28">
        <f>Y259+Y260</f>
        <v>0</v>
      </c>
      <c r="Z257" s="27">
        <f t="shared" si="1107"/>
        <v>171663.48300000001</v>
      </c>
      <c r="AA257" s="14">
        <f>AA259+AA260</f>
        <v>-17788.166000000001</v>
      </c>
      <c r="AB257" s="27">
        <f t="shared" si="1108"/>
        <v>153875.31700000001</v>
      </c>
      <c r="AC257" s="28">
        <f>AC259+AC260</f>
        <v>0</v>
      </c>
      <c r="AD257" s="41">
        <f t="shared" si="1109"/>
        <v>153875.31700000001</v>
      </c>
      <c r="AE257" s="28">
        <f t="shared" ref="AE257:BH257" si="1123">AE259+AE260</f>
        <v>260000</v>
      </c>
      <c r="AF257" s="28">
        <f>AF259+AF260</f>
        <v>0</v>
      </c>
      <c r="AG257" s="27">
        <f t="shared" si="835"/>
        <v>260000</v>
      </c>
      <c r="AH257" s="28">
        <f>AH259+AH260</f>
        <v>0</v>
      </c>
      <c r="AI257" s="27">
        <f t="shared" si="1110"/>
        <v>260000</v>
      </c>
      <c r="AJ257" s="28">
        <f>AJ259+AJ260</f>
        <v>0</v>
      </c>
      <c r="AK257" s="27">
        <f>AI257+AJ257</f>
        <v>260000</v>
      </c>
      <c r="AL257" s="28">
        <f>AL259+AL260</f>
        <v>0</v>
      </c>
      <c r="AM257" s="27">
        <f>AK257+AL257</f>
        <v>260000</v>
      </c>
      <c r="AN257" s="28">
        <f>AN259+AN260</f>
        <v>0</v>
      </c>
      <c r="AO257" s="27">
        <f>AM257+AN257</f>
        <v>260000</v>
      </c>
      <c r="AP257" s="28">
        <f>AP259+AP260</f>
        <v>0</v>
      </c>
      <c r="AQ257" s="27">
        <f>AO257+AP257</f>
        <v>260000</v>
      </c>
      <c r="AR257" s="28">
        <f>AR259+AR260</f>
        <v>0</v>
      </c>
      <c r="AS257" s="27">
        <f>AQ257+AR257</f>
        <v>260000</v>
      </c>
      <c r="AT257" s="28">
        <f>AT259+AT260</f>
        <v>30000</v>
      </c>
      <c r="AU257" s="27">
        <f>AS257+AT257</f>
        <v>290000</v>
      </c>
      <c r="AV257" s="28">
        <f>AV259+AV260</f>
        <v>0</v>
      </c>
      <c r="AW257" s="27">
        <f>AU257+AV257</f>
        <v>290000</v>
      </c>
      <c r="AX257" s="28">
        <f>AX259+AX260</f>
        <v>150953.55900000001</v>
      </c>
      <c r="AY257" s="27">
        <f>AW257+AX257</f>
        <v>440953.55900000001</v>
      </c>
      <c r="AZ257" s="28">
        <f>AZ259+AZ260</f>
        <v>0</v>
      </c>
      <c r="BA257" s="27">
        <f>AY257+AZ257</f>
        <v>440953.55900000001</v>
      </c>
      <c r="BB257" s="14">
        <f>BB259+BB260</f>
        <v>0</v>
      </c>
      <c r="BC257" s="27">
        <f>BA257+BB257</f>
        <v>440953.55900000001</v>
      </c>
      <c r="BD257" s="14">
        <f>BD259+BD260</f>
        <v>17788.166000000001</v>
      </c>
      <c r="BE257" s="27">
        <f>BC257+BD257</f>
        <v>458741.72500000003</v>
      </c>
      <c r="BF257" s="28">
        <f>BF259+BF260</f>
        <v>0</v>
      </c>
      <c r="BG257" s="41">
        <f>BE257+BF257</f>
        <v>458741.72500000003</v>
      </c>
      <c r="BH257" s="28">
        <f t="shared" si="1123"/>
        <v>0</v>
      </c>
      <c r="BI257" s="28">
        <f>BI259+BI260</f>
        <v>0</v>
      </c>
      <c r="BJ257" s="28">
        <f t="shared" si="837"/>
        <v>0</v>
      </c>
      <c r="BK257" s="28">
        <f>BK259+BK260</f>
        <v>0</v>
      </c>
      <c r="BL257" s="28">
        <f t="shared" si="1111"/>
        <v>0</v>
      </c>
      <c r="BM257" s="28">
        <f>BM259+BM260</f>
        <v>0</v>
      </c>
      <c r="BN257" s="28">
        <f t="shared" si="1112"/>
        <v>0</v>
      </c>
      <c r="BO257" s="28">
        <f>BO259+BO260</f>
        <v>0</v>
      </c>
      <c r="BP257" s="28">
        <f t="shared" si="1113"/>
        <v>0</v>
      </c>
      <c r="BQ257" s="28">
        <f>BQ259+BQ260</f>
        <v>0</v>
      </c>
      <c r="BR257" s="28">
        <f t="shared" si="1114"/>
        <v>0</v>
      </c>
      <c r="BS257" s="28">
        <f>BS259+BS260</f>
        <v>0</v>
      </c>
      <c r="BT257" s="28">
        <f t="shared" si="1115"/>
        <v>0</v>
      </c>
      <c r="BU257" s="28">
        <f>BU259+BU260</f>
        <v>0</v>
      </c>
      <c r="BV257" s="28">
        <f t="shared" si="1116"/>
        <v>0</v>
      </c>
      <c r="BW257" s="28">
        <f>BW259+BW260</f>
        <v>0</v>
      </c>
      <c r="BX257" s="28">
        <f t="shared" si="1117"/>
        <v>0</v>
      </c>
      <c r="BY257" s="28">
        <f>BY259+BY260</f>
        <v>0</v>
      </c>
      <c r="BZ257" s="28">
        <f t="shared" si="1118"/>
        <v>0</v>
      </c>
      <c r="CA257" s="28">
        <f>CA259+CA260</f>
        <v>0</v>
      </c>
      <c r="CB257" s="28">
        <f t="shared" si="1119"/>
        <v>0</v>
      </c>
      <c r="CC257" s="14">
        <f>CC259+CC260</f>
        <v>0</v>
      </c>
      <c r="CD257" s="28">
        <f t="shared" si="1120"/>
        <v>0</v>
      </c>
      <c r="CE257" s="14">
        <f>CE259+CE260</f>
        <v>0</v>
      </c>
      <c r="CF257" s="28">
        <f t="shared" si="1121"/>
        <v>0</v>
      </c>
      <c r="CG257" s="28">
        <f>CG259+CG260</f>
        <v>0</v>
      </c>
      <c r="CH257" s="43">
        <f t="shared" si="1122"/>
        <v>0</v>
      </c>
      <c r="CI257" s="29"/>
      <c r="CJ257" s="31"/>
    </row>
    <row r="258" spans="1:88" x14ac:dyDescent="0.35">
      <c r="A258" s="104"/>
      <c r="B258" s="95" t="s">
        <v>5</v>
      </c>
      <c r="C258" s="102"/>
      <c r="D258" s="28"/>
      <c r="E258" s="28"/>
      <c r="F258" s="27"/>
      <c r="G258" s="28"/>
      <c r="H258" s="27"/>
      <c r="I258" s="28"/>
      <c r="J258" s="27"/>
      <c r="K258" s="28"/>
      <c r="L258" s="27"/>
      <c r="M258" s="28"/>
      <c r="N258" s="27"/>
      <c r="O258" s="28"/>
      <c r="P258" s="27"/>
      <c r="Q258" s="28"/>
      <c r="R258" s="27"/>
      <c r="S258" s="28"/>
      <c r="T258" s="27"/>
      <c r="U258" s="28"/>
      <c r="V258" s="27"/>
      <c r="W258" s="28"/>
      <c r="X258" s="27"/>
      <c r="Y258" s="28"/>
      <c r="Z258" s="27"/>
      <c r="AA258" s="14"/>
      <c r="AB258" s="27"/>
      <c r="AC258" s="28"/>
      <c r="AD258" s="41"/>
      <c r="AE258" s="28"/>
      <c r="AF258" s="28"/>
      <c r="AG258" s="27"/>
      <c r="AH258" s="28"/>
      <c r="AI258" s="27"/>
      <c r="AJ258" s="28"/>
      <c r="AK258" s="27"/>
      <c r="AL258" s="28"/>
      <c r="AM258" s="27"/>
      <c r="AN258" s="28"/>
      <c r="AO258" s="27"/>
      <c r="AP258" s="28"/>
      <c r="AQ258" s="27"/>
      <c r="AR258" s="28"/>
      <c r="AS258" s="27"/>
      <c r="AT258" s="28"/>
      <c r="AU258" s="27"/>
      <c r="AV258" s="28"/>
      <c r="AW258" s="27"/>
      <c r="AX258" s="28"/>
      <c r="AY258" s="27"/>
      <c r="AZ258" s="28"/>
      <c r="BA258" s="27"/>
      <c r="BB258" s="14"/>
      <c r="BC258" s="27"/>
      <c r="BD258" s="14"/>
      <c r="BE258" s="27"/>
      <c r="BF258" s="28"/>
      <c r="BG258" s="41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  <c r="BZ258" s="28"/>
      <c r="CA258" s="28"/>
      <c r="CB258" s="28"/>
      <c r="CC258" s="14"/>
      <c r="CD258" s="28"/>
      <c r="CE258" s="14"/>
      <c r="CF258" s="28"/>
      <c r="CG258" s="28"/>
      <c r="CH258" s="43"/>
      <c r="CI258" s="29"/>
      <c r="CJ258" s="31"/>
    </row>
    <row r="259" spans="1:88" s="30" customFormat="1" ht="18.75" hidden="1" customHeight="1" x14ac:dyDescent="0.35">
      <c r="A259" s="50"/>
      <c r="B259" s="45" t="s">
        <v>6</v>
      </c>
      <c r="C259" s="48"/>
      <c r="D259" s="28">
        <f>D261+D262+D265</f>
        <v>178584.2</v>
      </c>
      <c r="E259" s="28">
        <f>E261+E262+E265</f>
        <v>20000</v>
      </c>
      <c r="F259" s="27">
        <f t="shared" si="822"/>
        <v>198584.2</v>
      </c>
      <c r="G259" s="28">
        <f>G261+G262+G265</f>
        <v>1503.4829999999999</v>
      </c>
      <c r="H259" s="27">
        <f t="shared" ref="H259:H263" si="1124">F259+G259</f>
        <v>200087.68300000002</v>
      </c>
      <c r="I259" s="28">
        <f>I261+I262+I265</f>
        <v>-9924.2000000000007</v>
      </c>
      <c r="J259" s="27">
        <f t="shared" ref="J259:J263" si="1125">H259+I259</f>
        <v>190163.48300000001</v>
      </c>
      <c r="K259" s="28">
        <f>K261+K262+K265</f>
        <v>0</v>
      </c>
      <c r="L259" s="27">
        <f t="shared" ref="L259:L263" si="1126">J259+K259</f>
        <v>190163.48300000001</v>
      </c>
      <c r="M259" s="28">
        <f>M261+M262+M265</f>
        <v>0</v>
      </c>
      <c r="N259" s="27">
        <f t="shared" ref="N259:N263" si="1127">L259+M259</f>
        <v>190163.48300000001</v>
      </c>
      <c r="O259" s="28">
        <f>O261+O262+O265</f>
        <v>0</v>
      </c>
      <c r="P259" s="27">
        <f t="shared" ref="P259:P263" si="1128">N259+O259</f>
        <v>190163.48300000001</v>
      </c>
      <c r="Q259" s="28">
        <f>Q261+Q262+Q265</f>
        <v>-30000</v>
      </c>
      <c r="R259" s="27">
        <f t="shared" ref="R259:R263" si="1129">P259+Q259</f>
        <v>160163.48300000001</v>
      </c>
      <c r="S259" s="28">
        <f>S261+S262+S265</f>
        <v>0</v>
      </c>
      <c r="T259" s="27">
        <f t="shared" ref="T259:T263" si="1130">R259+S259</f>
        <v>160163.48300000001</v>
      </c>
      <c r="U259" s="28">
        <f>U261+U262+U265</f>
        <v>0</v>
      </c>
      <c r="V259" s="27">
        <f t="shared" ref="V259:V263" si="1131">T259+U259</f>
        <v>160163.48300000001</v>
      </c>
      <c r="W259" s="28">
        <f>W261+W262+W265</f>
        <v>0</v>
      </c>
      <c r="X259" s="27">
        <f t="shared" ref="X259:X263" si="1132">V259+W259</f>
        <v>160163.48300000001</v>
      </c>
      <c r="Y259" s="28">
        <f>Y261+Y262+Y265</f>
        <v>0</v>
      </c>
      <c r="Z259" s="27">
        <f t="shared" ref="Z259:Z263" si="1133">X259+Y259</f>
        <v>160163.48300000001</v>
      </c>
      <c r="AA259" s="14">
        <f>AA261+AA262+AA265</f>
        <v>-17788.166000000001</v>
      </c>
      <c r="AB259" s="27">
        <f t="shared" ref="AB259:AB263" si="1134">Z259+AA259</f>
        <v>142375.31700000001</v>
      </c>
      <c r="AC259" s="28">
        <f>AC261+AC262+AC265</f>
        <v>0</v>
      </c>
      <c r="AD259" s="27">
        <f t="shared" ref="AD259:AD263" si="1135">AB259+AC259</f>
        <v>142375.31700000001</v>
      </c>
      <c r="AE259" s="28">
        <f t="shared" ref="AE259:BH259" si="1136">AE261+AE262+AE265</f>
        <v>260000</v>
      </c>
      <c r="AF259" s="28">
        <f>AF261+AF262+AF265</f>
        <v>0</v>
      </c>
      <c r="AG259" s="27">
        <f t="shared" si="835"/>
        <v>260000</v>
      </c>
      <c r="AH259" s="28">
        <f>AH261+AH262+AH265</f>
        <v>0</v>
      </c>
      <c r="AI259" s="27">
        <f t="shared" ref="AI259:AI263" si="1137">AG259+AH259</f>
        <v>260000</v>
      </c>
      <c r="AJ259" s="28">
        <f>AJ261+AJ262+AJ265</f>
        <v>0</v>
      </c>
      <c r="AK259" s="27">
        <f>AI259+AJ259</f>
        <v>260000</v>
      </c>
      <c r="AL259" s="28">
        <f>AL261+AL262+AL265</f>
        <v>0</v>
      </c>
      <c r="AM259" s="27">
        <f>AK259+AL259</f>
        <v>260000</v>
      </c>
      <c r="AN259" s="28">
        <f>AN261+AN262+AN265</f>
        <v>0</v>
      </c>
      <c r="AO259" s="27">
        <f>AM259+AN259</f>
        <v>260000</v>
      </c>
      <c r="AP259" s="28">
        <f>AP261+AP262+AP265</f>
        <v>0</v>
      </c>
      <c r="AQ259" s="27">
        <f>AO259+AP259</f>
        <v>260000</v>
      </c>
      <c r="AR259" s="28">
        <f>AR261+AR262+AR265</f>
        <v>0</v>
      </c>
      <c r="AS259" s="27">
        <f>AQ259+AR259</f>
        <v>260000</v>
      </c>
      <c r="AT259" s="28">
        <f>AT261+AT262+AT265</f>
        <v>30000</v>
      </c>
      <c r="AU259" s="27">
        <f>AS259+AT259</f>
        <v>290000</v>
      </c>
      <c r="AV259" s="28">
        <f>AV261+AV262+AV265</f>
        <v>0</v>
      </c>
      <c r="AW259" s="27">
        <f>AU259+AV259</f>
        <v>290000</v>
      </c>
      <c r="AX259" s="28">
        <f>AX261+AX262+AX265</f>
        <v>150953.55900000001</v>
      </c>
      <c r="AY259" s="27">
        <f>AW259+AX259</f>
        <v>440953.55900000001</v>
      </c>
      <c r="AZ259" s="28">
        <f>AZ261+AZ262+AZ265</f>
        <v>0</v>
      </c>
      <c r="BA259" s="27">
        <f>AY259+AZ259</f>
        <v>440953.55900000001</v>
      </c>
      <c r="BB259" s="14">
        <f>BB261+BB262+BB265</f>
        <v>0</v>
      </c>
      <c r="BC259" s="27">
        <f>BA259+BB259</f>
        <v>440953.55900000001</v>
      </c>
      <c r="BD259" s="14">
        <f>BD261+BD262+BD265</f>
        <v>17788.166000000001</v>
      </c>
      <c r="BE259" s="27">
        <f>BC259+BD259</f>
        <v>458741.72500000003</v>
      </c>
      <c r="BF259" s="28">
        <f>BF261+BF262+BF265</f>
        <v>0</v>
      </c>
      <c r="BG259" s="27">
        <f>BE259+BF259</f>
        <v>458741.72500000003</v>
      </c>
      <c r="BH259" s="28">
        <f t="shared" si="1136"/>
        <v>0</v>
      </c>
      <c r="BI259" s="28">
        <f>BI261+BI262+BI265</f>
        <v>0</v>
      </c>
      <c r="BJ259" s="28">
        <f t="shared" si="837"/>
        <v>0</v>
      </c>
      <c r="BK259" s="28">
        <f>BK261+BK262+BK265</f>
        <v>0</v>
      </c>
      <c r="BL259" s="28">
        <f t="shared" ref="BL259:BL263" si="1138">BJ259+BK259</f>
        <v>0</v>
      </c>
      <c r="BM259" s="28">
        <f>BM261+BM262+BM265</f>
        <v>0</v>
      </c>
      <c r="BN259" s="28">
        <f t="shared" ref="BN259:BN263" si="1139">BL259+BM259</f>
        <v>0</v>
      </c>
      <c r="BO259" s="28">
        <f>BO261+BO262+BO265</f>
        <v>0</v>
      </c>
      <c r="BP259" s="28">
        <f t="shared" ref="BP259:BP263" si="1140">BN259+BO259</f>
        <v>0</v>
      </c>
      <c r="BQ259" s="28">
        <f>BQ261+BQ262+BQ265</f>
        <v>0</v>
      </c>
      <c r="BR259" s="28">
        <f t="shared" ref="BR259:BR263" si="1141">BP259+BQ259</f>
        <v>0</v>
      </c>
      <c r="BS259" s="28">
        <f>BS261+BS262+BS265</f>
        <v>0</v>
      </c>
      <c r="BT259" s="28">
        <f t="shared" ref="BT259:BT263" si="1142">BR259+BS259</f>
        <v>0</v>
      </c>
      <c r="BU259" s="28">
        <f>BU261+BU262+BU265</f>
        <v>0</v>
      </c>
      <c r="BV259" s="28">
        <f t="shared" ref="BV259:BV263" si="1143">BT259+BU259</f>
        <v>0</v>
      </c>
      <c r="BW259" s="28">
        <f>BW261+BW262+BW265</f>
        <v>0</v>
      </c>
      <c r="BX259" s="28">
        <f t="shared" ref="BX259:BX263" si="1144">BV259+BW259</f>
        <v>0</v>
      </c>
      <c r="BY259" s="28">
        <f>BY261+BY262+BY265</f>
        <v>0</v>
      </c>
      <c r="BZ259" s="28">
        <f t="shared" ref="BZ259:BZ263" si="1145">BX259+BY259</f>
        <v>0</v>
      </c>
      <c r="CA259" s="28">
        <f>CA261+CA262+CA265</f>
        <v>0</v>
      </c>
      <c r="CB259" s="28">
        <f t="shared" ref="CB259:CB263" si="1146">BZ259+CA259</f>
        <v>0</v>
      </c>
      <c r="CC259" s="14">
        <f>CC261+CC262+CC265</f>
        <v>0</v>
      </c>
      <c r="CD259" s="28">
        <f t="shared" ref="CD259:CD263" si="1147">CB259+CC259</f>
        <v>0</v>
      </c>
      <c r="CE259" s="14">
        <f>CE261+CE262+CE265</f>
        <v>0</v>
      </c>
      <c r="CF259" s="28">
        <f t="shared" ref="CF259:CF263" si="1148">CD259+CE259</f>
        <v>0</v>
      </c>
      <c r="CG259" s="28">
        <f>CG261+CG262+CG265</f>
        <v>0</v>
      </c>
      <c r="CH259" s="28">
        <f t="shared" ref="CH259:CH263" si="1149">CF259+CG259</f>
        <v>0</v>
      </c>
      <c r="CI259" s="29"/>
      <c r="CJ259" s="31">
        <v>0</v>
      </c>
    </row>
    <row r="260" spans="1:88" x14ac:dyDescent="0.35">
      <c r="A260" s="104"/>
      <c r="B260" s="95" t="s">
        <v>56</v>
      </c>
      <c r="C260" s="102"/>
      <c r="D260" s="28">
        <f>D266</f>
        <v>11500</v>
      </c>
      <c r="E260" s="28">
        <f>E266</f>
        <v>0</v>
      </c>
      <c r="F260" s="27">
        <f t="shared" si="822"/>
        <v>11500</v>
      </c>
      <c r="G260" s="28">
        <f>G266</f>
        <v>0</v>
      </c>
      <c r="H260" s="27">
        <f t="shared" si="1124"/>
        <v>11500</v>
      </c>
      <c r="I260" s="28">
        <f>I266</f>
        <v>0</v>
      </c>
      <c r="J260" s="27">
        <f t="shared" si="1125"/>
        <v>11500</v>
      </c>
      <c r="K260" s="28">
        <f>K266</f>
        <v>0</v>
      </c>
      <c r="L260" s="27">
        <f>J260+K260</f>
        <v>11500</v>
      </c>
      <c r="M260" s="28">
        <f>M266</f>
        <v>0</v>
      </c>
      <c r="N260" s="27">
        <f t="shared" si="1127"/>
        <v>11500</v>
      </c>
      <c r="O260" s="28">
        <f>O266</f>
        <v>0</v>
      </c>
      <c r="P260" s="27">
        <f t="shared" si="1128"/>
        <v>11500</v>
      </c>
      <c r="Q260" s="28">
        <f>Q266</f>
        <v>0</v>
      </c>
      <c r="R260" s="27">
        <f t="shared" si="1129"/>
        <v>11500</v>
      </c>
      <c r="S260" s="28">
        <f>S266</f>
        <v>0</v>
      </c>
      <c r="T260" s="27">
        <f t="shared" si="1130"/>
        <v>11500</v>
      </c>
      <c r="U260" s="28">
        <f>U266</f>
        <v>0</v>
      </c>
      <c r="V260" s="27">
        <f t="shared" si="1131"/>
        <v>11500</v>
      </c>
      <c r="W260" s="28">
        <f>W266</f>
        <v>0</v>
      </c>
      <c r="X260" s="27">
        <f t="shared" si="1132"/>
        <v>11500</v>
      </c>
      <c r="Y260" s="28">
        <f>Y266</f>
        <v>0</v>
      </c>
      <c r="Z260" s="27">
        <f t="shared" si="1133"/>
        <v>11500</v>
      </c>
      <c r="AA260" s="14">
        <f>AA266</f>
        <v>0</v>
      </c>
      <c r="AB260" s="27">
        <f t="shared" si="1134"/>
        <v>11500</v>
      </c>
      <c r="AC260" s="28">
        <f>AC266</f>
        <v>0</v>
      </c>
      <c r="AD260" s="41">
        <f t="shared" si="1135"/>
        <v>11500</v>
      </c>
      <c r="AE260" s="28">
        <f t="shared" ref="AE260:BH260" si="1150">AE266</f>
        <v>0</v>
      </c>
      <c r="AF260" s="28">
        <f>AF266</f>
        <v>0</v>
      </c>
      <c r="AG260" s="27">
        <f t="shared" si="835"/>
        <v>0</v>
      </c>
      <c r="AH260" s="28">
        <f>AH266</f>
        <v>0</v>
      </c>
      <c r="AI260" s="27">
        <f t="shared" si="1137"/>
        <v>0</v>
      </c>
      <c r="AJ260" s="28">
        <f>AJ266</f>
        <v>0</v>
      </c>
      <c r="AK260" s="27">
        <f>AI260+AJ260</f>
        <v>0</v>
      </c>
      <c r="AL260" s="28">
        <f>AL266</f>
        <v>0</v>
      </c>
      <c r="AM260" s="27">
        <f>AK260+AL260</f>
        <v>0</v>
      </c>
      <c r="AN260" s="28">
        <f>AN266</f>
        <v>0</v>
      </c>
      <c r="AO260" s="27">
        <f>AM260+AN260</f>
        <v>0</v>
      </c>
      <c r="AP260" s="28">
        <f>AP266</f>
        <v>0</v>
      </c>
      <c r="AQ260" s="27">
        <f>AO260+AP260</f>
        <v>0</v>
      </c>
      <c r="AR260" s="28">
        <f>AR266</f>
        <v>0</v>
      </c>
      <c r="AS260" s="27">
        <f>AQ260+AR260</f>
        <v>0</v>
      </c>
      <c r="AT260" s="28">
        <f>AT266</f>
        <v>0</v>
      </c>
      <c r="AU260" s="27">
        <f>AS260+AT260</f>
        <v>0</v>
      </c>
      <c r="AV260" s="28">
        <f>AV266</f>
        <v>0</v>
      </c>
      <c r="AW260" s="27">
        <f>AU260+AV260</f>
        <v>0</v>
      </c>
      <c r="AX260" s="28">
        <f>AX266</f>
        <v>0</v>
      </c>
      <c r="AY260" s="27">
        <f>AW260+AX260</f>
        <v>0</v>
      </c>
      <c r="AZ260" s="28">
        <f>AZ266</f>
        <v>0</v>
      </c>
      <c r="BA260" s="27">
        <f>AY260+AZ260</f>
        <v>0</v>
      </c>
      <c r="BB260" s="14">
        <f>BB266</f>
        <v>0</v>
      </c>
      <c r="BC260" s="27">
        <f>BA260+BB260</f>
        <v>0</v>
      </c>
      <c r="BD260" s="14">
        <f>BD266</f>
        <v>0</v>
      </c>
      <c r="BE260" s="27">
        <f>BC260+BD260</f>
        <v>0</v>
      </c>
      <c r="BF260" s="28">
        <f>BF266</f>
        <v>0</v>
      </c>
      <c r="BG260" s="41">
        <f>BE260+BF260</f>
        <v>0</v>
      </c>
      <c r="BH260" s="28">
        <f t="shared" si="1150"/>
        <v>0</v>
      </c>
      <c r="BI260" s="28">
        <f>BI266</f>
        <v>0</v>
      </c>
      <c r="BJ260" s="28">
        <f t="shared" si="837"/>
        <v>0</v>
      </c>
      <c r="BK260" s="28">
        <f>BK266</f>
        <v>0</v>
      </c>
      <c r="BL260" s="28">
        <f t="shared" si="1138"/>
        <v>0</v>
      </c>
      <c r="BM260" s="28">
        <f>BM266</f>
        <v>0</v>
      </c>
      <c r="BN260" s="28">
        <f t="shared" si="1139"/>
        <v>0</v>
      </c>
      <c r="BO260" s="28">
        <f>BO266</f>
        <v>0</v>
      </c>
      <c r="BP260" s="28">
        <f t="shared" si="1140"/>
        <v>0</v>
      </c>
      <c r="BQ260" s="28">
        <f>BQ266</f>
        <v>0</v>
      </c>
      <c r="BR260" s="28">
        <f t="shared" si="1141"/>
        <v>0</v>
      </c>
      <c r="BS260" s="28">
        <f>BS266</f>
        <v>0</v>
      </c>
      <c r="BT260" s="28">
        <f t="shared" si="1142"/>
        <v>0</v>
      </c>
      <c r="BU260" s="28">
        <f>BU266</f>
        <v>0</v>
      </c>
      <c r="BV260" s="28">
        <f t="shared" si="1143"/>
        <v>0</v>
      </c>
      <c r="BW260" s="28">
        <f>BW266</f>
        <v>0</v>
      </c>
      <c r="BX260" s="28">
        <f t="shared" si="1144"/>
        <v>0</v>
      </c>
      <c r="BY260" s="28">
        <f>BY266</f>
        <v>0</v>
      </c>
      <c r="BZ260" s="28">
        <f t="shared" si="1145"/>
        <v>0</v>
      </c>
      <c r="CA260" s="28">
        <f>CA266</f>
        <v>0</v>
      </c>
      <c r="CB260" s="28">
        <f t="shared" si="1146"/>
        <v>0</v>
      </c>
      <c r="CC260" s="14">
        <f>CC266</f>
        <v>0</v>
      </c>
      <c r="CD260" s="28">
        <f t="shared" si="1147"/>
        <v>0</v>
      </c>
      <c r="CE260" s="14">
        <f>CE266</f>
        <v>0</v>
      </c>
      <c r="CF260" s="28">
        <f t="shared" si="1148"/>
        <v>0</v>
      </c>
      <c r="CG260" s="28">
        <f>CG266</f>
        <v>0</v>
      </c>
      <c r="CH260" s="43">
        <f t="shared" si="1149"/>
        <v>0</v>
      </c>
      <c r="CI260" s="29"/>
      <c r="CJ260" s="31"/>
    </row>
    <row r="261" spans="1:88" ht="56.25" customHeight="1" x14ac:dyDescent="0.35">
      <c r="A261" s="146" t="s">
        <v>417</v>
      </c>
      <c r="B261" s="141" t="s">
        <v>58</v>
      </c>
      <c r="C261" s="100" t="s">
        <v>125</v>
      </c>
      <c r="D261" s="14">
        <v>168660</v>
      </c>
      <c r="E261" s="43">
        <v>20000</v>
      </c>
      <c r="F261" s="13">
        <f t="shared" si="822"/>
        <v>188660</v>
      </c>
      <c r="G261" s="14">
        <f>379.269+1124.214</f>
        <v>1503.4829999999999</v>
      </c>
      <c r="H261" s="13">
        <f t="shared" si="1124"/>
        <v>190163.48300000001</v>
      </c>
      <c r="I261" s="14"/>
      <c r="J261" s="13">
        <f t="shared" si="1125"/>
        <v>190163.48300000001</v>
      </c>
      <c r="K261" s="14"/>
      <c r="L261" s="13">
        <f t="shared" si="1126"/>
        <v>190163.48300000001</v>
      </c>
      <c r="M261" s="14"/>
      <c r="N261" s="13">
        <f t="shared" si="1127"/>
        <v>190163.48300000001</v>
      </c>
      <c r="O261" s="14"/>
      <c r="P261" s="13">
        <f t="shared" si="1128"/>
        <v>190163.48300000001</v>
      </c>
      <c r="Q261" s="14">
        <v>-30000</v>
      </c>
      <c r="R261" s="13">
        <f t="shared" si="1129"/>
        <v>160163.48300000001</v>
      </c>
      <c r="S261" s="14"/>
      <c r="T261" s="13">
        <f t="shared" si="1130"/>
        <v>160163.48300000001</v>
      </c>
      <c r="U261" s="14"/>
      <c r="V261" s="13">
        <f t="shared" si="1131"/>
        <v>160163.48300000001</v>
      </c>
      <c r="W261" s="14"/>
      <c r="X261" s="13">
        <f t="shared" si="1132"/>
        <v>160163.48300000001</v>
      </c>
      <c r="Y261" s="14"/>
      <c r="Z261" s="13">
        <f t="shared" si="1133"/>
        <v>160163.48300000001</v>
      </c>
      <c r="AA261" s="14">
        <v>-17788.166000000001</v>
      </c>
      <c r="AB261" s="13">
        <f t="shared" si="1134"/>
        <v>142375.31700000001</v>
      </c>
      <c r="AC261" s="24"/>
      <c r="AD261" s="41">
        <f t="shared" si="1135"/>
        <v>142375.31700000001</v>
      </c>
      <c r="AE261" s="14">
        <v>246018.2</v>
      </c>
      <c r="AF261" s="43"/>
      <c r="AG261" s="13">
        <f t="shared" si="835"/>
        <v>246018.2</v>
      </c>
      <c r="AH261" s="14"/>
      <c r="AI261" s="13">
        <f t="shared" si="1137"/>
        <v>246018.2</v>
      </c>
      <c r="AJ261" s="14"/>
      <c r="AK261" s="13">
        <f>AI261+AJ261</f>
        <v>246018.2</v>
      </c>
      <c r="AL261" s="14"/>
      <c r="AM261" s="13">
        <f>AK261+AL261</f>
        <v>246018.2</v>
      </c>
      <c r="AN261" s="14"/>
      <c r="AO261" s="13">
        <f>AM261+AN261</f>
        <v>246018.2</v>
      </c>
      <c r="AP261" s="14"/>
      <c r="AQ261" s="13">
        <f>AO261+AP261</f>
        <v>246018.2</v>
      </c>
      <c r="AR261" s="14"/>
      <c r="AS261" s="13">
        <f>AQ261+AR261</f>
        <v>246018.2</v>
      </c>
      <c r="AT261" s="14">
        <v>30000</v>
      </c>
      <c r="AU261" s="13">
        <f>AS261+AT261</f>
        <v>276018.2</v>
      </c>
      <c r="AV261" s="14"/>
      <c r="AW261" s="13">
        <f>AU261+AV261</f>
        <v>276018.2</v>
      </c>
      <c r="AX261" s="14">
        <v>150953.55900000001</v>
      </c>
      <c r="AY261" s="13">
        <f>AW261+AX261</f>
        <v>426971.75900000002</v>
      </c>
      <c r="AZ261" s="14"/>
      <c r="BA261" s="13">
        <f>AY261+AZ261</f>
        <v>426971.75900000002</v>
      </c>
      <c r="BB261" s="14"/>
      <c r="BC261" s="13">
        <f>BA261+BB261</f>
        <v>426971.75900000002</v>
      </c>
      <c r="BD261" s="14">
        <v>17788.166000000001</v>
      </c>
      <c r="BE261" s="13">
        <f>BC261+BD261</f>
        <v>444759.92500000005</v>
      </c>
      <c r="BF261" s="24"/>
      <c r="BG261" s="41">
        <f>BE261+BF261</f>
        <v>444759.92500000005</v>
      </c>
      <c r="BH261" s="14">
        <v>0</v>
      </c>
      <c r="BI261" s="14"/>
      <c r="BJ261" s="14">
        <f t="shared" si="837"/>
        <v>0</v>
      </c>
      <c r="BK261" s="14"/>
      <c r="BL261" s="14">
        <f t="shared" si="1138"/>
        <v>0</v>
      </c>
      <c r="BM261" s="14"/>
      <c r="BN261" s="14">
        <f t="shared" si="1139"/>
        <v>0</v>
      </c>
      <c r="BO261" s="14"/>
      <c r="BP261" s="14">
        <f t="shared" si="1140"/>
        <v>0</v>
      </c>
      <c r="BQ261" s="14"/>
      <c r="BR261" s="14">
        <f t="shared" si="1141"/>
        <v>0</v>
      </c>
      <c r="BS261" s="14"/>
      <c r="BT261" s="14">
        <f t="shared" si="1142"/>
        <v>0</v>
      </c>
      <c r="BU261" s="14"/>
      <c r="BV261" s="14">
        <f t="shared" si="1143"/>
        <v>0</v>
      </c>
      <c r="BW261" s="14"/>
      <c r="BX261" s="14">
        <f t="shared" si="1144"/>
        <v>0</v>
      </c>
      <c r="BY261" s="14">
        <v>0</v>
      </c>
      <c r="BZ261" s="14">
        <f t="shared" si="1145"/>
        <v>0</v>
      </c>
      <c r="CA261" s="14">
        <v>0</v>
      </c>
      <c r="CB261" s="14">
        <f t="shared" si="1146"/>
        <v>0</v>
      </c>
      <c r="CC261" s="14">
        <v>0</v>
      </c>
      <c r="CD261" s="14">
        <f t="shared" si="1147"/>
        <v>0</v>
      </c>
      <c r="CE261" s="14">
        <v>0</v>
      </c>
      <c r="CF261" s="14">
        <f t="shared" si="1148"/>
        <v>0</v>
      </c>
      <c r="CG261" s="24">
        <v>0</v>
      </c>
      <c r="CH261" s="43">
        <f t="shared" si="1149"/>
        <v>0</v>
      </c>
      <c r="CI261" s="7" t="s">
        <v>116</v>
      </c>
      <c r="CJ261" s="11"/>
    </row>
    <row r="262" spans="1:88" ht="75" customHeight="1" x14ac:dyDescent="0.35">
      <c r="A262" s="148"/>
      <c r="B262" s="142"/>
      <c r="C262" s="100" t="s">
        <v>126</v>
      </c>
      <c r="D262" s="14">
        <v>0</v>
      </c>
      <c r="E262" s="43">
        <v>0</v>
      </c>
      <c r="F262" s="13">
        <f t="shared" si="822"/>
        <v>0</v>
      </c>
      <c r="G262" s="14">
        <v>0</v>
      </c>
      <c r="H262" s="13">
        <f t="shared" si="1124"/>
        <v>0</v>
      </c>
      <c r="I262" s="14">
        <v>0</v>
      </c>
      <c r="J262" s="13">
        <f t="shared" si="1125"/>
        <v>0</v>
      </c>
      <c r="K262" s="14">
        <v>0</v>
      </c>
      <c r="L262" s="13">
        <f t="shared" si="1126"/>
        <v>0</v>
      </c>
      <c r="M262" s="14">
        <v>0</v>
      </c>
      <c r="N262" s="13">
        <f t="shared" si="1127"/>
        <v>0</v>
      </c>
      <c r="O262" s="14">
        <v>0</v>
      </c>
      <c r="P262" s="13">
        <f t="shared" si="1128"/>
        <v>0</v>
      </c>
      <c r="Q262" s="14">
        <v>0</v>
      </c>
      <c r="R262" s="13">
        <f t="shared" si="1129"/>
        <v>0</v>
      </c>
      <c r="S262" s="14">
        <v>0</v>
      </c>
      <c r="T262" s="13">
        <f t="shared" si="1130"/>
        <v>0</v>
      </c>
      <c r="U262" s="14">
        <v>0</v>
      </c>
      <c r="V262" s="13">
        <f t="shared" si="1131"/>
        <v>0</v>
      </c>
      <c r="W262" s="14">
        <v>0</v>
      </c>
      <c r="X262" s="13">
        <f t="shared" si="1132"/>
        <v>0</v>
      </c>
      <c r="Y262" s="14">
        <v>0</v>
      </c>
      <c r="Z262" s="13">
        <f t="shared" si="1133"/>
        <v>0</v>
      </c>
      <c r="AA262" s="14">
        <v>0</v>
      </c>
      <c r="AB262" s="13">
        <f t="shared" si="1134"/>
        <v>0</v>
      </c>
      <c r="AC262" s="24">
        <v>0</v>
      </c>
      <c r="AD262" s="41">
        <f t="shared" si="1135"/>
        <v>0</v>
      </c>
      <c r="AE262" s="14">
        <v>13981.8</v>
      </c>
      <c r="AF262" s="43">
        <v>0</v>
      </c>
      <c r="AG262" s="13">
        <f t="shared" si="835"/>
        <v>13981.8</v>
      </c>
      <c r="AH262" s="14">
        <v>0</v>
      </c>
      <c r="AI262" s="13">
        <f t="shared" si="1137"/>
        <v>13981.8</v>
      </c>
      <c r="AJ262" s="14">
        <v>0</v>
      </c>
      <c r="AK262" s="13">
        <f>AI262+AJ262</f>
        <v>13981.8</v>
      </c>
      <c r="AL262" s="14">
        <v>0</v>
      </c>
      <c r="AM262" s="13">
        <f>AK262+AL262</f>
        <v>13981.8</v>
      </c>
      <c r="AN262" s="14">
        <v>0</v>
      </c>
      <c r="AO262" s="13">
        <f>AM262+AN262</f>
        <v>13981.8</v>
      </c>
      <c r="AP262" s="14">
        <v>0</v>
      </c>
      <c r="AQ262" s="13">
        <f>AO262+AP262</f>
        <v>13981.8</v>
      </c>
      <c r="AR262" s="14">
        <v>0</v>
      </c>
      <c r="AS262" s="13">
        <f>AQ262+AR262</f>
        <v>13981.8</v>
      </c>
      <c r="AT262" s="14">
        <v>0</v>
      </c>
      <c r="AU262" s="13">
        <f>AS262+AT262</f>
        <v>13981.8</v>
      </c>
      <c r="AV262" s="14">
        <v>0</v>
      </c>
      <c r="AW262" s="13">
        <f>AU262+AV262</f>
        <v>13981.8</v>
      </c>
      <c r="AX262" s="14">
        <v>0</v>
      </c>
      <c r="AY262" s="13">
        <f>AW262+AX262</f>
        <v>13981.8</v>
      </c>
      <c r="AZ262" s="14">
        <v>0</v>
      </c>
      <c r="BA262" s="13">
        <f>AY262+AZ262</f>
        <v>13981.8</v>
      </c>
      <c r="BB262" s="14">
        <v>0</v>
      </c>
      <c r="BC262" s="13">
        <f>BA262+BB262</f>
        <v>13981.8</v>
      </c>
      <c r="BD262" s="14">
        <v>0</v>
      </c>
      <c r="BE262" s="13">
        <f>BC262+BD262</f>
        <v>13981.8</v>
      </c>
      <c r="BF262" s="24">
        <v>0</v>
      </c>
      <c r="BG262" s="41">
        <f>BE262+BF262</f>
        <v>13981.8</v>
      </c>
      <c r="BH262" s="14">
        <v>0</v>
      </c>
      <c r="BI262" s="14">
        <v>0</v>
      </c>
      <c r="BJ262" s="14">
        <f t="shared" si="837"/>
        <v>0</v>
      </c>
      <c r="BK262" s="14">
        <v>0</v>
      </c>
      <c r="BL262" s="14">
        <f t="shared" si="1138"/>
        <v>0</v>
      </c>
      <c r="BM262" s="14">
        <v>0</v>
      </c>
      <c r="BN262" s="14">
        <f t="shared" si="1139"/>
        <v>0</v>
      </c>
      <c r="BO262" s="14">
        <v>0</v>
      </c>
      <c r="BP262" s="14">
        <f t="shared" si="1140"/>
        <v>0</v>
      </c>
      <c r="BQ262" s="14">
        <v>0</v>
      </c>
      <c r="BR262" s="14">
        <f t="shared" si="1141"/>
        <v>0</v>
      </c>
      <c r="BS262" s="14">
        <v>0</v>
      </c>
      <c r="BT262" s="14">
        <f t="shared" si="1142"/>
        <v>0</v>
      </c>
      <c r="BU262" s="14">
        <v>0</v>
      </c>
      <c r="BV262" s="14">
        <f t="shared" si="1143"/>
        <v>0</v>
      </c>
      <c r="BW262" s="14">
        <v>0</v>
      </c>
      <c r="BX262" s="14">
        <f t="shared" si="1144"/>
        <v>0</v>
      </c>
      <c r="BY262" s="14">
        <v>0</v>
      </c>
      <c r="BZ262" s="14">
        <f t="shared" si="1145"/>
        <v>0</v>
      </c>
      <c r="CA262" s="14">
        <v>0</v>
      </c>
      <c r="CB262" s="14">
        <f t="shared" si="1146"/>
        <v>0</v>
      </c>
      <c r="CC262" s="14">
        <v>0</v>
      </c>
      <c r="CD262" s="14">
        <f t="shared" si="1147"/>
        <v>0</v>
      </c>
      <c r="CE262" s="14">
        <v>0</v>
      </c>
      <c r="CF262" s="14">
        <f t="shared" si="1148"/>
        <v>0</v>
      </c>
      <c r="CG262" s="24">
        <v>0</v>
      </c>
      <c r="CH262" s="43">
        <f t="shared" si="1149"/>
        <v>0</v>
      </c>
      <c r="CI262" s="7" t="s">
        <v>116</v>
      </c>
      <c r="CJ262" s="11"/>
    </row>
    <row r="263" spans="1:88" ht="75" customHeight="1" x14ac:dyDescent="0.35">
      <c r="A263" s="90" t="s">
        <v>325</v>
      </c>
      <c r="B263" s="95" t="s">
        <v>127</v>
      </c>
      <c r="C263" s="100" t="s">
        <v>125</v>
      </c>
      <c r="D263" s="14">
        <f>D265+D266</f>
        <v>21424.2</v>
      </c>
      <c r="E263" s="43">
        <f>E265+E266</f>
        <v>0</v>
      </c>
      <c r="F263" s="13">
        <f t="shared" si="822"/>
        <v>21424.2</v>
      </c>
      <c r="G263" s="14">
        <f>G265+G266</f>
        <v>0</v>
      </c>
      <c r="H263" s="13">
        <f t="shared" si="1124"/>
        <v>21424.2</v>
      </c>
      <c r="I263" s="14">
        <f>I265+I266</f>
        <v>-9924.2000000000007</v>
      </c>
      <c r="J263" s="13">
        <f t="shared" si="1125"/>
        <v>11500</v>
      </c>
      <c r="K263" s="14">
        <f>K265+K266</f>
        <v>0</v>
      </c>
      <c r="L263" s="13">
        <f t="shared" si="1126"/>
        <v>11500</v>
      </c>
      <c r="M263" s="14">
        <f>M265+M266</f>
        <v>0</v>
      </c>
      <c r="N263" s="13">
        <f t="shared" si="1127"/>
        <v>11500</v>
      </c>
      <c r="O263" s="14">
        <f>O265+O266</f>
        <v>0</v>
      </c>
      <c r="P263" s="13">
        <f t="shared" si="1128"/>
        <v>11500</v>
      </c>
      <c r="Q263" s="14">
        <f>Q265+Q266</f>
        <v>0</v>
      </c>
      <c r="R263" s="13">
        <f t="shared" si="1129"/>
        <v>11500</v>
      </c>
      <c r="S263" s="14">
        <f>S265+S266</f>
        <v>0</v>
      </c>
      <c r="T263" s="13">
        <f t="shared" si="1130"/>
        <v>11500</v>
      </c>
      <c r="U263" s="14">
        <f>U265+U266</f>
        <v>0</v>
      </c>
      <c r="V263" s="13">
        <f t="shared" si="1131"/>
        <v>11500</v>
      </c>
      <c r="W263" s="14">
        <f>W265+W266</f>
        <v>0</v>
      </c>
      <c r="X263" s="13">
        <f t="shared" si="1132"/>
        <v>11500</v>
      </c>
      <c r="Y263" s="14">
        <f>Y265+Y266</f>
        <v>0</v>
      </c>
      <c r="Z263" s="13">
        <f t="shared" si="1133"/>
        <v>11500</v>
      </c>
      <c r="AA263" s="14">
        <f>AA265+AA266</f>
        <v>0</v>
      </c>
      <c r="AB263" s="13">
        <f t="shared" si="1134"/>
        <v>11500</v>
      </c>
      <c r="AC263" s="24">
        <f>AC265+AC266</f>
        <v>0</v>
      </c>
      <c r="AD263" s="41">
        <f t="shared" si="1135"/>
        <v>11500</v>
      </c>
      <c r="AE263" s="14">
        <f t="shared" ref="AE263:BH263" si="1151">AE265+AE266</f>
        <v>0</v>
      </c>
      <c r="AF263" s="43">
        <f>AF265+AF266</f>
        <v>0</v>
      </c>
      <c r="AG263" s="13">
        <f t="shared" si="835"/>
        <v>0</v>
      </c>
      <c r="AH263" s="14">
        <f>AH265+AH266</f>
        <v>0</v>
      </c>
      <c r="AI263" s="13">
        <f t="shared" si="1137"/>
        <v>0</v>
      </c>
      <c r="AJ263" s="14">
        <f>AJ265+AJ266</f>
        <v>0</v>
      </c>
      <c r="AK263" s="13">
        <f>AI263+AJ263</f>
        <v>0</v>
      </c>
      <c r="AL263" s="14">
        <f>AL265+AL266</f>
        <v>0</v>
      </c>
      <c r="AM263" s="13">
        <f>AK263+AL263</f>
        <v>0</v>
      </c>
      <c r="AN263" s="14">
        <f>AN265+AN266</f>
        <v>0</v>
      </c>
      <c r="AO263" s="13">
        <f>AM263+AN263</f>
        <v>0</v>
      </c>
      <c r="AP263" s="14">
        <f>AP265+AP266</f>
        <v>0</v>
      </c>
      <c r="AQ263" s="13">
        <f>AO263+AP263</f>
        <v>0</v>
      </c>
      <c r="AR263" s="14">
        <f>AR265+AR266</f>
        <v>0</v>
      </c>
      <c r="AS263" s="13">
        <f>AQ263+AR263</f>
        <v>0</v>
      </c>
      <c r="AT263" s="14">
        <f>AT265+AT266</f>
        <v>0</v>
      </c>
      <c r="AU263" s="13">
        <f>AS263+AT263</f>
        <v>0</v>
      </c>
      <c r="AV263" s="14">
        <f>AV265+AV266</f>
        <v>0</v>
      </c>
      <c r="AW263" s="13">
        <f>AU263+AV263</f>
        <v>0</v>
      </c>
      <c r="AX263" s="14">
        <f>AX265+AX266</f>
        <v>0</v>
      </c>
      <c r="AY263" s="13">
        <f>AW263+AX263</f>
        <v>0</v>
      </c>
      <c r="AZ263" s="14">
        <f>AZ265+AZ266</f>
        <v>0</v>
      </c>
      <c r="BA263" s="13">
        <f>AY263+AZ263</f>
        <v>0</v>
      </c>
      <c r="BB263" s="14">
        <f>BB265+BB266</f>
        <v>0</v>
      </c>
      <c r="BC263" s="13">
        <f>BA263+BB263</f>
        <v>0</v>
      </c>
      <c r="BD263" s="14">
        <f>BD265+BD266</f>
        <v>0</v>
      </c>
      <c r="BE263" s="13">
        <f>BC263+BD263</f>
        <v>0</v>
      </c>
      <c r="BF263" s="24">
        <f>BF265+BF266</f>
        <v>0</v>
      </c>
      <c r="BG263" s="41">
        <f>BE263+BF263</f>
        <v>0</v>
      </c>
      <c r="BH263" s="14">
        <f t="shared" si="1151"/>
        <v>0</v>
      </c>
      <c r="BI263" s="14">
        <f>BI265+BI266</f>
        <v>0</v>
      </c>
      <c r="BJ263" s="14">
        <f t="shared" si="837"/>
        <v>0</v>
      </c>
      <c r="BK263" s="14">
        <f>BK265+BK266</f>
        <v>0</v>
      </c>
      <c r="BL263" s="14">
        <f t="shared" si="1138"/>
        <v>0</v>
      </c>
      <c r="BM263" s="14">
        <f>BM265+BM266</f>
        <v>0</v>
      </c>
      <c r="BN263" s="14">
        <f t="shared" si="1139"/>
        <v>0</v>
      </c>
      <c r="BO263" s="14">
        <f>BO265+BO266</f>
        <v>0</v>
      </c>
      <c r="BP263" s="14">
        <f t="shared" si="1140"/>
        <v>0</v>
      </c>
      <c r="BQ263" s="14">
        <f>BQ265+BQ266</f>
        <v>0</v>
      </c>
      <c r="BR263" s="14">
        <f t="shared" si="1141"/>
        <v>0</v>
      </c>
      <c r="BS263" s="14">
        <f>BS265+BS266</f>
        <v>0</v>
      </c>
      <c r="BT263" s="14">
        <f t="shared" si="1142"/>
        <v>0</v>
      </c>
      <c r="BU263" s="14">
        <f>BU265+BU266</f>
        <v>0</v>
      </c>
      <c r="BV263" s="14">
        <f t="shared" si="1143"/>
        <v>0</v>
      </c>
      <c r="BW263" s="14">
        <f>BW265+BW266</f>
        <v>0</v>
      </c>
      <c r="BX263" s="14">
        <f t="shared" si="1144"/>
        <v>0</v>
      </c>
      <c r="BY263" s="14">
        <f>BY265+BY266</f>
        <v>0</v>
      </c>
      <c r="BZ263" s="14">
        <f t="shared" si="1145"/>
        <v>0</v>
      </c>
      <c r="CA263" s="14">
        <f>CA265+CA266</f>
        <v>0</v>
      </c>
      <c r="CB263" s="14">
        <f t="shared" si="1146"/>
        <v>0</v>
      </c>
      <c r="CC263" s="14">
        <f>CC265+CC266</f>
        <v>0</v>
      </c>
      <c r="CD263" s="14">
        <f t="shared" si="1147"/>
        <v>0</v>
      </c>
      <c r="CE263" s="14">
        <f>CE265+CE266</f>
        <v>0</v>
      </c>
      <c r="CF263" s="14">
        <f t="shared" si="1148"/>
        <v>0</v>
      </c>
      <c r="CG263" s="24">
        <f>CG265+CG266</f>
        <v>0</v>
      </c>
      <c r="CH263" s="43">
        <f t="shared" si="1149"/>
        <v>0</v>
      </c>
      <c r="CI263" s="7"/>
      <c r="CJ263" s="11"/>
    </row>
    <row r="264" spans="1:88" ht="18.75" customHeight="1" x14ac:dyDescent="0.35">
      <c r="A264" s="90"/>
      <c r="B264" s="95" t="s">
        <v>5</v>
      </c>
      <c r="C264" s="100"/>
      <c r="D264" s="14"/>
      <c r="E264" s="43"/>
      <c r="F264" s="13"/>
      <c r="G264" s="14"/>
      <c r="H264" s="13"/>
      <c r="I264" s="14"/>
      <c r="J264" s="13"/>
      <c r="K264" s="14"/>
      <c r="L264" s="13"/>
      <c r="M264" s="14"/>
      <c r="N264" s="13"/>
      <c r="O264" s="14"/>
      <c r="P264" s="13"/>
      <c r="Q264" s="14"/>
      <c r="R264" s="13"/>
      <c r="S264" s="14"/>
      <c r="T264" s="13"/>
      <c r="U264" s="14"/>
      <c r="V264" s="13"/>
      <c r="W264" s="14"/>
      <c r="X264" s="13"/>
      <c r="Y264" s="14"/>
      <c r="Z264" s="13"/>
      <c r="AA264" s="14"/>
      <c r="AB264" s="13"/>
      <c r="AC264" s="24"/>
      <c r="AD264" s="41"/>
      <c r="AE264" s="14"/>
      <c r="AF264" s="43"/>
      <c r="AG264" s="13"/>
      <c r="AH264" s="14"/>
      <c r="AI264" s="13"/>
      <c r="AJ264" s="14"/>
      <c r="AK264" s="13"/>
      <c r="AL264" s="14"/>
      <c r="AM264" s="13"/>
      <c r="AN264" s="14"/>
      <c r="AO264" s="13"/>
      <c r="AP264" s="14"/>
      <c r="AQ264" s="13"/>
      <c r="AR264" s="14"/>
      <c r="AS264" s="13"/>
      <c r="AT264" s="14"/>
      <c r="AU264" s="13"/>
      <c r="AV264" s="14"/>
      <c r="AW264" s="13"/>
      <c r="AX264" s="14"/>
      <c r="AY264" s="13"/>
      <c r="AZ264" s="14"/>
      <c r="BA264" s="13"/>
      <c r="BB264" s="14"/>
      <c r="BC264" s="13"/>
      <c r="BD264" s="14"/>
      <c r="BE264" s="13"/>
      <c r="BF264" s="24"/>
      <c r="BG264" s="41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24"/>
      <c r="CH264" s="43"/>
      <c r="CI264" s="7"/>
      <c r="CJ264" s="11"/>
    </row>
    <row r="265" spans="1:88" s="3" customFormat="1" ht="18.75" hidden="1" customHeight="1" x14ac:dyDescent="0.35">
      <c r="A265" s="1"/>
      <c r="B265" s="19" t="s">
        <v>6</v>
      </c>
      <c r="C265" s="5"/>
      <c r="D265" s="14">
        <v>9924.2000000000007</v>
      </c>
      <c r="E265" s="43"/>
      <c r="F265" s="13">
        <f t="shared" si="822"/>
        <v>9924.2000000000007</v>
      </c>
      <c r="G265" s="14"/>
      <c r="H265" s="13">
        <f t="shared" ref="H265:H267" si="1152">F265+G265</f>
        <v>9924.2000000000007</v>
      </c>
      <c r="I265" s="14">
        <v>-9924.2000000000007</v>
      </c>
      <c r="J265" s="13">
        <f t="shared" ref="J265:J267" si="1153">H265+I265</f>
        <v>0</v>
      </c>
      <c r="K265" s="14"/>
      <c r="L265" s="13">
        <f t="shared" ref="L265:L267" si="1154">J265+K265</f>
        <v>0</v>
      </c>
      <c r="M265" s="14"/>
      <c r="N265" s="13">
        <f t="shared" ref="N265:N267" si="1155">L265+M265</f>
        <v>0</v>
      </c>
      <c r="O265" s="14"/>
      <c r="P265" s="13">
        <f t="shared" ref="P265:P267" si="1156">N265+O265</f>
        <v>0</v>
      </c>
      <c r="Q265" s="14"/>
      <c r="R265" s="13">
        <f t="shared" ref="R265:R267" si="1157">P265+Q265</f>
        <v>0</v>
      </c>
      <c r="S265" s="14"/>
      <c r="T265" s="13">
        <f t="shared" ref="T265:T267" si="1158">R265+S265</f>
        <v>0</v>
      </c>
      <c r="U265" s="14"/>
      <c r="V265" s="13">
        <f t="shared" ref="V265:V267" si="1159">T265+U265</f>
        <v>0</v>
      </c>
      <c r="W265" s="14"/>
      <c r="X265" s="13">
        <f t="shared" ref="X265:X267" si="1160">V265+W265</f>
        <v>0</v>
      </c>
      <c r="Y265" s="14"/>
      <c r="Z265" s="13">
        <f t="shared" ref="Z265:Z267" si="1161">X265+Y265</f>
        <v>0</v>
      </c>
      <c r="AA265" s="14"/>
      <c r="AB265" s="13">
        <f t="shared" ref="AB265:AB267" si="1162">Z265+AA265</f>
        <v>0</v>
      </c>
      <c r="AC265" s="24"/>
      <c r="AD265" s="13">
        <f t="shared" ref="AD265:AD267" si="1163">AB265+AC265</f>
        <v>0</v>
      </c>
      <c r="AE265" s="14">
        <v>0</v>
      </c>
      <c r="AF265" s="43"/>
      <c r="AG265" s="13">
        <f t="shared" si="835"/>
        <v>0</v>
      </c>
      <c r="AH265" s="14"/>
      <c r="AI265" s="13">
        <f t="shared" ref="AI265:AI267" si="1164">AG265+AH265</f>
        <v>0</v>
      </c>
      <c r="AJ265" s="14"/>
      <c r="AK265" s="13">
        <f>AI265+AJ265</f>
        <v>0</v>
      </c>
      <c r="AL265" s="14"/>
      <c r="AM265" s="13">
        <f>AK265+AL265</f>
        <v>0</v>
      </c>
      <c r="AN265" s="14"/>
      <c r="AO265" s="13">
        <f>AM265+AN265</f>
        <v>0</v>
      </c>
      <c r="AP265" s="14"/>
      <c r="AQ265" s="13">
        <f>AO265+AP265</f>
        <v>0</v>
      </c>
      <c r="AR265" s="14"/>
      <c r="AS265" s="13">
        <f>AQ265+AR265</f>
        <v>0</v>
      </c>
      <c r="AT265" s="14"/>
      <c r="AU265" s="13">
        <f>AS265+AT265</f>
        <v>0</v>
      </c>
      <c r="AV265" s="14"/>
      <c r="AW265" s="13">
        <f>AU265+AV265</f>
        <v>0</v>
      </c>
      <c r="AX265" s="14"/>
      <c r="AY265" s="13">
        <f>AW265+AX265</f>
        <v>0</v>
      </c>
      <c r="AZ265" s="14"/>
      <c r="BA265" s="13">
        <f>AY265+AZ265</f>
        <v>0</v>
      </c>
      <c r="BB265" s="14"/>
      <c r="BC265" s="13">
        <f>BA265+BB265</f>
        <v>0</v>
      </c>
      <c r="BD265" s="14"/>
      <c r="BE265" s="13">
        <f>BC265+BD265</f>
        <v>0</v>
      </c>
      <c r="BF265" s="24"/>
      <c r="BG265" s="13">
        <f>BE265+BF265</f>
        <v>0</v>
      </c>
      <c r="BH265" s="14">
        <v>0</v>
      </c>
      <c r="BI265" s="14"/>
      <c r="BJ265" s="14">
        <f t="shared" si="837"/>
        <v>0</v>
      </c>
      <c r="BK265" s="14"/>
      <c r="BL265" s="14">
        <f t="shared" ref="BL265:BL267" si="1165">BJ265+BK265</f>
        <v>0</v>
      </c>
      <c r="BM265" s="14"/>
      <c r="BN265" s="14">
        <f t="shared" ref="BN265:BN267" si="1166">BL265+BM265</f>
        <v>0</v>
      </c>
      <c r="BO265" s="14"/>
      <c r="BP265" s="14">
        <f t="shared" ref="BP265:BP267" si="1167">BN265+BO265</f>
        <v>0</v>
      </c>
      <c r="BQ265" s="14"/>
      <c r="BR265" s="14">
        <f t="shared" ref="BR265:BR267" si="1168">BP265+BQ265</f>
        <v>0</v>
      </c>
      <c r="BS265" s="14"/>
      <c r="BT265" s="14">
        <f t="shared" ref="BT265:BT267" si="1169">BR265+BS265</f>
        <v>0</v>
      </c>
      <c r="BU265" s="14"/>
      <c r="BV265" s="14">
        <f t="shared" ref="BV265:BV267" si="1170">BT265+BU265</f>
        <v>0</v>
      </c>
      <c r="BW265" s="14"/>
      <c r="BX265" s="14">
        <f t="shared" ref="BX265:BX267" si="1171">BV265+BW265</f>
        <v>0</v>
      </c>
      <c r="BY265" s="14"/>
      <c r="BZ265" s="14">
        <f t="shared" ref="BZ265:BZ267" si="1172">BX265+BY265</f>
        <v>0</v>
      </c>
      <c r="CA265" s="14"/>
      <c r="CB265" s="14">
        <f t="shared" ref="CB265:CB267" si="1173">BZ265+CA265</f>
        <v>0</v>
      </c>
      <c r="CC265" s="14"/>
      <c r="CD265" s="14">
        <f t="shared" ref="CD265:CD267" si="1174">CB265+CC265</f>
        <v>0</v>
      </c>
      <c r="CE265" s="14"/>
      <c r="CF265" s="14">
        <f t="shared" ref="CF265:CF267" si="1175">CD265+CE265</f>
        <v>0</v>
      </c>
      <c r="CG265" s="24"/>
      <c r="CH265" s="14">
        <f t="shared" ref="CH265:CH267" si="1176">CF265+CG265</f>
        <v>0</v>
      </c>
      <c r="CI265" s="7" t="s">
        <v>128</v>
      </c>
      <c r="CJ265" s="11">
        <v>0</v>
      </c>
    </row>
    <row r="266" spans="1:88" ht="18.75" customHeight="1" x14ac:dyDescent="0.35">
      <c r="A266" s="90"/>
      <c r="B266" s="95" t="s">
        <v>56</v>
      </c>
      <c r="C266" s="100"/>
      <c r="D266" s="14">
        <v>11500</v>
      </c>
      <c r="E266" s="43"/>
      <c r="F266" s="13">
        <f t="shared" si="822"/>
        <v>11500</v>
      </c>
      <c r="G266" s="14"/>
      <c r="H266" s="13">
        <f t="shared" si="1152"/>
        <v>11500</v>
      </c>
      <c r="I266" s="14"/>
      <c r="J266" s="13">
        <f t="shared" si="1153"/>
        <v>11500</v>
      </c>
      <c r="K266" s="14"/>
      <c r="L266" s="13">
        <f t="shared" si="1154"/>
        <v>11500</v>
      </c>
      <c r="M266" s="14"/>
      <c r="N266" s="13">
        <f t="shared" si="1155"/>
        <v>11500</v>
      </c>
      <c r="O266" s="14"/>
      <c r="P266" s="13">
        <f t="shared" si="1156"/>
        <v>11500</v>
      </c>
      <c r="Q266" s="14"/>
      <c r="R266" s="13">
        <f t="shared" si="1157"/>
        <v>11500</v>
      </c>
      <c r="S266" s="14"/>
      <c r="T266" s="13">
        <f t="shared" si="1158"/>
        <v>11500</v>
      </c>
      <c r="U266" s="14"/>
      <c r="V266" s="13">
        <f t="shared" si="1159"/>
        <v>11500</v>
      </c>
      <c r="W266" s="14"/>
      <c r="X266" s="13">
        <f t="shared" si="1160"/>
        <v>11500</v>
      </c>
      <c r="Y266" s="14"/>
      <c r="Z266" s="13">
        <f t="shared" si="1161"/>
        <v>11500</v>
      </c>
      <c r="AA266" s="14"/>
      <c r="AB266" s="13">
        <f t="shared" si="1162"/>
        <v>11500</v>
      </c>
      <c r="AC266" s="24"/>
      <c r="AD266" s="41">
        <f t="shared" si="1163"/>
        <v>11500</v>
      </c>
      <c r="AE266" s="14">
        <v>0</v>
      </c>
      <c r="AF266" s="43"/>
      <c r="AG266" s="13">
        <f t="shared" si="835"/>
        <v>0</v>
      </c>
      <c r="AH266" s="14"/>
      <c r="AI266" s="13">
        <f t="shared" si="1164"/>
        <v>0</v>
      </c>
      <c r="AJ266" s="14"/>
      <c r="AK266" s="13">
        <f>AI266+AJ266</f>
        <v>0</v>
      </c>
      <c r="AL266" s="14"/>
      <c r="AM266" s="13">
        <f>AK266+AL266</f>
        <v>0</v>
      </c>
      <c r="AN266" s="14"/>
      <c r="AO266" s="13">
        <f>AM266+AN266</f>
        <v>0</v>
      </c>
      <c r="AP266" s="14"/>
      <c r="AQ266" s="13">
        <f>AO266+AP266</f>
        <v>0</v>
      </c>
      <c r="AR266" s="14"/>
      <c r="AS266" s="13">
        <f>AQ266+AR266</f>
        <v>0</v>
      </c>
      <c r="AT266" s="14"/>
      <c r="AU266" s="13">
        <f>AS266+AT266</f>
        <v>0</v>
      </c>
      <c r="AV266" s="14"/>
      <c r="AW266" s="13">
        <f>AU266+AV266</f>
        <v>0</v>
      </c>
      <c r="AX266" s="14"/>
      <c r="AY266" s="13">
        <f>AW266+AX266</f>
        <v>0</v>
      </c>
      <c r="AZ266" s="14"/>
      <c r="BA266" s="13">
        <f>AY266+AZ266</f>
        <v>0</v>
      </c>
      <c r="BB266" s="14"/>
      <c r="BC266" s="13">
        <f>BA266+BB266</f>
        <v>0</v>
      </c>
      <c r="BD266" s="14"/>
      <c r="BE266" s="13">
        <f>BC266+BD266</f>
        <v>0</v>
      </c>
      <c r="BF266" s="24"/>
      <c r="BG266" s="41">
        <f>BE266+BF266</f>
        <v>0</v>
      </c>
      <c r="BH266" s="14">
        <v>0</v>
      </c>
      <c r="BI266" s="14"/>
      <c r="BJ266" s="14">
        <f t="shared" si="837"/>
        <v>0</v>
      </c>
      <c r="BK266" s="14"/>
      <c r="BL266" s="14">
        <f t="shared" si="1165"/>
        <v>0</v>
      </c>
      <c r="BM266" s="14"/>
      <c r="BN266" s="14">
        <f t="shared" si="1166"/>
        <v>0</v>
      </c>
      <c r="BO266" s="14"/>
      <c r="BP266" s="14">
        <f t="shared" si="1167"/>
        <v>0</v>
      </c>
      <c r="BQ266" s="14"/>
      <c r="BR266" s="14">
        <f t="shared" si="1168"/>
        <v>0</v>
      </c>
      <c r="BS266" s="14"/>
      <c r="BT266" s="14">
        <f t="shared" si="1169"/>
        <v>0</v>
      </c>
      <c r="BU266" s="14"/>
      <c r="BV266" s="14">
        <f t="shared" si="1170"/>
        <v>0</v>
      </c>
      <c r="BW266" s="14"/>
      <c r="BX266" s="14">
        <f t="shared" si="1171"/>
        <v>0</v>
      </c>
      <c r="BY266" s="14"/>
      <c r="BZ266" s="14">
        <f t="shared" si="1172"/>
        <v>0</v>
      </c>
      <c r="CA266" s="14"/>
      <c r="CB266" s="14">
        <f t="shared" si="1173"/>
        <v>0</v>
      </c>
      <c r="CC266" s="14"/>
      <c r="CD266" s="14">
        <f t="shared" si="1174"/>
        <v>0</v>
      </c>
      <c r="CE266" s="14"/>
      <c r="CF266" s="14">
        <f t="shared" si="1175"/>
        <v>0</v>
      </c>
      <c r="CG266" s="24"/>
      <c r="CH266" s="43">
        <f t="shared" si="1176"/>
        <v>0</v>
      </c>
      <c r="CI266" s="7" t="s">
        <v>387</v>
      </c>
      <c r="CJ266" s="11"/>
    </row>
    <row r="267" spans="1:88" x14ac:dyDescent="0.35">
      <c r="A267" s="90"/>
      <c r="B267" s="105" t="s">
        <v>7</v>
      </c>
      <c r="C267" s="106"/>
      <c r="D267" s="28">
        <f>D269+D270</f>
        <v>501148.29999999993</v>
      </c>
      <c r="E267" s="28">
        <f>E269+E270</f>
        <v>4028</v>
      </c>
      <c r="F267" s="27">
        <f t="shared" si="822"/>
        <v>505176.29999999993</v>
      </c>
      <c r="G267" s="28">
        <f>G269+G270</f>
        <v>64247.038</v>
      </c>
      <c r="H267" s="27">
        <f t="shared" si="1152"/>
        <v>569423.33799999999</v>
      </c>
      <c r="I267" s="28">
        <f>I269+I270</f>
        <v>-5255.2020000000002</v>
      </c>
      <c r="J267" s="27">
        <f t="shared" si="1153"/>
        <v>564168.13599999994</v>
      </c>
      <c r="K267" s="28">
        <f>K269+K270</f>
        <v>4646.2020000000002</v>
      </c>
      <c r="L267" s="27">
        <f t="shared" si="1154"/>
        <v>568814.33799999999</v>
      </c>
      <c r="M267" s="28">
        <f>M269+M270</f>
        <v>-30000</v>
      </c>
      <c r="N267" s="27">
        <f t="shared" si="1155"/>
        <v>538814.33799999999</v>
      </c>
      <c r="O267" s="28">
        <f>O269+O270</f>
        <v>0</v>
      </c>
      <c r="P267" s="27">
        <f t="shared" si="1156"/>
        <v>538814.33799999999</v>
      </c>
      <c r="Q267" s="28">
        <f>Q269+Q270</f>
        <v>-138630.60700000002</v>
      </c>
      <c r="R267" s="27">
        <f t="shared" si="1157"/>
        <v>400183.73099999997</v>
      </c>
      <c r="S267" s="28">
        <f>S269+S270</f>
        <v>-8675.2999999999993</v>
      </c>
      <c r="T267" s="27">
        <f t="shared" si="1158"/>
        <v>391508.43099999998</v>
      </c>
      <c r="U267" s="28">
        <f>U269+U270</f>
        <v>0</v>
      </c>
      <c r="V267" s="27">
        <f t="shared" si="1159"/>
        <v>391508.43099999998</v>
      </c>
      <c r="W267" s="28">
        <f>W269+W270</f>
        <v>0</v>
      </c>
      <c r="X267" s="27">
        <f t="shared" si="1160"/>
        <v>391508.43099999998</v>
      </c>
      <c r="Y267" s="28">
        <f>Y269+Y270</f>
        <v>-54504.4</v>
      </c>
      <c r="Z267" s="27">
        <f t="shared" si="1161"/>
        <v>337004.03099999996</v>
      </c>
      <c r="AA267" s="14">
        <f>AA269+AA270</f>
        <v>-25728.5</v>
      </c>
      <c r="AB267" s="27">
        <f t="shared" si="1162"/>
        <v>311275.53099999996</v>
      </c>
      <c r="AC267" s="28">
        <f>AC269+AC270</f>
        <v>-2314.826</v>
      </c>
      <c r="AD267" s="41">
        <f t="shared" si="1163"/>
        <v>308960.70499999996</v>
      </c>
      <c r="AE267" s="28">
        <f t="shared" ref="AE267:BH267" si="1177">AE269+AE270</f>
        <v>408577.2</v>
      </c>
      <c r="AF267" s="28">
        <f>AF269+AF270</f>
        <v>-4109</v>
      </c>
      <c r="AG267" s="27">
        <f t="shared" si="835"/>
        <v>404468.2</v>
      </c>
      <c r="AH267" s="28">
        <f>AH269+AH270</f>
        <v>0</v>
      </c>
      <c r="AI267" s="27">
        <f t="shared" si="1164"/>
        <v>404468.2</v>
      </c>
      <c r="AJ267" s="28">
        <f>AJ269+AJ270</f>
        <v>0</v>
      </c>
      <c r="AK267" s="27">
        <f>AI267+AJ267</f>
        <v>404468.2</v>
      </c>
      <c r="AL267" s="28">
        <f>AL269+AL270</f>
        <v>0</v>
      </c>
      <c r="AM267" s="27">
        <f>AK267+AL267</f>
        <v>404468.2</v>
      </c>
      <c r="AN267" s="28">
        <f>AN269+AN270</f>
        <v>0</v>
      </c>
      <c r="AO267" s="27">
        <f>AM267+AN267</f>
        <v>404468.2</v>
      </c>
      <c r="AP267" s="28">
        <f>AP269+AP270</f>
        <v>0</v>
      </c>
      <c r="AQ267" s="27">
        <f>AO267+AP267</f>
        <v>404468.2</v>
      </c>
      <c r="AR267" s="28">
        <f>AR269+AR270</f>
        <v>0</v>
      </c>
      <c r="AS267" s="27">
        <f>AQ267+AR267</f>
        <v>404468.2</v>
      </c>
      <c r="AT267" s="28">
        <f>AT269+AT270</f>
        <v>138630.60700000002</v>
      </c>
      <c r="AU267" s="27">
        <f>AS267+AT267</f>
        <v>543098.80700000003</v>
      </c>
      <c r="AV267" s="28">
        <f>AV269+AV270</f>
        <v>0</v>
      </c>
      <c r="AW267" s="27">
        <f>AU267+AV267</f>
        <v>543098.80700000003</v>
      </c>
      <c r="AX267" s="28">
        <f>AX269+AX270</f>
        <v>-115393.429</v>
      </c>
      <c r="AY267" s="27">
        <f>AW267+AX267</f>
        <v>427705.37800000003</v>
      </c>
      <c r="AZ267" s="28">
        <f>AZ269+AZ270</f>
        <v>0</v>
      </c>
      <c r="BA267" s="27">
        <f>AY267+AZ267</f>
        <v>427705.37800000003</v>
      </c>
      <c r="BB267" s="14">
        <f>BB269+BB270</f>
        <v>55770</v>
      </c>
      <c r="BC267" s="27">
        <f>BA267+BB267</f>
        <v>483475.37800000003</v>
      </c>
      <c r="BD267" s="14">
        <f>BD269+BD270</f>
        <v>25728.5</v>
      </c>
      <c r="BE267" s="27">
        <f>BC267+BD267</f>
        <v>509203.87800000003</v>
      </c>
      <c r="BF267" s="28">
        <f>BF269+BF270</f>
        <v>0</v>
      </c>
      <c r="BG267" s="41">
        <f>BE267+BF267</f>
        <v>509203.87800000003</v>
      </c>
      <c r="BH267" s="28">
        <f t="shared" si="1177"/>
        <v>276286.2</v>
      </c>
      <c r="BI267" s="28">
        <f>BI269+BI270</f>
        <v>0</v>
      </c>
      <c r="BJ267" s="28">
        <f t="shared" si="837"/>
        <v>276286.2</v>
      </c>
      <c r="BK267" s="28">
        <f>BK269+BK270</f>
        <v>0</v>
      </c>
      <c r="BL267" s="28">
        <f t="shared" si="1165"/>
        <v>276286.2</v>
      </c>
      <c r="BM267" s="28">
        <f>BM269+BM270</f>
        <v>0</v>
      </c>
      <c r="BN267" s="28">
        <f t="shared" si="1166"/>
        <v>276286.2</v>
      </c>
      <c r="BO267" s="28">
        <f>BO269+BO270</f>
        <v>0</v>
      </c>
      <c r="BP267" s="28">
        <f t="shared" si="1167"/>
        <v>276286.2</v>
      </c>
      <c r="BQ267" s="28">
        <f>BQ269+BQ270</f>
        <v>30000</v>
      </c>
      <c r="BR267" s="28">
        <f t="shared" si="1168"/>
        <v>306286.2</v>
      </c>
      <c r="BS267" s="28">
        <f>BS269+BS270</f>
        <v>0</v>
      </c>
      <c r="BT267" s="28">
        <f t="shared" si="1169"/>
        <v>306286.2</v>
      </c>
      <c r="BU267" s="28">
        <f>BU269+BU270</f>
        <v>0</v>
      </c>
      <c r="BV267" s="28">
        <f t="shared" si="1170"/>
        <v>306286.2</v>
      </c>
      <c r="BW267" s="28">
        <f>BW269+BW270</f>
        <v>8675.2999999999993</v>
      </c>
      <c r="BX267" s="28">
        <f t="shared" si="1171"/>
        <v>314961.5</v>
      </c>
      <c r="BY267" s="28">
        <f>BY269+BY270</f>
        <v>109801.54200000002</v>
      </c>
      <c r="BZ267" s="28">
        <f t="shared" si="1172"/>
        <v>424763.04200000002</v>
      </c>
      <c r="CA267" s="28">
        <f>CA269+CA270</f>
        <v>0</v>
      </c>
      <c r="CB267" s="28">
        <f t="shared" si="1173"/>
        <v>424763.04200000002</v>
      </c>
      <c r="CC267" s="14">
        <f>CC269+CC270</f>
        <v>0</v>
      </c>
      <c r="CD267" s="28">
        <f t="shared" si="1174"/>
        <v>424763.04200000002</v>
      </c>
      <c r="CE267" s="14">
        <f>CE269+CE270</f>
        <v>0</v>
      </c>
      <c r="CF267" s="28">
        <f t="shared" si="1175"/>
        <v>424763.04200000002</v>
      </c>
      <c r="CG267" s="28">
        <f>CG269+CG270</f>
        <v>0</v>
      </c>
      <c r="CH267" s="43">
        <f t="shared" si="1176"/>
        <v>424763.04200000002</v>
      </c>
      <c r="CI267" s="29"/>
      <c r="CJ267" s="31"/>
    </row>
    <row r="268" spans="1:88" x14ac:dyDescent="0.35">
      <c r="A268" s="90"/>
      <c r="B268" s="95" t="s">
        <v>5</v>
      </c>
      <c r="C268" s="106"/>
      <c r="D268" s="28"/>
      <c r="E268" s="28"/>
      <c r="F268" s="27"/>
      <c r="G268" s="28"/>
      <c r="H268" s="27"/>
      <c r="I268" s="28"/>
      <c r="J268" s="27"/>
      <c r="K268" s="28"/>
      <c r="L268" s="27"/>
      <c r="M268" s="28"/>
      <c r="N268" s="27"/>
      <c r="O268" s="28"/>
      <c r="P268" s="27"/>
      <c r="Q268" s="28"/>
      <c r="R268" s="27"/>
      <c r="S268" s="28"/>
      <c r="T268" s="27"/>
      <c r="U268" s="28"/>
      <c r="V268" s="27"/>
      <c r="W268" s="28"/>
      <c r="X268" s="27"/>
      <c r="Y268" s="28"/>
      <c r="Z268" s="27"/>
      <c r="AA268" s="14"/>
      <c r="AB268" s="27"/>
      <c r="AC268" s="28"/>
      <c r="AD268" s="41"/>
      <c r="AE268" s="28"/>
      <c r="AF268" s="28"/>
      <c r="AG268" s="27"/>
      <c r="AH268" s="28"/>
      <c r="AI268" s="27"/>
      <c r="AJ268" s="28"/>
      <c r="AK268" s="27"/>
      <c r="AL268" s="28"/>
      <c r="AM268" s="27"/>
      <c r="AN268" s="28"/>
      <c r="AO268" s="27"/>
      <c r="AP268" s="28"/>
      <c r="AQ268" s="27"/>
      <c r="AR268" s="28"/>
      <c r="AS268" s="27"/>
      <c r="AT268" s="28"/>
      <c r="AU268" s="27"/>
      <c r="AV268" s="28"/>
      <c r="AW268" s="27"/>
      <c r="AX268" s="28"/>
      <c r="AY268" s="27"/>
      <c r="AZ268" s="28"/>
      <c r="BA268" s="27"/>
      <c r="BB268" s="14"/>
      <c r="BC268" s="27"/>
      <c r="BD268" s="14"/>
      <c r="BE268" s="27"/>
      <c r="BF268" s="28"/>
      <c r="BG268" s="41"/>
      <c r="BH268" s="28"/>
      <c r="BI268" s="28"/>
      <c r="BJ268" s="28"/>
      <c r="BK268" s="28"/>
      <c r="BL268" s="28"/>
      <c r="BM268" s="28"/>
      <c r="BN268" s="28"/>
      <c r="BO268" s="28"/>
      <c r="BP268" s="28"/>
      <c r="BQ268" s="28"/>
      <c r="BR268" s="28"/>
      <c r="BS268" s="28"/>
      <c r="BT268" s="28"/>
      <c r="BU268" s="28"/>
      <c r="BV268" s="28"/>
      <c r="BW268" s="28"/>
      <c r="BX268" s="28"/>
      <c r="BY268" s="28"/>
      <c r="BZ268" s="28"/>
      <c r="CA268" s="28"/>
      <c r="CB268" s="28"/>
      <c r="CC268" s="14"/>
      <c r="CD268" s="28"/>
      <c r="CE268" s="14"/>
      <c r="CF268" s="28"/>
      <c r="CG268" s="28"/>
      <c r="CH268" s="43"/>
      <c r="CI268" s="29"/>
      <c r="CJ268" s="31"/>
    </row>
    <row r="269" spans="1:88" s="30" customFormat="1" ht="18.75" hidden="1" customHeight="1" x14ac:dyDescent="0.35">
      <c r="A269" s="26"/>
      <c r="B269" s="45" t="s">
        <v>6</v>
      </c>
      <c r="C269" s="51"/>
      <c r="D269" s="28">
        <f>D271+D273+D275+D278+D280+D272+D274</f>
        <v>393360.69999999995</v>
      </c>
      <c r="E269" s="28">
        <f>E271+E273+E275+E278+E280+E272+E274</f>
        <v>4028</v>
      </c>
      <c r="F269" s="27">
        <f t="shared" si="822"/>
        <v>397388.69999999995</v>
      </c>
      <c r="G269" s="28">
        <f>G271+G273+G275+G278+G280+G272+G274+G281</f>
        <v>64247.038</v>
      </c>
      <c r="H269" s="27">
        <f t="shared" ref="H269:H276" si="1178">F269+G269</f>
        <v>461635.73799999995</v>
      </c>
      <c r="I269" s="28">
        <f>I271+I273+I275+I278+I280+I272+I274+I281</f>
        <v>-5255.2020000000002</v>
      </c>
      <c r="J269" s="27">
        <f t="shared" ref="J269:J276" si="1179">H269+I269</f>
        <v>456380.53599999996</v>
      </c>
      <c r="K269" s="28">
        <f>K271+K273+K275+K278+K280+K272+K274+K281</f>
        <v>4646.2020000000002</v>
      </c>
      <c r="L269" s="27">
        <f t="shared" ref="L269:L276" si="1180">J269+K269</f>
        <v>461026.73799999995</v>
      </c>
      <c r="M269" s="28">
        <f>M271+M273+M275+M278+M280+M272+M274+M281</f>
        <v>-30000</v>
      </c>
      <c r="N269" s="27">
        <f t="shared" ref="N269:N276" si="1181">L269+M269</f>
        <v>431026.73799999995</v>
      </c>
      <c r="O269" s="28">
        <f>O271+O273+O275+O278+O280+O272+O274+O281</f>
        <v>0</v>
      </c>
      <c r="P269" s="27">
        <f t="shared" ref="P269:P276" si="1182">N269+O269</f>
        <v>431026.73799999995</v>
      </c>
      <c r="Q269" s="28">
        <f>Q271+Q273+Q275+Q278+Q280+Q272+Q274+Q281</f>
        <v>-138630.60700000002</v>
      </c>
      <c r="R269" s="27">
        <f t="shared" ref="R269:R276" si="1183">P269+Q269</f>
        <v>292396.13099999994</v>
      </c>
      <c r="S269" s="28">
        <f>S271+S273+S275+S278+S280+S272+S274+S281</f>
        <v>-8675.2999999999993</v>
      </c>
      <c r="T269" s="27">
        <f t="shared" ref="T269:T276" si="1184">R269+S269</f>
        <v>283720.83099999995</v>
      </c>
      <c r="U269" s="28">
        <f>U271+U273+U275+U278+U280+U272+U274+U281</f>
        <v>0</v>
      </c>
      <c r="V269" s="27">
        <f t="shared" ref="V269:V276" si="1185">T269+U269</f>
        <v>283720.83099999995</v>
      </c>
      <c r="W269" s="28">
        <f>W271+W273+W275+W278+W280+W272+W274+W281</f>
        <v>0</v>
      </c>
      <c r="X269" s="27">
        <f t="shared" ref="X269:X276" si="1186">V269+W269</f>
        <v>283720.83099999995</v>
      </c>
      <c r="Y269" s="28">
        <f>Y271+Y273+Y275+Y278+Y280+Y272+Y274+Y281+Y282</f>
        <v>-54504.4</v>
      </c>
      <c r="Z269" s="27">
        <f t="shared" ref="Z269:Z276" si="1187">X269+Y269</f>
        <v>229216.43099999995</v>
      </c>
      <c r="AA269" s="14">
        <f>AA271+AA273+AA275+AA278+AA280+AA272+AA274+AA281+AA282</f>
        <v>-25728.5</v>
      </c>
      <c r="AB269" s="27">
        <f t="shared" ref="AB269:AB276" si="1188">Z269+AA269</f>
        <v>203487.93099999995</v>
      </c>
      <c r="AC269" s="28">
        <f>AC271+AC273+AC275+AC278+AC280+AC272+AC274+AC281+AC282</f>
        <v>-2314.826</v>
      </c>
      <c r="AD269" s="27">
        <f t="shared" ref="AD269:AD276" si="1189">AB269+AC269</f>
        <v>201173.10499999995</v>
      </c>
      <c r="AE269" s="28">
        <f t="shared" ref="AE269:BH269" si="1190">AE271+AE273+AE275+AE278+AE280+AE272+AE274</f>
        <v>408577.2</v>
      </c>
      <c r="AF269" s="28">
        <f>AF271+AF273+AF275+AF278+AF280+AF272+AF274</f>
        <v>-4109</v>
      </c>
      <c r="AG269" s="27">
        <f t="shared" si="835"/>
        <v>404468.2</v>
      </c>
      <c r="AH269" s="28">
        <f>AH271+AH273+AH275+AH278+AH280+AH272+AH274+AH281</f>
        <v>0</v>
      </c>
      <c r="AI269" s="27">
        <f t="shared" ref="AI269:AI276" si="1191">AG269+AH269</f>
        <v>404468.2</v>
      </c>
      <c r="AJ269" s="28">
        <f>AJ271+AJ273+AJ275+AJ278+AJ280+AJ272+AJ274+AJ281</f>
        <v>0</v>
      </c>
      <c r="AK269" s="27">
        <f t="shared" ref="AK269:AK276" si="1192">AI269+AJ269</f>
        <v>404468.2</v>
      </c>
      <c r="AL269" s="28">
        <f>AL271+AL273+AL275+AL278+AL280+AL272+AL274+AL281</f>
        <v>0</v>
      </c>
      <c r="AM269" s="27">
        <f t="shared" ref="AM269:AM276" si="1193">AK269+AL269</f>
        <v>404468.2</v>
      </c>
      <c r="AN269" s="28">
        <f>AN271+AN273+AN275+AN278+AN280+AN272+AN274+AN281</f>
        <v>0</v>
      </c>
      <c r="AO269" s="27">
        <f t="shared" ref="AO269:AO276" si="1194">AM269+AN269</f>
        <v>404468.2</v>
      </c>
      <c r="AP269" s="28">
        <f>AP271+AP273+AP275+AP278+AP280+AP272+AP274+AP281</f>
        <v>0</v>
      </c>
      <c r="AQ269" s="27">
        <f t="shared" ref="AQ269:AQ276" si="1195">AO269+AP269</f>
        <v>404468.2</v>
      </c>
      <c r="AR269" s="28">
        <f>AR271+AR273+AR275+AR278+AR280+AR272+AR274+AR281</f>
        <v>0</v>
      </c>
      <c r="AS269" s="27">
        <f t="shared" ref="AS269:AS276" si="1196">AQ269+AR269</f>
        <v>404468.2</v>
      </c>
      <c r="AT269" s="28">
        <f>AT271+AT273+AT275+AT278+AT280+AT272+AT274+AT281</f>
        <v>138630.60700000002</v>
      </c>
      <c r="AU269" s="27">
        <f t="shared" ref="AU269:AU276" si="1197">AS269+AT269</f>
        <v>543098.80700000003</v>
      </c>
      <c r="AV269" s="28">
        <f>AV271+AV273+AV275+AV278+AV280+AV272+AV274+AV281</f>
        <v>0</v>
      </c>
      <c r="AW269" s="27">
        <f t="shared" ref="AW269:AW276" si="1198">AU269+AV269</f>
        <v>543098.80700000003</v>
      </c>
      <c r="AX269" s="28">
        <f>AX271+AX273+AX275+AX278+AX280+AX272+AX274+AX281</f>
        <v>-115393.429</v>
      </c>
      <c r="AY269" s="27">
        <f t="shared" ref="AY269:AY276" si="1199">AW269+AX269</f>
        <v>427705.37800000003</v>
      </c>
      <c r="AZ269" s="28">
        <f>AZ271+AZ273+AZ275+AZ278+AZ280+AZ272+AZ274+AZ281</f>
        <v>0</v>
      </c>
      <c r="BA269" s="27">
        <f t="shared" ref="BA269:BA276" si="1200">AY269+AZ269</f>
        <v>427705.37800000003</v>
      </c>
      <c r="BB269" s="14">
        <f>BB271+BB273+BB275+BB278+BB280+BB272+BB274+BB281+BB282</f>
        <v>55770</v>
      </c>
      <c r="BC269" s="27">
        <f t="shared" ref="BC269:BC276" si="1201">BA269+BB269</f>
        <v>483475.37800000003</v>
      </c>
      <c r="BD269" s="14">
        <f>BD271+BD273+BD275+BD278+BD280+BD272+BD274+BD281+BD282</f>
        <v>25728.5</v>
      </c>
      <c r="BE269" s="27">
        <f t="shared" ref="BE269:BE276" si="1202">BC269+BD269</f>
        <v>509203.87800000003</v>
      </c>
      <c r="BF269" s="28">
        <f>BF271+BF273+BF275+BF278+BF280+BF272+BF274+BF281+BF282</f>
        <v>0</v>
      </c>
      <c r="BG269" s="27">
        <f t="shared" ref="BG269:BG276" si="1203">BE269+BF269</f>
        <v>509203.87800000003</v>
      </c>
      <c r="BH269" s="28">
        <f t="shared" si="1190"/>
        <v>224073.8</v>
      </c>
      <c r="BI269" s="28">
        <f>BI271+BI273+BI275+BI278+BI280+BI272+BI274</f>
        <v>0</v>
      </c>
      <c r="BJ269" s="28">
        <f t="shared" si="837"/>
        <v>224073.8</v>
      </c>
      <c r="BK269" s="28">
        <f>BK271+BK273+BK275+BK278+BK280+BK272+BK274+BK281</f>
        <v>0</v>
      </c>
      <c r="BL269" s="28">
        <f t="shared" ref="BL269:BL276" si="1204">BJ269+BK269</f>
        <v>224073.8</v>
      </c>
      <c r="BM269" s="28">
        <f>BM271+BM273+BM275+BM278+BM280+BM272+BM274+BM281</f>
        <v>0</v>
      </c>
      <c r="BN269" s="28">
        <f t="shared" ref="BN269:BN276" si="1205">BL269+BM269</f>
        <v>224073.8</v>
      </c>
      <c r="BO269" s="28">
        <f>BO271+BO273+BO275+BO278+BO280+BO272+BO274+BO281</f>
        <v>0</v>
      </c>
      <c r="BP269" s="28">
        <f t="shared" ref="BP269:BP276" si="1206">BN269+BO269</f>
        <v>224073.8</v>
      </c>
      <c r="BQ269" s="28">
        <f>BQ271+BQ273+BQ275+BQ278+BQ280+BQ272+BQ274+BQ281</f>
        <v>30000</v>
      </c>
      <c r="BR269" s="28">
        <f t="shared" ref="BR269:BR276" si="1207">BP269+BQ269</f>
        <v>254073.8</v>
      </c>
      <c r="BS269" s="28">
        <f>BS271+BS273+BS275+BS278+BS280+BS272+BS274+BS281</f>
        <v>0</v>
      </c>
      <c r="BT269" s="28">
        <f t="shared" ref="BT269:BT276" si="1208">BR269+BS269</f>
        <v>254073.8</v>
      </c>
      <c r="BU269" s="28">
        <f>BU271+BU273+BU275+BU278+BU280+BU272+BU274+BU281</f>
        <v>0</v>
      </c>
      <c r="BV269" s="28">
        <f t="shared" ref="BV269:BV276" si="1209">BT269+BU269</f>
        <v>254073.8</v>
      </c>
      <c r="BW269" s="28">
        <f>BW271+BW273+BW275+BW278+BW280+BW272+BW274+BW281</f>
        <v>8675.2999999999993</v>
      </c>
      <c r="BX269" s="28">
        <f t="shared" ref="BX269:BX276" si="1210">BV269+BW269</f>
        <v>262749.09999999998</v>
      </c>
      <c r="BY269" s="28">
        <f>BY271+BY273+BY275+BY278+BY280+BY272+BY274+BY281</f>
        <v>109801.54200000002</v>
      </c>
      <c r="BZ269" s="28">
        <f t="shared" ref="BZ269:BZ276" si="1211">BX269+BY269</f>
        <v>372550.64199999999</v>
      </c>
      <c r="CA269" s="28">
        <f>CA271+CA273+CA275+CA278+CA280+CA272+CA274+CA281</f>
        <v>0</v>
      </c>
      <c r="CB269" s="28">
        <f t="shared" ref="CB269:CB276" si="1212">BZ269+CA269</f>
        <v>372550.64199999999</v>
      </c>
      <c r="CC269" s="14">
        <f>CC271+CC273+CC275+CC278+CC280+CC272+CC274+CC281+CC282</f>
        <v>0</v>
      </c>
      <c r="CD269" s="28">
        <f t="shared" ref="CD269:CD276" si="1213">CB269+CC269</f>
        <v>372550.64199999999</v>
      </c>
      <c r="CE269" s="14">
        <f>CE271+CE273+CE275+CE278+CE280+CE272+CE274+CE281+CE282</f>
        <v>0</v>
      </c>
      <c r="CF269" s="28">
        <f t="shared" ref="CF269:CF276" si="1214">CD269+CE269</f>
        <v>372550.64199999999</v>
      </c>
      <c r="CG269" s="28">
        <f>CG271+CG273+CG275+CG278+CG280+CG272+CG274+CG281+CG282</f>
        <v>0</v>
      </c>
      <c r="CH269" s="28">
        <f t="shared" ref="CH269:CH276" si="1215">CF269+CG269</f>
        <v>372550.64199999999</v>
      </c>
      <c r="CI269" s="29"/>
      <c r="CJ269" s="31">
        <v>0</v>
      </c>
    </row>
    <row r="270" spans="1:88" x14ac:dyDescent="0.35">
      <c r="A270" s="90"/>
      <c r="B270" s="95" t="s">
        <v>56</v>
      </c>
      <c r="C270" s="106"/>
      <c r="D270" s="28">
        <f>D279</f>
        <v>107787.6</v>
      </c>
      <c r="E270" s="28">
        <f>E279</f>
        <v>0</v>
      </c>
      <c r="F270" s="27">
        <f t="shared" si="822"/>
        <v>107787.6</v>
      </c>
      <c r="G270" s="28">
        <f>G279</f>
        <v>0</v>
      </c>
      <c r="H270" s="27">
        <f t="shared" si="1178"/>
        <v>107787.6</v>
      </c>
      <c r="I270" s="28">
        <f>I279</f>
        <v>0</v>
      </c>
      <c r="J270" s="27">
        <f t="shared" si="1179"/>
        <v>107787.6</v>
      </c>
      <c r="K270" s="28">
        <f>K279</f>
        <v>0</v>
      </c>
      <c r="L270" s="27">
        <f t="shared" si="1180"/>
        <v>107787.6</v>
      </c>
      <c r="M270" s="28">
        <f>M279</f>
        <v>0</v>
      </c>
      <c r="N270" s="27">
        <f t="shared" si="1181"/>
        <v>107787.6</v>
      </c>
      <c r="O270" s="28">
        <f>O279</f>
        <v>0</v>
      </c>
      <c r="P270" s="27">
        <f t="shared" si="1182"/>
        <v>107787.6</v>
      </c>
      <c r="Q270" s="28">
        <f>Q279</f>
        <v>0</v>
      </c>
      <c r="R270" s="27">
        <f t="shared" si="1183"/>
        <v>107787.6</v>
      </c>
      <c r="S270" s="28">
        <f>S279</f>
        <v>0</v>
      </c>
      <c r="T270" s="27">
        <f t="shared" si="1184"/>
        <v>107787.6</v>
      </c>
      <c r="U270" s="28">
        <f>U279</f>
        <v>0</v>
      </c>
      <c r="V270" s="27">
        <f t="shared" si="1185"/>
        <v>107787.6</v>
      </c>
      <c r="W270" s="28">
        <f>W279</f>
        <v>0</v>
      </c>
      <c r="X270" s="27">
        <f t="shared" si="1186"/>
        <v>107787.6</v>
      </c>
      <c r="Y270" s="28">
        <f>Y279</f>
        <v>0</v>
      </c>
      <c r="Z270" s="27">
        <f t="shared" si="1187"/>
        <v>107787.6</v>
      </c>
      <c r="AA270" s="14">
        <f>AA279</f>
        <v>0</v>
      </c>
      <c r="AB270" s="27">
        <f t="shared" si="1188"/>
        <v>107787.6</v>
      </c>
      <c r="AC270" s="28">
        <f>AC279</f>
        <v>0</v>
      </c>
      <c r="AD270" s="41">
        <f t="shared" si="1189"/>
        <v>107787.6</v>
      </c>
      <c r="AE270" s="28">
        <f t="shared" ref="AE270:BH270" si="1216">AE279</f>
        <v>0</v>
      </c>
      <c r="AF270" s="28">
        <f>AF279</f>
        <v>0</v>
      </c>
      <c r="AG270" s="27">
        <f t="shared" si="835"/>
        <v>0</v>
      </c>
      <c r="AH270" s="28">
        <f>AH279</f>
        <v>0</v>
      </c>
      <c r="AI270" s="27">
        <f t="shared" si="1191"/>
        <v>0</v>
      </c>
      <c r="AJ270" s="28">
        <f>AJ279</f>
        <v>0</v>
      </c>
      <c r="AK270" s="27">
        <f t="shared" si="1192"/>
        <v>0</v>
      </c>
      <c r="AL270" s="28">
        <f>AL279</f>
        <v>0</v>
      </c>
      <c r="AM270" s="27">
        <f t="shared" si="1193"/>
        <v>0</v>
      </c>
      <c r="AN270" s="28">
        <f>AN279</f>
        <v>0</v>
      </c>
      <c r="AO270" s="27">
        <f t="shared" si="1194"/>
        <v>0</v>
      </c>
      <c r="AP270" s="28">
        <f>AP279</f>
        <v>0</v>
      </c>
      <c r="AQ270" s="27">
        <f t="shared" si="1195"/>
        <v>0</v>
      </c>
      <c r="AR270" s="28">
        <f>AR279</f>
        <v>0</v>
      </c>
      <c r="AS270" s="27">
        <f t="shared" si="1196"/>
        <v>0</v>
      </c>
      <c r="AT270" s="28">
        <f>AT279</f>
        <v>0</v>
      </c>
      <c r="AU270" s="27">
        <f t="shared" si="1197"/>
        <v>0</v>
      </c>
      <c r="AV270" s="28">
        <f>AV279</f>
        <v>0</v>
      </c>
      <c r="AW270" s="27">
        <f t="shared" si="1198"/>
        <v>0</v>
      </c>
      <c r="AX270" s="28">
        <f>AX279</f>
        <v>0</v>
      </c>
      <c r="AY270" s="27">
        <f t="shared" si="1199"/>
        <v>0</v>
      </c>
      <c r="AZ270" s="28">
        <f>AZ279</f>
        <v>0</v>
      </c>
      <c r="BA270" s="27">
        <f t="shared" si="1200"/>
        <v>0</v>
      </c>
      <c r="BB270" s="14">
        <f>BB279</f>
        <v>0</v>
      </c>
      <c r="BC270" s="27">
        <f t="shared" si="1201"/>
        <v>0</v>
      </c>
      <c r="BD270" s="14">
        <f>BD279</f>
        <v>0</v>
      </c>
      <c r="BE270" s="27">
        <f t="shared" si="1202"/>
        <v>0</v>
      </c>
      <c r="BF270" s="28">
        <f>BF279</f>
        <v>0</v>
      </c>
      <c r="BG270" s="41">
        <f t="shared" si="1203"/>
        <v>0</v>
      </c>
      <c r="BH270" s="28">
        <f t="shared" si="1216"/>
        <v>52212.4</v>
      </c>
      <c r="BI270" s="28">
        <f>BI279</f>
        <v>0</v>
      </c>
      <c r="BJ270" s="28">
        <f t="shared" si="837"/>
        <v>52212.4</v>
      </c>
      <c r="BK270" s="28">
        <f>BK279</f>
        <v>0</v>
      </c>
      <c r="BL270" s="28">
        <f t="shared" si="1204"/>
        <v>52212.4</v>
      </c>
      <c r="BM270" s="28">
        <f>BM279</f>
        <v>0</v>
      </c>
      <c r="BN270" s="28">
        <f t="shared" si="1205"/>
        <v>52212.4</v>
      </c>
      <c r="BO270" s="28">
        <f>BO279</f>
        <v>0</v>
      </c>
      <c r="BP270" s="28">
        <f t="shared" si="1206"/>
        <v>52212.4</v>
      </c>
      <c r="BQ270" s="28">
        <f>BQ279</f>
        <v>0</v>
      </c>
      <c r="BR270" s="28">
        <f t="shared" si="1207"/>
        <v>52212.4</v>
      </c>
      <c r="BS270" s="28">
        <f>BS279</f>
        <v>0</v>
      </c>
      <c r="BT270" s="28">
        <f t="shared" si="1208"/>
        <v>52212.4</v>
      </c>
      <c r="BU270" s="28">
        <f>BU279</f>
        <v>0</v>
      </c>
      <c r="BV270" s="28">
        <f t="shared" si="1209"/>
        <v>52212.4</v>
      </c>
      <c r="BW270" s="28">
        <f>BW279</f>
        <v>0</v>
      </c>
      <c r="BX270" s="28">
        <f t="shared" si="1210"/>
        <v>52212.4</v>
      </c>
      <c r="BY270" s="28">
        <f>BY279</f>
        <v>0</v>
      </c>
      <c r="BZ270" s="28">
        <f t="shared" si="1211"/>
        <v>52212.4</v>
      </c>
      <c r="CA270" s="28">
        <f>CA279</f>
        <v>0</v>
      </c>
      <c r="CB270" s="28">
        <f t="shared" si="1212"/>
        <v>52212.4</v>
      </c>
      <c r="CC270" s="14">
        <f>CC279</f>
        <v>0</v>
      </c>
      <c r="CD270" s="28">
        <f t="shared" si="1213"/>
        <v>52212.4</v>
      </c>
      <c r="CE270" s="14">
        <f>CE279</f>
        <v>0</v>
      </c>
      <c r="CF270" s="28">
        <f t="shared" si="1214"/>
        <v>52212.4</v>
      </c>
      <c r="CG270" s="28">
        <f>CG279</f>
        <v>0</v>
      </c>
      <c r="CH270" s="43">
        <f t="shared" si="1215"/>
        <v>52212.4</v>
      </c>
      <c r="CI270" s="29"/>
      <c r="CJ270" s="31"/>
    </row>
    <row r="271" spans="1:88" ht="56.25" customHeight="1" x14ac:dyDescent="0.35">
      <c r="A271" s="146" t="s">
        <v>326</v>
      </c>
      <c r="B271" s="141" t="s">
        <v>78</v>
      </c>
      <c r="C271" s="100" t="s">
        <v>125</v>
      </c>
      <c r="D271" s="14">
        <v>187161.8</v>
      </c>
      <c r="E271" s="43">
        <v>-69.2</v>
      </c>
      <c r="F271" s="13">
        <f t="shared" si="822"/>
        <v>187092.59999999998</v>
      </c>
      <c r="G271" s="14">
        <v>30744.721000000001</v>
      </c>
      <c r="H271" s="13">
        <f t="shared" si="1178"/>
        <v>217837.32099999997</v>
      </c>
      <c r="I271" s="14"/>
      <c r="J271" s="13">
        <f t="shared" si="1179"/>
        <v>217837.32099999997</v>
      </c>
      <c r="K271" s="14"/>
      <c r="L271" s="13">
        <f t="shared" si="1180"/>
        <v>217837.32099999997</v>
      </c>
      <c r="M271" s="14"/>
      <c r="N271" s="13">
        <f t="shared" si="1181"/>
        <v>217837.32099999997</v>
      </c>
      <c r="O271" s="14"/>
      <c r="P271" s="13">
        <f t="shared" si="1182"/>
        <v>217837.32099999997</v>
      </c>
      <c r="Q271" s="14">
        <v>-68349.907000000007</v>
      </c>
      <c r="R271" s="13">
        <f t="shared" si="1183"/>
        <v>149487.41399999996</v>
      </c>
      <c r="S271" s="14"/>
      <c r="T271" s="13">
        <f t="shared" si="1184"/>
        <v>149487.41399999996</v>
      </c>
      <c r="U271" s="14">
        <v>-13497.37</v>
      </c>
      <c r="V271" s="13">
        <f t="shared" si="1185"/>
        <v>135990.04399999997</v>
      </c>
      <c r="W271" s="14"/>
      <c r="X271" s="13">
        <f t="shared" si="1186"/>
        <v>135990.04399999997</v>
      </c>
      <c r="Y271" s="14">
        <v>-55770</v>
      </c>
      <c r="Z271" s="13">
        <f t="shared" si="1187"/>
        <v>80220.043999999965</v>
      </c>
      <c r="AA271" s="14"/>
      <c r="AB271" s="13">
        <f t="shared" si="1188"/>
        <v>80220.043999999965</v>
      </c>
      <c r="AC271" s="24"/>
      <c r="AD271" s="41">
        <f t="shared" si="1189"/>
        <v>80220.043999999965</v>
      </c>
      <c r="AE271" s="14">
        <v>0</v>
      </c>
      <c r="AF271" s="43"/>
      <c r="AG271" s="13">
        <f t="shared" si="835"/>
        <v>0</v>
      </c>
      <c r="AH271" s="14"/>
      <c r="AI271" s="13">
        <f t="shared" si="1191"/>
        <v>0</v>
      </c>
      <c r="AJ271" s="14"/>
      <c r="AK271" s="13">
        <f t="shared" si="1192"/>
        <v>0</v>
      </c>
      <c r="AL271" s="14"/>
      <c r="AM271" s="13">
        <f t="shared" si="1193"/>
        <v>0</v>
      </c>
      <c r="AN271" s="14"/>
      <c r="AO271" s="13">
        <f t="shared" si="1194"/>
        <v>0</v>
      </c>
      <c r="AP271" s="14"/>
      <c r="AQ271" s="13">
        <f t="shared" si="1195"/>
        <v>0</v>
      </c>
      <c r="AR271" s="14"/>
      <c r="AS271" s="13">
        <f t="shared" si="1196"/>
        <v>0</v>
      </c>
      <c r="AT271" s="14">
        <v>68349.907000000007</v>
      </c>
      <c r="AU271" s="13">
        <f t="shared" si="1197"/>
        <v>68349.907000000007</v>
      </c>
      <c r="AV271" s="14"/>
      <c r="AW271" s="13">
        <f t="shared" si="1198"/>
        <v>68349.907000000007</v>
      </c>
      <c r="AX271" s="14">
        <v>71768.653999999995</v>
      </c>
      <c r="AY271" s="13">
        <f t="shared" si="1199"/>
        <v>140118.56099999999</v>
      </c>
      <c r="AZ271" s="14"/>
      <c r="BA271" s="13">
        <f t="shared" si="1200"/>
        <v>140118.56099999999</v>
      </c>
      <c r="BB271" s="14">
        <v>55770</v>
      </c>
      <c r="BC271" s="13">
        <f t="shared" si="1201"/>
        <v>195888.56099999999</v>
      </c>
      <c r="BD271" s="14"/>
      <c r="BE271" s="13">
        <f t="shared" si="1202"/>
        <v>195888.56099999999</v>
      </c>
      <c r="BF271" s="24"/>
      <c r="BG271" s="41">
        <f t="shared" si="1203"/>
        <v>195888.56099999999</v>
      </c>
      <c r="BH271" s="14">
        <v>0</v>
      </c>
      <c r="BI271" s="14"/>
      <c r="BJ271" s="14">
        <f t="shared" si="837"/>
        <v>0</v>
      </c>
      <c r="BK271" s="14"/>
      <c r="BL271" s="14">
        <f t="shared" si="1204"/>
        <v>0</v>
      </c>
      <c r="BM271" s="14"/>
      <c r="BN271" s="14">
        <f t="shared" si="1205"/>
        <v>0</v>
      </c>
      <c r="BO271" s="14"/>
      <c r="BP271" s="14">
        <f t="shared" si="1206"/>
        <v>0</v>
      </c>
      <c r="BQ271" s="14"/>
      <c r="BR271" s="14">
        <f t="shared" si="1207"/>
        <v>0</v>
      </c>
      <c r="BS271" s="14"/>
      <c r="BT271" s="14">
        <f t="shared" si="1208"/>
        <v>0</v>
      </c>
      <c r="BU271" s="14"/>
      <c r="BV271" s="14">
        <f t="shared" si="1209"/>
        <v>0</v>
      </c>
      <c r="BW271" s="14"/>
      <c r="BX271" s="14">
        <f t="shared" si="1210"/>
        <v>0</v>
      </c>
      <c r="BY271" s="14"/>
      <c r="BZ271" s="14">
        <f t="shared" si="1211"/>
        <v>0</v>
      </c>
      <c r="CA271" s="14"/>
      <c r="CB271" s="14">
        <f t="shared" si="1212"/>
        <v>0</v>
      </c>
      <c r="CC271" s="14"/>
      <c r="CD271" s="14">
        <f t="shared" si="1213"/>
        <v>0</v>
      </c>
      <c r="CE271" s="14"/>
      <c r="CF271" s="14">
        <f t="shared" si="1214"/>
        <v>0</v>
      </c>
      <c r="CG271" s="24"/>
      <c r="CH271" s="43">
        <f t="shared" si="1215"/>
        <v>0</v>
      </c>
      <c r="CI271" s="7" t="s">
        <v>117</v>
      </c>
      <c r="CJ271" s="11"/>
    </row>
    <row r="272" spans="1:88" ht="75" customHeight="1" x14ac:dyDescent="0.35">
      <c r="A272" s="148"/>
      <c r="B272" s="142"/>
      <c r="C272" s="100" t="s">
        <v>129</v>
      </c>
      <c r="D272" s="14">
        <v>4480.7</v>
      </c>
      <c r="E272" s="43"/>
      <c r="F272" s="13">
        <f t="shared" si="822"/>
        <v>4480.7</v>
      </c>
      <c r="G272" s="14"/>
      <c r="H272" s="13">
        <f t="shared" si="1178"/>
        <v>4480.7</v>
      </c>
      <c r="I272" s="14"/>
      <c r="J272" s="13">
        <f t="shared" si="1179"/>
        <v>4480.7</v>
      </c>
      <c r="K272" s="14"/>
      <c r="L272" s="13">
        <f t="shared" si="1180"/>
        <v>4480.7</v>
      </c>
      <c r="M272" s="14"/>
      <c r="N272" s="13">
        <f t="shared" si="1181"/>
        <v>4480.7</v>
      </c>
      <c r="O272" s="14"/>
      <c r="P272" s="13">
        <f t="shared" si="1182"/>
        <v>4480.7</v>
      </c>
      <c r="Q272" s="14">
        <v>-4480.7</v>
      </c>
      <c r="R272" s="13">
        <f t="shared" si="1183"/>
        <v>0</v>
      </c>
      <c r="S272" s="14"/>
      <c r="T272" s="13">
        <f t="shared" si="1184"/>
        <v>0</v>
      </c>
      <c r="U272" s="14"/>
      <c r="V272" s="13">
        <f t="shared" si="1185"/>
        <v>0</v>
      </c>
      <c r="W272" s="14"/>
      <c r="X272" s="13">
        <f t="shared" si="1186"/>
        <v>0</v>
      </c>
      <c r="Y272" s="14"/>
      <c r="Z272" s="13">
        <f t="shared" si="1187"/>
        <v>0</v>
      </c>
      <c r="AA272" s="14"/>
      <c r="AB272" s="13">
        <f t="shared" si="1188"/>
        <v>0</v>
      </c>
      <c r="AC272" s="24"/>
      <c r="AD272" s="41">
        <f t="shared" si="1189"/>
        <v>0</v>
      </c>
      <c r="AE272" s="14">
        <v>0</v>
      </c>
      <c r="AF272" s="43"/>
      <c r="AG272" s="13">
        <f t="shared" si="835"/>
        <v>0</v>
      </c>
      <c r="AH272" s="14"/>
      <c r="AI272" s="13">
        <f t="shared" si="1191"/>
        <v>0</v>
      </c>
      <c r="AJ272" s="14"/>
      <c r="AK272" s="13">
        <f t="shared" si="1192"/>
        <v>0</v>
      </c>
      <c r="AL272" s="14"/>
      <c r="AM272" s="13">
        <f t="shared" si="1193"/>
        <v>0</v>
      </c>
      <c r="AN272" s="14"/>
      <c r="AO272" s="13">
        <f t="shared" si="1194"/>
        <v>0</v>
      </c>
      <c r="AP272" s="14"/>
      <c r="AQ272" s="13">
        <f t="shared" si="1195"/>
        <v>0</v>
      </c>
      <c r="AR272" s="14"/>
      <c r="AS272" s="13">
        <f t="shared" si="1196"/>
        <v>0</v>
      </c>
      <c r="AT272" s="14">
        <v>4480.7</v>
      </c>
      <c r="AU272" s="13">
        <f t="shared" si="1197"/>
        <v>4480.7</v>
      </c>
      <c r="AV272" s="14"/>
      <c r="AW272" s="13">
        <f t="shared" si="1198"/>
        <v>4480.7</v>
      </c>
      <c r="AX272" s="14"/>
      <c r="AY272" s="13">
        <f t="shared" si="1199"/>
        <v>4480.7</v>
      </c>
      <c r="AZ272" s="14"/>
      <c r="BA272" s="13">
        <f t="shared" si="1200"/>
        <v>4480.7</v>
      </c>
      <c r="BB272" s="14"/>
      <c r="BC272" s="13">
        <f t="shared" si="1201"/>
        <v>4480.7</v>
      </c>
      <c r="BD272" s="14"/>
      <c r="BE272" s="13">
        <f t="shared" si="1202"/>
        <v>4480.7</v>
      </c>
      <c r="BF272" s="24"/>
      <c r="BG272" s="41">
        <f t="shared" si="1203"/>
        <v>4480.7</v>
      </c>
      <c r="BH272" s="14">
        <v>0</v>
      </c>
      <c r="BI272" s="14"/>
      <c r="BJ272" s="14">
        <f t="shared" si="837"/>
        <v>0</v>
      </c>
      <c r="BK272" s="14"/>
      <c r="BL272" s="14">
        <f t="shared" si="1204"/>
        <v>0</v>
      </c>
      <c r="BM272" s="14"/>
      <c r="BN272" s="14">
        <f t="shared" si="1205"/>
        <v>0</v>
      </c>
      <c r="BO272" s="14"/>
      <c r="BP272" s="14">
        <f t="shared" si="1206"/>
        <v>0</v>
      </c>
      <c r="BQ272" s="14"/>
      <c r="BR272" s="14">
        <f t="shared" si="1207"/>
        <v>0</v>
      </c>
      <c r="BS272" s="14"/>
      <c r="BT272" s="14">
        <f t="shared" si="1208"/>
        <v>0</v>
      </c>
      <c r="BU272" s="14"/>
      <c r="BV272" s="14">
        <f t="shared" si="1209"/>
        <v>0</v>
      </c>
      <c r="BW272" s="14"/>
      <c r="BX272" s="14">
        <f t="shared" si="1210"/>
        <v>0</v>
      </c>
      <c r="BY272" s="14"/>
      <c r="BZ272" s="14">
        <f t="shared" si="1211"/>
        <v>0</v>
      </c>
      <c r="CA272" s="14"/>
      <c r="CB272" s="14">
        <f t="shared" si="1212"/>
        <v>0</v>
      </c>
      <c r="CC272" s="14"/>
      <c r="CD272" s="14">
        <f t="shared" si="1213"/>
        <v>0</v>
      </c>
      <c r="CE272" s="14"/>
      <c r="CF272" s="14">
        <f t="shared" si="1214"/>
        <v>0</v>
      </c>
      <c r="CG272" s="24"/>
      <c r="CH272" s="43">
        <f t="shared" si="1215"/>
        <v>0</v>
      </c>
      <c r="CI272" s="7" t="s">
        <v>117</v>
      </c>
      <c r="CJ272" s="11"/>
    </row>
    <row r="273" spans="1:88" ht="56.25" customHeight="1" x14ac:dyDescent="0.35">
      <c r="A273" s="146" t="s">
        <v>327</v>
      </c>
      <c r="B273" s="141" t="s">
        <v>79</v>
      </c>
      <c r="C273" s="100" t="s">
        <v>125</v>
      </c>
      <c r="D273" s="14">
        <v>24586.5</v>
      </c>
      <c r="E273" s="43">
        <v>-11.8</v>
      </c>
      <c r="F273" s="13">
        <f t="shared" si="822"/>
        <v>24574.7</v>
      </c>
      <c r="G273" s="14">
        <v>18695.236000000001</v>
      </c>
      <c r="H273" s="13">
        <f t="shared" si="1178"/>
        <v>43269.936000000002</v>
      </c>
      <c r="I273" s="14"/>
      <c r="J273" s="13">
        <f t="shared" si="1179"/>
        <v>43269.936000000002</v>
      </c>
      <c r="K273" s="14"/>
      <c r="L273" s="13">
        <f t="shared" si="1180"/>
        <v>43269.936000000002</v>
      </c>
      <c r="M273" s="14"/>
      <c r="N273" s="13">
        <f t="shared" si="1181"/>
        <v>43269.936000000002</v>
      </c>
      <c r="O273" s="14"/>
      <c r="P273" s="13">
        <f t="shared" si="1182"/>
        <v>43269.936000000002</v>
      </c>
      <c r="Q273" s="14"/>
      <c r="R273" s="13">
        <f t="shared" si="1183"/>
        <v>43269.936000000002</v>
      </c>
      <c r="S273" s="14"/>
      <c r="T273" s="13">
        <f t="shared" si="1184"/>
        <v>43269.936000000002</v>
      </c>
      <c r="U273" s="14">
        <v>8968.9760000000006</v>
      </c>
      <c r="V273" s="13">
        <f t="shared" si="1185"/>
        <v>52238.912000000004</v>
      </c>
      <c r="W273" s="14"/>
      <c r="X273" s="13">
        <f t="shared" si="1186"/>
        <v>52238.912000000004</v>
      </c>
      <c r="Y273" s="14"/>
      <c r="Z273" s="13">
        <f t="shared" si="1187"/>
        <v>52238.912000000004</v>
      </c>
      <c r="AA273" s="14"/>
      <c r="AB273" s="13">
        <f t="shared" si="1188"/>
        <v>52238.912000000004</v>
      </c>
      <c r="AC273" s="24">
        <f>-1465.917+(-2314.826)</f>
        <v>-3780.7429999999999</v>
      </c>
      <c r="AD273" s="41">
        <f t="shared" si="1189"/>
        <v>48458.169000000002</v>
      </c>
      <c r="AE273" s="14">
        <v>0</v>
      </c>
      <c r="AF273" s="43"/>
      <c r="AG273" s="13">
        <f t="shared" si="835"/>
        <v>0</v>
      </c>
      <c r="AH273" s="14"/>
      <c r="AI273" s="13">
        <f t="shared" si="1191"/>
        <v>0</v>
      </c>
      <c r="AJ273" s="14"/>
      <c r="AK273" s="13">
        <f t="shared" si="1192"/>
        <v>0</v>
      </c>
      <c r="AL273" s="14"/>
      <c r="AM273" s="13">
        <f t="shared" si="1193"/>
        <v>0</v>
      </c>
      <c r="AN273" s="14"/>
      <c r="AO273" s="13">
        <f t="shared" si="1194"/>
        <v>0</v>
      </c>
      <c r="AP273" s="14"/>
      <c r="AQ273" s="13">
        <f t="shared" si="1195"/>
        <v>0</v>
      </c>
      <c r="AR273" s="14"/>
      <c r="AS273" s="13">
        <f t="shared" si="1196"/>
        <v>0</v>
      </c>
      <c r="AT273" s="14"/>
      <c r="AU273" s="13">
        <f t="shared" si="1197"/>
        <v>0</v>
      </c>
      <c r="AV273" s="14"/>
      <c r="AW273" s="13">
        <f t="shared" si="1198"/>
        <v>0</v>
      </c>
      <c r="AX273" s="14"/>
      <c r="AY273" s="13">
        <f t="shared" si="1199"/>
        <v>0</v>
      </c>
      <c r="AZ273" s="14"/>
      <c r="BA273" s="13">
        <f t="shared" si="1200"/>
        <v>0</v>
      </c>
      <c r="BB273" s="14"/>
      <c r="BC273" s="13">
        <f t="shared" si="1201"/>
        <v>0</v>
      </c>
      <c r="BD273" s="14"/>
      <c r="BE273" s="13">
        <f t="shared" si="1202"/>
        <v>0</v>
      </c>
      <c r="BF273" s="24"/>
      <c r="BG273" s="41">
        <f t="shared" si="1203"/>
        <v>0</v>
      </c>
      <c r="BH273" s="14">
        <v>0</v>
      </c>
      <c r="BI273" s="14"/>
      <c r="BJ273" s="14">
        <f t="shared" si="837"/>
        <v>0</v>
      </c>
      <c r="BK273" s="14"/>
      <c r="BL273" s="14">
        <f t="shared" si="1204"/>
        <v>0</v>
      </c>
      <c r="BM273" s="14"/>
      <c r="BN273" s="14">
        <f t="shared" si="1205"/>
        <v>0</v>
      </c>
      <c r="BO273" s="14"/>
      <c r="BP273" s="14">
        <f t="shared" si="1206"/>
        <v>0</v>
      </c>
      <c r="BQ273" s="14"/>
      <c r="BR273" s="14">
        <f t="shared" si="1207"/>
        <v>0</v>
      </c>
      <c r="BS273" s="14"/>
      <c r="BT273" s="14">
        <f t="shared" si="1208"/>
        <v>0</v>
      </c>
      <c r="BU273" s="14"/>
      <c r="BV273" s="14">
        <f t="shared" si="1209"/>
        <v>0</v>
      </c>
      <c r="BW273" s="14"/>
      <c r="BX273" s="14">
        <f t="shared" si="1210"/>
        <v>0</v>
      </c>
      <c r="BY273" s="14"/>
      <c r="BZ273" s="14">
        <f t="shared" si="1211"/>
        <v>0</v>
      </c>
      <c r="CA273" s="14"/>
      <c r="CB273" s="14">
        <f t="shared" si="1212"/>
        <v>0</v>
      </c>
      <c r="CC273" s="14"/>
      <c r="CD273" s="14">
        <f t="shared" si="1213"/>
        <v>0</v>
      </c>
      <c r="CE273" s="14"/>
      <c r="CF273" s="14">
        <f t="shared" si="1214"/>
        <v>0</v>
      </c>
      <c r="CG273" s="24"/>
      <c r="CH273" s="43">
        <f t="shared" si="1215"/>
        <v>0</v>
      </c>
      <c r="CI273" s="7" t="s">
        <v>118</v>
      </c>
      <c r="CJ273" s="11"/>
    </row>
    <row r="274" spans="1:88" ht="75" customHeight="1" x14ac:dyDescent="0.35">
      <c r="A274" s="148"/>
      <c r="B274" s="142"/>
      <c r="C274" s="100" t="s">
        <v>129</v>
      </c>
      <c r="D274" s="14">
        <v>4699.8</v>
      </c>
      <c r="E274" s="43"/>
      <c r="F274" s="13">
        <f t="shared" si="822"/>
        <v>4699.8</v>
      </c>
      <c r="G274" s="14"/>
      <c r="H274" s="13">
        <f t="shared" si="1178"/>
        <v>4699.8</v>
      </c>
      <c r="I274" s="14">
        <v>-4699.8</v>
      </c>
      <c r="J274" s="13">
        <f t="shared" si="1179"/>
        <v>0</v>
      </c>
      <c r="K274" s="14">
        <v>4699.8</v>
      </c>
      <c r="L274" s="13">
        <f t="shared" si="1180"/>
        <v>4699.8</v>
      </c>
      <c r="M274" s="14"/>
      <c r="N274" s="13">
        <f t="shared" si="1181"/>
        <v>4699.8</v>
      </c>
      <c r="O274" s="14"/>
      <c r="P274" s="13">
        <f t="shared" si="1182"/>
        <v>4699.8</v>
      </c>
      <c r="Q274" s="14"/>
      <c r="R274" s="13">
        <f t="shared" si="1183"/>
        <v>4699.8</v>
      </c>
      <c r="S274" s="14"/>
      <c r="T274" s="13">
        <f t="shared" si="1184"/>
        <v>4699.8</v>
      </c>
      <c r="U274" s="14"/>
      <c r="V274" s="13">
        <f t="shared" si="1185"/>
        <v>4699.8</v>
      </c>
      <c r="W274" s="14"/>
      <c r="X274" s="13">
        <f t="shared" si="1186"/>
        <v>4699.8</v>
      </c>
      <c r="Y274" s="14"/>
      <c r="Z274" s="13">
        <f t="shared" si="1187"/>
        <v>4699.8</v>
      </c>
      <c r="AA274" s="14"/>
      <c r="AB274" s="13">
        <f t="shared" si="1188"/>
        <v>4699.8</v>
      </c>
      <c r="AC274" s="24"/>
      <c r="AD274" s="41">
        <f t="shared" si="1189"/>
        <v>4699.8</v>
      </c>
      <c r="AE274" s="14">
        <v>0</v>
      </c>
      <c r="AF274" s="43"/>
      <c r="AG274" s="13">
        <f t="shared" si="835"/>
        <v>0</v>
      </c>
      <c r="AH274" s="14"/>
      <c r="AI274" s="13">
        <f t="shared" si="1191"/>
        <v>0</v>
      </c>
      <c r="AJ274" s="14"/>
      <c r="AK274" s="13">
        <f t="shared" si="1192"/>
        <v>0</v>
      </c>
      <c r="AL274" s="14"/>
      <c r="AM274" s="13">
        <f t="shared" si="1193"/>
        <v>0</v>
      </c>
      <c r="AN274" s="14"/>
      <c r="AO274" s="13">
        <f t="shared" si="1194"/>
        <v>0</v>
      </c>
      <c r="AP274" s="14"/>
      <c r="AQ274" s="13">
        <f t="shared" si="1195"/>
        <v>0</v>
      </c>
      <c r="AR274" s="14"/>
      <c r="AS274" s="13">
        <f t="shared" si="1196"/>
        <v>0</v>
      </c>
      <c r="AT274" s="14"/>
      <c r="AU274" s="13">
        <f t="shared" si="1197"/>
        <v>0</v>
      </c>
      <c r="AV274" s="14"/>
      <c r="AW274" s="13">
        <f t="shared" si="1198"/>
        <v>0</v>
      </c>
      <c r="AX274" s="14"/>
      <c r="AY274" s="13">
        <f t="shared" si="1199"/>
        <v>0</v>
      </c>
      <c r="AZ274" s="14"/>
      <c r="BA274" s="13">
        <f t="shared" si="1200"/>
        <v>0</v>
      </c>
      <c r="BB274" s="14"/>
      <c r="BC274" s="13">
        <f t="shared" si="1201"/>
        <v>0</v>
      </c>
      <c r="BD274" s="14"/>
      <c r="BE274" s="13">
        <f t="shared" si="1202"/>
        <v>0</v>
      </c>
      <c r="BF274" s="24"/>
      <c r="BG274" s="41">
        <f t="shared" si="1203"/>
        <v>0</v>
      </c>
      <c r="BH274" s="14">
        <v>0</v>
      </c>
      <c r="BI274" s="14"/>
      <c r="BJ274" s="14">
        <f t="shared" si="837"/>
        <v>0</v>
      </c>
      <c r="BK274" s="14"/>
      <c r="BL274" s="14">
        <f t="shared" si="1204"/>
        <v>0</v>
      </c>
      <c r="BM274" s="14"/>
      <c r="BN274" s="14">
        <f t="shared" si="1205"/>
        <v>0</v>
      </c>
      <c r="BO274" s="14"/>
      <c r="BP274" s="14">
        <f t="shared" si="1206"/>
        <v>0</v>
      </c>
      <c r="BQ274" s="14"/>
      <c r="BR274" s="14">
        <f t="shared" si="1207"/>
        <v>0</v>
      </c>
      <c r="BS274" s="14"/>
      <c r="BT274" s="14">
        <f t="shared" si="1208"/>
        <v>0</v>
      </c>
      <c r="BU274" s="14"/>
      <c r="BV274" s="14">
        <f t="shared" si="1209"/>
        <v>0</v>
      </c>
      <c r="BW274" s="14"/>
      <c r="BX274" s="14">
        <f t="shared" si="1210"/>
        <v>0</v>
      </c>
      <c r="BY274" s="14"/>
      <c r="BZ274" s="14">
        <f t="shared" si="1211"/>
        <v>0</v>
      </c>
      <c r="CA274" s="14"/>
      <c r="CB274" s="14">
        <f t="shared" si="1212"/>
        <v>0</v>
      </c>
      <c r="CC274" s="14"/>
      <c r="CD274" s="14">
        <f t="shared" si="1213"/>
        <v>0</v>
      </c>
      <c r="CE274" s="14"/>
      <c r="CF274" s="14">
        <f t="shared" si="1214"/>
        <v>0</v>
      </c>
      <c r="CG274" s="24"/>
      <c r="CH274" s="43">
        <f t="shared" si="1215"/>
        <v>0</v>
      </c>
      <c r="CI274" s="7" t="s">
        <v>118</v>
      </c>
      <c r="CJ274" s="11"/>
    </row>
    <row r="275" spans="1:88" ht="56.25" customHeight="1" x14ac:dyDescent="0.35">
      <c r="A275" s="107" t="s">
        <v>328</v>
      </c>
      <c r="B275" s="95" t="s">
        <v>80</v>
      </c>
      <c r="C275" s="100" t="s">
        <v>125</v>
      </c>
      <c r="D275" s="14">
        <v>0</v>
      </c>
      <c r="E275" s="43">
        <v>4109</v>
      </c>
      <c r="F275" s="13">
        <f t="shared" si="822"/>
        <v>4109</v>
      </c>
      <c r="G275" s="14"/>
      <c r="H275" s="13">
        <f t="shared" si="1178"/>
        <v>4109</v>
      </c>
      <c r="I275" s="14">
        <v>-555.40200000000004</v>
      </c>
      <c r="J275" s="13">
        <f t="shared" si="1179"/>
        <v>3553.598</v>
      </c>
      <c r="K275" s="14">
        <v>-53.597999999999999</v>
      </c>
      <c r="L275" s="13">
        <f t="shared" si="1180"/>
        <v>3500</v>
      </c>
      <c r="M275" s="14"/>
      <c r="N275" s="13">
        <f t="shared" si="1181"/>
        <v>3500</v>
      </c>
      <c r="O275" s="14"/>
      <c r="P275" s="13">
        <f t="shared" si="1182"/>
        <v>3500</v>
      </c>
      <c r="Q275" s="14"/>
      <c r="R275" s="13">
        <f t="shared" si="1183"/>
        <v>3500</v>
      </c>
      <c r="S275" s="14"/>
      <c r="T275" s="13">
        <f t="shared" si="1184"/>
        <v>3500</v>
      </c>
      <c r="U275" s="14"/>
      <c r="V275" s="13">
        <f t="shared" si="1185"/>
        <v>3500</v>
      </c>
      <c r="W275" s="14"/>
      <c r="X275" s="13">
        <f t="shared" si="1186"/>
        <v>3500</v>
      </c>
      <c r="Y275" s="14"/>
      <c r="Z275" s="13">
        <f t="shared" si="1187"/>
        <v>3500</v>
      </c>
      <c r="AA275" s="14">
        <v>-3500</v>
      </c>
      <c r="AB275" s="13">
        <f t="shared" si="1188"/>
        <v>0</v>
      </c>
      <c r="AC275" s="24"/>
      <c r="AD275" s="41">
        <f t="shared" si="1189"/>
        <v>0</v>
      </c>
      <c r="AE275" s="14">
        <v>4109</v>
      </c>
      <c r="AF275" s="43">
        <v>-4109</v>
      </c>
      <c r="AG275" s="13">
        <f t="shared" si="835"/>
        <v>0</v>
      </c>
      <c r="AH275" s="14"/>
      <c r="AI275" s="13">
        <f t="shared" si="1191"/>
        <v>0</v>
      </c>
      <c r="AJ275" s="14"/>
      <c r="AK275" s="13">
        <f t="shared" si="1192"/>
        <v>0</v>
      </c>
      <c r="AL275" s="14"/>
      <c r="AM275" s="13">
        <f t="shared" si="1193"/>
        <v>0</v>
      </c>
      <c r="AN275" s="14"/>
      <c r="AO275" s="13">
        <f t="shared" si="1194"/>
        <v>0</v>
      </c>
      <c r="AP275" s="14"/>
      <c r="AQ275" s="13">
        <f t="shared" si="1195"/>
        <v>0</v>
      </c>
      <c r="AR275" s="14"/>
      <c r="AS275" s="13">
        <f t="shared" si="1196"/>
        <v>0</v>
      </c>
      <c r="AT275" s="14"/>
      <c r="AU275" s="13">
        <f t="shared" si="1197"/>
        <v>0</v>
      </c>
      <c r="AV275" s="14"/>
      <c r="AW275" s="13">
        <f t="shared" si="1198"/>
        <v>0</v>
      </c>
      <c r="AX275" s="14"/>
      <c r="AY275" s="13">
        <f t="shared" si="1199"/>
        <v>0</v>
      </c>
      <c r="AZ275" s="14"/>
      <c r="BA275" s="13">
        <f t="shared" si="1200"/>
        <v>0</v>
      </c>
      <c r="BB275" s="14"/>
      <c r="BC275" s="13">
        <f t="shared" si="1201"/>
        <v>0</v>
      </c>
      <c r="BD275" s="14">
        <v>3500</v>
      </c>
      <c r="BE275" s="13">
        <f t="shared" si="1202"/>
        <v>3500</v>
      </c>
      <c r="BF275" s="24"/>
      <c r="BG275" s="41">
        <f t="shared" si="1203"/>
        <v>3500</v>
      </c>
      <c r="BH275" s="14">
        <v>224073.8</v>
      </c>
      <c r="BI275" s="14">
        <v>0</v>
      </c>
      <c r="BJ275" s="14">
        <f t="shared" si="837"/>
        <v>224073.8</v>
      </c>
      <c r="BK275" s="14">
        <v>0</v>
      </c>
      <c r="BL275" s="14">
        <f t="shared" si="1204"/>
        <v>224073.8</v>
      </c>
      <c r="BM275" s="14">
        <v>0</v>
      </c>
      <c r="BN275" s="14">
        <f t="shared" si="1205"/>
        <v>224073.8</v>
      </c>
      <c r="BO275" s="14">
        <v>0</v>
      </c>
      <c r="BP275" s="14">
        <f t="shared" si="1206"/>
        <v>224073.8</v>
      </c>
      <c r="BQ275" s="14">
        <v>0</v>
      </c>
      <c r="BR275" s="14">
        <f t="shared" si="1207"/>
        <v>224073.8</v>
      </c>
      <c r="BS275" s="14">
        <v>0</v>
      </c>
      <c r="BT275" s="14">
        <f t="shared" si="1208"/>
        <v>224073.8</v>
      </c>
      <c r="BU275" s="14">
        <v>0</v>
      </c>
      <c r="BV275" s="14">
        <f t="shared" si="1209"/>
        <v>224073.8</v>
      </c>
      <c r="BW275" s="14">
        <v>0</v>
      </c>
      <c r="BX275" s="14">
        <f t="shared" si="1210"/>
        <v>224073.8</v>
      </c>
      <c r="BY275" s="14">
        <v>-224073.8</v>
      </c>
      <c r="BZ275" s="14">
        <f t="shared" si="1211"/>
        <v>0</v>
      </c>
      <c r="CA275" s="14"/>
      <c r="CB275" s="14">
        <f t="shared" si="1212"/>
        <v>0</v>
      </c>
      <c r="CC275" s="14"/>
      <c r="CD275" s="14">
        <f t="shared" si="1213"/>
        <v>0</v>
      </c>
      <c r="CE275" s="14"/>
      <c r="CF275" s="14">
        <f t="shared" si="1214"/>
        <v>0</v>
      </c>
      <c r="CG275" s="24"/>
      <c r="CH275" s="43">
        <f t="shared" si="1215"/>
        <v>0</v>
      </c>
      <c r="CI275" s="7" t="s">
        <v>119</v>
      </c>
      <c r="CJ275" s="11"/>
    </row>
    <row r="276" spans="1:88" ht="56.25" customHeight="1" x14ac:dyDescent="0.35">
      <c r="A276" s="107" t="s">
        <v>329</v>
      </c>
      <c r="B276" s="95" t="s">
        <v>359</v>
      </c>
      <c r="C276" s="100" t="s">
        <v>125</v>
      </c>
      <c r="D276" s="14">
        <f>D278+D279</f>
        <v>196462.90000000002</v>
      </c>
      <c r="E276" s="43">
        <f>E278+E279</f>
        <v>0</v>
      </c>
      <c r="F276" s="13">
        <f t="shared" si="822"/>
        <v>196462.90000000002</v>
      </c>
      <c r="G276" s="14">
        <f>G278+G279</f>
        <v>0</v>
      </c>
      <c r="H276" s="13">
        <f t="shared" si="1178"/>
        <v>196462.90000000002</v>
      </c>
      <c r="I276" s="14">
        <f>I278+I279</f>
        <v>0</v>
      </c>
      <c r="J276" s="13">
        <f t="shared" si="1179"/>
        <v>196462.90000000002</v>
      </c>
      <c r="K276" s="14">
        <f>K278+K279</f>
        <v>0</v>
      </c>
      <c r="L276" s="13">
        <f t="shared" si="1180"/>
        <v>196462.90000000002</v>
      </c>
      <c r="M276" s="14">
        <f>M278+M279</f>
        <v>-30000</v>
      </c>
      <c r="N276" s="13">
        <f t="shared" si="1181"/>
        <v>166462.90000000002</v>
      </c>
      <c r="O276" s="14">
        <f>O278+O279</f>
        <v>0</v>
      </c>
      <c r="P276" s="13">
        <f t="shared" si="1182"/>
        <v>166462.90000000002</v>
      </c>
      <c r="Q276" s="14">
        <f>Q278+Q279</f>
        <v>-24000</v>
      </c>
      <c r="R276" s="13">
        <f t="shared" si="1183"/>
        <v>142462.90000000002</v>
      </c>
      <c r="S276" s="14">
        <f>S278+S279</f>
        <v>-8675.2999999999993</v>
      </c>
      <c r="T276" s="13">
        <f t="shared" si="1184"/>
        <v>133787.60000000003</v>
      </c>
      <c r="U276" s="14">
        <f>U278+U279</f>
        <v>0</v>
      </c>
      <c r="V276" s="13">
        <f t="shared" si="1185"/>
        <v>133787.60000000003</v>
      </c>
      <c r="W276" s="14">
        <f>W278+W279</f>
        <v>0</v>
      </c>
      <c r="X276" s="13">
        <f t="shared" si="1186"/>
        <v>133787.60000000003</v>
      </c>
      <c r="Y276" s="14">
        <f>Y278+Y279</f>
        <v>0</v>
      </c>
      <c r="Z276" s="13">
        <f t="shared" si="1187"/>
        <v>133787.60000000003</v>
      </c>
      <c r="AA276" s="14">
        <f>AA278+AA279</f>
        <v>-22228.5</v>
      </c>
      <c r="AB276" s="13">
        <f t="shared" si="1188"/>
        <v>111559.10000000003</v>
      </c>
      <c r="AC276" s="24">
        <f>AC278+AC279</f>
        <v>0</v>
      </c>
      <c r="AD276" s="41">
        <f t="shared" si="1189"/>
        <v>111559.10000000003</v>
      </c>
      <c r="AE276" s="14">
        <f t="shared" ref="AE276:BH276" si="1217">AE278+AE279</f>
        <v>294468.2</v>
      </c>
      <c r="AF276" s="43">
        <f>AF278+AF279</f>
        <v>0</v>
      </c>
      <c r="AG276" s="13">
        <f t="shared" si="835"/>
        <v>294468.2</v>
      </c>
      <c r="AH276" s="14">
        <f>AH278+AH279</f>
        <v>0</v>
      </c>
      <c r="AI276" s="13">
        <f t="shared" si="1191"/>
        <v>294468.2</v>
      </c>
      <c r="AJ276" s="14">
        <f>AJ278+AJ279</f>
        <v>0</v>
      </c>
      <c r="AK276" s="13">
        <f t="shared" si="1192"/>
        <v>294468.2</v>
      </c>
      <c r="AL276" s="14">
        <f>AL278+AL279</f>
        <v>0</v>
      </c>
      <c r="AM276" s="13">
        <f t="shared" si="1193"/>
        <v>294468.2</v>
      </c>
      <c r="AN276" s="14">
        <f>AN278+AN279</f>
        <v>0</v>
      </c>
      <c r="AO276" s="13">
        <f t="shared" si="1194"/>
        <v>294468.2</v>
      </c>
      <c r="AP276" s="14">
        <f>AP278+AP279</f>
        <v>0</v>
      </c>
      <c r="AQ276" s="13">
        <f t="shared" si="1195"/>
        <v>294468.2</v>
      </c>
      <c r="AR276" s="14">
        <f>AR278+AR279</f>
        <v>0</v>
      </c>
      <c r="AS276" s="13">
        <f t="shared" si="1196"/>
        <v>294468.2</v>
      </c>
      <c r="AT276" s="14">
        <f>AT278+AT279</f>
        <v>24000</v>
      </c>
      <c r="AU276" s="13">
        <f t="shared" si="1197"/>
        <v>318468.2</v>
      </c>
      <c r="AV276" s="14">
        <f>AV278+AV279</f>
        <v>0</v>
      </c>
      <c r="AW276" s="13">
        <f t="shared" si="1198"/>
        <v>318468.2</v>
      </c>
      <c r="AX276" s="14">
        <f>AX278+AX279</f>
        <v>-71783.64</v>
      </c>
      <c r="AY276" s="13">
        <f t="shared" si="1199"/>
        <v>246684.56</v>
      </c>
      <c r="AZ276" s="14">
        <f>AZ278+AZ279</f>
        <v>0</v>
      </c>
      <c r="BA276" s="13">
        <f t="shared" si="1200"/>
        <v>246684.56</v>
      </c>
      <c r="BB276" s="14">
        <f>BB278+BB279</f>
        <v>0</v>
      </c>
      <c r="BC276" s="13">
        <f t="shared" si="1201"/>
        <v>246684.56</v>
      </c>
      <c r="BD276" s="14">
        <f>BD278+BD279</f>
        <v>22228.5</v>
      </c>
      <c r="BE276" s="13">
        <f t="shared" si="1202"/>
        <v>268913.06</v>
      </c>
      <c r="BF276" s="24">
        <f>BF278+BF279</f>
        <v>0</v>
      </c>
      <c r="BG276" s="41">
        <f t="shared" si="1203"/>
        <v>268913.06</v>
      </c>
      <c r="BH276" s="14">
        <f t="shared" si="1217"/>
        <v>52212.4</v>
      </c>
      <c r="BI276" s="14">
        <f>BI278+BI279</f>
        <v>0</v>
      </c>
      <c r="BJ276" s="14">
        <f t="shared" si="837"/>
        <v>52212.4</v>
      </c>
      <c r="BK276" s="14">
        <f>BK278+BK279</f>
        <v>0</v>
      </c>
      <c r="BL276" s="14">
        <f t="shared" si="1204"/>
        <v>52212.4</v>
      </c>
      <c r="BM276" s="14">
        <f>BM278+BM279</f>
        <v>0</v>
      </c>
      <c r="BN276" s="14">
        <f t="shared" si="1205"/>
        <v>52212.4</v>
      </c>
      <c r="BO276" s="14">
        <f>BO278+BO279</f>
        <v>0</v>
      </c>
      <c r="BP276" s="14">
        <f t="shared" si="1206"/>
        <v>52212.4</v>
      </c>
      <c r="BQ276" s="14">
        <f>BQ278+BQ279</f>
        <v>30000</v>
      </c>
      <c r="BR276" s="14">
        <f t="shared" si="1207"/>
        <v>82212.399999999994</v>
      </c>
      <c r="BS276" s="14">
        <f>BS278+BS279</f>
        <v>0</v>
      </c>
      <c r="BT276" s="14">
        <f t="shared" si="1208"/>
        <v>82212.399999999994</v>
      </c>
      <c r="BU276" s="14">
        <f>BU278+BU279</f>
        <v>0</v>
      </c>
      <c r="BV276" s="14">
        <f t="shared" si="1209"/>
        <v>82212.399999999994</v>
      </c>
      <c r="BW276" s="14">
        <f>BW278+BW279</f>
        <v>8675.2999999999993</v>
      </c>
      <c r="BX276" s="14">
        <f t="shared" si="1210"/>
        <v>90887.7</v>
      </c>
      <c r="BY276" s="14">
        <f>BY278+BY279</f>
        <v>218481.913</v>
      </c>
      <c r="BZ276" s="14">
        <f t="shared" si="1211"/>
        <v>309369.61300000001</v>
      </c>
      <c r="CA276" s="14">
        <f>CA278+CA279</f>
        <v>0</v>
      </c>
      <c r="CB276" s="14">
        <f t="shared" si="1212"/>
        <v>309369.61300000001</v>
      </c>
      <c r="CC276" s="14">
        <f>CC278+CC279</f>
        <v>0</v>
      </c>
      <c r="CD276" s="14">
        <f t="shared" si="1213"/>
        <v>309369.61300000001</v>
      </c>
      <c r="CE276" s="14">
        <f>CE278+CE279</f>
        <v>0</v>
      </c>
      <c r="CF276" s="14">
        <f t="shared" si="1214"/>
        <v>309369.61300000001</v>
      </c>
      <c r="CG276" s="24">
        <f>CG278+CG279</f>
        <v>0</v>
      </c>
      <c r="CH276" s="43">
        <f t="shared" si="1215"/>
        <v>309369.61300000001</v>
      </c>
      <c r="CJ276" s="11"/>
    </row>
    <row r="277" spans="1:88" ht="18.75" customHeight="1" x14ac:dyDescent="0.35">
      <c r="A277" s="107"/>
      <c r="B277" s="95" t="s">
        <v>5</v>
      </c>
      <c r="C277" s="100"/>
      <c r="D277" s="14"/>
      <c r="E277" s="43"/>
      <c r="F277" s="13"/>
      <c r="G277" s="14"/>
      <c r="H277" s="13"/>
      <c r="I277" s="14"/>
      <c r="J277" s="13"/>
      <c r="K277" s="14"/>
      <c r="L277" s="13"/>
      <c r="M277" s="14"/>
      <c r="N277" s="13"/>
      <c r="O277" s="14"/>
      <c r="P277" s="13"/>
      <c r="Q277" s="14"/>
      <c r="R277" s="13"/>
      <c r="S277" s="14"/>
      <c r="T277" s="13"/>
      <c r="U277" s="14"/>
      <c r="V277" s="13"/>
      <c r="W277" s="14"/>
      <c r="X277" s="13"/>
      <c r="Y277" s="14"/>
      <c r="Z277" s="13"/>
      <c r="AA277" s="14"/>
      <c r="AB277" s="13"/>
      <c r="AC277" s="24"/>
      <c r="AD277" s="41"/>
      <c r="AE277" s="14"/>
      <c r="AF277" s="43"/>
      <c r="AG277" s="13"/>
      <c r="AH277" s="14"/>
      <c r="AI277" s="13"/>
      <c r="AJ277" s="14"/>
      <c r="AK277" s="13"/>
      <c r="AL277" s="14"/>
      <c r="AM277" s="13"/>
      <c r="AN277" s="14"/>
      <c r="AO277" s="13"/>
      <c r="AP277" s="14"/>
      <c r="AQ277" s="13"/>
      <c r="AR277" s="14"/>
      <c r="AS277" s="13"/>
      <c r="AT277" s="14"/>
      <c r="AU277" s="13"/>
      <c r="AV277" s="14"/>
      <c r="AW277" s="13"/>
      <c r="AX277" s="14"/>
      <c r="AY277" s="13"/>
      <c r="AZ277" s="14"/>
      <c r="BA277" s="13"/>
      <c r="BB277" s="14"/>
      <c r="BC277" s="13"/>
      <c r="BD277" s="14"/>
      <c r="BE277" s="13"/>
      <c r="BF277" s="24"/>
      <c r="BG277" s="41"/>
      <c r="BH277" s="14"/>
      <c r="BI277" s="14"/>
      <c r="BJ277" s="14"/>
      <c r="BK277" s="14"/>
      <c r="BL277" s="14"/>
      <c r="BM277" s="14"/>
      <c r="BN277" s="14"/>
      <c r="BO277" s="14"/>
      <c r="BP277" s="14"/>
      <c r="BQ277" s="14"/>
      <c r="BR277" s="14"/>
      <c r="BS277" s="14"/>
      <c r="BT277" s="14"/>
      <c r="BU277" s="14"/>
      <c r="BV277" s="14"/>
      <c r="BW277" s="14"/>
      <c r="BX277" s="14"/>
      <c r="BY277" s="14"/>
      <c r="BZ277" s="14"/>
      <c r="CA277" s="14"/>
      <c r="CB277" s="14"/>
      <c r="CC277" s="14"/>
      <c r="CD277" s="14"/>
      <c r="CE277" s="14"/>
      <c r="CF277" s="14"/>
      <c r="CG277" s="24"/>
      <c r="CH277" s="43"/>
      <c r="CJ277" s="11"/>
    </row>
    <row r="278" spans="1:88" s="3" customFormat="1" ht="18.75" hidden="1" customHeight="1" x14ac:dyDescent="0.35">
      <c r="A278" s="57"/>
      <c r="B278" s="19" t="s">
        <v>6</v>
      </c>
      <c r="C278" s="5"/>
      <c r="D278" s="14">
        <v>88675.3</v>
      </c>
      <c r="E278" s="43"/>
      <c r="F278" s="13">
        <f t="shared" si="822"/>
        <v>88675.3</v>
      </c>
      <c r="G278" s="14"/>
      <c r="H278" s="13">
        <f t="shared" ref="H278:H303" si="1218">F278+G278</f>
        <v>88675.3</v>
      </c>
      <c r="I278" s="14"/>
      <c r="J278" s="13">
        <f t="shared" ref="J278:J303" si="1219">H278+I278</f>
        <v>88675.3</v>
      </c>
      <c r="K278" s="14"/>
      <c r="L278" s="13">
        <f t="shared" ref="L278:L303" si="1220">J278+K278</f>
        <v>88675.3</v>
      </c>
      <c r="M278" s="14">
        <v>-30000</v>
      </c>
      <c r="N278" s="13">
        <f t="shared" ref="N278:N303" si="1221">L278+M278</f>
        <v>58675.3</v>
      </c>
      <c r="O278" s="14"/>
      <c r="P278" s="13">
        <f t="shared" ref="P278:P303" si="1222">N278+O278</f>
        <v>58675.3</v>
      </c>
      <c r="Q278" s="14">
        <v>-24000</v>
      </c>
      <c r="R278" s="13">
        <f t="shared" ref="R278:R303" si="1223">P278+Q278</f>
        <v>34675.300000000003</v>
      </c>
      <c r="S278" s="14">
        <v>-8675.2999999999993</v>
      </c>
      <c r="T278" s="13">
        <f t="shared" ref="T278:T303" si="1224">R278+S278</f>
        <v>26000.000000000004</v>
      </c>
      <c r="U278" s="14"/>
      <c r="V278" s="13">
        <f t="shared" ref="V278:V303" si="1225">T278+U278</f>
        <v>26000.000000000004</v>
      </c>
      <c r="W278" s="14"/>
      <c r="X278" s="13">
        <f t="shared" ref="X278:X303" si="1226">V278+W278</f>
        <v>26000.000000000004</v>
      </c>
      <c r="Y278" s="14"/>
      <c r="Z278" s="13">
        <f t="shared" ref="Z278:Z303" si="1227">X278+Y278</f>
        <v>26000.000000000004</v>
      </c>
      <c r="AA278" s="14">
        <v>-22228.5</v>
      </c>
      <c r="AB278" s="13">
        <f t="shared" ref="AB278:AB303" si="1228">Z278+AA278</f>
        <v>3771.5000000000036</v>
      </c>
      <c r="AC278" s="24"/>
      <c r="AD278" s="13">
        <f t="shared" ref="AD278:AD303" si="1229">AB278+AC278</f>
        <v>3771.5000000000036</v>
      </c>
      <c r="AE278" s="14">
        <v>294468.2</v>
      </c>
      <c r="AF278" s="43"/>
      <c r="AG278" s="13">
        <f t="shared" si="835"/>
        <v>294468.2</v>
      </c>
      <c r="AH278" s="14"/>
      <c r="AI278" s="13">
        <f t="shared" ref="AI278:AI303" si="1230">AG278+AH278</f>
        <v>294468.2</v>
      </c>
      <c r="AJ278" s="14"/>
      <c r="AK278" s="13">
        <f t="shared" ref="AK278:AK303" si="1231">AI278+AJ278</f>
        <v>294468.2</v>
      </c>
      <c r="AL278" s="14"/>
      <c r="AM278" s="13">
        <f t="shared" ref="AM278:AM303" si="1232">AK278+AL278</f>
        <v>294468.2</v>
      </c>
      <c r="AN278" s="14"/>
      <c r="AO278" s="13">
        <f t="shared" ref="AO278:AO303" si="1233">AM278+AN278</f>
        <v>294468.2</v>
      </c>
      <c r="AP278" s="14"/>
      <c r="AQ278" s="13">
        <f t="shared" ref="AQ278:AQ303" si="1234">AO278+AP278</f>
        <v>294468.2</v>
      </c>
      <c r="AR278" s="14"/>
      <c r="AS278" s="13">
        <f t="shared" ref="AS278:AS303" si="1235">AQ278+AR278</f>
        <v>294468.2</v>
      </c>
      <c r="AT278" s="14">
        <v>24000</v>
      </c>
      <c r="AU278" s="13">
        <f t="shared" ref="AU278:AU303" si="1236">AS278+AT278</f>
        <v>318468.2</v>
      </c>
      <c r="AV278" s="14"/>
      <c r="AW278" s="13">
        <f t="shared" ref="AW278:AW303" si="1237">AU278+AV278</f>
        <v>318468.2</v>
      </c>
      <c r="AX278" s="14">
        <v>-71783.64</v>
      </c>
      <c r="AY278" s="13">
        <f t="shared" ref="AY278:AY303" si="1238">AW278+AX278</f>
        <v>246684.56</v>
      </c>
      <c r="AZ278" s="14"/>
      <c r="BA278" s="13">
        <f t="shared" ref="BA278:BA303" si="1239">AY278+AZ278</f>
        <v>246684.56</v>
      </c>
      <c r="BB278" s="14"/>
      <c r="BC278" s="13">
        <f t="shared" ref="BC278:BC303" si="1240">BA278+BB278</f>
        <v>246684.56</v>
      </c>
      <c r="BD278" s="14">
        <v>22228.5</v>
      </c>
      <c r="BE278" s="13">
        <f t="shared" ref="BE278:BE303" si="1241">BC278+BD278</f>
        <v>268913.06</v>
      </c>
      <c r="BF278" s="24"/>
      <c r="BG278" s="13">
        <f t="shared" ref="BG278:BG303" si="1242">BE278+BF278</f>
        <v>268913.06</v>
      </c>
      <c r="BH278" s="14">
        <v>0</v>
      </c>
      <c r="BI278" s="14"/>
      <c r="BJ278" s="14">
        <f t="shared" si="837"/>
        <v>0</v>
      </c>
      <c r="BK278" s="14"/>
      <c r="BL278" s="14">
        <f t="shared" ref="BL278:BL303" si="1243">BJ278+BK278</f>
        <v>0</v>
      </c>
      <c r="BM278" s="14"/>
      <c r="BN278" s="14">
        <f t="shared" ref="BN278:BN303" si="1244">BL278+BM278</f>
        <v>0</v>
      </c>
      <c r="BO278" s="14"/>
      <c r="BP278" s="14">
        <f t="shared" ref="BP278:BP303" si="1245">BN278+BO278</f>
        <v>0</v>
      </c>
      <c r="BQ278" s="14">
        <v>30000</v>
      </c>
      <c r="BR278" s="14">
        <f t="shared" ref="BR278:BR303" si="1246">BP278+BQ278</f>
        <v>30000</v>
      </c>
      <c r="BS278" s="14"/>
      <c r="BT278" s="14">
        <f t="shared" ref="BT278:BT303" si="1247">BR278+BS278</f>
        <v>30000</v>
      </c>
      <c r="BU278" s="14"/>
      <c r="BV278" s="14">
        <f t="shared" ref="BV278:BV303" si="1248">BT278+BU278</f>
        <v>30000</v>
      </c>
      <c r="BW278" s="14">
        <v>8675.2999999999993</v>
      </c>
      <c r="BX278" s="14">
        <f t="shared" ref="BX278:BX303" si="1249">BV278+BW278</f>
        <v>38675.300000000003</v>
      </c>
      <c r="BY278" s="14">
        <v>218481.913</v>
      </c>
      <c r="BZ278" s="14">
        <f t="shared" ref="BZ278:BZ303" si="1250">BX278+BY278</f>
        <v>257157.21299999999</v>
      </c>
      <c r="CA278" s="14"/>
      <c r="CB278" s="14">
        <f t="shared" ref="CB278:CB303" si="1251">BZ278+CA278</f>
        <v>257157.21299999999</v>
      </c>
      <c r="CC278" s="14"/>
      <c r="CD278" s="14">
        <f t="shared" ref="CD278:CD303" si="1252">CB278+CC278</f>
        <v>257157.21299999999</v>
      </c>
      <c r="CE278" s="14"/>
      <c r="CF278" s="14">
        <f t="shared" ref="CF278:CF303" si="1253">CD278+CE278</f>
        <v>257157.21299999999</v>
      </c>
      <c r="CG278" s="24"/>
      <c r="CH278" s="14">
        <f t="shared" ref="CH278:CH303" si="1254">CF278+CG278</f>
        <v>257157.21299999999</v>
      </c>
      <c r="CI278" s="8" t="s">
        <v>218</v>
      </c>
      <c r="CJ278" s="11">
        <v>0</v>
      </c>
    </row>
    <row r="279" spans="1:88" ht="18.75" customHeight="1" x14ac:dyDescent="0.35">
      <c r="A279" s="107"/>
      <c r="B279" s="95" t="s">
        <v>56</v>
      </c>
      <c r="C279" s="100"/>
      <c r="D279" s="14">
        <v>107787.6</v>
      </c>
      <c r="E279" s="43"/>
      <c r="F279" s="13">
        <f t="shared" si="822"/>
        <v>107787.6</v>
      </c>
      <c r="G279" s="14"/>
      <c r="H279" s="13">
        <f t="shared" si="1218"/>
        <v>107787.6</v>
      </c>
      <c r="I279" s="14"/>
      <c r="J279" s="13">
        <f t="shared" si="1219"/>
        <v>107787.6</v>
      </c>
      <c r="K279" s="14"/>
      <c r="L279" s="13">
        <f t="shared" si="1220"/>
        <v>107787.6</v>
      </c>
      <c r="M279" s="14"/>
      <c r="N279" s="13">
        <f t="shared" si="1221"/>
        <v>107787.6</v>
      </c>
      <c r="O279" s="14"/>
      <c r="P279" s="13">
        <f t="shared" si="1222"/>
        <v>107787.6</v>
      </c>
      <c r="Q279" s="14"/>
      <c r="R279" s="13">
        <f t="shared" si="1223"/>
        <v>107787.6</v>
      </c>
      <c r="S279" s="14"/>
      <c r="T279" s="13">
        <f t="shared" si="1224"/>
        <v>107787.6</v>
      </c>
      <c r="U279" s="14"/>
      <c r="V279" s="13">
        <f t="shared" si="1225"/>
        <v>107787.6</v>
      </c>
      <c r="W279" s="14"/>
      <c r="X279" s="13">
        <f t="shared" si="1226"/>
        <v>107787.6</v>
      </c>
      <c r="Y279" s="14"/>
      <c r="Z279" s="13">
        <f t="shared" si="1227"/>
        <v>107787.6</v>
      </c>
      <c r="AA279" s="14"/>
      <c r="AB279" s="13">
        <f t="shared" si="1228"/>
        <v>107787.6</v>
      </c>
      <c r="AC279" s="24"/>
      <c r="AD279" s="41">
        <f t="shared" si="1229"/>
        <v>107787.6</v>
      </c>
      <c r="AE279" s="14">
        <v>0</v>
      </c>
      <c r="AF279" s="43"/>
      <c r="AG279" s="13">
        <f t="shared" si="835"/>
        <v>0</v>
      </c>
      <c r="AH279" s="14"/>
      <c r="AI279" s="13">
        <f t="shared" si="1230"/>
        <v>0</v>
      </c>
      <c r="AJ279" s="14"/>
      <c r="AK279" s="13">
        <f t="shared" si="1231"/>
        <v>0</v>
      </c>
      <c r="AL279" s="14"/>
      <c r="AM279" s="13">
        <f t="shared" si="1232"/>
        <v>0</v>
      </c>
      <c r="AN279" s="14"/>
      <c r="AO279" s="13">
        <f t="shared" si="1233"/>
        <v>0</v>
      </c>
      <c r="AP279" s="14"/>
      <c r="AQ279" s="13">
        <f t="shared" si="1234"/>
        <v>0</v>
      </c>
      <c r="AR279" s="14"/>
      <c r="AS279" s="13">
        <f t="shared" si="1235"/>
        <v>0</v>
      </c>
      <c r="AT279" s="14"/>
      <c r="AU279" s="13">
        <f t="shared" si="1236"/>
        <v>0</v>
      </c>
      <c r="AV279" s="14"/>
      <c r="AW279" s="13">
        <f t="shared" si="1237"/>
        <v>0</v>
      </c>
      <c r="AX279" s="14"/>
      <c r="AY279" s="13">
        <f t="shared" si="1238"/>
        <v>0</v>
      </c>
      <c r="AZ279" s="14"/>
      <c r="BA279" s="13">
        <f t="shared" si="1239"/>
        <v>0</v>
      </c>
      <c r="BB279" s="14"/>
      <c r="BC279" s="13">
        <f t="shared" si="1240"/>
        <v>0</v>
      </c>
      <c r="BD279" s="14"/>
      <c r="BE279" s="13">
        <f t="shared" si="1241"/>
        <v>0</v>
      </c>
      <c r="BF279" s="24"/>
      <c r="BG279" s="41">
        <f t="shared" si="1242"/>
        <v>0</v>
      </c>
      <c r="BH279" s="14">
        <v>52212.4</v>
      </c>
      <c r="BI279" s="14"/>
      <c r="BJ279" s="14">
        <f t="shared" si="837"/>
        <v>52212.4</v>
      </c>
      <c r="BK279" s="14"/>
      <c r="BL279" s="14">
        <f t="shared" si="1243"/>
        <v>52212.4</v>
      </c>
      <c r="BM279" s="14"/>
      <c r="BN279" s="14">
        <f t="shared" si="1244"/>
        <v>52212.4</v>
      </c>
      <c r="BO279" s="14"/>
      <c r="BP279" s="14">
        <f t="shared" si="1245"/>
        <v>52212.4</v>
      </c>
      <c r="BQ279" s="14"/>
      <c r="BR279" s="14">
        <f t="shared" si="1246"/>
        <v>52212.4</v>
      </c>
      <c r="BS279" s="14"/>
      <c r="BT279" s="14">
        <f t="shared" si="1247"/>
        <v>52212.4</v>
      </c>
      <c r="BU279" s="14"/>
      <c r="BV279" s="14">
        <f t="shared" si="1248"/>
        <v>52212.4</v>
      </c>
      <c r="BW279" s="14"/>
      <c r="BX279" s="14">
        <f t="shared" si="1249"/>
        <v>52212.4</v>
      </c>
      <c r="BY279" s="14"/>
      <c r="BZ279" s="14">
        <f t="shared" si="1250"/>
        <v>52212.4</v>
      </c>
      <c r="CA279" s="14"/>
      <c r="CB279" s="14">
        <f t="shared" si="1251"/>
        <v>52212.4</v>
      </c>
      <c r="CC279" s="14"/>
      <c r="CD279" s="14">
        <f t="shared" si="1252"/>
        <v>52212.4</v>
      </c>
      <c r="CE279" s="14"/>
      <c r="CF279" s="14">
        <f t="shared" si="1253"/>
        <v>52212.4</v>
      </c>
      <c r="CG279" s="24"/>
      <c r="CH279" s="43">
        <f t="shared" si="1254"/>
        <v>52212.4</v>
      </c>
      <c r="CI279" s="8" t="s">
        <v>218</v>
      </c>
      <c r="CJ279" s="11"/>
    </row>
    <row r="280" spans="1:88" ht="56.25" customHeight="1" x14ac:dyDescent="0.35">
      <c r="A280" s="107" t="s">
        <v>330</v>
      </c>
      <c r="B280" s="95" t="s">
        <v>57</v>
      </c>
      <c r="C280" s="100" t="s">
        <v>125</v>
      </c>
      <c r="D280" s="14">
        <v>83756.600000000006</v>
      </c>
      <c r="E280" s="43"/>
      <c r="F280" s="13">
        <f t="shared" si="822"/>
        <v>83756.600000000006</v>
      </c>
      <c r="G280" s="14"/>
      <c r="H280" s="13">
        <f t="shared" si="1218"/>
        <v>83756.600000000006</v>
      </c>
      <c r="I280" s="14"/>
      <c r="J280" s="13">
        <f t="shared" si="1219"/>
        <v>83756.600000000006</v>
      </c>
      <c r="K280" s="14"/>
      <c r="L280" s="13">
        <f t="shared" si="1220"/>
        <v>83756.600000000006</v>
      </c>
      <c r="M280" s="14"/>
      <c r="N280" s="13">
        <f t="shared" si="1221"/>
        <v>83756.600000000006</v>
      </c>
      <c r="O280" s="14"/>
      <c r="P280" s="13">
        <f t="shared" si="1222"/>
        <v>83756.600000000006</v>
      </c>
      <c r="Q280" s="14">
        <v>-41800</v>
      </c>
      <c r="R280" s="13">
        <f t="shared" si="1223"/>
        <v>41956.600000000006</v>
      </c>
      <c r="S280" s="14"/>
      <c r="T280" s="13">
        <f t="shared" si="1224"/>
        <v>41956.600000000006</v>
      </c>
      <c r="U280" s="14">
        <v>-14.986000000000001</v>
      </c>
      <c r="V280" s="13">
        <f t="shared" si="1225"/>
        <v>41941.614000000009</v>
      </c>
      <c r="W280" s="14"/>
      <c r="X280" s="13">
        <f t="shared" si="1226"/>
        <v>41941.614000000009</v>
      </c>
      <c r="Y280" s="14"/>
      <c r="Z280" s="13">
        <f t="shared" si="1227"/>
        <v>41941.614000000009</v>
      </c>
      <c r="AA280" s="14"/>
      <c r="AB280" s="13">
        <f t="shared" si="1228"/>
        <v>41941.614000000009</v>
      </c>
      <c r="AC280" s="24"/>
      <c r="AD280" s="41">
        <f t="shared" si="1229"/>
        <v>41941.614000000009</v>
      </c>
      <c r="AE280" s="14">
        <v>110000</v>
      </c>
      <c r="AF280" s="43"/>
      <c r="AG280" s="13">
        <f t="shared" si="835"/>
        <v>110000</v>
      </c>
      <c r="AH280" s="14"/>
      <c r="AI280" s="13">
        <f t="shared" si="1230"/>
        <v>110000</v>
      </c>
      <c r="AJ280" s="14"/>
      <c r="AK280" s="13">
        <f t="shared" si="1231"/>
        <v>110000</v>
      </c>
      <c r="AL280" s="14"/>
      <c r="AM280" s="13">
        <f t="shared" si="1232"/>
        <v>110000</v>
      </c>
      <c r="AN280" s="14"/>
      <c r="AO280" s="13">
        <f t="shared" si="1233"/>
        <v>110000</v>
      </c>
      <c r="AP280" s="14"/>
      <c r="AQ280" s="13">
        <f t="shared" si="1234"/>
        <v>110000</v>
      </c>
      <c r="AR280" s="14"/>
      <c r="AS280" s="13">
        <f t="shared" si="1235"/>
        <v>110000</v>
      </c>
      <c r="AT280" s="14">
        <v>41800</v>
      </c>
      <c r="AU280" s="13">
        <f t="shared" si="1236"/>
        <v>151800</v>
      </c>
      <c r="AV280" s="14"/>
      <c r="AW280" s="13">
        <f t="shared" si="1237"/>
        <v>151800</v>
      </c>
      <c r="AX280" s="14">
        <v>-115378.443</v>
      </c>
      <c r="AY280" s="13">
        <f t="shared" si="1238"/>
        <v>36421.557000000001</v>
      </c>
      <c r="AZ280" s="14"/>
      <c r="BA280" s="13">
        <f t="shared" si="1239"/>
        <v>36421.557000000001</v>
      </c>
      <c r="BB280" s="14"/>
      <c r="BC280" s="13">
        <f t="shared" si="1240"/>
        <v>36421.557000000001</v>
      </c>
      <c r="BD280" s="14"/>
      <c r="BE280" s="13">
        <f t="shared" si="1241"/>
        <v>36421.557000000001</v>
      </c>
      <c r="BF280" s="24"/>
      <c r="BG280" s="41">
        <f t="shared" si="1242"/>
        <v>36421.557000000001</v>
      </c>
      <c r="BH280" s="14">
        <v>0</v>
      </c>
      <c r="BI280" s="14"/>
      <c r="BJ280" s="14">
        <f t="shared" si="837"/>
        <v>0</v>
      </c>
      <c r="BK280" s="14"/>
      <c r="BL280" s="14">
        <f t="shared" si="1243"/>
        <v>0</v>
      </c>
      <c r="BM280" s="14"/>
      <c r="BN280" s="14">
        <f t="shared" si="1244"/>
        <v>0</v>
      </c>
      <c r="BO280" s="14"/>
      <c r="BP280" s="14">
        <f t="shared" si="1245"/>
        <v>0</v>
      </c>
      <c r="BQ280" s="14"/>
      <c r="BR280" s="14">
        <f t="shared" si="1246"/>
        <v>0</v>
      </c>
      <c r="BS280" s="14"/>
      <c r="BT280" s="14">
        <f t="shared" si="1247"/>
        <v>0</v>
      </c>
      <c r="BU280" s="14"/>
      <c r="BV280" s="14">
        <f t="shared" si="1248"/>
        <v>0</v>
      </c>
      <c r="BW280" s="14"/>
      <c r="BX280" s="14">
        <f t="shared" si="1249"/>
        <v>0</v>
      </c>
      <c r="BY280" s="14">
        <v>115393.429</v>
      </c>
      <c r="BZ280" s="14">
        <f t="shared" si="1250"/>
        <v>115393.429</v>
      </c>
      <c r="CA280" s="14"/>
      <c r="CB280" s="14">
        <f t="shared" si="1251"/>
        <v>115393.429</v>
      </c>
      <c r="CC280" s="14"/>
      <c r="CD280" s="14">
        <f t="shared" si="1252"/>
        <v>115393.429</v>
      </c>
      <c r="CE280" s="14"/>
      <c r="CF280" s="14">
        <f t="shared" si="1253"/>
        <v>115393.429</v>
      </c>
      <c r="CG280" s="24"/>
      <c r="CH280" s="43">
        <f t="shared" si="1254"/>
        <v>115393.429</v>
      </c>
      <c r="CI280" s="8" t="s">
        <v>120</v>
      </c>
      <c r="CJ280" s="11"/>
    </row>
    <row r="281" spans="1:88" ht="56.25" customHeight="1" x14ac:dyDescent="0.35">
      <c r="A281" s="107" t="s">
        <v>331</v>
      </c>
      <c r="B281" s="95" t="s">
        <v>308</v>
      </c>
      <c r="C281" s="100" t="s">
        <v>125</v>
      </c>
      <c r="D281" s="14"/>
      <c r="E281" s="43"/>
      <c r="F281" s="13"/>
      <c r="G281" s="14">
        <v>14807.081</v>
      </c>
      <c r="H281" s="13">
        <f t="shared" si="1218"/>
        <v>14807.081</v>
      </c>
      <c r="I281" s="14"/>
      <c r="J281" s="13">
        <f t="shared" si="1219"/>
        <v>14807.081</v>
      </c>
      <c r="K281" s="14"/>
      <c r="L281" s="13">
        <f t="shared" si="1220"/>
        <v>14807.081</v>
      </c>
      <c r="M281" s="14"/>
      <c r="N281" s="13">
        <f t="shared" si="1221"/>
        <v>14807.081</v>
      </c>
      <c r="O281" s="14"/>
      <c r="P281" s="13">
        <f t="shared" si="1222"/>
        <v>14807.081</v>
      </c>
      <c r="Q281" s="14"/>
      <c r="R281" s="13">
        <f t="shared" si="1223"/>
        <v>14807.081</v>
      </c>
      <c r="S281" s="14"/>
      <c r="T281" s="13">
        <f t="shared" si="1224"/>
        <v>14807.081</v>
      </c>
      <c r="U281" s="14">
        <v>4543.38</v>
      </c>
      <c r="V281" s="13">
        <f t="shared" si="1225"/>
        <v>19350.460999999999</v>
      </c>
      <c r="W281" s="14"/>
      <c r="X281" s="13">
        <f t="shared" si="1226"/>
        <v>19350.460999999999</v>
      </c>
      <c r="Y281" s="14"/>
      <c r="Z281" s="13">
        <f t="shared" si="1227"/>
        <v>19350.460999999999</v>
      </c>
      <c r="AA281" s="14"/>
      <c r="AB281" s="13">
        <f t="shared" si="1228"/>
        <v>19350.460999999999</v>
      </c>
      <c r="AC281" s="24">
        <v>1465.9169999999999</v>
      </c>
      <c r="AD281" s="41">
        <f t="shared" si="1229"/>
        <v>20816.378000000001</v>
      </c>
      <c r="AE281" s="14"/>
      <c r="AF281" s="43"/>
      <c r="AG281" s="13"/>
      <c r="AH281" s="14"/>
      <c r="AI281" s="13">
        <f t="shared" si="1230"/>
        <v>0</v>
      </c>
      <c r="AJ281" s="14"/>
      <c r="AK281" s="13">
        <f t="shared" si="1231"/>
        <v>0</v>
      </c>
      <c r="AL281" s="14"/>
      <c r="AM281" s="13">
        <f t="shared" si="1232"/>
        <v>0</v>
      </c>
      <c r="AN281" s="14"/>
      <c r="AO281" s="13">
        <f t="shared" si="1233"/>
        <v>0</v>
      </c>
      <c r="AP281" s="14"/>
      <c r="AQ281" s="13">
        <f t="shared" si="1234"/>
        <v>0</v>
      </c>
      <c r="AR281" s="14"/>
      <c r="AS281" s="13">
        <f t="shared" si="1235"/>
        <v>0</v>
      </c>
      <c r="AT281" s="14"/>
      <c r="AU281" s="13">
        <f t="shared" si="1236"/>
        <v>0</v>
      </c>
      <c r="AV281" s="14"/>
      <c r="AW281" s="13">
        <f t="shared" si="1237"/>
        <v>0</v>
      </c>
      <c r="AX281" s="14"/>
      <c r="AY281" s="13">
        <f t="shared" si="1238"/>
        <v>0</v>
      </c>
      <c r="AZ281" s="14"/>
      <c r="BA281" s="13">
        <f t="shared" si="1239"/>
        <v>0</v>
      </c>
      <c r="BB281" s="14"/>
      <c r="BC281" s="13">
        <f t="shared" si="1240"/>
        <v>0</v>
      </c>
      <c r="BD281" s="14"/>
      <c r="BE281" s="13">
        <f t="shared" si="1241"/>
        <v>0</v>
      </c>
      <c r="BF281" s="24"/>
      <c r="BG281" s="41">
        <f t="shared" si="1242"/>
        <v>0</v>
      </c>
      <c r="BH281" s="14"/>
      <c r="BI281" s="14"/>
      <c r="BJ281" s="14"/>
      <c r="BK281" s="14"/>
      <c r="BL281" s="14">
        <f t="shared" si="1243"/>
        <v>0</v>
      </c>
      <c r="BM281" s="14"/>
      <c r="BN281" s="14">
        <f t="shared" si="1244"/>
        <v>0</v>
      </c>
      <c r="BO281" s="14"/>
      <c r="BP281" s="14">
        <f t="shared" si="1245"/>
        <v>0</v>
      </c>
      <c r="BQ281" s="14"/>
      <c r="BR281" s="14">
        <f t="shared" si="1246"/>
        <v>0</v>
      </c>
      <c r="BS281" s="14"/>
      <c r="BT281" s="14">
        <f t="shared" si="1247"/>
        <v>0</v>
      </c>
      <c r="BU281" s="14"/>
      <c r="BV281" s="14">
        <f t="shared" si="1248"/>
        <v>0</v>
      </c>
      <c r="BW281" s="14"/>
      <c r="BX281" s="14">
        <f t="shared" si="1249"/>
        <v>0</v>
      </c>
      <c r="BY281" s="14"/>
      <c r="BZ281" s="14">
        <f t="shared" si="1250"/>
        <v>0</v>
      </c>
      <c r="CA281" s="14"/>
      <c r="CB281" s="14">
        <f t="shared" si="1251"/>
        <v>0</v>
      </c>
      <c r="CC281" s="14"/>
      <c r="CD281" s="14">
        <f t="shared" si="1252"/>
        <v>0</v>
      </c>
      <c r="CE281" s="14"/>
      <c r="CF281" s="14">
        <f t="shared" si="1253"/>
        <v>0</v>
      </c>
      <c r="CG281" s="24"/>
      <c r="CH281" s="43">
        <f t="shared" si="1254"/>
        <v>0</v>
      </c>
      <c r="CI281" s="8" t="s">
        <v>309</v>
      </c>
      <c r="CJ281" s="11"/>
    </row>
    <row r="282" spans="1:88" ht="56.25" customHeight="1" x14ac:dyDescent="0.35">
      <c r="A282" s="107" t="s">
        <v>332</v>
      </c>
      <c r="B282" s="95" t="s">
        <v>414</v>
      </c>
      <c r="C282" s="100" t="s">
        <v>125</v>
      </c>
      <c r="D282" s="14"/>
      <c r="E282" s="43"/>
      <c r="F282" s="13"/>
      <c r="G282" s="14"/>
      <c r="H282" s="13"/>
      <c r="I282" s="14"/>
      <c r="J282" s="13"/>
      <c r="K282" s="14"/>
      <c r="L282" s="13"/>
      <c r="M282" s="14"/>
      <c r="N282" s="13"/>
      <c r="O282" s="14"/>
      <c r="P282" s="13"/>
      <c r="Q282" s="14"/>
      <c r="R282" s="13"/>
      <c r="S282" s="14"/>
      <c r="T282" s="13"/>
      <c r="U282" s="14"/>
      <c r="V282" s="13"/>
      <c r="W282" s="14"/>
      <c r="X282" s="13"/>
      <c r="Y282" s="14">
        <v>1265.5999999999999</v>
      </c>
      <c r="Z282" s="13">
        <f t="shared" si="1227"/>
        <v>1265.5999999999999</v>
      </c>
      <c r="AA282" s="14"/>
      <c r="AB282" s="13">
        <f t="shared" si="1228"/>
        <v>1265.5999999999999</v>
      </c>
      <c r="AC282" s="24"/>
      <c r="AD282" s="41">
        <f t="shared" si="1229"/>
        <v>1265.5999999999999</v>
      </c>
      <c r="AE282" s="14"/>
      <c r="AF282" s="43"/>
      <c r="AG282" s="13"/>
      <c r="AH282" s="14"/>
      <c r="AI282" s="13"/>
      <c r="AJ282" s="14"/>
      <c r="AK282" s="13"/>
      <c r="AL282" s="14"/>
      <c r="AM282" s="13"/>
      <c r="AN282" s="14"/>
      <c r="AO282" s="13"/>
      <c r="AP282" s="14"/>
      <c r="AQ282" s="13"/>
      <c r="AR282" s="14"/>
      <c r="AS282" s="13"/>
      <c r="AT282" s="14"/>
      <c r="AU282" s="13"/>
      <c r="AV282" s="14"/>
      <c r="AW282" s="13"/>
      <c r="AX282" s="14"/>
      <c r="AY282" s="13"/>
      <c r="AZ282" s="14"/>
      <c r="BA282" s="13"/>
      <c r="BB282" s="14">
        <v>0</v>
      </c>
      <c r="BC282" s="13">
        <f t="shared" si="1240"/>
        <v>0</v>
      </c>
      <c r="BD282" s="14">
        <v>0</v>
      </c>
      <c r="BE282" s="13">
        <f t="shared" si="1241"/>
        <v>0</v>
      </c>
      <c r="BF282" s="24">
        <v>0</v>
      </c>
      <c r="BG282" s="41">
        <f t="shared" si="1242"/>
        <v>0</v>
      </c>
      <c r="BH282" s="14"/>
      <c r="BI282" s="14"/>
      <c r="BJ282" s="14"/>
      <c r="BK282" s="14"/>
      <c r="BL282" s="14"/>
      <c r="BM282" s="14"/>
      <c r="BN282" s="14"/>
      <c r="BO282" s="14"/>
      <c r="BP282" s="14"/>
      <c r="BQ282" s="14"/>
      <c r="BR282" s="14"/>
      <c r="BS282" s="14"/>
      <c r="BT282" s="14"/>
      <c r="BU282" s="14"/>
      <c r="BV282" s="14"/>
      <c r="BW282" s="14"/>
      <c r="BX282" s="14"/>
      <c r="BY282" s="14"/>
      <c r="BZ282" s="14"/>
      <c r="CA282" s="14"/>
      <c r="CB282" s="14"/>
      <c r="CC282" s="14">
        <v>0</v>
      </c>
      <c r="CD282" s="14">
        <f t="shared" si="1252"/>
        <v>0</v>
      </c>
      <c r="CE282" s="14">
        <v>0</v>
      </c>
      <c r="CF282" s="14">
        <f t="shared" si="1253"/>
        <v>0</v>
      </c>
      <c r="CG282" s="24">
        <v>0</v>
      </c>
      <c r="CH282" s="43">
        <f t="shared" si="1254"/>
        <v>0</v>
      </c>
      <c r="CI282" s="8" t="s">
        <v>412</v>
      </c>
      <c r="CJ282" s="11"/>
    </row>
    <row r="283" spans="1:88" x14ac:dyDescent="0.35">
      <c r="A283" s="107"/>
      <c r="B283" s="105" t="s">
        <v>15</v>
      </c>
      <c r="C283" s="102"/>
      <c r="D283" s="28">
        <f>D284+D285+D287</f>
        <v>133425.60000000001</v>
      </c>
      <c r="E283" s="28">
        <f>E284+E285+E287+E286+E288+E289+E290+E291+E292+E293+E294+E295+E296+E297+E298+E299</f>
        <v>50000</v>
      </c>
      <c r="F283" s="27">
        <f t="shared" si="822"/>
        <v>183425.6</v>
      </c>
      <c r="G283" s="28">
        <f>G284+G285+G287+G286+G288+G289+G290+G291+G292+G293+G294+G295+G296+G297+G298+G299+G300+G301+G302</f>
        <v>20654.072999999997</v>
      </c>
      <c r="H283" s="27">
        <f t="shared" si="1218"/>
        <v>204079.67300000001</v>
      </c>
      <c r="I283" s="28">
        <f>I284+I285+I287+I286+I288+I289+I290+I291+I292+I293+I294+I295+I296+I297+I298+I299+I300+I301+I302</f>
        <v>0</v>
      </c>
      <c r="J283" s="27">
        <f t="shared" si="1219"/>
        <v>204079.67300000001</v>
      </c>
      <c r="K283" s="28">
        <f>K284+K285+K287+K286+K288+K289+K290+K291+K292+K293+K294+K295+K296+K297+K298+K299+K300+K301+K302</f>
        <v>0</v>
      </c>
      <c r="L283" s="27">
        <f t="shared" si="1220"/>
        <v>204079.67300000001</v>
      </c>
      <c r="M283" s="28">
        <f>M284+M285+M287+M286+M288+M289+M290+M291+M292+M293+M294+M295+M296+M297+M298+M299+M300+M301+M302</f>
        <v>4632.2889999999998</v>
      </c>
      <c r="N283" s="27">
        <f t="shared" si="1221"/>
        <v>208711.962</v>
      </c>
      <c r="O283" s="28">
        <f>O284+O285+O287+O286+O288+O289+O290+O291+O292+O293+O294+O295+O296+O297+O298+O299+O300+O301+O302</f>
        <v>0</v>
      </c>
      <c r="P283" s="27">
        <f t="shared" si="1222"/>
        <v>208711.962</v>
      </c>
      <c r="Q283" s="28">
        <f>Q284+Q285+Q287+Q286+Q288+Q289+Q290+Q291+Q292+Q293+Q294+Q295+Q296+Q297+Q298+Q299+Q300+Q301+Q302</f>
        <v>-466.94299999999998</v>
      </c>
      <c r="R283" s="27">
        <f t="shared" si="1223"/>
        <v>208245.019</v>
      </c>
      <c r="S283" s="28">
        <f>S284+S285+S287+S286+S288+S289+S290+S291+S292+S293+S294+S295+S296+S297+S298+S299+S300+S301+S302</f>
        <v>0</v>
      </c>
      <c r="T283" s="27">
        <f t="shared" si="1224"/>
        <v>208245.019</v>
      </c>
      <c r="U283" s="28">
        <f>U284+U285+U287+U286+U288+U289+U290+U291+U292+U293+U294+U295+U296+U297+U298+U299+U300+U301+U302</f>
        <v>-0.17</v>
      </c>
      <c r="V283" s="27">
        <f t="shared" si="1225"/>
        <v>208244.84899999999</v>
      </c>
      <c r="W283" s="28">
        <f>W284+W285+W287+W286+W288+W289+W290+W291+W292+W293+W294+W295+W296+W297+W298+W299+W300+W301+W302</f>
        <v>15980.826999999999</v>
      </c>
      <c r="X283" s="27">
        <f t="shared" si="1226"/>
        <v>224225.67599999998</v>
      </c>
      <c r="Y283" s="28">
        <f>Y284+Y285+Y287+Y286+Y288+Y289+Y290+Y291+Y292+Y293+Y294+Y295+Y296+Y297+Y298+Y299+Y300+Y301+Y302</f>
        <v>-20648.272000000001</v>
      </c>
      <c r="Z283" s="27">
        <f t="shared" si="1227"/>
        <v>203577.40399999998</v>
      </c>
      <c r="AA283" s="14">
        <f>AA284+AA285+AA287+AA286+AA288+AA289+AA290+AA291+AA292+AA293+AA294+AA295+AA296+AA297+AA298+AA299+AA300+AA301+AA302</f>
        <v>0</v>
      </c>
      <c r="AB283" s="27">
        <f t="shared" si="1228"/>
        <v>203577.40399999998</v>
      </c>
      <c r="AC283" s="28">
        <f>AC284+AC285+AC287+AC286+AC288+AC289+AC290+AC291+AC292+AC293+AC294+AC295+AC296+AC297+AC298+AC299+AC300+AC301+AC302</f>
        <v>-17803.382000000001</v>
      </c>
      <c r="AD283" s="41">
        <f t="shared" si="1229"/>
        <v>185774.02199999997</v>
      </c>
      <c r="AE283" s="28">
        <f t="shared" ref="AE283:BH283" si="1255">AE284+AE285+AE287</f>
        <v>12285.5</v>
      </c>
      <c r="AF283" s="28">
        <f>AF284+AF285+AF287+AF286+AF288+AF289+AF290+AF291+AF292+AF293+AF294+AF295+AF296+AF297+AF298+AF299</f>
        <v>-7.9580786405131221E-13</v>
      </c>
      <c r="AG283" s="27">
        <f t="shared" si="835"/>
        <v>12285.5</v>
      </c>
      <c r="AH283" s="28">
        <f>AH284+AH285+AH287+AH286+AH288+AH289+AH290+AH291+AH292+AH293+AH294+AH295+AH296+AH297+AH298+AH299+AH300+AH301+AH302</f>
        <v>0</v>
      </c>
      <c r="AI283" s="27">
        <f t="shared" si="1230"/>
        <v>12285.5</v>
      </c>
      <c r="AJ283" s="28">
        <f>AJ284+AJ285+AJ287+AJ286+AJ288+AJ289+AJ290+AJ291+AJ292+AJ293+AJ294+AJ295+AJ296+AJ297+AJ298+AJ299+AJ300+AJ301+AJ302</f>
        <v>0</v>
      </c>
      <c r="AK283" s="27">
        <f t="shared" si="1231"/>
        <v>12285.5</v>
      </c>
      <c r="AL283" s="28">
        <f>AL284+AL285+AL287+AL286+AL288+AL289+AL290+AL291+AL292+AL293+AL294+AL295+AL296+AL297+AL298+AL299+AL300+AL301+AL302</f>
        <v>0</v>
      </c>
      <c r="AM283" s="27">
        <f t="shared" si="1232"/>
        <v>12285.5</v>
      </c>
      <c r="AN283" s="28">
        <f>AN284+AN285+AN287+AN286+AN288+AN289+AN290+AN291+AN292+AN293+AN294+AN295+AN296+AN297+AN298+AN299+AN300+AN301+AN302</f>
        <v>0</v>
      </c>
      <c r="AO283" s="27">
        <f t="shared" si="1233"/>
        <v>12285.5</v>
      </c>
      <c r="AP283" s="28">
        <f>AP284+AP285+AP287+AP286+AP288+AP289+AP290+AP291+AP292+AP293+AP294+AP295+AP296+AP297+AP298+AP299+AP300+AP301+AP302</f>
        <v>-4657.232</v>
      </c>
      <c r="AQ283" s="27">
        <f t="shared" si="1234"/>
        <v>7628.268</v>
      </c>
      <c r="AR283" s="28">
        <f>AR284+AR285+AR287+AR286+AR288+AR289+AR290+AR291+AR292+AR293+AR294+AR295+AR296+AR297+AR298+AR299+AR300+AR301+AR302</f>
        <v>0</v>
      </c>
      <c r="AS283" s="27">
        <f t="shared" si="1235"/>
        <v>7628.268</v>
      </c>
      <c r="AT283" s="28">
        <f>AT284+AT285+AT287+AT286+AT288+AT289+AT290+AT291+AT292+AT293+AT294+AT295+AT296+AT297+AT298+AT299+AT300+AT301+AT302</f>
        <v>0</v>
      </c>
      <c r="AU283" s="27">
        <f t="shared" si="1236"/>
        <v>7628.268</v>
      </c>
      <c r="AV283" s="28">
        <f>AV284+AV285+AV287+AV286+AV288+AV289+AV290+AV291+AV292+AV293+AV294+AV295+AV296+AV297+AV298+AV299+AV300+AV301+AV302</f>
        <v>0</v>
      </c>
      <c r="AW283" s="27">
        <f t="shared" si="1237"/>
        <v>7628.268</v>
      </c>
      <c r="AX283" s="28">
        <f>AX284+AX285+AX287+AX286+AX288+AX289+AX290+AX291+AX292+AX293+AX294+AX295+AX296+AX297+AX298+AX299+AX300+AX301+AX302</f>
        <v>0</v>
      </c>
      <c r="AY283" s="27">
        <f t="shared" si="1238"/>
        <v>7628.268</v>
      </c>
      <c r="AZ283" s="28">
        <f>AZ284+AZ285+AZ287+AZ286+AZ288+AZ289+AZ290+AZ291+AZ292+AZ293+AZ294+AZ295+AZ296+AZ297+AZ298+AZ299+AZ300+AZ301+AZ302</f>
        <v>0</v>
      </c>
      <c r="BA283" s="27">
        <f t="shared" si="1239"/>
        <v>7628.268</v>
      </c>
      <c r="BB283" s="14">
        <f>BB284+BB285+BB287+BB286+BB288+BB289+BB290+BB291+BB292+BB293+BB294+BB295+BB296+BB297+BB298+BB299+BB300+BB301+BB302</f>
        <v>20516.732</v>
      </c>
      <c r="BC283" s="27">
        <f t="shared" si="1240"/>
        <v>28145</v>
      </c>
      <c r="BD283" s="14">
        <f>BD284+BD285+BD287+BD286+BD288+BD289+BD290+BD291+BD292+BD293+BD294+BD295+BD296+BD297+BD298+BD299+BD300+BD301+BD302</f>
        <v>0</v>
      </c>
      <c r="BE283" s="27">
        <f t="shared" si="1241"/>
        <v>28145</v>
      </c>
      <c r="BF283" s="28">
        <f>BF284+BF285+BF287+BF286+BF288+BF289+BF290+BF291+BF292+BF293+BF294+BF295+BF296+BF297+BF298+BF299+BF300+BF301+BF302</f>
        <v>0</v>
      </c>
      <c r="BG283" s="41">
        <f t="shared" si="1242"/>
        <v>28145</v>
      </c>
      <c r="BH283" s="28">
        <f t="shared" si="1255"/>
        <v>10000</v>
      </c>
      <c r="BI283" s="28">
        <f>BI284+BI285+BI287+BI286+BI288+BI289+BI290+BI291+BI292+BI293+BI294+BI295+BI296+BI297+BI298+BI299</f>
        <v>0</v>
      </c>
      <c r="BJ283" s="28">
        <f t="shared" si="837"/>
        <v>10000</v>
      </c>
      <c r="BK283" s="28">
        <f>BK284+BK285+BK287+BK286+BK288+BK289+BK290+BK291+BK292+BK293+BK294+BK295+BK296+BK297+BK298+BK299+BK300+BK301+BK302</f>
        <v>0</v>
      </c>
      <c r="BL283" s="28">
        <f t="shared" si="1243"/>
        <v>10000</v>
      </c>
      <c r="BM283" s="28">
        <f>BM284+BM285+BM287+BM286+BM288+BM289+BM290+BM291+BM292+BM293+BM294+BM295+BM296+BM297+BM298+BM299+BM300+BM301+BM302</f>
        <v>0</v>
      </c>
      <c r="BN283" s="28">
        <f t="shared" si="1244"/>
        <v>10000</v>
      </c>
      <c r="BO283" s="28">
        <f>BO284+BO285+BO287+BO286+BO288+BO289+BO290+BO291+BO292+BO293+BO294+BO295+BO296+BO297+BO298+BO299+BO300+BO301+BO302</f>
        <v>0</v>
      </c>
      <c r="BP283" s="28">
        <f t="shared" si="1245"/>
        <v>10000</v>
      </c>
      <c r="BQ283" s="28">
        <f>BQ284+BQ285+BQ287+BQ286+BQ288+BQ289+BQ290+BQ291+BQ292+BQ293+BQ294+BQ295+BQ296+BQ297+BQ298+BQ299+BQ300+BQ301+BQ302</f>
        <v>-3.4106051316484809E-13</v>
      </c>
      <c r="BR283" s="28">
        <f t="shared" si="1246"/>
        <v>10000</v>
      </c>
      <c r="BS283" s="28">
        <f>BS284+BS285+BS287+BS286+BS288+BS289+BS290+BS291+BS292+BS293+BS294+BS295+BS296+BS297+BS298+BS299+BS300+BS301+BS302</f>
        <v>0</v>
      </c>
      <c r="BT283" s="28">
        <f t="shared" si="1247"/>
        <v>10000</v>
      </c>
      <c r="BU283" s="28">
        <f>BU284+BU285+BU287+BU286+BU288+BU289+BU290+BU291+BU292+BU293+BU294+BU295+BU296+BU297+BU298+BU299+BU300+BU301+BU302</f>
        <v>0</v>
      </c>
      <c r="BV283" s="28">
        <f t="shared" si="1248"/>
        <v>10000</v>
      </c>
      <c r="BW283" s="28">
        <f>BW284+BW285+BW287+BW286+BW288+BW289+BW290+BW291+BW292+BW293+BW294+BW295+BW296+BW297+BW298+BW299+BW300+BW301+BW302</f>
        <v>0</v>
      </c>
      <c r="BX283" s="28">
        <f t="shared" si="1249"/>
        <v>10000</v>
      </c>
      <c r="BY283" s="28">
        <f>BY284+BY285+BY287+BY286+BY288+BY289+BY290+BY291+BY292+BY293+BY294+BY295+BY296+BY297+BY298+BY299+BY300+BY301+BY302</f>
        <v>0</v>
      </c>
      <c r="BZ283" s="28">
        <f t="shared" si="1250"/>
        <v>10000</v>
      </c>
      <c r="CA283" s="28">
        <f>CA284+CA285+CA287+CA286+CA288+CA289+CA290+CA291+CA292+CA293+CA294+CA295+CA296+CA297+CA298+CA299+CA300+CA301+CA302</f>
        <v>0</v>
      </c>
      <c r="CB283" s="28">
        <f t="shared" si="1251"/>
        <v>10000</v>
      </c>
      <c r="CC283" s="14">
        <f>CC284+CC285+CC287+CC286+CC288+CC289+CC290+CC291+CC292+CC293+CC294+CC295+CC296+CC297+CC298+CC299+CC300+CC301+CC302</f>
        <v>0</v>
      </c>
      <c r="CD283" s="28">
        <f t="shared" si="1252"/>
        <v>10000</v>
      </c>
      <c r="CE283" s="14">
        <f>CE284+CE285+CE287+CE286+CE288+CE289+CE290+CE291+CE292+CE293+CE294+CE295+CE296+CE297+CE298+CE299+CE300+CE301+CE302</f>
        <v>0</v>
      </c>
      <c r="CF283" s="28">
        <f t="shared" si="1253"/>
        <v>10000</v>
      </c>
      <c r="CG283" s="28">
        <f>CG284+CG285+CG287+CG286+CG288+CG289+CG290+CG291+CG292+CG293+CG294+CG295+CG296+CG297+CG298+CG299+CG300+CG301+CG302</f>
        <v>0</v>
      </c>
      <c r="CH283" s="43">
        <f t="shared" si="1254"/>
        <v>10000</v>
      </c>
      <c r="CI283" s="29"/>
      <c r="CJ283" s="31"/>
    </row>
    <row r="284" spans="1:88" ht="56.25" customHeight="1" x14ac:dyDescent="0.35">
      <c r="A284" s="90" t="s">
        <v>333</v>
      </c>
      <c r="B284" s="95" t="s">
        <v>59</v>
      </c>
      <c r="C284" s="100" t="s">
        <v>125</v>
      </c>
      <c r="D284" s="14">
        <v>24933.9</v>
      </c>
      <c r="E284" s="43"/>
      <c r="F284" s="13">
        <f t="shared" ref="F284:F329" si="1256">D284+E284</f>
        <v>24933.9</v>
      </c>
      <c r="G284" s="14">
        <v>11061.502</v>
      </c>
      <c r="H284" s="13">
        <f t="shared" si="1218"/>
        <v>35995.402000000002</v>
      </c>
      <c r="I284" s="14"/>
      <c r="J284" s="13">
        <f t="shared" si="1219"/>
        <v>35995.402000000002</v>
      </c>
      <c r="K284" s="14"/>
      <c r="L284" s="13">
        <f t="shared" si="1220"/>
        <v>35995.402000000002</v>
      </c>
      <c r="M284" s="14"/>
      <c r="N284" s="13">
        <f t="shared" si="1221"/>
        <v>35995.402000000002</v>
      </c>
      <c r="O284" s="14"/>
      <c r="P284" s="13">
        <f t="shared" si="1222"/>
        <v>35995.402000000002</v>
      </c>
      <c r="Q284" s="14"/>
      <c r="R284" s="13">
        <f t="shared" si="1223"/>
        <v>35995.402000000002</v>
      </c>
      <c r="S284" s="14"/>
      <c r="T284" s="13">
        <f t="shared" si="1224"/>
        <v>35995.402000000002</v>
      </c>
      <c r="U284" s="14">
        <v>-15980.826999999999</v>
      </c>
      <c r="V284" s="13">
        <f t="shared" si="1225"/>
        <v>20014.575000000004</v>
      </c>
      <c r="W284" s="14">
        <v>15980.826999999999</v>
      </c>
      <c r="X284" s="13">
        <f t="shared" si="1226"/>
        <v>35995.402000000002</v>
      </c>
      <c r="Y284" s="14"/>
      <c r="Z284" s="13">
        <f t="shared" si="1227"/>
        <v>35995.402000000002</v>
      </c>
      <c r="AA284" s="14"/>
      <c r="AB284" s="13">
        <f t="shared" si="1228"/>
        <v>35995.402000000002</v>
      </c>
      <c r="AC284" s="24">
        <v>-17133.167000000001</v>
      </c>
      <c r="AD284" s="41">
        <f t="shared" si="1229"/>
        <v>18862.235000000001</v>
      </c>
      <c r="AE284" s="14">
        <v>0</v>
      </c>
      <c r="AF284" s="43"/>
      <c r="AG284" s="13">
        <f t="shared" ref="AG284:AG329" si="1257">AE284+AF284</f>
        <v>0</v>
      </c>
      <c r="AH284" s="14"/>
      <c r="AI284" s="13">
        <f t="shared" si="1230"/>
        <v>0</v>
      </c>
      <c r="AJ284" s="14"/>
      <c r="AK284" s="13">
        <f t="shared" si="1231"/>
        <v>0</v>
      </c>
      <c r="AL284" s="14"/>
      <c r="AM284" s="13">
        <f t="shared" si="1232"/>
        <v>0</v>
      </c>
      <c r="AN284" s="14"/>
      <c r="AO284" s="13">
        <f t="shared" si="1233"/>
        <v>0</v>
      </c>
      <c r="AP284" s="14"/>
      <c r="AQ284" s="13">
        <f t="shared" si="1234"/>
        <v>0</v>
      </c>
      <c r="AR284" s="14"/>
      <c r="AS284" s="13">
        <f t="shared" si="1235"/>
        <v>0</v>
      </c>
      <c r="AT284" s="14"/>
      <c r="AU284" s="13">
        <f t="shared" si="1236"/>
        <v>0</v>
      </c>
      <c r="AV284" s="14"/>
      <c r="AW284" s="13">
        <f t="shared" si="1237"/>
        <v>0</v>
      </c>
      <c r="AX284" s="14"/>
      <c r="AY284" s="13">
        <f t="shared" si="1238"/>
        <v>0</v>
      </c>
      <c r="AZ284" s="14"/>
      <c r="BA284" s="13">
        <f t="shared" si="1239"/>
        <v>0</v>
      </c>
      <c r="BB284" s="14"/>
      <c r="BC284" s="13">
        <f t="shared" si="1240"/>
        <v>0</v>
      </c>
      <c r="BD284" s="14"/>
      <c r="BE284" s="13">
        <f t="shared" si="1241"/>
        <v>0</v>
      </c>
      <c r="BF284" s="24"/>
      <c r="BG284" s="41">
        <f t="shared" si="1242"/>
        <v>0</v>
      </c>
      <c r="BH284" s="14">
        <v>0</v>
      </c>
      <c r="BI284" s="14"/>
      <c r="BJ284" s="14">
        <f t="shared" ref="BJ284:BJ329" si="1258">BH284+BI284</f>
        <v>0</v>
      </c>
      <c r="BK284" s="14"/>
      <c r="BL284" s="14">
        <f t="shared" si="1243"/>
        <v>0</v>
      </c>
      <c r="BM284" s="14"/>
      <c r="BN284" s="14">
        <f t="shared" si="1244"/>
        <v>0</v>
      </c>
      <c r="BO284" s="14"/>
      <c r="BP284" s="14">
        <f t="shared" si="1245"/>
        <v>0</v>
      </c>
      <c r="BQ284" s="14"/>
      <c r="BR284" s="14">
        <f t="shared" si="1246"/>
        <v>0</v>
      </c>
      <c r="BS284" s="14"/>
      <c r="BT284" s="14">
        <f t="shared" si="1247"/>
        <v>0</v>
      </c>
      <c r="BU284" s="14"/>
      <c r="BV284" s="14">
        <f t="shared" si="1248"/>
        <v>0</v>
      </c>
      <c r="BW284" s="14"/>
      <c r="BX284" s="14">
        <f t="shared" si="1249"/>
        <v>0</v>
      </c>
      <c r="BY284" s="14"/>
      <c r="BZ284" s="14">
        <f t="shared" si="1250"/>
        <v>0</v>
      </c>
      <c r="CA284" s="14"/>
      <c r="CB284" s="14">
        <f t="shared" si="1251"/>
        <v>0</v>
      </c>
      <c r="CC284" s="14"/>
      <c r="CD284" s="14">
        <f t="shared" si="1252"/>
        <v>0</v>
      </c>
      <c r="CE284" s="14"/>
      <c r="CF284" s="14">
        <f t="shared" si="1253"/>
        <v>0</v>
      </c>
      <c r="CG284" s="24"/>
      <c r="CH284" s="43">
        <f t="shared" si="1254"/>
        <v>0</v>
      </c>
      <c r="CI284" s="8" t="s">
        <v>121</v>
      </c>
      <c r="CJ284" s="11"/>
    </row>
    <row r="285" spans="1:88" ht="56.25" customHeight="1" x14ac:dyDescent="0.35">
      <c r="A285" s="146" t="s">
        <v>334</v>
      </c>
      <c r="B285" s="141" t="s">
        <v>60</v>
      </c>
      <c r="C285" s="100" t="s">
        <v>125</v>
      </c>
      <c r="D285" s="14">
        <v>92483</v>
      </c>
      <c r="E285" s="43">
        <f>50000-11709.7</f>
        <v>38290.300000000003</v>
      </c>
      <c r="F285" s="13">
        <f t="shared" si="1256"/>
        <v>130773.3</v>
      </c>
      <c r="G285" s="14"/>
      <c r="H285" s="13">
        <f t="shared" si="1218"/>
        <v>130773.3</v>
      </c>
      <c r="I285" s="14"/>
      <c r="J285" s="13">
        <f t="shared" si="1219"/>
        <v>130773.3</v>
      </c>
      <c r="K285" s="14"/>
      <c r="L285" s="13">
        <f t="shared" si="1220"/>
        <v>130773.3</v>
      </c>
      <c r="M285" s="14"/>
      <c r="N285" s="13">
        <f t="shared" si="1221"/>
        <v>130773.3</v>
      </c>
      <c r="O285" s="14"/>
      <c r="P285" s="13">
        <f t="shared" si="1222"/>
        <v>130773.3</v>
      </c>
      <c r="Q285" s="14"/>
      <c r="R285" s="13">
        <f t="shared" si="1223"/>
        <v>130773.3</v>
      </c>
      <c r="S285" s="14"/>
      <c r="T285" s="13">
        <f t="shared" si="1224"/>
        <v>130773.3</v>
      </c>
      <c r="U285" s="14">
        <v>15980.826999999999</v>
      </c>
      <c r="V285" s="13">
        <f t="shared" si="1225"/>
        <v>146754.12700000001</v>
      </c>
      <c r="W285" s="14"/>
      <c r="X285" s="13">
        <f t="shared" si="1226"/>
        <v>146754.12700000001</v>
      </c>
      <c r="Y285" s="14"/>
      <c r="Z285" s="13">
        <f t="shared" si="1227"/>
        <v>146754.12700000001</v>
      </c>
      <c r="AA285" s="14"/>
      <c r="AB285" s="13">
        <f t="shared" si="1228"/>
        <v>146754.12700000001</v>
      </c>
      <c r="AC285" s="24"/>
      <c r="AD285" s="41">
        <f t="shared" si="1229"/>
        <v>146754.12700000001</v>
      </c>
      <c r="AE285" s="14">
        <v>0</v>
      </c>
      <c r="AF285" s="43"/>
      <c r="AG285" s="13">
        <f t="shared" si="1257"/>
        <v>0</v>
      </c>
      <c r="AH285" s="14"/>
      <c r="AI285" s="13">
        <f t="shared" si="1230"/>
        <v>0</v>
      </c>
      <c r="AJ285" s="14"/>
      <c r="AK285" s="13">
        <f t="shared" si="1231"/>
        <v>0</v>
      </c>
      <c r="AL285" s="14"/>
      <c r="AM285" s="13">
        <f t="shared" si="1232"/>
        <v>0</v>
      </c>
      <c r="AN285" s="14"/>
      <c r="AO285" s="13">
        <f t="shared" si="1233"/>
        <v>0</v>
      </c>
      <c r="AP285" s="14"/>
      <c r="AQ285" s="13">
        <f t="shared" si="1234"/>
        <v>0</v>
      </c>
      <c r="AR285" s="14"/>
      <c r="AS285" s="13">
        <f t="shared" si="1235"/>
        <v>0</v>
      </c>
      <c r="AT285" s="14"/>
      <c r="AU285" s="13">
        <f t="shared" si="1236"/>
        <v>0</v>
      </c>
      <c r="AV285" s="14"/>
      <c r="AW285" s="13">
        <f t="shared" si="1237"/>
        <v>0</v>
      </c>
      <c r="AX285" s="14"/>
      <c r="AY285" s="13">
        <f t="shared" si="1238"/>
        <v>0</v>
      </c>
      <c r="AZ285" s="14"/>
      <c r="BA285" s="13">
        <f t="shared" si="1239"/>
        <v>0</v>
      </c>
      <c r="BB285" s="14"/>
      <c r="BC285" s="13">
        <f t="shared" si="1240"/>
        <v>0</v>
      </c>
      <c r="BD285" s="14"/>
      <c r="BE285" s="13">
        <f t="shared" si="1241"/>
        <v>0</v>
      </c>
      <c r="BF285" s="24"/>
      <c r="BG285" s="41">
        <f t="shared" si="1242"/>
        <v>0</v>
      </c>
      <c r="BH285" s="14">
        <v>0</v>
      </c>
      <c r="BI285" s="14"/>
      <c r="BJ285" s="14">
        <f t="shared" si="1258"/>
        <v>0</v>
      </c>
      <c r="BK285" s="14"/>
      <c r="BL285" s="14">
        <f t="shared" si="1243"/>
        <v>0</v>
      </c>
      <c r="BM285" s="14"/>
      <c r="BN285" s="14">
        <f t="shared" si="1244"/>
        <v>0</v>
      </c>
      <c r="BO285" s="14"/>
      <c r="BP285" s="14">
        <f t="shared" si="1245"/>
        <v>0</v>
      </c>
      <c r="BQ285" s="14"/>
      <c r="BR285" s="14">
        <f t="shared" si="1246"/>
        <v>0</v>
      </c>
      <c r="BS285" s="14"/>
      <c r="BT285" s="14">
        <f t="shared" si="1247"/>
        <v>0</v>
      </c>
      <c r="BU285" s="14"/>
      <c r="BV285" s="14">
        <f t="shared" si="1248"/>
        <v>0</v>
      </c>
      <c r="BW285" s="14"/>
      <c r="BX285" s="14">
        <f t="shared" si="1249"/>
        <v>0</v>
      </c>
      <c r="BY285" s="14"/>
      <c r="BZ285" s="14">
        <f t="shared" si="1250"/>
        <v>0</v>
      </c>
      <c r="CA285" s="14"/>
      <c r="CB285" s="14">
        <f t="shared" si="1251"/>
        <v>0</v>
      </c>
      <c r="CC285" s="14"/>
      <c r="CD285" s="14">
        <f t="shared" si="1252"/>
        <v>0</v>
      </c>
      <c r="CE285" s="14"/>
      <c r="CF285" s="14">
        <f t="shared" si="1253"/>
        <v>0</v>
      </c>
      <c r="CG285" s="24"/>
      <c r="CH285" s="43">
        <f t="shared" si="1254"/>
        <v>0</v>
      </c>
      <c r="CI285" s="8" t="s">
        <v>122</v>
      </c>
      <c r="CJ285" s="11"/>
    </row>
    <row r="286" spans="1:88" ht="56.25" customHeight="1" x14ac:dyDescent="0.35">
      <c r="A286" s="148"/>
      <c r="B286" s="142"/>
      <c r="C286" s="100" t="s">
        <v>249</v>
      </c>
      <c r="D286" s="14"/>
      <c r="E286" s="43">
        <v>11709.7</v>
      </c>
      <c r="F286" s="13">
        <f t="shared" si="1256"/>
        <v>11709.7</v>
      </c>
      <c r="G286" s="14"/>
      <c r="H286" s="13">
        <f t="shared" si="1218"/>
        <v>11709.7</v>
      </c>
      <c r="I286" s="14"/>
      <c r="J286" s="13">
        <f t="shared" si="1219"/>
        <v>11709.7</v>
      </c>
      <c r="K286" s="14"/>
      <c r="L286" s="13">
        <f t="shared" si="1220"/>
        <v>11709.7</v>
      </c>
      <c r="M286" s="14">
        <v>-24.943000000000001</v>
      </c>
      <c r="N286" s="13">
        <f t="shared" si="1221"/>
        <v>11684.757000000001</v>
      </c>
      <c r="O286" s="14"/>
      <c r="P286" s="13">
        <f t="shared" si="1222"/>
        <v>11684.757000000001</v>
      </c>
      <c r="Q286" s="14">
        <v>-466.94299999999998</v>
      </c>
      <c r="R286" s="13">
        <f t="shared" si="1223"/>
        <v>11217.814000000002</v>
      </c>
      <c r="S286" s="14"/>
      <c r="T286" s="13">
        <f t="shared" si="1224"/>
        <v>11217.814000000002</v>
      </c>
      <c r="U286" s="14">
        <v>-0.17</v>
      </c>
      <c r="V286" s="13">
        <f t="shared" si="1225"/>
        <v>11217.644000000002</v>
      </c>
      <c r="W286" s="14"/>
      <c r="X286" s="13">
        <f t="shared" si="1226"/>
        <v>11217.644000000002</v>
      </c>
      <c r="Y286" s="14">
        <v>-131.54</v>
      </c>
      <c r="Z286" s="13">
        <f t="shared" si="1227"/>
        <v>11086.104000000001</v>
      </c>
      <c r="AA286" s="14"/>
      <c r="AB286" s="13">
        <f t="shared" si="1228"/>
        <v>11086.104000000001</v>
      </c>
      <c r="AC286" s="24">
        <v>-670.21500000000003</v>
      </c>
      <c r="AD286" s="41">
        <f t="shared" si="1229"/>
        <v>10415.889000000001</v>
      </c>
      <c r="AE286" s="14"/>
      <c r="AF286" s="43"/>
      <c r="AG286" s="13">
        <f t="shared" si="1257"/>
        <v>0</v>
      </c>
      <c r="AH286" s="14"/>
      <c r="AI286" s="13">
        <f t="shared" si="1230"/>
        <v>0</v>
      </c>
      <c r="AJ286" s="14"/>
      <c r="AK286" s="13">
        <f t="shared" si="1231"/>
        <v>0</v>
      </c>
      <c r="AL286" s="14"/>
      <c r="AM286" s="13">
        <f t="shared" si="1232"/>
        <v>0</v>
      </c>
      <c r="AN286" s="14"/>
      <c r="AO286" s="13">
        <f t="shared" si="1233"/>
        <v>0</v>
      </c>
      <c r="AP286" s="14"/>
      <c r="AQ286" s="13">
        <f t="shared" si="1234"/>
        <v>0</v>
      </c>
      <c r="AR286" s="14"/>
      <c r="AS286" s="13">
        <f t="shared" si="1235"/>
        <v>0</v>
      </c>
      <c r="AT286" s="14"/>
      <c r="AU286" s="13">
        <f t="shared" si="1236"/>
        <v>0</v>
      </c>
      <c r="AV286" s="14"/>
      <c r="AW286" s="13">
        <f t="shared" si="1237"/>
        <v>0</v>
      </c>
      <c r="AX286" s="14"/>
      <c r="AY286" s="13">
        <f t="shared" si="1238"/>
        <v>0</v>
      </c>
      <c r="AZ286" s="14"/>
      <c r="BA286" s="13">
        <f t="shared" si="1239"/>
        <v>0</v>
      </c>
      <c r="BB286" s="14">
        <v>0</v>
      </c>
      <c r="BC286" s="13">
        <f t="shared" si="1240"/>
        <v>0</v>
      </c>
      <c r="BD286" s="14">
        <v>0</v>
      </c>
      <c r="BE286" s="13">
        <f t="shared" si="1241"/>
        <v>0</v>
      </c>
      <c r="BF286" s="24">
        <v>0</v>
      </c>
      <c r="BG286" s="41">
        <f t="shared" si="1242"/>
        <v>0</v>
      </c>
      <c r="BH286" s="14"/>
      <c r="BI286" s="14"/>
      <c r="BJ286" s="14">
        <f t="shared" si="1258"/>
        <v>0</v>
      </c>
      <c r="BK286" s="14"/>
      <c r="BL286" s="14">
        <f t="shared" si="1243"/>
        <v>0</v>
      </c>
      <c r="BM286" s="14"/>
      <c r="BN286" s="14">
        <f t="shared" si="1244"/>
        <v>0</v>
      </c>
      <c r="BO286" s="14"/>
      <c r="BP286" s="14">
        <f t="shared" si="1245"/>
        <v>0</v>
      </c>
      <c r="BQ286" s="14"/>
      <c r="BR286" s="14">
        <f t="shared" si="1246"/>
        <v>0</v>
      </c>
      <c r="BS286" s="14"/>
      <c r="BT286" s="14">
        <f t="shared" si="1247"/>
        <v>0</v>
      </c>
      <c r="BU286" s="14"/>
      <c r="BV286" s="14">
        <f t="shared" si="1248"/>
        <v>0</v>
      </c>
      <c r="BW286" s="14"/>
      <c r="BX286" s="14">
        <f t="shared" si="1249"/>
        <v>0</v>
      </c>
      <c r="BY286" s="14"/>
      <c r="BZ286" s="14">
        <f t="shared" si="1250"/>
        <v>0</v>
      </c>
      <c r="CA286" s="14"/>
      <c r="CB286" s="14">
        <f t="shared" si="1251"/>
        <v>0</v>
      </c>
      <c r="CC286" s="14">
        <v>0</v>
      </c>
      <c r="CD286" s="14">
        <f t="shared" si="1252"/>
        <v>0</v>
      </c>
      <c r="CE286" s="14">
        <v>0</v>
      </c>
      <c r="CF286" s="14">
        <f t="shared" si="1253"/>
        <v>0</v>
      </c>
      <c r="CG286" s="24">
        <v>0</v>
      </c>
      <c r="CH286" s="43">
        <f t="shared" si="1254"/>
        <v>0</v>
      </c>
      <c r="CI286" s="8" t="s">
        <v>122</v>
      </c>
      <c r="CJ286" s="11"/>
    </row>
    <row r="287" spans="1:88" s="3" customFormat="1" ht="56.25" hidden="1" customHeight="1" x14ac:dyDescent="0.35">
      <c r="A287" s="57" t="s">
        <v>327</v>
      </c>
      <c r="B287" s="19" t="s">
        <v>61</v>
      </c>
      <c r="C287" s="5" t="s">
        <v>125</v>
      </c>
      <c r="D287" s="14">
        <v>16008.7</v>
      </c>
      <c r="E287" s="43">
        <v>-16008.7</v>
      </c>
      <c r="F287" s="13">
        <f t="shared" si="1256"/>
        <v>0</v>
      </c>
      <c r="G287" s="14"/>
      <c r="H287" s="13">
        <f t="shared" si="1218"/>
        <v>0</v>
      </c>
      <c r="I287" s="14"/>
      <c r="J287" s="13">
        <f t="shared" si="1219"/>
        <v>0</v>
      </c>
      <c r="K287" s="14"/>
      <c r="L287" s="13">
        <f t="shared" si="1220"/>
        <v>0</v>
      </c>
      <c r="M287" s="14"/>
      <c r="N287" s="13">
        <f t="shared" si="1221"/>
        <v>0</v>
      </c>
      <c r="O287" s="14"/>
      <c r="P287" s="13">
        <f t="shared" si="1222"/>
        <v>0</v>
      </c>
      <c r="Q287" s="14"/>
      <c r="R287" s="13">
        <f t="shared" si="1223"/>
        <v>0</v>
      </c>
      <c r="S287" s="14"/>
      <c r="T287" s="13">
        <f t="shared" si="1224"/>
        <v>0</v>
      </c>
      <c r="U287" s="14"/>
      <c r="V287" s="13">
        <f t="shared" si="1225"/>
        <v>0</v>
      </c>
      <c r="W287" s="14"/>
      <c r="X287" s="13">
        <f t="shared" si="1226"/>
        <v>0</v>
      </c>
      <c r="Y287" s="14"/>
      <c r="Z287" s="13">
        <f t="shared" si="1227"/>
        <v>0</v>
      </c>
      <c r="AA287" s="14"/>
      <c r="AB287" s="13">
        <f t="shared" si="1228"/>
        <v>0</v>
      </c>
      <c r="AC287" s="24"/>
      <c r="AD287" s="13">
        <f t="shared" si="1229"/>
        <v>0</v>
      </c>
      <c r="AE287" s="14">
        <v>12285.5</v>
      </c>
      <c r="AF287" s="43">
        <v>-12285.5</v>
      </c>
      <c r="AG287" s="13">
        <f t="shared" si="1257"/>
        <v>0</v>
      </c>
      <c r="AH287" s="14"/>
      <c r="AI287" s="13">
        <f t="shared" si="1230"/>
        <v>0</v>
      </c>
      <c r="AJ287" s="14"/>
      <c r="AK287" s="13">
        <f t="shared" si="1231"/>
        <v>0</v>
      </c>
      <c r="AL287" s="14"/>
      <c r="AM287" s="13">
        <f t="shared" si="1232"/>
        <v>0</v>
      </c>
      <c r="AN287" s="14"/>
      <c r="AO287" s="13">
        <f t="shared" si="1233"/>
        <v>0</v>
      </c>
      <c r="AP287" s="14"/>
      <c r="AQ287" s="13">
        <f t="shared" si="1234"/>
        <v>0</v>
      </c>
      <c r="AR287" s="14"/>
      <c r="AS287" s="13">
        <f t="shared" si="1235"/>
        <v>0</v>
      </c>
      <c r="AT287" s="14"/>
      <c r="AU287" s="13">
        <f t="shared" si="1236"/>
        <v>0</v>
      </c>
      <c r="AV287" s="14"/>
      <c r="AW287" s="13">
        <f t="shared" si="1237"/>
        <v>0</v>
      </c>
      <c r="AX287" s="14"/>
      <c r="AY287" s="13">
        <f t="shared" si="1238"/>
        <v>0</v>
      </c>
      <c r="AZ287" s="14"/>
      <c r="BA287" s="13">
        <f t="shared" si="1239"/>
        <v>0</v>
      </c>
      <c r="BB287" s="14"/>
      <c r="BC287" s="13">
        <f t="shared" si="1240"/>
        <v>0</v>
      </c>
      <c r="BD287" s="14"/>
      <c r="BE287" s="13">
        <f t="shared" si="1241"/>
        <v>0</v>
      </c>
      <c r="BF287" s="24"/>
      <c r="BG287" s="13">
        <f t="shared" si="1242"/>
        <v>0</v>
      </c>
      <c r="BH287" s="14">
        <v>10000</v>
      </c>
      <c r="BI287" s="14">
        <v>-10000</v>
      </c>
      <c r="BJ287" s="14">
        <f t="shared" si="1258"/>
        <v>0</v>
      </c>
      <c r="BK287" s="14"/>
      <c r="BL287" s="14">
        <f t="shared" si="1243"/>
        <v>0</v>
      </c>
      <c r="BM287" s="14"/>
      <c r="BN287" s="14">
        <f t="shared" si="1244"/>
        <v>0</v>
      </c>
      <c r="BO287" s="14"/>
      <c r="BP287" s="14">
        <f t="shared" si="1245"/>
        <v>0</v>
      </c>
      <c r="BQ287" s="14"/>
      <c r="BR287" s="14">
        <f t="shared" si="1246"/>
        <v>0</v>
      </c>
      <c r="BS287" s="14"/>
      <c r="BT287" s="14">
        <f t="shared" si="1247"/>
        <v>0</v>
      </c>
      <c r="BU287" s="14"/>
      <c r="BV287" s="14">
        <f t="shared" si="1248"/>
        <v>0</v>
      </c>
      <c r="BW287" s="14"/>
      <c r="BX287" s="14">
        <f t="shared" si="1249"/>
        <v>0</v>
      </c>
      <c r="BY287" s="14"/>
      <c r="BZ287" s="14">
        <f t="shared" si="1250"/>
        <v>0</v>
      </c>
      <c r="CA287" s="14"/>
      <c r="CB287" s="14">
        <f t="shared" si="1251"/>
        <v>0</v>
      </c>
      <c r="CC287" s="14"/>
      <c r="CD287" s="14">
        <f t="shared" si="1252"/>
        <v>0</v>
      </c>
      <c r="CE287" s="14"/>
      <c r="CF287" s="14">
        <f t="shared" si="1253"/>
        <v>0</v>
      </c>
      <c r="CG287" s="24"/>
      <c r="CH287" s="14">
        <f t="shared" si="1254"/>
        <v>0</v>
      </c>
      <c r="CI287" s="8" t="s">
        <v>123</v>
      </c>
      <c r="CJ287" s="11">
        <v>0</v>
      </c>
    </row>
    <row r="288" spans="1:88" ht="56.25" customHeight="1" x14ac:dyDescent="0.35">
      <c r="A288" s="107" t="s">
        <v>335</v>
      </c>
      <c r="B288" s="95" t="s">
        <v>250</v>
      </c>
      <c r="C288" s="100" t="s">
        <v>125</v>
      </c>
      <c r="D288" s="14"/>
      <c r="E288" s="43">
        <v>3660.7</v>
      </c>
      <c r="F288" s="13">
        <f t="shared" si="1256"/>
        <v>3660.7</v>
      </c>
      <c r="G288" s="14">
        <v>305.8</v>
      </c>
      <c r="H288" s="13">
        <f t="shared" si="1218"/>
        <v>3966.5</v>
      </c>
      <c r="I288" s="14"/>
      <c r="J288" s="13">
        <f t="shared" si="1219"/>
        <v>3966.5</v>
      </c>
      <c r="K288" s="14"/>
      <c r="L288" s="13">
        <f t="shared" si="1220"/>
        <v>3966.5</v>
      </c>
      <c r="M288" s="14">
        <v>-3660.7</v>
      </c>
      <c r="N288" s="13">
        <f t="shared" si="1221"/>
        <v>305.80000000000018</v>
      </c>
      <c r="O288" s="14"/>
      <c r="P288" s="13">
        <f t="shared" si="1222"/>
        <v>305.80000000000018</v>
      </c>
      <c r="Q288" s="14"/>
      <c r="R288" s="13">
        <f t="shared" si="1223"/>
        <v>305.80000000000018</v>
      </c>
      <c r="S288" s="14"/>
      <c r="T288" s="13">
        <f t="shared" si="1224"/>
        <v>305.80000000000018</v>
      </c>
      <c r="U288" s="14"/>
      <c r="V288" s="13">
        <f t="shared" si="1225"/>
        <v>305.80000000000018</v>
      </c>
      <c r="W288" s="14"/>
      <c r="X288" s="13">
        <f t="shared" si="1226"/>
        <v>305.80000000000018</v>
      </c>
      <c r="Y288" s="14">
        <v>-305.8</v>
      </c>
      <c r="Z288" s="13">
        <f t="shared" si="1227"/>
        <v>0</v>
      </c>
      <c r="AA288" s="14"/>
      <c r="AB288" s="13">
        <f t="shared" si="1228"/>
        <v>0</v>
      </c>
      <c r="AC288" s="24"/>
      <c r="AD288" s="41">
        <f t="shared" si="1229"/>
        <v>0</v>
      </c>
      <c r="AE288" s="14"/>
      <c r="AF288" s="43"/>
      <c r="AG288" s="13">
        <f t="shared" si="1257"/>
        <v>0</v>
      </c>
      <c r="AH288" s="14"/>
      <c r="AI288" s="13">
        <f t="shared" si="1230"/>
        <v>0</v>
      </c>
      <c r="AJ288" s="14"/>
      <c r="AK288" s="13">
        <f t="shared" si="1231"/>
        <v>0</v>
      </c>
      <c r="AL288" s="14"/>
      <c r="AM288" s="13">
        <f t="shared" si="1232"/>
        <v>0</v>
      </c>
      <c r="AN288" s="14"/>
      <c r="AO288" s="13">
        <f t="shared" si="1233"/>
        <v>0</v>
      </c>
      <c r="AP288" s="14"/>
      <c r="AQ288" s="13">
        <f t="shared" si="1234"/>
        <v>0</v>
      </c>
      <c r="AR288" s="14"/>
      <c r="AS288" s="13">
        <f t="shared" si="1235"/>
        <v>0</v>
      </c>
      <c r="AT288" s="14"/>
      <c r="AU288" s="13">
        <f t="shared" si="1236"/>
        <v>0</v>
      </c>
      <c r="AV288" s="14"/>
      <c r="AW288" s="13">
        <f t="shared" si="1237"/>
        <v>0</v>
      </c>
      <c r="AX288" s="14"/>
      <c r="AY288" s="13">
        <f t="shared" si="1238"/>
        <v>0</v>
      </c>
      <c r="AZ288" s="14"/>
      <c r="BA288" s="13">
        <f t="shared" si="1239"/>
        <v>0</v>
      </c>
      <c r="BB288" s="14">
        <v>305.8</v>
      </c>
      <c r="BC288" s="13">
        <f t="shared" si="1240"/>
        <v>305.8</v>
      </c>
      <c r="BD288" s="14"/>
      <c r="BE288" s="13">
        <f t="shared" si="1241"/>
        <v>305.8</v>
      </c>
      <c r="BF288" s="24"/>
      <c r="BG288" s="41">
        <f t="shared" si="1242"/>
        <v>305.8</v>
      </c>
      <c r="BH288" s="14"/>
      <c r="BI288" s="14"/>
      <c r="BJ288" s="14">
        <f t="shared" si="1258"/>
        <v>0</v>
      </c>
      <c r="BK288" s="14"/>
      <c r="BL288" s="14">
        <f t="shared" si="1243"/>
        <v>0</v>
      </c>
      <c r="BM288" s="14"/>
      <c r="BN288" s="14">
        <f t="shared" si="1244"/>
        <v>0</v>
      </c>
      <c r="BO288" s="14"/>
      <c r="BP288" s="14">
        <f t="shared" si="1245"/>
        <v>0</v>
      </c>
      <c r="BQ288" s="14">
        <v>5372.5</v>
      </c>
      <c r="BR288" s="14">
        <f t="shared" si="1246"/>
        <v>5372.5</v>
      </c>
      <c r="BS288" s="14"/>
      <c r="BT288" s="14">
        <f t="shared" si="1247"/>
        <v>5372.5</v>
      </c>
      <c r="BU288" s="14"/>
      <c r="BV288" s="14">
        <f t="shared" si="1248"/>
        <v>5372.5</v>
      </c>
      <c r="BW288" s="14"/>
      <c r="BX288" s="14">
        <f t="shared" si="1249"/>
        <v>5372.5</v>
      </c>
      <c r="BY288" s="14"/>
      <c r="BZ288" s="14">
        <f t="shared" si="1250"/>
        <v>5372.5</v>
      </c>
      <c r="CA288" s="14"/>
      <c r="CB288" s="14">
        <f t="shared" si="1251"/>
        <v>5372.5</v>
      </c>
      <c r="CC288" s="14">
        <v>0</v>
      </c>
      <c r="CD288" s="14">
        <f t="shared" si="1252"/>
        <v>5372.5</v>
      </c>
      <c r="CE288" s="14">
        <v>0</v>
      </c>
      <c r="CF288" s="14">
        <f t="shared" si="1253"/>
        <v>5372.5</v>
      </c>
      <c r="CG288" s="24">
        <v>0</v>
      </c>
      <c r="CH288" s="43">
        <f t="shared" si="1254"/>
        <v>5372.5</v>
      </c>
      <c r="CI288" s="8" t="s">
        <v>251</v>
      </c>
      <c r="CJ288" s="11"/>
    </row>
    <row r="289" spans="1:88" ht="56.25" customHeight="1" x14ac:dyDescent="0.35">
      <c r="A289" s="107" t="s">
        <v>336</v>
      </c>
      <c r="B289" s="95" t="s">
        <v>252</v>
      </c>
      <c r="C289" s="100" t="s">
        <v>125</v>
      </c>
      <c r="D289" s="14"/>
      <c r="E289" s="43">
        <v>3660.7</v>
      </c>
      <c r="F289" s="13">
        <f t="shared" si="1256"/>
        <v>3660.7</v>
      </c>
      <c r="G289" s="14">
        <v>305.8</v>
      </c>
      <c r="H289" s="13">
        <f t="shared" si="1218"/>
        <v>3966.5</v>
      </c>
      <c r="I289" s="14"/>
      <c r="J289" s="13">
        <f t="shared" si="1219"/>
        <v>3966.5</v>
      </c>
      <c r="K289" s="14"/>
      <c r="L289" s="13">
        <f t="shared" si="1220"/>
        <v>3966.5</v>
      </c>
      <c r="M289" s="14">
        <v>3170.1289999999999</v>
      </c>
      <c r="N289" s="13">
        <f t="shared" si="1221"/>
        <v>7136.6289999999999</v>
      </c>
      <c r="O289" s="14"/>
      <c r="P289" s="13">
        <f t="shared" si="1222"/>
        <v>7136.6289999999999</v>
      </c>
      <c r="Q289" s="14"/>
      <c r="R289" s="13">
        <f t="shared" si="1223"/>
        <v>7136.6289999999999</v>
      </c>
      <c r="S289" s="14"/>
      <c r="T289" s="13">
        <f t="shared" si="1224"/>
        <v>7136.6289999999999</v>
      </c>
      <c r="U289" s="14"/>
      <c r="V289" s="13">
        <f t="shared" si="1225"/>
        <v>7136.6289999999999</v>
      </c>
      <c r="W289" s="14"/>
      <c r="X289" s="13">
        <f t="shared" si="1226"/>
        <v>7136.6289999999999</v>
      </c>
      <c r="Y289" s="14">
        <v>-6830.8289999999997</v>
      </c>
      <c r="Z289" s="13">
        <f t="shared" si="1227"/>
        <v>305.80000000000018</v>
      </c>
      <c r="AA289" s="14"/>
      <c r="AB289" s="13">
        <f t="shared" si="1228"/>
        <v>305.80000000000018</v>
      </c>
      <c r="AC289" s="24"/>
      <c r="AD289" s="41">
        <f t="shared" si="1229"/>
        <v>305.80000000000018</v>
      </c>
      <c r="AE289" s="14"/>
      <c r="AF289" s="43"/>
      <c r="AG289" s="13">
        <f t="shared" si="1257"/>
        <v>0</v>
      </c>
      <c r="AH289" s="14"/>
      <c r="AI289" s="13">
        <f t="shared" si="1230"/>
        <v>0</v>
      </c>
      <c r="AJ289" s="14"/>
      <c r="AK289" s="13">
        <f t="shared" si="1231"/>
        <v>0</v>
      </c>
      <c r="AL289" s="14"/>
      <c r="AM289" s="13">
        <f t="shared" si="1232"/>
        <v>0</v>
      </c>
      <c r="AN289" s="14"/>
      <c r="AO289" s="13">
        <f t="shared" si="1233"/>
        <v>0</v>
      </c>
      <c r="AP289" s="14"/>
      <c r="AQ289" s="13">
        <f t="shared" si="1234"/>
        <v>0</v>
      </c>
      <c r="AR289" s="14"/>
      <c r="AS289" s="13">
        <f t="shared" si="1235"/>
        <v>0</v>
      </c>
      <c r="AT289" s="14"/>
      <c r="AU289" s="13">
        <f t="shared" si="1236"/>
        <v>0</v>
      </c>
      <c r="AV289" s="14"/>
      <c r="AW289" s="13">
        <f t="shared" si="1237"/>
        <v>0</v>
      </c>
      <c r="AX289" s="14"/>
      <c r="AY289" s="13">
        <f t="shared" si="1238"/>
        <v>0</v>
      </c>
      <c r="AZ289" s="14"/>
      <c r="BA289" s="13">
        <f t="shared" si="1239"/>
        <v>0</v>
      </c>
      <c r="BB289" s="14">
        <v>6830.8289999999997</v>
      </c>
      <c r="BC289" s="13">
        <f t="shared" si="1240"/>
        <v>6830.8289999999997</v>
      </c>
      <c r="BD289" s="14"/>
      <c r="BE289" s="13">
        <f t="shared" si="1241"/>
        <v>6830.8289999999997</v>
      </c>
      <c r="BF289" s="24"/>
      <c r="BG289" s="41">
        <f t="shared" si="1242"/>
        <v>6830.8289999999997</v>
      </c>
      <c r="BH289" s="14"/>
      <c r="BI289" s="14"/>
      <c r="BJ289" s="14">
        <f t="shared" si="1258"/>
        <v>0</v>
      </c>
      <c r="BK289" s="14"/>
      <c r="BL289" s="14">
        <f t="shared" si="1243"/>
        <v>0</v>
      </c>
      <c r="BM289" s="14"/>
      <c r="BN289" s="14">
        <f t="shared" si="1244"/>
        <v>0</v>
      </c>
      <c r="BO289" s="14"/>
      <c r="BP289" s="14">
        <f t="shared" si="1245"/>
        <v>0</v>
      </c>
      <c r="BQ289" s="14"/>
      <c r="BR289" s="14">
        <f t="shared" si="1246"/>
        <v>0</v>
      </c>
      <c r="BS289" s="14"/>
      <c r="BT289" s="14">
        <f t="shared" si="1247"/>
        <v>0</v>
      </c>
      <c r="BU289" s="14"/>
      <c r="BV289" s="14">
        <f t="shared" si="1248"/>
        <v>0</v>
      </c>
      <c r="BW289" s="14"/>
      <c r="BX289" s="14">
        <f t="shared" si="1249"/>
        <v>0</v>
      </c>
      <c r="BY289" s="14"/>
      <c r="BZ289" s="14">
        <f t="shared" si="1250"/>
        <v>0</v>
      </c>
      <c r="CA289" s="14"/>
      <c r="CB289" s="14">
        <f t="shared" si="1251"/>
        <v>0</v>
      </c>
      <c r="CC289" s="14">
        <v>0</v>
      </c>
      <c r="CD289" s="14">
        <f t="shared" si="1252"/>
        <v>0</v>
      </c>
      <c r="CE289" s="14">
        <v>0</v>
      </c>
      <c r="CF289" s="14">
        <f t="shared" si="1253"/>
        <v>0</v>
      </c>
      <c r="CG289" s="24">
        <v>0</v>
      </c>
      <c r="CH289" s="43">
        <f t="shared" si="1254"/>
        <v>0</v>
      </c>
      <c r="CI289" s="8" t="s">
        <v>253</v>
      </c>
      <c r="CJ289" s="11"/>
    </row>
    <row r="290" spans="1:88" ht="56.25" customHeight="1" x14ac:dyDescent="0.35">
      <c r="A290" s="107" t="s">
        <v>337</v>
      </c>
      <c r="B290" s="95" t="s">
        <v>256</v>
      </c>
      <c r="C290" s="100" t="s">
        <v>125</v>
      </c>
      <c r="D290" s="14"/>
      <c r="E290" s="43">
        <v>455.3</v>
      </c>
      <c r="F290" s="13">
        <f t="shared" si="1256"/>
        <v>455.3</v>
      </c>
      <c r="G290" s="14"/>
      <c r="H290" s="13">
        <f t="shared" si="1218"/>
        <v>455.3</v>
      </c>
      <c r="I290" s="14"/>
      <c r="J290" s="13">
        <f t="shared" si="1219"/>
        <v>455.3</v>
      </c>
      <c r="K290" s="14"/>
      <c r="L290" s="13">
        <f t="shared" si="1220"/>
        <v>455.3</v>
      </c>
      <c r="M290" s="14">
        <v>-0.3</v>
      </c>
      <c r="N290" s="13">
        <f t="shared" si="1221"/>
        <v>455</v>
      </c>
      <c r="O290" s="14"/>
      <c r="P290" s="13">
        <f t="shared" si="1222"/>
        <v>455</v>
      </c>
      <c r="Q290" s="14"/>
      <c r="R290" s="13">
        <f t="shared" si="1223"/>
        <v>455</v>
      </c>
      <c r="S290" s="14"/>
      <c r="T290" s="13">
        <f t="shared" si="1224"/>
        <v>455</v>
      </c>
      <c r="U290" s="14"/>
      <c r="V290" s="13">
        <f t="shared" si="1225"/>
        <v>455</v>
      </c>
      <c r="W290" s="14"/>
      <c r="X290" s="13">
        <f t="shared" si="1226"/>
        <v>455</v>
      </c>
      <c r="Y290" s="14"/>
      <c r="Z290" s="13">
        <f t="shared" si="1227"/>
        <v>455</v>
      </c>
      <c r="AA290" s="14"/>
      <c r="AB290" s="13">
        <f t="shared" si="1228"/>
        <v>455</v>
      </c>
      <c r="AC290" s="24"/>
      <c r="AD290" s="41">
        <f t="shared" si="1229"/>
        <v>455</v>
      </c>
      <c r="AE290" s="14"/>
      <c r="AF290" s="43">
        <v>3780.4</v>
      </c>
      <c r="AG290" s="13">
        <f t="shared" si="1257"/>
        <v>3780.4</v>
      </c>
      <c r="AH290" s="14"/>
      <c r="AI290" s="13">
        <f t="shared" si="1230"/>
        <v>3780.4</v>
      </c>
      <c r="AJ290" s="14"/>
      <c r="AK290" s="13">
        <f t="shared" si="1231"/>
        <v>3780.4</v>
      </c>
      <c r="AL290" s="14"/>
      <c r="AM290" s="13">
        <f t="shared" si="1232"/>
        <v>3780.4</v>
      </c>
      <c r="AN290" s="14"/>
      <c r="AO290" s="13">
        <f t="shared" si="1233"/>
        <v>3780.4</v>
      </c>
      <c r="AP290" s="14">
        <v>-2934.7649999999999</v>
      </c>
      <c r="AQ290" s="13">
        <f t="shared" si="1234"/>
        <v>845.63500000000022</v>
      </c>
      <c r="AR290" s="14"/>
      <c r="AS290" s="13">
        <f t="shared" si="1235"/>
        <v>845.63500000000022</v>
      </c>
      <c r="AT290" s="14"/>
      <c r="AU290" s="13">
        <f t="shared" si="1236"/>
        <v>845.63500000000022</v>
      </c>
      <c r="AV290" s="14"/>
      <c r="AW290" s="13">
        <f t="shared" si="1237"/>
        <v>845.63500000000022</v>
      </c>
      <c r="AX290" s="14"/>
      <c r="AY290" s="13">
        <f t="shared" si="1238"/>
        <v>845.63500000000022</v>
      </c>
      <c r="AZ290" s="14"/>
      <c r="BA290" s="13">
        <f t="shared" si="1239"/>
        <v>845.63500000000022</v>
      </c>
      <c r="BB290" s="14"/>
      <c r="BC290" s="13">
        <f t="shared" si="1240"/>
        <v>845.63500000000022</v>
      </c>
      <c r="BD290" s="14"/>
      <c r="BE290" s="13">
        <f t="shared" si="1241"/>
        <v>845.63500000000022</v>
      </c>
      <c r="BF290" s="24"/>
      <c r="BG290" s="41">
        <f t="shared" si="1242"/>
        <v>845.63500000000022</v>
      </c>
      <c r="BH290" s="14"/>
      <c r="BI290" s="14"/>
      <c r="BJ290" s="14">
        <f t="shared" si="1258"/>
        <v>0</v>
      </c>
      <c r="BK290" s="14"/>
      <c r="BL290" s="14">
        <f t="shared" si="1243"/>
        <v>0</v>
      </c>
      <c r="BM290" s="14"/>
      <c r="BN290" s="14">
        <f t="shared" si="1244"/>
        <v>0</v>
      </c>
      <c r="BO290" s="14"/>
      <c r="BP290" s="14">
        <f t="shared" si="1245"/>
        <v>0</v>
      </c>
      <c r="BQ290" s="14">
        <v>4137.3</v>
      </c>
      <c r="BR290" s="14">
        <f t="shared" si="1246"/>
        <v>4137.3</v>
      </c>
      <c r="BS290" s="14"/>
      <c r="BT290" s="14">
        <f t="shared" si="1247"/>
        <v>4137.3</v>
      </c>
      <c r="BU290" s="14"/>
      <c r="BV290" s="14">
        <f t="shared" si="1248"/>
        <v>4137.3</v>
      </c>
      <c r="BW290" s="14"/>
      <c r="BX290" s="14">
        <f t="shared" si="1249"/>
        <v>4137.3</v>
      </c>
      <c r="BY290" s="14"/>
      <c r="BZ290" s="14">
        <f t="shared" si="1250"/>
        <v>4137.3</v>
      </c>
      <c r="CA290" s="14"/>
      <c r="CB290" s="14">
        <f t="shared" si="1251"/>
        <v>4137.3</v>
      </c>
      <c r="CC290" s="14"/>
      <c r="CD290" s="14">
        <f t="shared" si="1252"/>
        <v>4137.3</v>
      </c>
      <c r="CE290" s="14"/>
      <c r="CF290" s="14">
        <f t="shared" si="1253"/>
        <v>4137.3</v>
      </c>
      <c r="CG290" s="24"/>
      <c r="CH290" s="43">
        <f t="shared" si="1254"/>
        <v>4137.3</v>
      </c>
      <c r="CI290" s="8" t="s">
        <v>257</v>
      </c>
      <c r="CJ290" s="11"/>
    </row>
    <row r="291" spans="1:88" ht="56.25" customHeight="1" x14ac:dyDescent="0.35">
      <c r="A291" s="107" t="s">
        <v>338</v>
      </c>
      <c r="B291" s="95" t="s">
        <v>259</v>
      </c>
      <c r="C291" s="100" t="s">
        <v>125</v>
      </c>
      <c r="D291" s="14"/>
      <c r="E291" s="43">
        <v>3660.7</v>
      </c>
      <c r="F291" s="13">
        <f t="shared" si="1256"/>
        <v>3660.7</v>
      </c>
      <c r="G291" s="14">
        <v>305.8</v>
      </c>
      <c r="H291" s="13">
        <f t="shared" si="1218"/>
        <v>3966.5</v>
      </c>
      <c r="I291" s="14"/>
      <c r="J291" s="13">
        <f t="shared" si="1219"/>
        <v>3966.5</v>
      </c>
      <c r="K291" s="14"/>
      <c r="L291" s="13">
        <f t="shared" si="1220"/>
        <v>3966.5</v>
      </c>
      <c r="M291" s="14">
        <v>-3660.7</v>
      </c>
      <c r="N291" s="13">
        <f t="shared" si="1221"/>
        <v>305.80000000000018</v>
      </c>
      <c r="O291" s="14"/>
      <c r="P291" s="13">
        <f t="shared" si="1222"/>
        <v>305.80000000000018</v>
      </c>
      <c r="Q291" s="14"/>
      <c r="R291" s="13">
        <f t="shared" si="1223"/>
        <v>305.80000000000018</v>
      </c>
      <c r="S291" s="14"/>
      <c r="T291" s="13">
        <f t="shared" si="1224"/>
        <v>305.80000000000018</v>
      </c>
      <c r="U291" s="14"/>
      <c r="V291" s="13">
        <f t="shared" si="1225"/>
        <v>305.80000000000018</v>
      </c>
      <c r="W291" s="14"/>
      <c r="X291" s="13">
        <f t="shared" si="1226"/>
        <v>305.80000000000018</v>
      </c>
      <c r="Y291" s="14"/>
      <c r="Z291" s="13">
        <f t="shared" si="1227"/>
        <v>305.80000000000018</v>
      </c>
      <c r="AA291" s="14"/>
      <c r="AB291" s="13">
        <f t="shared" si="1228"/>
        <v>305.80000000000018</v>
      </c>
      <c r="AC291" s="24"/>
      <c r="AD291" s="41">
        <f t="shared" si="1229"/>
        <v>305.80000000000018</v>
      </c>
      <c r="AE291" s="14"/>
      <c r="AF291" s="43"/>
      <c r="AG291" s="13">
        <f t="shared" si="1257"/>
        <v>0</v>
      </c>
      <c r="AH291" s="14"/>
      <c r="AI291" s="13">
        <f t="shared" si="1230"/>
        <v>0</v>
      </c>
      <c r="AJ291" s="14"/>
      <c r="AK291" s="13">
        <f t="shared" si="1231"/>
        <v>0</v>
      </c>
      <c r="AL291" s="14"/>
      <c r="AM291" s="13">
        <f t="shared" si="1232"/>
        <v>0</v>
      </c>
      <c r="AN291" s="14"/>
      <c r="AO291" s="13">
        <f t="shared" si="1233"/>
        <v>0</v>
      </c>
      <c r="AP291" s="14">
        <v>5838.3329999999996</v>
      </c>
      <c r="AQ291" s="13">
        <f t="shared" si="1234"/>
        <v>5838.3329999999996</v>
      </c>
      <c r="AR291" s="14"/>
      <c r="AS291" s="13">
        <f t="shared" si="1235"/>
        <v>5838.3329999999996</v>
      </c>
      <c r="AT291" s="14"/>
      <c r="AU291" s="13">
        <f t="shared" si="1236"/>
        <v>5838.3329999999996</v>
      </c>
      <c r="AV291" s="14"/>
      <c r="AW291" s="13">
        <f t="shared" si="1237"/>
        <v>5838.3329999999996</v>
      </c>
      <c r="AX291" s="14"/>
      <c r="AY291" s="13">
        <f t="shared" si="1238"/>
        <v>5838.3329999999996</v>
      </c>
      <c r="AZ291" s="14"/>
      <c r="BA291" s="13">
        <f t="shared" si="1239"/>
        <v>5838.3329999999996</v>
      </c>
      <c r="BB291" s="14"/>
      <c r="BC291" s="13">
        <f t="shared" si="1240"/>
        <v>5838.3329999999996</v>
      </c>
      <c r="BD291" s="14"/>
      <c r="BE291" s="13">
        <f t="shared" si="1241"/>
        <v>5838.3329999999996</v>
      </c>
      <c r="BF291" s="24"/>
      <c r="BG291" s="41">
        <f t="shared" si="1242"/>
        <v>5838.3329999999996</v>
      </c>
      <c r="BH291" s="14"/>
      <c r="BI291" s="14"/>
      <c r="BJ291" s="14">
        <f t="shared" si="1258"/>
        <v>0</v>
      </c>
      <c r="BK291" s="14"/>
      <c r="BL291" s="14">
        <f t="shared" si="1243"/>
        <v>0</v>
      </c>
      <c r="BM291" s="14"/>
      <c r="BN291" s="14">
        <f t="shared" si="1244"/>
        <v>0</v>
      </c>
      <c r="BO291" s="14"/>
      <c r="BP291" s="14">
        <f t="shared" si="1245"/>
        <v>0</v>
      </c>
      <c r="BQ291" s="14"/>
      <c r="BR291" s="14">
        <f t="shared" si="1246"/>
        <v>0</v>
      </c>
      <c r="BS291" s="14"/>
      <c r="BT291" s="14">
        <f t="shared" si="1247"/>
        <v>0</v>
      </c>
      <c r="BU291" s="14"/>
      <c r="BV291" s="14">
        <f t="shared" si="1248"/>
        <v>0</v>
      </c>
      <c r="BW291" s="14"/>
      <c r="BX291" s="14">
        <f t="shared" si="1249"/>
        <v>0</v>
      </c>
      <c r="BY291" s="14"/>
      <c r="BZ291" s="14">
        <f t="shared" si="1250"/>
        <v>0</v>
      </c>
      <c r="CA291" s="14"/>
      <c r="CB291" s="14">
        <f t="shared" si="1251"/>
        <v>0</v>
      </c>
      <c r="CC291" s="14"/>
      <c r="CD291" s="14">
        <f t="shared" si="1252"/>
        <v>0</v>
      </c>
      <c r="CE291" s="14"/>
      <c r="CF291" s="14">
        <f t="shared" si="1253"/>
        <v>0</v>
      </c>
      <c r="CG291" s="24"/>
      <c r="CH291" s="43">
        <f t="shared" si="1254"/>
        <v>0</v>
      </c>
      <c r="CI291" s="8" t="s">
        <v>260</v>
      </c>
      <c r="CJ291" s="11"/>
    </row>
    <row r="292" spans="1:88" s="3" customFormat="1" ht="56.25" hidden="1" customHeight="1" x14ac:dyDescent="0.35">
      <c r="A292" s="57" t="s">
        <v>328</v>
      </c>
      <c r="B292" s="61" t="s">
        <v>262</v>
      </c>
      <c r="C292" s="5" t="s">
        <v>125</v>
      </c>
      <c r="D292" s="14"/>
      <c r="E292" s="43">
        <v>455.3</v>
      </c>
      <c r="F292" s="13">
        <f t="shared" si="1256"/>
        <v>455.3</v>
      </c>
      <c r="G292" s="14"/>
      <c r="H292" s="13">
        <f t="shared" si="1218"/>
        <v>455.3</v>
      </c>
      <c r="I292" s="14"/>
      <c r="J292" s="13">
        <f t="shared" si="1219"/>
        <v>455.3</v>
      </c>
      <c r="K292" s="14"/>
      <c r="L292" s="13">
        <f t="shared" si="1220"/>
        <v>455.3</v>
      </c>
      <c r="M292" s="14">
        <v>-455.3</v>
      </c>
      <c r="N292" s="13">
        <f t="shared" si="1221"/>
        <v>0</v>
      </c>
      <c r="O292" s="14"/>
      <c r="P292" s="13">
        <f t="shared" si="1222"/>
        <v>0</v>
      </c>
      <c r="Q292" s="14"/>
      <c r="R292" s="13">
        <f t="shared" si="1223"/>
        <v>0</v>
      </c>
      <c r="S292" s="14"/>
      <c r="T292" s="13">
        <f t="shared" si="1224"/>
        <v>0</v>
      </c>
      <c r="U292" s="14"/>
      <c r="V292" s="13">
        <f t="shared" si="1225"/>
        <v>0</v>
      </c>
      <c r="W292" s="14"/>
      <c r="X292" s="13">
        <f t="shared" si="1226"/>
        <v>0</v>
      </c>
      <c r="Y292" s="14"/>
      <c r="Z292" s="13">
        <f t="shared" si="1227"/>
        <v>0</v>
      </c>
      <c r="AA292" s="14"/>
      <c r="AB292" s="13">
        <f t="shared" si="1228"/>
        <v>0</v>
      </c>
      <c r="AC292" s="24"/>
      <c r="AD292" s="13">
        <f t="shared" si="1229"/>
        <v>0</v>
      </c>
      <c r="AE292" s="14"/>
      <c r="AF292" s="43">
        <v>3780.4</v>
      </c>
      <c r="AG292" s="13">
        <f t="shared" si="1257"/>
        <v>3780.4</v>
      </c>
      <c r="AH292" s="14"/>
      <c r="AI292" s="13">
        <f t="shared" si="1230"/>
        <v>3780.4</v>
      </c>
      <c r="AJ292" s="14"/>
      <c r="AK292" s="13">
        <f t="shared" si="1231"/>
        <v>3780.4</v>
      </c>
      <c r="AL292" s="14"/>
      <c r="AM292" s="13">
        <f t="shared" si="1232"/>
        <v>3780.4</v>
      </c>
      <c r="AN292" s="14"/>
      <c r="AO292" s="13">
        <f t="shared" si="1233"/>
        <v>3780.4</v>
      </c>
      <c r="AP292" s="14">
        <v>-3780.4</v>
      </c>
      <c r="AQ292" s="13">
        <f t="shared" si="1234"/>
        <v>0</v>
      </c>
      <c r="AR292" s="14"/>
      <c r="AS292" s="13">
        <f t="shared" si="1235"/>
        <v>0</v>
      </c>
      <c r="AT292" s="14"/>
      <c r="AU292" s="13">
        <f t="shared" si="1236"/>
        <v>0</v>
      </c>
      <c r="AV292" s="14"/>
      <c r="AW292" s="13">
        <f t="shared" si="1237"/>
        <v>0</v>
      </c>
      <c r="AX292" s="14"/>
      <c r="AY292" s="13">
        <f t="shared" si="1238"/>
        <v>0</v>
      </c>
      <c r="AZ292" s="14"/>
      <c r="BA292" s="13">
        <f t="shared" si="1239"/>
        <v>0</v>
      </c>
      <c r="BB292" s="14"/>
      <c r="BC292" s="13">
        <f t="shared" si="1240"/>
        <v>0</v>
      </c>
      <c r="BD292" s="14"/>
      <c r="BE292" s="13">
        <f t="shared" si="1241"/>
        <v>0</v>
      </c>
      <c r="BF292" s="24"/>
      <c r="BG292" s="13">
        <f t="shared" si="1242"/>
        <v>0</v>
      </c>
      <c r="BH292" s="14"/>
      <c r="BI292" s="14"/>
      <c r="BJ292" s="14">
        <f t="shared" si="1258"/>
        <v>0</v>
      </c>
      <c r="BK292" s="14"/>
      <c r="BL292" s="14">
        <f t="shared" si="1243"/>
        <v>0</v>
      </c>
      <c r="BM292" s="14"/>
      <c r="BN292" s="14">
        <f t="shared" si="1244"/>
        <v>0</v>
      </c>
      <c r="BO292" s="14"/>
      <c r="BP292" s="14">
        <f t="shared" si="1245"/>
        <v>0</v>
      </c>
      <c r="BQ292" s="14"/>
      <c r="BR292" s="14">
        <f t="shared" si="1246"/>
        <v>0</v>
      </c>
      <c r="BS292" s="14"/>
      <c r="BT292" s="14">
        <f t="shared" si="1247"/>
        <v>0</v>
      </c>
      <c r="BU292" s="14"/>
      <c r="BV292" s="14">
        <f t="shared" si="1248"/>
        <v>0</v>
      </c>
      <c r="BW292" s="14"/>
      <c r="BX292" s="14">
        <f t="shared" si="1249"/>
        <v>0</v>
      </c>
      <c r="BY292" s="14"/>
      <c r="BZ292" s="14">
        <f t="shared" si="1250"/>
        <v>0</v>
      </c>
      <c r="CA292" s="14"/>
      <c r="CB292" s="14">
        <f t="shared" si="1251"/>
        <v>0</v>
      </c>
      <c r="CC292" s="14"/>
      <c r="CD292" s="14">
        <f t="shared" si="1252"/>
        <v>0</v>
      </c>
      <c r="CE292" s="14"/>
      <c r="CF292" s="14">
        <f t="shared" si="1253"/>
        <v>0</v>
      </c>
      <c r="CG292" s="24"/>
      <c r="CH292" s="14">
        <f t="shared" si="1254"/>
        <v>0</v>
      </c>
      <c r="CI292" s="8" t="s">
        <v>263</v>
      </c>
      <c r="CJ292" s="11">
        <v>0</v>
      </c>
    </row>
    <row r="293" spans="1:88" s="3" customFormat="1" ht="56.25" hidden="1" customHeight="1" x14ac:dyDescent="0.35">
      <c r="A293" s="57" t="s">
        <v>329</v>
      </c>
      <c r="B293" s="61" t="s">
        <v>265</v>
      </c>
      <c r="C293" s="5" t="s">
        <v>125</v>
      </c>
      <c r="D293" s="14"/>
      <c r="E293" s="43"/>
      <c r="F293" s="13">
        <f t="shared" si="1256"/>
        <v>0</v>
      </c>
      <c r="G293" s="14"/>
      <c r="H293" s="13">
        <f t="shared" si="1218"/>
        <v>0</v>
      </c>
      <c r="I293" s="14"/>
      <c r="J293" s="13">
        <f t="shared" si="1219"/>
        <v>0</v>
      </c>
      <c r="K293" s="14"/>
      <c r="L293" s="13">
        <f t="shared" si="1220"/>
        <v>0</v>
      </c>
      <c r="M293" s="14"/>
      <c r="N293" s="13">
        <f t="shared" si="1221"/>
        <v>0</v>
      </c>
      <c r="O293" s="14"/>
      <c r="P293" s="13">
        <f t="shared" si="1222"/>
        <v>0</v>
      </c>
      <c r="Q293" s="14"/>
      <c r="R293" s="13">
        <f t="shared" si="1223"/>
        <v>0</v>
      </c>
      <c r="S293" s="14"/>
      <c r="T293" s="13">
        <f t="shared" si="1224"/>
        <v>0</v>
      </c>
      <c r="U293" s="14"/>
      <c r="V293" s="13">
        <f t="shared" si="1225"/>
        <v>0</v>
      </c>
      <c r="W293" s="14"/>
      <c r="X293" s="13">
        <f t="shared" si="1226"/>
        <v>0</v>
      </c>
      <c r="Y293" s="14"/>
      <c r="Z293" s="13">
        <f t="shared" si="1227"/>
        <v>0</v>
      </c>
      <c r="AA293" s="14"/>
      <c r="AB293" s="13">
        <f t="shared" si="1228"/>
        <v>0</v>
      </c>
      <c r="AC293" s="24"/>
      <c r="AD293" s="13">
        <f t="shared" si="1229"/>
        <v>0</v>
      </c>
      <c r="AE293" s="14"/>
      <c r="AF293" s="43">
        <v>472.2</v>
      </c>
      <c r="AG293" s="13">
        <f t="shared" si="1257"/>
        <v>472.2</v>
      </c>
      <c r="AH293" s="14"/>
      <c r="AI293" s="13">
        <f t="shared" si="1230"/>
        <v>472.2</v>
      </c>
      <c r="AJ293" s="14"/>
      <c r="AK293" s="13">
        <f t="shared" si="1231"/>
        <v>472.2</v>
      </c>
      <c r="AL293" s="14"/>
      <c r="AM293" s="13">
        <f t="shared" si="1232"/>
        <v>472.2</v>
      </c>
      <c r="AN293" s="14"/>
      <c r="AO293" s="13">
        <f t="shared" si="1233"/>
        <v>472.2</v>
      </c>
      <c r="AP293" s="14">
        <v>-472.2</v>
      </c>
      <c r="AQ293" s="13">
        <f t="shared" si="1234"/>
        <v>0</v>
      </c>
      <c r="AR293" s="14"/>
      <c r="AS293" s="13">
        <f t="shared" si="1235"/>
        <v>0</v>
      </c>
      <c r="AT293" s="14"/>
      <c r="AU293" s="13">
        <f t="shared" si="1236"/>
        <v>0</v>
      </c>
      <c r="AV293" s="14"/>
      <c r="AW293" s="13">
        <f t="shared" si="1237"/>
        <v>0</v>
      </c>
      <c r="AX293" s="14"/>
      <c r="AY293" s="13">
        <f t="shared" si="1238"/>
        <v>0</v>
      </c>
      <c r="AZ293" s="14"/>
      <c r="BA293" s="13">
        <f t="shared" si="1239"/>
        <v>0</v>
      </c>
      <c r="BB293" s="14"/>
      <c r="BC293" s="13">
        <f t="shared" si="1240"/>
        <v>0</v>
      </c>
      <c r="BD293" s="14"/>
      <c r="BE293" s="13">
        <f t="shared" si="1241"/>
        <v>0</v>
      </c>
      <c r="BF293" s="24"/>
      <c r="BG293" s="13">
        <f t="shared" si="1242"/>
        <v>0</v>
      </c>
      <c r="BH293" s="14"/>
      <c r="BI293" s="14">
        <v>4264.7</v>
      </c>
      <c r="BJ293" s="14">
        <f t="shared" si="1258"/>
        <v>4264.7</v>
      </c>
      <c r="BK293" s="14"/>
      <c r="BL293" s="14">
        <f t="shared" si="1243"/>
        <v>4264.7</v>
      </c>
      <c r="BM293" s="14"/>
      <c r="BN293" s="14">
        <f t="shared" si="1244"/>
        <v>4264.7</v>
      </c>
      <c r="BO293" s="14"/>
      <c r="BP293" s="14">
        <f t="shared" si="1245"/>
        <v>4264.7</v>
      </c>
      <c r="BQ293" s="14">
        <v>-4264.7</v>
      </c>
      <c r="BR293" s="14">
        <f t="shared" si="1246"/>
        <v>0</v>
      </c>
      <c r="BS293" s="14"/>
      <c r="BT293" s="14">
        <f t="shared" si="1247"/>
        <v>0</v>
      </c>
      <c r="BU293" s="14"/>
      <c r="BV293" s="14">
        <f t="shared" si="1248"/>
        <v>0</v>
      </c>
      <c r="BW293" s="14"/>
      <c r="BX293" s="14">
        <f t="shared" si="1249"/>
        <v>0</v>
      </c>
      <c r="BY293" s="14"/>
      <c r="BZ293" s="14">
        <f t="shared" si="1250"/>
        <v>0</v>
      </c>
      <c r="CA293" s="14"/>
      <c r="CB293" s="14">
        <f t="shared" si="1251"/>
        <v>0</v>
      </c>
      <c r="CC293" s="14"/>
      <c r="CD293" s="14">
        <f t="shared" si="1252"/>
        <v>0</v>
      </c>
      <c r="CE293" s="14"/>
      <c r="CF293" s="14">
        <f t="shared" si="1253"/>
        <v>0</v>
      </c>
      <c r="CG293" s="24"/>
      <c r="CH293" s="14">
        <f t="shared" si="1254"/>
        <v>0</v>
      </c>
      <c r="CI293" s="8" t="s">
        <v>266</v>
      </c>
      <c r="CJ293" s="11">
        <v>0</v>
      </c>
    </row>
    <row r="294" spans="1:88" ht="56.25" customHeight="1" x14ac:dyDescent="0.35">
      <c r="A294" s="107" t="s">
        <v>355</v>
      </c>
      <c r="B294" s="95" t="s">
        <v>268</v>
      </c>
      <c r="C294" s="100" t="s">
        <v>125</v>
      </c>
      <c r="D294" s="14"/>
      <c r="E294" s="43">
        <v>3660.7</v>
      </c>
      <c r="F294" s="13">
        <f t="shared" si="1256"/>
        <v>3660.7</v>
      </c>
      <c r="G294" s="14">
        <v>305.8</v>
      </c>
      <c r="H294" s="13">
        <f t="shared" si="1218"/>
        <v>3966.5</v>
      </c>
      <c r="I294" s="14"/>
      <c r="J294" s="13">
        <f t="shared" si="1219"/>
        <v>3966.5</v>
      </c>
      <c r="K294" s="14"/>
      <c r="L294" s="13">
        <f t="shared" si="1220"/>
        <v>3966.5</v>
      </c>
      <c r="M294" s="14">
        <v>3543.6320000000001</v>
      </c>
      <c r="N294" s="13">
        <f t="shared" si="1221"/>
        <v>7510.1319999999996</v>
      </c>
      <c r="O294" s="14"/>
      <c r="P294" s="13">
        <f t="shared" si="1222"/>
        <v>7510.1319999999996</v>
      </c>
      <c r="Q294" s="14"/>
      <c r="R294" s="13">
        <f t="shared" si="1223"/>
        <v>7510.1319999999996</v>
      </c>
      <c r="S294" s="14"/>
      <c r="T294" s="13">
        <f t="shared" si="1224"/>
        <v>7510.1319999999996</v>
      </c>
      <c r="U294" s="14"/>
      <c r="V294" s="13">
        <f t="shared" si="1225"/>
        <v>7510.1319999999996</v>
      </c>
      <c r="W294" s="14"/>
      <c r="X294" s="13">
        <f t="shared" si="1226"/>
        <v>7510.1319999999996</v>
      </c>
      <c r="Y294" s="14">
        <v>-7204.3320000000003</v>
      </c>
      <c r="Z294" s="13">
        <f t="shared" si="1227"/>
        <v>305.79999999999927</v>
      </c>
      <c r="AA294" s="14"/>
      <c r="AB294" s="13">
        <f t="shared" si="1228"/>
        <v>305.79999999999927</v>
      </c>
      <c r="AC294" s="24"/>
      <c r="AD294" s="41">
        <f t="shared" si="1229"/>
        <v>305.79999999999927</v>
      </c>
      <c r="AE294" s="14"/>
      <c r="AF294" s="43"/>
      <c r="AG294" s="13">
        <f t="shared" si="1257"/>
        <v>0</v>
      </c>
      <c r="AH294" s="14"/>
      <c r="AI294" s="13">
        <f t="shared" si="1230"/>
        <v>0</v>
      </c>
      <c r="AJ294" s="14"/>
      <c r="AK294" s="13">
        <f t="shared" si="1231"/>
        <v>0</v>
      </c>
      <c r="AL294" s="14"/>
      <c r="AM294" s="13">
        <f t="shared" si="1232"/>
        <v>0</v>
      </c>
      <c r="AN294" s="14"/>
      <c r="AO294" s="13">
        <f t="shared" si="1233"/>
        <v>0</v>
      </c>
      <c r="AP294" s="14"/>
      <c r="AQ294" s="13">
        <f t="shared" si="1234"/>
        <v>0</v>
      </c>
      <c r="AR294" s="14"/>
      <c r="AS294" s="13">
        <f t="shared" si="1235"/>
        <v>0</v>
      </c>
      <c r="AT294" s="14"/>
      <c r="AU294" s="13">
        <f t="shared" si="1236"/>
        <v>0</v>
      </c>
      <c r="AV294" s="14"/>
      <c r="AW294" s="13">
        <f t="shared" si="1237"/>
        <v>0</v>
      </c>
      <c r="AX294" s="14"/>
      <c r="AY294" s="13">
        <f t="shared" si="1238"/>
        <v>0</v>
      </c>
      <c r="AZ294" s="14"/>
      <c r="BA294" s="13">
        <f t="shared" si="1239"/>
        <v>0</v>
      </c>
      <c r="BB294" s="14">
        <v>7204.3320000000003</v>
      </c>
      <c r="BC294" s="13">
        <f t="shared" si="1240"/>
        <v>7204.3320000000003</v>
      </c>
      <c r="BD294" s="14"/>
      <c r="BE294" s="13">
        <f t="shared" si="1241"/>
        <v>7204.3320000000003</v>
      </c>
      <c r="BF294" s="24"/>
      <c r="BG294" s="41">
        <f t="shared" si="1242"/>
        <v>7204.3320000000003</v>
      </c>
      <c r="BH294" s="14"/>
      <c r="BI294" s="14"/>
      <c r="BJ294" s="14">
        <f t="shared" si="1258"/>
        <v>0</v>
      </c>
      <c r="BK294" s="14"/>
      <c r="BL294" s="14">
        <f t="shared" si="1243"/>
        <v>0</v>
      </c>
      <c r="BM294" s="14"/>
      <c r="BN294" s="14">
        <f t="shared" si="1244"/>
        <v>0</v>
      </c>
      <c r="BO294" s="14"/>
      <c r="BP294" s="14">
        <f t="shared" si="1245"/>
        <v>0</v>
      </c>
      <c r="BQ294" s="14"/>
      <c r="BR294" s="14">
        <f t="shared" si="1246"/>
        <v>0</v>
      </c>
      <c r="BS294" s="14"/>
      <c r="BT294" s="14">
        <f t="shared" si="1247"/>
        <v>0</v>
      </c>
      <c r="BU294" s="14"/>
      <c r="BV294" s="14">
        <f t="shared" si="1248"/>
        <v>0</v>
      </c>
      <c r="BW294" s="14"/>
      <c r="BX294" s="14">
        <f t="shared" si="1249"/>
        <v>0</v>
      </c>
      <c r="BY294" s="14"/>
      <c r="BZ294" s="14">
        <f t="shared" si="1250"/>
        <v>0</v>
      </c>
      <c r="CA294" s="14"/>
      <c r="CB294" s="14">
        <f t="shared" si="1251"/>
        <v>0</v>
      </c>
      <c r="CC294" s="14">
        <v>0</v>
      </c>
      <c r="CD294" s="14">
        <f t="shared" si="1252"/>
        <v>0</v>
      </c>
      <c r="CE294" s="14">
        <v>0</v>
      </c>
      <c r="CF294" s="14">
        <f t="shared" si="1253"/>
        <v>0</v>
      </c>
      <c r="CG294" s="24">
        <v>0</v>
      </c>
      <c r="CH294" s="43">
        <f t="shared" si="1254"/>
        <v>0</v>
      </c>
      <c r="CI294" s="8" t="s">
        <v>269</v>
      </c>
      <c r="CJ294" s="11"/>
    </row>
    <row r="295" spans="1:88" ht="56.25" customHeight="1" x14ac:dyDescent="0.35">
      <c r="A295" s="107" t="s">
        <v>356</v>
      </c>
      <c r="B295" s="95" t="s">
        <v>271</v>
      </c>
      <c r="C295" s="100" t="s">
        <v>125</v>
      </c>
      <c r="D295" s="14"/>
      <c r="E295" s="43">
        <v>455.3</v>
      </c>
      <c r="F295" s="13">
        <f t="shared" si="1256"/>
        <v>455.3</v>
      </c>
      <c r="G295" s="14"/>
      <c r="H295" s="13">
        <f t="shared" si="1218"/>
        <v>455.3</v>
      </c>
      <c r="I295" s="14"/>
      <c r="J295" s="13">
        <f t="shared" si="1219"/>
        <v>455.3</v>
      </c>
      <c r="K295" s="14"/>
      <c r="L295" s="13">
        <f t="shared" si="1220"/>
        <v>455.3</v>
      </c>
      <c r="M295" s="14">
        <v>-455.3</v>
      </c>
      <c r="N295" s="13">
        <f t="shared" si="1221"/>
        <v>0</v>
      </c>
      <c r="O295" s="14"/>
      <c r="P295" s="13">
        <f t="shared" si="1222"/>
        <v>0</v>
      </c>
      <c r="Q295" s="14"/>
      <c r="R295" s="13">
        <f t="shared" si="1223"/>
        <v>0</v>
      </c>
      <c r="S295" s="14"/>
      <c r="T295" s="13">
        <f t="shared" si="1224"/>
        <v>0</v>
      </c>
      <c r="U295" s="14"/>
      <c r="V295" s="13">
        <f t="shared" si="1225"/>
        <v>0</v>
      </c>
      <c r="W295" s="14"/>
      <c r="X295" s="13">
        <f t="shared" si="1226"/>
        <v>0</v>
      </c>
      <c r="Y295" s="14"/>
      <c r="Z295" s="13">
        <f t="shared" si="1227"/>
        <v>0</v>
      </c>
      <c r="AA295" s="14"/>
      <c r="AB295" s="13">
        <f t="shared" si="1228"/>
        <v>0</v>
      </c>
      <c r="AC295" s="24"/>
      <c r="AD295" s="41">
        <f t="shared" si="1229"/>
        <v>0</v>
      </c>
      <c r="AE295" s="14"/>
      <c r="AF295" s="43">
        <v>3780.4</v>
      </c>
      <c r="AG295" s="13">
        <f t="shared" si="1257"/>
        <v>3780.4</v>
      </c>
      <c r="AH295" s="14"/>
      <c r="AI295" s="13">
        <f t="shared" si="1230"/>
        <v>3780.4</v>
      </c>
      <c r="AJ295" s="14"/>
      <c r="AK295" s="13">
        <f t="shared" si="1231"/>
        <v>3780.4</v>
      </c>
      <c r="AL295" s="14"/>
      <c r="AM295" s="13">
        <f t="shared" si="1232"/>
        <v>3780.4</v>
      </c>
      <c r="AN295" s="14"/>
      <c r="AO295" s="13">
        <f t="shared" si="1233"/>
        <v>3780.4</v>
      </c>
      <c r="AP295" s="14">
        <v>-3308.2</v>
      </c>
      <c r="AQ295" s="13">
        <f t="shared" si="1234"/>
        <v>472.20000000000027</v>
      </c>
      <c r="AR295" s="14"/>
      <c r="AS295" s="13">
        <f t="shared" si="1235"/>
        <v>472.20000000000027</v>
      </c>
      <c r="AT295" s="14"/>
      <c r="AU295" s="13">
        <f t="shared" si="1236"/>
        <v>472.20000000000027</v>
      </c>
      <c r="AV295" s="14"/>
      <c r="AW295" s="13">
        <f t="shared" si="1237"/>
        <v>472.20000000000027</v>
      </c>
      <c r="AX295" s="14"/>
      <c r="AY295" s="13">
        <f t="shared" si="1238"/>
        <v>472.20000000000027</v>
      </c>
      <c r="AZ295" s="14"/>
      <c r="BA295" s="13">
        <f t="shared" si="1239"/>
        <v>472.20000000000027</v>
      </c>
      <c r="BB295" s="14"/>
      <c r="BC295" s="13">
        <f t="shared" si="1240"/>
        <v>472.20000000000027</v>
      </c>
      <c r="BD295" s="14"/>
      <c r="BE295" s="13">
        <f t="shared" si="1241"/>
        <v>472.20000000000027</v>
      </c>
      <c r="BF295" s="24"/>
      <c r="BG295" s="41">
        <f t="shared" si="1242"/>
        <v>472.20000000000027</v>
      </c>
      <c r="BH295" s="14"/>
      <c r="BI295" s="14"/>
      <c r="BJ295" s="14">
        <f t="shared" si="1258"/>
        <v>0</v>
      </c>
      <c r="BK295" s="14"/>
      <c r="BL295" s="14">
        <f t="shared" si="1243"/>
        <v>0</v>
      </c>
      <c r="BM295" s="14"/>
      <c r="BN295" s="14">
        <f t="shared" si="1244"/>
        <v>0</v>
      </c>
      <c r="BO295" s="14"/>
      <c r="BP295" s="14">
        <f t="shared" si="1245"/>
        <v>0</v>
      </c>
      <c r="BQ295" s="14"/>
      <c r="BR295" s="14">
        <f t="shared" si="1246"/>
        <v>0</v>
      </c>
      <c r="BS295" s="14"/>
      <c r="BT295" s="14">
        <f t="shared" si="1247"/>
        <v>0</v>
      </c>
      <c r="BU295" s="14"/>
      <c r="BV295" s="14">
        <f t="shared" si="1248"/>
        <v>0</v>
      </c>
      <c r="BW295" s="14"/>
      <c r="BX295" s="14">
        <f t="shared" si="1249"/>
        <v>0</v>
      </c>
      <c r="BY295" s="14"/>
      <c r="BZ295" s="14">
        <f t="shared" si="1250"/>
        <v>0</v>
      </c>
      <c r="CA295" s="14"/>
      <c r="CB295" s="14">
        <f t="shared" si="1251"/>
        <v>0</v>
      </c>
      <c r="CC295" s="14"/>
      <c r="CD295" s="14">
        <f t="shared" si="1252"/>
        <v>0</v>
      </c>
      <c r="CE295" s="14"/>
      <c r="CF295" s="14">
        <f t="shared" si="1253"/>
        <v>0</v>
      </c>
      <c r="CG295" s="24"/>
      <c r="CH295" s="43">
        <f t="shared" si="1254"/>
        <v>0</v>
      </c>
      <c r="CI295" s="8" t="s">
        <v>272</v>
      </c>
      <c r="CJ295" s="11"/>
    </row>
    <row r="296" spans="1:88" ht="56.25" customHeight="1" x14ac:dyDescent="0.35">
      <c r="A296" s="107" t="s">
        <v>380</v>
      </c>
      <c r="B296" s="95" t="s">
        <v>274</v>
      </c>
      <c r="C296" s="100" t="s">
        <v>125</v>
      </c>
      <c r="D296" s="14"/>
      <c r="E296" s="43"/>
      <c r="F296" s="13">
        <f t="shared" si="1256"/>
        <v>0</v>
      </c>
      <c r="G296" s="14"/>
      <c r="H296" s="13">
        <f t="shared" si="1218"/>
        <v>0</v>
      </c>
      <c r="I296" s="14"/>
      <c r="J296" s="13">
        <f t="shared" si="1219"/>
        <v>0</v>
      </c>
      <c r="K296" s="14"/>
      <c r="L296" s="13">
        <f t="shared" si="1220"/>
        <v>0</v>
      </c>
      <c r="M296" s="14"/>
      <c r="N296" s="13">
        <f t="shared" si="1221"/>
        <v>0</v>
      </c>
      <c r="O296" s="14"/>
      <c r="P296" s="13">
        <f t="shared" si="1222"/>
        <v>0</v>
      </c>
      <c r="Q296" s="14"/>
      <c r="R296" s="13">
        <f t="shared" si="1223"/>
        <v>0</v>
      </c>
      <c r="S296" s="14"/>
      <c r="T296" s="13">
        <f t="shared" si="1224"/>
        <v>0</v>
      </c>
      <c r="U296" s="14"/>
      <c r="V296" s="13">
        <f t="shared" si="1225"/>
        <v>0</v>
      </c>
      <c r="W296" s="14"/>
      <c r="X296" s="13">
        <f t="shared" si="1226"/>
        <v>0</v>
      </c>
      <c r="Y296" s="14"/>
      <c r="Z296" s="13">
        <f t="shared" si="1227"/>
        <v>0</v>
      </c>
      <c r="AA296" s="14"/>
      <c r="AB296" s="13">
        <f t="shared" si="1228"/>
        <v>0</v>
      </c>
      <c r="AC296" s="24"/>
      <c r="AD296" s="41">
        <f t="shared" si="1229"/>
        <v>0</v>
      </c>
      <c r="AE296" s="14"/>
      <c r="AF296" s="43">
        <v>472.1</v>
      </c>
      <c r="AG296" s="13">
        <f t="shared" si="1257"/>
        <v>472.1</v>
      </c>
      <c r="AH296" s="14"/>
      <c r="AI296" s="13">
        <f t="shared" si="1230"/>
        <v>472.1</v>
      </c>
      <c r="AJ296" s="14"/>
      <c r="AK296" s="13">
        <f t="shared" si="1231"/>
        <v>472.1</v>
      </c>
      <c r="AL296" s="14"/>
      <c r="AM296" s="13">
        <f t="shared" si="1232"/>
        <v>472.1</v>
      </c>
      <c r="AN296" s="14"/>
      <c r="AO296" s="13">
        <f t="shared" si="1233"/>
        <v>472.1</v>
      </c>
      <c r="AP296" s="14"/>
      <c r="AQ296" s="13">
        <f t="shared" si="1234"/>
        <v>472.1</v>
      </c>
      <c r="AR296" s="14"/>
      <c r="AS296" s="13">
        <f t="shared" si="1235"/>
        <v>472.1</v>
      </c>
      <c r="AT296" s="14"/>
      <c r="AU296" s="13">
        <f t="shared" si="1236"/>
        <v>472.1</v>
      </c>
      <c r="AV296" s="14"/>
      <c r="AW296" s="13">
        <f t="shared" si="1237"/>
        <v>472.1</v>
      </c>
      <c r="AX296" s="14"/>
      <c r="AY296" s="13">
        <f t="shared" si="1238"/>
        <v>472.1</v>
      </c>
      <c r="AZ296" s="14"/>
      <c r="BA296" s="13">
        <f t="shared" si="1239"/>
        <v>472.1</v>
      </c>
      <c r="BB296" s="14"/>
      <c r="BC296" s="13">
        <f t="shared" si="1240"/>
        <v>472.1</v>
      </c>
      <c r="BD296" s="14"/>
      <c r="BE296" s="13">
        <f t="shared" si="1241"/>
        <v>472.1</v>
      </c>
      <c r="BF296" s="24"/>
      <c r="BG296" s="41">
        <f t="shared" si="1242"/>
        <v>472.1</v>
      </c>
      <c r="BH296" s="14"/>
      <c r="BI296" s="14">
        <v>4264.7</v>
      </c>
      <c r="BJ296" s="14">
        <f t="shared" si="1258"/>
        <v>4264.7</v>
      </c>
      <c r="BK296" s="14"/>
      <c r="BL296" s="14">
        <f t="shared" si="1243"/>
        <v>4264.7</v>
      </c>
      <c r="BM296" s="14"/>
      <c r="BN296" s="14">
        <f t="shared" si="1244"/>
        <v>4264.7</v>
      </c>
      <c r="BO296" s="14"/>
      <c r="BP296" s="14">
        <f t="shared" si="1245"/>
        <v>4264.7</v>
      </c>
      <c r="BQ296" s="14">
        <v>-4264.7</v>
      </c>
      <c r="BR296" s="14">
        <f t="shared" si="1246"/>
        <v>0</v>
      </c>
      <c r="BS296" s="14"/>
      <c r="BT296" s="14">
        <f t="shared" si="1247"/>
        <v>0</v>
      </c>
      <c r="BU296" s="14"/>
      <c r="BV296" s="14">
        <f t="shared" si="1248"/>
        <v>0</v>
      </c>
      <c r="BW296" s="14"/>
      <c r="BX296" s="14">
        <f t="shared" si="1249"/>
        <v>0</v>
      </c>
      <c r="BY296" s="14"/>
      <c r="BZ296" s="14">
        <f t="shared" si="1250"/>
        <v>0</v>
      </c>
      <c r="CA296" s="14"/>
      <c r="CB296" s="14">
        <f t="shared" si="1251"/>
        <v>0</v>
      </c>
      <c r="CC296" s="14"/>
      <c r="CD296" s="14">
        <f t="shared" si="1252"/>
        <v>0</v>
      </c>
      <c r="CE296" s="14"/>
      <c r="CF296" s="14">
        <f t="shared" si="1253"/>
        <v>0</v>
      </c>
      <c r="CG296" s="24"/>
      <c r="CH296" s="43">
        <f t="shared" si="1254"/>
        <v>0</v>
      </c>
      <c r="CI296" s="8" t="s">
        <v>275</v>
      </c>
      <c r="CJ296" s="11"/>
    </row>
    <row r="297" spans="1:88" s="3" customFormat="1" ht="56.25" hidden="1" customHeight="1" x14ac:dyDescent="0.35">
      <c r="A297" s="57" t="s">
        <v>333</v>
      </c>
      <c r="B297" s="61" t="s">
        <v>277</v>
      </c>
      <c r="C297" s="5" t="s">
        <v>125</v>
      </c>
      <c r="D297" s="14"/>
      <c r="E297" s="43"/>
      <c r="F297" s="13">
        <f t="shared" si="1256"/>
        <v>0</v>
      </c>
      <c r="G297" s="14"/>
      <c r="H297" s="13">
        <f t="shared" si="1218"/>
        <v>0</v>
      </c>
      <c r="I297" s="14"/>
      <c r="J297" s="13">
        <f t="shared" si="1219"/>
        <v>0</v>
      </c>
      <c r="K297" s="14"/>
      <c r="L297" s="13">
        <f t="shared" si="1220"/>
        <v>0</v>
      </c>
      <c r="M297" s="14"/>
      <c r="N297" s="13">
        <f t="shared" si="1221"/>
        <v>0</v>
      </c>
      <c r="O297" s="14"/>
      <c r="P297" s="13">
        <f t="shared" si="1222"/>
        <v>0</v>
      </c>
      <c r="Q297" s="14"/>
      <c r="R297" s="13">
        <f t="shared" si="1223"/>
        <v>0</v>
      </c>
      <c r="S297" s="14"/>
      <c r="T297" s="13">
        <f t="shared" si="1224"/>
        <v>0</v>
      </c>
      <c r="U297" s="14"/>
      <c r="V297" s="13">
        <f t="shared" si="1225"/>
        <v>0</v>
      </c>
      <c r="W297" s="14"/>
      <c r="X297" s="13">
        <f t="shared" si="1226"/>
        <v>0</v>
      </c>
      <c r="Y297" s="14"/>
      <c r="Z297" s="13">
        <f t="shared" si="1227"/>
        <v>0</v>
      </c>
      <c r="AA297" s="14"/>
      <c r="AB297" s="13">
        <f t="shared" si="1228"/>
        <v>0</v>
      </c>
      <c r="AC297" s="24"/>
      <c r="AD297" s="13">
        <f t="shared" si="1229"/>
        <v>0</v>
      </c>
      <c r="AE297" s="14"/>
      <c r="AF297" s="43"/>
      <c r="AG297" s="13">
        <f t="shared" si="1257"/>
        <v>0</v>
      </c>
      <c r="AH297" s="14"/>
      <c r="AI297" s="13">
        <f t="shared" si="1230"/>
        <v>0</v>
      </c>
      <c r="AJ297" s="14"/>
      <c r="AK297" s="13">
        <f t="shared" si="1231"/>
        <v>0</v>
      </c>
      <c r="AL297" s="14"/>
      <c r="AM297" s="13">
        <f t="shared" si="1232"/>
        <v>0</v>
      </c>
      <c r="AN297" s="14"/>
      <c r="AO297" s="13">
        <f t="shared" si="1233"/>
        <v>0</v>
      </c>
      <c r="AP297" s="14"/>
      <c r="AQ297" s="13">
        <f t="shared" si="1234"/>
        <v>0</v>
      </c>
      <c r="AR297" s="14"/>
      <c r="AS297" s="13">
        <f t="shared" si="1235"/>
        <v>0</v>
      </c>
      <c r="AT297" s="14"/>
      <c r="AU297" s="13">
        <f t="shared" si="1236"/>
        <v>0</v>
      </c>
      <c r="AV297" s="14"/>
      <c r="AW297" s="13">
        <f t="shared" si="1237"/>
        <v>0</v>
      </c>
      <c r="AX297" s="14"/>
      <c r="AY297" s="13">
        <f t="shared" si="1238"/>
        <v>0</v>
      </c>
      <c r="AZ297" s="14"/>
      <c r="BA297" s="13">
        <f t="shared" si="1239"/>
        <v>0</v>
      </c>
      <c r="BB297" s="14"/>
      <c r="BC297" s="13">
        <f t="shared" si="1240"/>
        <v>0</v>
      </c>
      <c r="BD297" s="14"/>
      <c r="BE297" s="13">
        <f t="shared" si="1241"/>
        <v>0</v>
      </c>
      <c r="BF297" s="24"/>
      <c r="BG297" s="13">
        <f t="shared" si="1242"/>
        <v>0</v>
      </c>
      <c r="BH297" s="14"/>
      <c r="BI297" s="14">
        <v>490.2</v>
      </c>
      <c r="BJ297" s="14">
        <f t="shared" si="1258"/>
        <v>490.2</v>
      </c>
      <c r="BK297" s="14"/>
      <c r="BL297" s="14">
        <f t="shared" si="1243"/>
        <v>490.2</v>
      </c>
      <c r="BM297" s="14"/>
      <c r="BN297" s="14">
        <f t="shared" si="1244"/>
        <v>490.2</v>
      </c>
      <c r="BO297" s="14"/>
      <c r="BP297" s="14">
        <f t="shared" si="1245"/>
        <v>490.2</v>
      </c>
      <c r="BQ297" s="14">
        <v>-490.2</v>
      </c>
      <c r="BR297" s="14">
        <f t="shared" si="1246"/>
        <v>0</v>
      </c>
      <c r="BS297" s="14"/>
      <c r="BT297" s="14">
        <f t="shared" si="1247"/>
        <v>0</v>
      </c>
      <c r="BU297" s="14"/>
      <c r="BV297" s="14">
        <f t="shared" si="1248"/>
        <v>0</v>
      </c>
      <c r="BW297" s="14"/>
      <c r="BX297" s="14">
        <f t="shared" si="1249"/>
        <v>0</v>
      </c>
      <c r="BY297" s="14"/>
      <c r="BZ297" s="14">
        <f t="shared" si="1250"/>
        <v>0</v>
      </c>
      <c r="CA297" s="14"/>
      <c r="CB297" s="14">
        <f t="shared" si="1251"/>
        <v>0</v>
      </c>
      <c r="CC297" s="14"/>
      <c r="CD297" s="14">
        <f t="shared" si="1252"/>
        <v>0</v>
      </c>
      <c r="CE297" s="14"/>
      <c r="CF297" s="14">
        <f t="shared" si="1253"/>
        <v>0</v>
      </c>
      <c r="CG297" s="24"/>
      <c r="CH297" s="14">
        <f t="shared" si="1254"/>
        <v>0</v>
      </c>
      <c r="CI297" s="8" t="s">
        <v>278</v>
      </c>
      <c r="CJ297" s="11">
        <v>0</v>
      </c>
    </row>
    <row r="298" spans="1:88" s="3" customFormat="1" ht="56.25" hidden="1" customHeight="1" x14ac:dyDescent="0.35">
      <c r="A298" s="57" t="s">
        <v>334</v>
      </c>
      <c r="B298" s="61" t="s">
        <v>280</v>
      </c>
      <c r="C298" s="5" t="s">
        <v>125</v>
      </c>
      <c r="D298" s="14"/>
      <c r="E298" s="43"/>
      <c r="F298" s="13">
        <f t="shared" si="1256"/>
        <v>0</v>
      </c>
      <c r="G298" s="14"/>
      <c r="H298" s="13">
        <f t="shared" si="1218"/>
        <v>0</v>
      </c>
      <c r="I298" s="14"/>
      <c r="J298" s="13">
        <f t="shared" si="1219"/>
        <v>0</v>
      </c>
      <c r="K298" s="14"/>
      <c r="L298" s="13">
        <f t="shared" si="1220"/>
        <v>0</v>
      </c>
      <c r="M298" s="14"/>
      <c r="N298" s="13">
        <f t="shared" si="1221"/>
        <v>0</v>
      </c>
      <c r="O298" s="14"/>
      <c r="P298" s="13">
        <f t="shared" si="1222"/>
        <v>0</v>
      </c>
      <c r="Q298" s="14"/>
      <c r="R298" s="13">
        <f t="shared" si="1223"/>
        <v>0</v>
      </c>
      <c r="S298" s="14"/>
      <c r="T298" s="13">
        <f t="shared" si="1224"/>
        <v>0</v>
      </c>
      <c r="U298" s="14"/>
      <c r="V298" s="13">
        <f t="shared" si="1225"/>
        <v>0</v>
      </c>
      <c r="W298" s="14"/>
      <c r="X298" s="13">
        <f t="shared" si="1226"/>
        <v>0</v>
      </c>
      <c r="Y298" s="14"/>
      <c r="Z298" s="13">
        <f t="shared" si="1227"/>
        <v>0</v>
      </c>
      <c r="AA298" s="14"/>
      <c r="AB298" s="13">
        <f t="shared" si="1228"/>
        <v>0</v>
      </c>
      <c r="AC298" s="24"/>
      <c r="AD298" s="13">
        <f t="shared" si="1229"/>
        <v>0</v>
      </c>
      <c r="AE298" s="14"/>
      <c r="AF298" s="43"/>
      <c r="AG298" s="13">
        <f t="shared" si="1257"/>
        <v>0</v>
      </c>
      <c r="AH298" s="14"/>
      <c r="AI298" s="13">
        <f t="shared" si="1230"/>
        <v>0</v>
      </c>
      <c r="AJ298" s="14"/>
      <c r="AK298" s="13">
        <f t="shared" si="1231"/>
        <v>0</v>
      </c>
      <c r="AL298" s="14"/>
      <c r="AM298" s="13">
        <f t="shared" si="1232"/>
        <v>0</v>
      </c>
      <c r="AN298" s="14"/>
      <c r="AO298" s="13">
        <f t="shared" si="1233"/>
        <v>0</v>
      </c>
      <c r="AP298" s="14"/>
      <c r="AQ298" s="13">
        <f t="shared" si="1234"/>
        <v>0</v>
      </c>
      <c r="AR298" s="14"/>
      <c r="AS298" s="13">
        <f t="shared" si="1235"/>
        <v>0</v>
      </c>
      <c r="AT298" s="14"/>
      <c r="AU298" s="13">
        <f t="shared" si="1236"/>
        <v>0</v>
      </c>
      <c r="AV298" s="14"/>
      <c r="AW298" s="13">
        <f t="shared" si="1237"/>
        <v>0</v>
      </c>
      <c r="AX298" s="14"/>
      <c r="AY298" s="13">
        <f t="shared" si="1238"/>
        <v>0</v>
      </c>
      <c r="AZ298" s="14"/>
      <c r="BA298" s="13">
        <f t="shared" si="1239"/>
        <v>0</v>
      </c>
      <c r="BB298" s="14"/>
      <c r="BC298" s="13">
        <f t="shared" si="1240"/>
        <v>0</v>
      </c>
      <c r="BD298" s="14"/>
      <c r="BE298" s="13">
        <f t="shared" si="1241"/>
        <v>0</v>
      </c>
      <c r="BF298" s="24"/>
      <c r="BG298" s="13">
        <f t="shared" si="1242"/>
        <v>0</v>
      </c>
      <c r="BH298" s="14"/>
      <c r="BI298" s="14">
        <v>490.2</v>
      </c>
      <c r="BJ298" s="14">
        <f t="shared" si="1258"/>
        <v>490.2</v>
      </c>
      <c r="BK298" s="14"/>
      <c r="BL298" s="14">
        <f t="shared" si="1243"/>
        <v>490.2</v>
      </c>
      <c r="BM298" s="14"/>
      <c r="BN298" s="14">
        <f t="shared" si="1244"/>
        <v>490.2</v>
      </c>
      <c r="BO298" s="14"/>
      <c r="BP298" s="14">
        <f t="shared" si="1245"/>
        <v>490.2</v>
      </c>
      <c r="BQ298" s="14">
        <v>-490.2</v>
      </c>
      <c r="BR298" s="14">
        <f t="shared" si="1246"/>
        <v>0</v>
      </c>
      <c r="BS298" s="14"/>
      <c r="BT298" s="14">
        <f t="shared" si="1247"/>
        <v>0</v>
      </c>
      <c r="BU298" s="14"/>
      <c r="BV298" s="14">
        <f t="shared" si="1248"/>
        <v>0</v>
      </c>
      <c r="BW298" s="14"/>
      <c r="BX298" s="14">
        <f t="shared" si="1249"/>
        <v>0</v>
      </c>
      <c r="BY298" s="14"/>
      <c r="BZ298" s="14">
        <f t="shared" si="1250"/>
        <v>0</v>
      </c>
      <c r="CA298" s="14"/>
      <c r="CB298" s="14">
        <f t="shared" si="1251"/>
        <v>0</v>
      </c>
      <c r="CC298" s="14"/>
      <c r="CD298" s="14">
        <f t="shared" si="1252"/>
        <v>0</v>
      </c>
      <c r="CE298" s="14"/>
      <c r="CF298" s="14">
        <f t="shared" si="1253"/>
        <v>0</v>
      </c>
      <c r="CG298" s="24"/>
      <c r="CH298" s="14">
        <f t="shared" si="1254"/>
        <v>0</v>
      </c>
      <c r="CI298" s="8" t="s">
        <v>281</v>
      </c>
      <c r="CJ298" s="11">
        <v>0</v>
      </c>
    </row>
    <row r="299" spans="1:88" ht="56.25" customHeight="1" x14ac:dyDescent="0.35">
      <c r="A299" s="107" t="s">
        <v>383</v>
      </c>
      <c r="B299" s="95" t="s">
        <v>283</v>
      </c>
      <c r="C299" s="100" t="s">
        <v>125</v>
      </c>
      <c r="D299" s="14"/>
      <c r="E299" s="43"/>
      <c r="F299" s="13">
        <f t="shared" si="1256"/>
        <v>0</v>
      </c>
      <c r="G299" s="14"/>
      <c r="H299" s="13">
        <f t="shared" si="1218"/>
        <v>0</v>
      </c>
      <c r="I299" s="14"/>
      <c r="J299" s="13">
        <f t="shared" si="1219"/>
        <v>0</v>
      </c>
      <c r="K299" s="14"/>
      <c r="L299" s="13">
        <f t="shared" si="1220"/>
        <v>0</v>
      </c>
      <c r="M299" s="14"/>
      <c r="N299" s="13">
        <f t="shared" si="1221"/>
        <v>0</v>
      </c>
      <c r="O299" s="14"/>
      <c r="P299" s="13">
        <f t="shared" si="1222"/>
        <v>0</v>
      </c>
      <c r="Q299" s="14"/>
      <c r="R299" s="13">
        <f t="shared" si="1223"/>
        <v>0</v>
      </c>
      <c r="S299" s="14"/>
      <c r="T299" s="13">
        <f t="shared" si="1224"/>
        <v>0</v>
      </c>
      <c r="U299" s="14"/>
      <c r="V299" s="13">
        <f t="shared" si="1225"/>
        <v>0</v>
      </c>
      <c r="W299" s="14"/>
      <c r="X299" s="13">
        <f t="shared" si="1226"/>
        <v>0</v>
      </c>
      <c r="Y299" s="14"/>
      <c r="Z299" s="13">
        <f t="shared" si="1227"/>
        <v>0</v>
      </c>
      <c r="AA299" s="14"/>
      <c r="AB299" s="13">
        <f t="shared" si="1228"/>
        <v>0</v>
      </c>
      <c r="AC299" s="24"/>
      <c r="AD299" s="41">
        <f t="shared" si="1229"/>
        <v>0</v>
      </c>
      <c r="AE299" s="14"/>
      <c r="AF299" s="43"/>
      <c r="AG299" s="13">
        <f t="shared" si="1257"/>
        <v>0</v>
      </c>
      <c r="AH299" s="14"/>
      <c r="AI299" s="13">
        <f t="shared" si="1230"/>
        <v>0</v>
      </c>
      <c r="AJ299" s="14"/>
      <c r="AK299" s="13">
        <f t="shared" si="1231"/>
        <v>0</v>
      </c>
      <c r="AL299" s="14"/>
      <c r="AM299" s="13">
        <f t="shared" si="1232"/>
        <v>0</v>
      </c>
      <c r="AN299" s="14"/>
      <c r="AO299" s="13">
        <f t="shared" si="1233"/>
        <v>0</v>
      </c>
      <c r="AP299" s="14"/>
      <c r="AQ299" s="13">
        <f t="shared" si="1234"/>
        <v>0</v>
      </c>
      <c r="AR299" s="14"/>
      <c r="AS299" s="13">
        <f t="shared" si="1235"/>
        <v>0</v>
      </c>
      <c r="AT299" s="14"/>
      <c r="AU299" s="13">
        <f t="shared" si="1236"/>
        <v>0</v>
      </c>
      <c r="AV299" s="14"/>
      <c r="AW299" s="13">
        <f t="shared" si="1237"/>
        <v>0</v>
      </c>
      <c r="AX299" s="14"/>
      <c r="AY299" s="13">
        <f t="shared" si="1238"/>
        <v>0</v>
      </c>
      <c r="AZ299" s="14"/>
      <c r="BA299" s="13">
        <f t="shared" si="1239"/>
        <v>0</v>
      </c>
      <c r="BB299" s="14"/>
      <c r="BC299" s="13">
        <f t="shared" si="1240"/>
        <v>0</v>
      </c>
      <c r="BD299" s="14"/>
      <c r="BE299" s="13">
        <f t="shared" si="1241"/>
        <v>0</v>
      </c>
      <c r="BF299" s="24"/>
      <c r="BG299" s="41">
        <f t="shared" si="1242"/>
        <v>0</v>
      </c>
      <c r="BH299" s="14"/>
      <c r="BI299" s="14">
        <v>490.2</v>
      </c>
      <c r="BJ299" s="14">
        <f t="shared" si="1258"/>
        <v>490.2</v>
      </c>
      <c r="BK299" s="14"/>
      <c r="BL299" s="14">
        <f t="shared" si="1243"/>
        <v>490.2</v>
      </c>
      <c r="BM299" s="14"/>
      <c r="BN299" s="14">
        <f t="shared" si="1244"/>
        <v>490.2</v>
      </c>
      <c r="BO299" s="14"/>
      <c r="BP299" s="14">
        <f t="shared" si="1245"/>
        <v>490.2</v>
      </c>
      <c r="BQ299" s="14"/>
      <c r="BR299" s="14">
        <f t="shared" si="1246"/>
        <v>490.2</v>
      </c>
      <c r="BS299" s="14"/>
      <c r="BT299" s="14">
        <f t="shared" si="1247"/>
        <v>490.2</v>
      </c>
      <c r="BU299" s="14"/>
      <c r="BV299" s="14">
        <f t="shared" si="1248"/>
        <v>490.2</v>
      </c>
      <c r="BW299" s="14"/>
      <c r="BX299" s="14">
        <f t="shared" si="1249"/>
        <v>490.2</v>
      </c>
      <c r="BY299" s="14"/>
      <c r="BZ299" s="14">
        <f t="shared" si="1250"/>
        <v>490.2</v>
      </c>
      <c r="CA299" s="14"/>
      <c r="CB299" s="14">
        <f t="shared" si="1251"/>
        <v>490.2</v>
      </c>
      <c r="CC299" s="14"/>
      <c r="CD299" s="14">
        <f t="shared" si="1252"/>
        <v>490.2</v>
      </c>
      <c r="CE299" s="14"/>
      <c r="CF299" s="14">
        <f t="shared" si="1253"/>
        <v>490.2</v>
      </c>
      <c r="CG299" s="24"/>
      <c r="CH299" s="43">
        <f t="shared" si="1254"/>
        <v>490.2</v>
      </c>
      <c r="CI299" s="8" t="s">
        <v>284</v>
      </c>
      <c r="CJ299" s="11"/>
    </row>
    <row r="300" spans="1:88" ht="56.25" customHeight="1" x14ac:dyDescent="0.35">
      <c r="A300" s="107" t="s">
        <v>384</v>
      </c>
      <c r="B300" s="95" t="s">
        <v>293</v>
      </c>
      <c r="C300" s="100" t="s">
        <v>125</v>
      </c>
      <c r="D300" s="14"/>
      <c r="E300" s="43"/>
      <c r="F300" s="13"/>
      <c r="G300" s="14">
        <v>4711.7730000000001</v>
      </c>
      <c r="H300" s="13">
        <f t="shared" si="1218"/>
        <v>4711.7730000000001</v>
      </c>
      <c r="I300" s="14"/>
      <c r="J300" s="13">
        <f t="shared" si="1219"/>
        <v>4711.7730000000001</v>
      </c>
      <c r="K300" s="14"/>
      <c r="L300" s="13">
        <f t="shared" si="1220"/>
        <v>4711.7730000000001</v>
      </c>
      <c r="M300" s="14"/>
      <c r="N300" s="13">
        <f t="shared" si="1221"/>
        <v>4711.7730000000001</v>
      </c>
      <c r="O300" s="14"/>
      <c r="P300" s="13">
        <f t="shared" si="1222"/>
        <v>4711.7730000000001</v>
      </c>
      <c r="Q300" s="14"/>
      <c r="R300" s="13">
        <f t="shared" si="1223"/>
        <v>4711.7730000000001</v>
      </c>
      <c r="S300" s="14"/>
      <c r="T300" s="13">
        <f t="shared" si="1224"/>
        <v>4711.7730000000001</v>
      </c>
      <c r="U300" s="14"/>
      <c r="V300" s="13">
        <f t="shared" si="1225"/>
        <v>4711.7730000000001</v>
      </c>
      <c r="W300" s="14"/>
      <c r="X300" s="13">
        <f t="shared" si="1226"/>
        <v>4711.7730000000001</v>
      </c>
      <c r="Y300" s="14"/>
      <c r="Z300" s="13">
        <f t="shared" si="1227"/>
        <v>4711.7730000000001</v>
      </c>
      <c r="AA300" s="14"/>
      <c r="AB300" s="13">
        <f t="shared" si="1228"/>
        <v>4711.7730000000001</v>
      </c>
      <c r="AC300" s="24"/>
      <c r="AD300" s="41">
        <f t="shared" si="1229"/>
        <v>4711.7730000000001</v>
      </c>
      <c r="AE300" s="14"/>
      <c r="AF300" s="43"/>
      <c r="AG300" s="13"/>
      <c r="AH300" s="14"/>
      <c r="AI300" s="13">
        <f t="shared" si="1230"/>
        <v>0</v>
      </c>
      <c r="AJ300" s="14"/>
      <c r="AK300" s="13">
        <f t="shared" si="1231"/>
        <v>0</v>
      </c>
      <c r="AL300" s="14"/>
      <c r="AM300" s="13">
        <f t="shared" si="1232"/>
        <v>0</v>
      </c>
      <c r="AN300" s="14"/>
      <c r="AO300" s="13">
        <f t="shared" si="1233"/>
        <v>0</v>
      </c>
      <c r="AP300" s="14"/>
      <c r="AQ300" s="13">
        <f t="shared" si="1234"/>
        <v>0</v>
      </c>
      <c r="AR300" s="14"/>
      <c r="AS300" s="13">
        <f t="shared" si="1235"/>
        <v>0</v>
      </c>
      <c r="AT300" s="14"/>
      <c r="AU300" s="13">
        <f t="shared" si="1236"/>
        <v>0</v>
      </c>
      <c r="AV300" s="14"/>
      <c r="AW300" s="13">
        <f t="shared" si="1237"/>
        <v>0</v>
      </c>
      <c r="AX300" s="14"/>
      <c r="AY300" s="13">
        <f t="shared" si="1238"/>
        <v>0</v>
      </c>
      <c r="AZ300" s="14"/>
      <c r="BA300" s="13">
        <f t="shared" si="1239"/>
        <v>0</v>
      </c>
      <c r="BB300" s="14"/>
      <c r="BC300" s="13">
        <f t="shared" si="1240"/>
        <v>0</v>
      </c>
      <c r="BD300" s="14"/>
      <c r="BE300" s="13">
        <f t="shared" si="1241"/>
        <v>0</v>
      </c>
      <c r="BF300" s="24"/>
      <c r="BG300" s="41">
        <f t="shared" si="1242"/>
        <v>0</v>
      </c>
      <c r="BH300" s="14"/>
      <c r="BI300" s="14"/>
      <c r="BJ300" s="14"/>
      <c r="BK300" s="14"/>
      <c r="BL300" s="14">
        <f t="shared" si="1243"/>
        <v>0</v>
      </c>
      <c r="BM300" s="14"/>
      <c r="BN300" s="14">
        <f t="shared" si="1244"/>
        <v>0</v>
      </c>
      <c r="BO300" s="14"/>
      <c r="BP300" s="14">
        <f t="shared" si="1245"/>
        <v>0</v>
      </c>
      <c r="BQ300" s="14"/>
      <c r="BR300" s="14">
        <f t="shared" si="1246"/>
        <v>0</v>
      </c>
      <c r="BS300" s="14"/>
      <c r="BT300" s="14">
        <f t="shared" si="1247"/>
        <v>0</v>
      </c>
      <c r="BU300" s="14"/>
      <c r="BV300" s="14">
        <f t="shared" si="1248"/>
        <v>0</v>
      </c>
      <c r="BW300" s="14"/>
      <c r="BX300" s="14">
        <f t="shared" si="1249"/>
        <v>0</v>
      </c>
      <c r="BY300" s="14"/>
      <c r="BZ300" s="14">
        <f t="shared" si="1250"/>
        <v>0</v>
      </c>
      <c r="CA300" s="14"/>
      <c r="CB300" s="14">
        <f t="shared" si="1251"/>
        <v>0</v>
      </c>
      <c r="CC300" s="14"/>
      <c r="CD300" s="14">
        <f t="shared" si="1252"/>
        <v>0</v>
      </c>
      <c r="CE300" s="14"/>
      <c r="CF300" s="14">
        <f t="shared" si="1253"/>
        <v>0</v>
      </c>
      <c r="CG300" s="24"/>
      <c r="CH300" s="43">
        <f t="shared" si="1254"/>
        <v>0</v>
      </c>
      <c r="CI300" s="8" t="s">
        <v>294</v>
      </c>
      <c r="CJ300" s="11"/>
    </row>
    <row r="301" spans="1:88" ht="56.25" customHeight="1" x14ac:dyDescent="0.35">
      <c r="A301" s="107" t="s">
        <v>391</v>
      </c>
      <c r="B301" s="95" t="s">
        <v>295</v>
      </c>
      <c r="C301" s="100" t="s">
        <v>125</v>
      </c>
      <c r="D301" s="14"/>
      <c r="E301" s="43"/>
      <c r="F301" s="13"/>
      <c r="G301" s="14">
        <v>244.03</v>
      </c>
      <c r="H301" s="13">
        <f t="shared" si="1218"/>
        <v>244.03</v>
      </c>
      <c r="I301" s="14"/>
      <c r="J301" s="13">
        <f t="shared" si="1219"/>
        <v>244.03</v>
      </c>
      <c r="K301" s="14"/>
      <c r="L301" s="13">
        <f t="shared" si="1220"/>
        <v>244.03</v>
      </c>
      <c r="M301" s="14">
        <v>6175.7709999999997</v>
      </c>
      <c r="N301" s="13">
        <f t="shared" si="1221"/>
        <v>6419.8009999999995</v>
      </c>
      <c r="O301" s="14"/>
      <c r="P301" s="13">
        <f t="shared" si="1222"/>
        <v>6419.8009999999995</v>
      </c>
      <c r="Q301" s="14"/>
      <c r="R301" s="13">
        <f t="shared" si="1223"/>
        <v>6419.8009999999995</v>
      </c>
      <c r="S301" s="14"/>
      <c r="T301" s="13">
        <f t="shared" si="1224"/>
        <v>6419.8009999999995</v>
      </c>
      <c r="U301" s="14"/>
      <c r="V301" s="13">
        <f t="shared" si="1225"/>
        <v>6419.8009999999995</v>
      </c>
      <c r="W301" s="14"/>
      <c r="X301" s="13">
        <f t="shared" si="1226"/>
        <v>6419.8009999999995</v>
      </c>
      <c r="Y301" s="14">
        <v>-6175.7709999999997</v>
      </c>
      <c r="Z301" s="13">
        <f t="shared" si="1227"/>
        <v>244.02999999999975</v>
      </c>
      <c r="AA301" s="14"/>
      <c r="AB301" s="13">
        <f t="shared" si="1228"/>
        <v>244.02999999999975</v>
      </c>
      <c r="AC301" s="24"/>
      <c r="AD301" s="41">
        <f t="shared" si="1229"/>
        <v>244.02999999999975</v>
      </c>
      <c r="AE301" s="14"/>
      <c r="AF301" s="43"/>
      <c r="AG301" s="13"/>
      <c r="AH301" s="14"/>
      <c r="AI301" s="13">
        <f t="shared" si="1230"/>
        <v>0</v>
      </c>
      <c r="AJ301" s="14"/>
      <c r="AK301" s="13">
        <f t="shared" si="1231"/>
        <v>0</v>
      </c>
      <c r="AL301" s="14"/>
      <c r="AM301" s="13">
        <f t="shared" si="1232"/>
        <v>0</v>
      </c>
      <c r="AN301" s="14"/>
      <c r="AO301" s="13">
        <f t="shared" si="1233"/>
        <v>0</v>
      </c>
      <c r="AP301" s="14"/>
      <c r="AQ301" s="13">
        <f t="shared" si="1234"/>
        <v>0</v>
      </c>
      <c r="AR301" s="14"/>
      <c r="AS301" s="13">
        <f t="shared" si="1235"/>
        <v>0</v>
      </c>
      <c r="AT301" s="14"/>
      <c r="AU301" s="13">
        <f t="shared" si="1236"/>
        <v>0</v>
      </c>
      <c r="AV301" s="14"/>
      <c r="AW301" s="13">
        <f t="shared" si="1237"/>
        <v>0</v>
      </c>
      <c r="AX301" s="14"/>
      <c r="AY301" s="13">
        <f t="shared" si="1238"/>
        <v>0</v>
      </c>
      <c r="AZ301" s="14"/>
      <c r="BA301" s="13">
        <f t="shared" si="1239"/>
        <v>0</v>
      </c>
      <c r="BB301" s="14">
        <v>6175.7709999999997</v>
      </c>
      <c r="BC301" s="13">
        <f t="shared" si="1240"/>
        <v>6175.7709999999997</v>
      </c>
      <c r="BD301" s="14"/>
      <c r="BE301" s="13">
        <f t="shared" si="1241"/>
        <v>6175.7709999999997</v>
      </c>
      <c r="BF301" s="24"/>
      <c r="BG301" s="41">
        <f t="shared" si="1242"/>
        <v>6175.7709999999997</v>
      </c>
      <c r="BH301" s="14"/>
      <c r="BI301" s="14"/>
      <c r="BJ301" s="14"/>
      <c r="BK301" s="14"/>
      <c r="BL301" s="14">
        <f t="shared" si="1243"/>
        <v>0</v>
      </c>
      <c r="BM301" s="14"/>
      <c r="BN301" s="14">
        <f t="shared" si="1244"/>
        <v>0</v>
      </c>
      <c r="BO301" s="14"/>
      <c r="BP301" s="14">
        <f t="shared" si="1245"/>
        <v>0</v>
      </c>
      <c r="BQ301" s="14"/>
      <c r="BR301" s="14">
        <f t="shared" si="1246"/>
        <v>0</v>
      </c>
      <c r="BS301" s="14"/>
      <c r="BT301" s="14">
        <f t="shared" si="1247"/>
        <v>0</v>
      </c>
      <c r="BU301" s="14"/>
      <c r="BV301" s="14">
        <f t="shared" si="1248"/>
        <v>0</v>
      </c>
      <c r="BW301" s="14"/>
      <c r="BX301" s="14">
        <f t="shared" si="1249"/>
        <v>0</v>
      </c>
      <c r="BY301" s="14"/>
      <c r="BZ301" s="14">
        <f t="shared" si="1250"/>
        <v>0</v>
      </c>
      <c r="CA301" s="14"/>
      <c r="CB301" s="14">
        <f t="shared" si="1251"/>
        <v>0</v>
      </c>
      <c r="CC301" s="14">
        <v>0</v>
      </c>
      <c r="CD301" s="14">
        <f t="shared" si="1252"/>
        <v>0</v>
      </c>
      <c r="CE301" s="14">
        <v>0</v>
      </c>
      <c r="CF301" s="14">
        <f t="shared" si="1253"/>
        <v>0</v>
      </c>
      <c r="CG301" s="24">
        <v>0</v>
      </c>
      <c r="CH301" s="43">
        <f t="shared" si="1254"/>
        <v>0</v>
      </c>
      <c r="CI301" s="8" t="s">
        <v>296</v>
      </c>
      <c r="CJ301" s="11"/>
    </row>
    <row r="302" spans="1:88" ht="56.25" customHeight="1" x14ac:dyDescent="0.35">
      <c r="A302" s="107" t="s">
        <v>403</v>
      </c>
      <c r="B302" s="95" t="s">
        <v>292</v>
      </c>
      <c r="C302" s="100" t="s">
        <v>125</v>
      </c>
      <c r="D302" s="14"/>
      <c r="E302" s="43"/>
      <c r="F302" s="13"/>
      <c r="G302" s="14">
        <v>3413.5680000000002</v>
      </c>
      <c r="H302" s="13">
        <f t="shared" si="1218"/>
        <v>3413.5680000000002</v>
      </c>
      <c r="I302" s="14"/>
      <c r="J302" s="13">
        <f t="shared" si="1219"/>
        <v>3413.5680000000002</v>
      </c>
      <c r="K302" s="14"/>
      <c r="L302" s="13">
        <f t="shared" si="1220"/>
        <v>3413.5680000000002</v>
      </c>
      <c r="M302" s="14"/>
      <c r="N302" s="13">
        <f t="shared" si="1221"/>
        <v>3413.5680000000002</v>
      </c>
      <c r="O302" s="14"/>
      <c r="P302" s="13">
        <f t="shared" si="1222"/>
        <v>3413.5680000000002</v>
      </c>
      <c r="Q302" s="14"/>
      <c r="R302" s="13">
        <f t="shared" si="1223"/>
        <v>3413.5680000000002</v>
      </c>
      <c r="S302" s="14"/>
      <c r="T302" s="13">
        <f t="shared" si="1224"/>
        <v>3413.5680000000002</v>
      </c>
      <c r="U302" s="14"/>
      <c r="V302" s="13">
        <f t="shared" si="1225"/>
        <v>3413.5680000000002</v>
      </c>
      <c r="W302" s="14"/>
      <c r="X302" s="13">
        <f t="shared" si="1226"/>
        <v>3413.5680000000002</v>
      </c>
      <c r="Y302" s="14"/>
      <c r="Z302" s="13">
        <f t="shared" si="1227"/>
        <v>3413.5680000000002</v>
      </c>
      <c r="AA302" s="14"/>
      <c r="AB302" s="13">
        <f t="shared" si="1228"/>
        <v>3413.5680000000002</v>
      </c>
      <c r="AC302" s="24"/>
      <c r="AD302" s="41">
        <f t="shared" si="1229"/>
        <v>3413.5680000000002</v>
      </c>
      <c r="AE302" s="14"/>
      <c r="AF302" s="43"/>
      <c r="AG302" s="13"/>
      <c r="AH302" s="14"/>
      <c r="AI302" s="13">
        <f t="shared" si="1230"/>
        <v>0</v>
      </c>
      <c r="AJ302" s="14"/>
      <c r="AK302" s="13">
        <f t="shared" si="1231"/>
        <v>0</v>
      </c>
      <c r="AL302" s="14"/>
      <c r="AM302" s="13">
        <f t="shared" si="1232"/>
        <v>0</v>
      </c>
      <c r="AN302" s="14"/>
      <c r="AO302" s="13">
        <f t="shared" si="1233"/>
        <v>0</v>
      </c>
      <c r="AP302" s="14"/>
      <c r="AQ302" s="13">
        <f t="shared" si="1234"/>
        <v>0</v>
      </c>
      <c r="AR302" s="14"/>
      <c r="AS302" s="13">
        <f t="shared" si="1235"/>
        <v>0</v>
      </c>
      <c r="AT302" s="14"/>
      <c r="AU302" s="13">
        <f t="shared" si="1236"/>
        <v>0</v>
      </c>
      <c r="AV302" s="14"/>
      <c r="AW302" s="13">
        <f t="shared" si="1237"/>
        <v>0</v>
      </c>
      <c r="AX302" s="14"/>
      <c r="AY302" s="13">
        <f t="shared" si="1238"/>
        <v>0</v>
      </c>
      <c r="AZ302" s="14"/>
      <c r="BA302" s="13">
        <f t="shared" si="1239"/>
        <v>0</v>
      </c>
      <c r="BB302" s="14"/>
      <c r="BC302" s="13">
        <f t="shared" si="1240"/>
        <v>0</v>
      </c>
      <c r="BD302" s="14"/>
      <c r="BE302" s="13">
        <f t="shared" si="1241"/>
        <v>0</v>
      </c>
      <c r="BF302" s="24"/>
      <c r="BG302" s="41">
        <f t="shared" si="1242"/>
        <v>0</v>
      </c>
      <c r="BH302" s="14"/>
      <c r="BI302" s="14"/>
      <c r="BJ302" s="14"/>
      <c r="BK302" s="14"/>
      <c r="BL302" s="14">
        <f t="shared" si="1243"/>
        <v>0</v>
      </c>
      <c r="BM302" s="14"/>
      <c r="BN302" s="14">
        <f t="shared" si="1244"/>
        <v>0</v>
      </c>
      <c r="BO302" s="14"/>
      <c r="BP302" s="14">
        <f t="shared" si="1245"/>
        <v>0</v>
      </c>
      <c r="BQ302" s="14"/>
      <c r="BR302" s="14">
        <f t="shared" si="1246"/>
        <v>0</v>
      </c>
      <c r="BS302" s="14"/>
      <c r="BT302" s="14">
        <f t="shared" si="1247"/>
        <v>0</v>
      </c>
      <c r="BU302" s="14"/>
      <c r="BV302" s="14">
        <f t="shared" si="1248"/>
        <v>0</v>
      </c>
      <c r="BW302" s="14"/>
      <c r="BX302" s="14">
        <f t="shared" si="1249"/>
        <v>0</v>
      </c>
      <c r="BY302" s="14"/>
      <c r="BZ302" s="14">
        <f t="shared" si="1250"/>
        <v>0</v>
      </c>
      <c r="CA302" s="14"/>
      <c r="CB302" s="14">
        <f t="shared" si="1251"/>
        <v>0</v>
      </c>
      <c r="CC302" s="14"/>
      <c r="CD302" s="14">
        <f t="shared" si="1252"/>
        <v>0</v>
      </c>
      <c r="CE302" s="14"/>
      <c r="CF302" s="14">
        <f t="shared" si="1253"/>
        <v>0</v>
      </c>
      <c r="CG302" s="24"/>
      <c r="CH302" s="43">
        <f t="shared" si="1254"/>
        <v>0</v>
      </c>
      <c r="CI302" s="8" t="s">
        <v>344</v>
      </c>
      <c r="CJ302" s="11"/>
    </row>
    <row r="303" spans="1:88" x14ac:dyDescent="0.35">
      <c r="A303" s="90"/>
      <c r="B303" s="95" t="s">
        <v>124</v>
      </c>
      <c r="C303" s="100"/>
      <c r="D303" s="28">
        <f>D305+D306</f>
        <v>300000</v>
      </c>
      <c r="E303" s="28">
        <f>E305+E306</f>
        <v>0</v>
      </c>
      <c r="F303" s="27">
        <f t="shared" si="1256"/>
        <v>300000</v>
      </c>
      <c r="G303" s="28">
        <f>G305+G306</f>
        <v>14.087</v>
      </c>
      <c r="H303" s="27">
        <f t="shared" si="1218"/>
        <v>300014.087</v>
      </c>
      <c r="I303" s="28">
        <f>I305+I306</f>
        <v>0</v>
      </c>
      <c r="J303" s="27">
        <f t="shared" si="1219"/>
        <v>300014.087</v>
      </c>
      <c r="K303" s="28">
        <f>K305+K306</f>
        <v>0</v>
      </c>
      <c r="L303" s="27">
        <f t="shared" si="1220"/>
        <v>300014.087</v>
      </c>
      <c r="M303" s="28">
        <f>M305+M306</f>
        <v>13200</v>
      </c>
      <c r="N303" s="27">
        <f t="shared" si="1221"/>
        <v>313214.087</v>
      </c>
      <c r="O303" s="28">
        <f>O305+O306</f>
        <v>0</v>
      </c>
      <c r="P303" s="27">
        <f t="shared" si="1222"/>
        <v>313214.087</v>
      </c>
      <c r="Q303" s="28">
        <f>Q305+Q306</f>
        <v>20000</v>
      </c>
      <c r="R303" s="27">
        <f t="shared" si="1223"/>
        <v>333214.087</v>
      </c>
      <c r="S303" s="28">
        <f>S305+S306</f>
        <v>0</v>
      </c>
      <c r="T303" s="27">
        <f t="shared" si="1224"/>
        <v>333214.087</v>
      </c>
      <c r="U303" s="28">
        <f>U305+U306</f>
        <v>-22</v>
      </c>
      <c r="V303" s="27">
        <f t="shared" si="1225"/>
        <v>333192.087</v>
      </c>
      <c r="W303" s="28">
        <f>W305+W306</f>
        <v>0</v>
      </c>
      <c r="X303" s="27">
        <f t="shared" si="1226"/>
        <v>333192.087</v>
      </c>
      <c r="Y303" s="28">
        <f>Y305+Y306</f>
        <v>0</v>
      </c>
      <c r="Z303" s="27">
        <f t="shared" si="1227"/>
        <v>333192.087</v>
      </c>
      <c r="AA303" s="14">
        <f>AA305+AA306</f>
        <v>0</v>
      </c>
      <c r="AB303" s="27">
        <f t="shared" si="1228"/>
        <v>333192.087</v>
      </c>
      <c r="AC303" s="28">
        <f>AC305+AC306</f>
        <v>-31212.275000000001</v>
      </c>
      <c r="AD303" s="41">
        <f t="shared" si="1229"/>
        <v>301979.81199999998</v>
      </c>
      <c r="AE303" s="28">
        <f t="shared" ref="AE303:BH303" si="1259">AE305+AE306</f>
        <v>0</v>
      </c>
      <c r="AF303" s="28">
        <f>AF305+AF306</f>
        <v>0</v>
      </c>
      <c r="AG303" s="27">
        <f t="shared" si="1257"/>
        <v>0</v>
      </c>
      <c r="AH303" s="28">
        <f>AH305+AH306</f>
        <v>0</v>
      </c>
      <c r="AI303" s="27">
        <f t="shared" si="1230"/>
        <v>0</v>
      </c>
      <c r="AJ303" s="28">
        <f>AJ305+AJ306</f>
        <v>0</v>
      </c>
      <c r="AK303" s="27">
        <f t="shared" si="1231"/>
        <v>0</v>
      </c>
      <c r="AL303" s="28">
        <f>AL305+AL306</f>
        <v>0</v>
      </c>
      <c r="AM303" s="27">
        <f t="shared" si="1232"/>
        <v>0</v>
      </c>
      <c r="AN303" s="28">
        <f>AN305+AN306</f>
        <v>0</v>
      </c>
      <c r="AO303" s="27">
        <f t="shared" si="1233"/>
        <v>0</v>
      </c>
      <c r="AP303" s="28">
        <f>AP305+AP306</f>
        <v>0</v>
      </c>
      <c r="AQ303" s="27">
        <f t="shared" si="1234"/>
        <v>0</v>
      </c>
      <c r="AR303" s="28">
        <f>AR305+AR306</f>
        <v>0</v>
      </c>
      <c r="AS303" s="27">
        <f t="shared" si="1235"/>
        <v>0</v>
      </c>
      <c r="AT303" s="28">
        <f>AT305+AT306</f>
        <v>0</v>
      </c>
      <c r="AU303" s="27">
        <f t="shared" si="1236"/>
        <v>0</v>
      </c>
      <c r="AV303" s="28">
        <f>AV305+AV306</f>
        <v>0</v>
      </c>
      <c r="AW303" s="27">
        <f t="shared" si="1237"/>
        <v>0</v>
      </c>
      <c r="AX303" s="28">
        <f>AX305+AX306</f>
        <v>0</v>
      </c>
      <c r="AY303" s="27">
        <f t="shared" si="1238"/>
        <v>0</v>
      </c>
      <c r="AZ303" s="28">
        <f>AZ305+AZ306</f>
        <v>0</v>
      </c>
      <c r="BA303" s="27">
        <f t="shared" si="1239"/>
        <v>0</v>
      </c>
      <c r="BB303" s="14">
        <f>BB305+BB306</f>
        <v>0</v>
      </c>
      <c r="BC303" s="27">
        <f t="shared" si="1240"/>
        <v>0</v>
      </c>
      <c r="BD303" s="14">
        <f>BD305+BD306</f>
        <v>0</v>
      </c>
      <c r="BE303" s="27">
        <f t="shared" si="1241"/>
        <v>0</v>
      </c>
      <c r="BF303" s="28">
        <f>BF305+BF306</f>
        <v>0</v>
      </c>
      <c r="BG303" s="41">
        <f t="shared" si="1242"/>
        <v>0</v>
      </c>
      <c r="BH303" s="28">
        <f t="shared" si="1259"/>
        <v>0</v>
      </c>
      <c r="BI303" s="28">
        <f>BI305+BI306</f>
        <v>0</v>
      </c>
      <c r="BJ303" s="28">
        <f t="shared" si="1258"/>
        <v>0</v>
      </c>
      <c r="BK303" s="28">
        <f>BK305+BK306</f>
        <v>0</v>
      </c>
      <c r="BL303" s="28">
        <f t="shared" si="1243"/>
        <v>0</v>
      </c>
      <c r="BM303" s="28">
        <f>BM305+BM306</f>
        <v>0</v>
      </c>
      <c r="BN303" s="28">
        <f t="shared" si="1244"/>
        <v>0</v>
      </c>
      <c r="BO303" s="28">
        <f>BO305+BO306</f>
        <v>0</v>
      </c>
      <c r="BP303" s="28">
        <f t="shared" si="1245"/>
        <v>0</v>
      </c>
      <c r="BQ303" s="28">
        <f>BQ305+BQ306</f>
        <v>0</v>
      </c>
      <c r="BR303" s="28">
        <f t="shared" si="1246"/>
        <v>0</v>
      </c>
      <c r="BS303" s="28">
        <f>BS305+BS306</f>
        <v>0</v>
      </c>
      <c r="BT303" s="28">
        <f t="shared" si="1247"/>
        <v>0</v>
      </c>
      <c r="BU303" s="28">
        <f>BU305+BU306</f>
        <v>0</v>
      </c>
      <c r="BV303" s="28">
        <f t="shared" si="1248"/>
        <v>0</v>
      </c>
      <c r="BW303" s="28">
        <f>BW305+BW306</f>
        <v>0</v>
      </c>
      <c r="BX303" s="28">
        <f t="shared" si="1249"/>
        <v>0</v>
      </c>
      <c r="BY303" s="28">
        <f>BY305+BY306</f>
        <v>0</v>
      </c>
      <c r="BZ303" s="28">
        <f t="shared" si="1250"/>
        <v>0</v>
      </c>
      <c r="CA303" s="28">
        <f>CA305+CA306</f>
        <v>0</v>
      </c>
      <c r="CB303" s="28">
        <f t="shared" si="1251"/>
        <v>0</v>
      </c>
      <c r="CC303" s="14">
        <f>CC305+CC306</f>
        <v>0</v>
      </c>
      <c r="CD303" s="28">
        <f t="shared" si="1252"/>
        <v>0</v>
      </c>
      <c r="CE303" s="14">
        <f>CE305+CE306</f>
        <v>0</v>
      </c>
      <c r="CF303" s="28">
        <f t="shared" si="1253"/>
        <v>0</v>
      </c>
      <c r="CG303" s="28">
        <f>CG305+CG306</f>
        <v>0</v>
      </c>
      <c r="CH303" s="43">
        <f t="shared" si="1254"/>
        <v>0</v>
      </c>
      <c r="CI303" s="29" t="s">
        <v>285</v>
      </c>
      <c r="CJ303" s="31"/>
    </row>
    <row r="304" spans="1:88" x14ac:dyDescent="0.35">
      <c r="A304" s="90"/>
      <c r="B304" s="95" t="s">
        <v>5</v>
      </c>
      <c r="C304" s="100"/>
      <c r="D304" s="28"/>
      <c r="E304" s="28"/>
      <c r="F304" s="27"/>
      <c r="G304" s="28"/>
      <c r="H304" s="27"/>
      <c r="I304" s="28"/>
      <c r="J304" s="27"/>
      <c r="K304" s="28"/>
      <c r="L304" s="27"/>
      <c r="M304" s="28"/>
      <c r="N304" s="27"/>
      <c r="O304" s="28"/>
      <c r="P304" s="27"/>
      <c r="Q304" s="28"/>
      <c r="R304" s="27"/>
      <c r="S304" s="28"/>
      <c r="T304" s="27"/>
      <c r="U304" s="28"/>
      <c r="V304" s="27"/>
      <c r="W304" s="28"/>
      <c r="X304" s="27"/>
      <c r="Y304" s="28"/>
      <c r="Z304" s="27"/>
      <c r="AA304" s="14"/>
      <c r="AB304" s="27"/>
      <c r="AC304" s="28"/>
      <c r="AD304" s="41"/>
      <c r="AE304" s="28"/>
      <c r="AF304" s="28"/>
      <c r="AG304" s="27"/>
      <c r="AH304" s="28"/>
      <c r="AI304" s="27"/>
      <c r="AJ304" s="28"/>
      <c r="AK304" s="27"/>
      <c r="AL304" s="28"/>
      <c r="AM304" s="27"/>
      <c r="AN304" s="28"/>
      <c r="AO304" s="27"/>
      <c r="AP304" s="28"/>
      <c r="AQ304" s="27"/>
      <c r="AR304" s="28"/>
      <c r="AS304" s="27"/>
      <c r="AT304" s="28"/>
      <c r="AU304" s="27"/>
      <c r="AV304" s="28"/>
      <c r="AW304" s="27"/>
      <c r="AX304" s="28"/>
      <c r="AY304" s="27"/>
      <c r="AZ304" s="28"/>
      <c r="BA304" s="27"/>
      <c r="BB304" s="14"/>
      <c r="BC304" s="27"/>
      <c r="BD304" s="14"/>
      <c r="BE304" s="27"/>
      <c r="BF304" s="28"/>
      <c r="BG304" s="41"/>
      <c r="BH304" s="28"/>
      <c r="BI304" s="28"/>
      <c r="BJ304" s="28"/>
      <c r="BK304" s="28"/>
      <c r="BL304" s="28"/>
      <c r="BM304" s="28"/>
      <c r="BN304" s="28"/>
      <c r="BO304" s="28"/>
      <c r="BP304" s="28"/>
      <c r="BQ304" s="28"/>
      <c r="BR304" s="28"/>
      <c r="BS304" s="28"/>
      <c r="BT304" s="28"/>
      <c r="BU304" s="28"/>
      <c r="BV304" s="28"/>
      <c r="BW304" s="28"/>
      <c r="BX304" s="28"/>
      <c r="BY304" s="28"/>
      <c r="BZ304" s="28"/>
      <c r="CA304" s="28"/>
      <c r="CB304" s="28"/>
      <c r="CC304" s="14"/>
      <c r="CD304" s="28"/>
      <c r="CE304" s="14"/>
      <c r="CF304" s="28"/>
      <c r="CG304" s="28"/>
      <c r="CH304" s="43"/>
      <c r="CI304" s="29"/>
      <c r="CJ304" s="31"/>
    </row>
    <row r="305" spans="1:88" s="30" customFormat="1" ht="18.75" hidden="1" customHeight="1" x14ac:dyDescent="0.35">
      <c r="A305" s="26"/>
      <c r="B305" s="45" t="s">
        <v>6</v>
      </c>
      <c r="C305" s="47"/>
      <c r="D305" s="28">
        <f>D309</f>
        <v>15000</v>
      </c>
      <c r="E305" s="28">
        <f>E309</f>
        <v>0</v>
      </c>
      <c r="F305" s="27">
        <f t="shared" si="1256"/>
        <v>15000</v>
      </c>
      <c r="G305" s="28">
        <f>G309+G311</f>
        <v>14.087</v>
      </c>
      <c r="H305" s="27">
        <f t="shared" ref="H305:H307" si="1260">F305+G305</f>
        <v>15014.087</v>
      </c>
      <c r="I305" s="28">
        <f>I309+I311</f>
        <v>0</v>
      </c>
      <c r="J305" s="27">
        <f t="shared" ref="J305:J307" si="1261">H305+I305</f>
        <v>15014.087</v>
      </c>
      <c r="K305" s="28">
        <f>K309+K311</f>
        <v>0</v>
      </c>
      <c r="L305" s="27">
        <f t="shared" ref="L305:L307" si="1262">J305+K305</f>
        <v>15014.087</v>
      </c>
      <c r="M305" s="28">
        <f>M309+M311+M312</f>
        <v>13200</v>
      </c>
      <c r="N305" s="27">
        <f t="shared" ref="N305:N307" si="1263">L305+M305</f>
        <v>28214.087</v>
      </c>
      <c r="O305" s="28">
        <f>O309+O311+O312</f>
        <v>0</v>
      </c>
      <c r="P305" s="27">
        <f t="shared" ref="P305:P307" si="1264">N305+O305</f>
        <v>28214.087</v>
      </c>
      <c r="Q305" s="28">
        <f>Q309+Q311+Q312+Q313</f>
        <v>20000</v>
      </c>
      <c r="R305" s="27">
        <f t="shared" ref="R305:R307" si="1265">P305+Q305</f>
        <v>48214.087</v>
      </c>
      <c r="S305" s="28">
        <f>S309+S311+S312+S313</f>
        <v>0</v>
      </c>
      <c r="T305" s="27">
        <f t="shared" ref="T305:T307" si="1266">R305+S305</f>
        <v>48214.087</v>
      </c>
      <c r="U305" s="28">
        <f>U309+U311+U312+U313</f>
        <v>-22</v>
      </c>
      <c r="V305" s="27">
        <f t="shared" ref="V305:V307" si="1267">T305+U305</f>
        <v>48192.087</v>
      </c>
      <c r="W305" s="28">
        <f>W309+W311+W312+W313</f>
        <v>0</v>
      </c>
      <c r="X305" s="27">
        <f t="shared" ref="X305:X307" si="1268">V305+W305</f>
        <v>48192.087</v>
      </c>
      <c r="Y305" s="28">
        <f>Y309+Y311+Y312+Y313</f>
        <v>0</v>
      </c>
      <c r="Z305" s="27">
        <f t="shared" ref="Z305:Z307" si="1269">X305+Y305</f>
        <v>48192.087</v>
      </c>
      <c r="AA305" s="14">
        <f>AA309+AA311+AA312+AA313</f>
        <v>0</v>
      </c>
      <c r="AB305" s="27">
        <f t="shared" ref="AB305:AB307" si="1270">Z305+AA305</f>
        <v>48192.087</v>
      </c>
      <c r="AC305" s="28">
        <f>AC309+AC311+AC312+AC313</f>
        <v>-31212.275000000001</v>
      </c>
      <c r="AD305" s="27">
        <f t="shared" ref="AD305:AD307" si="1271">AB305+AC305</f>
        <v>16979.811999999998</v>
      </c>
      <c r="AE305" s="28">
        <f t="shared" ref="AE305:BH305" si="1272">AE309</f>
        <v>0</v>
      </c>
      <c r="AF305" s="28">
        <f>AF309</f>
        <v>0</v>
      </c>
      <c r="AG305" s="27">
        <f t="shared" si="1257"/>
        <v>0</v>
      </c>
      <c r="AH305" s="28">
        <f>AH309+AH311</f>
        <v>0</v>
      </c>
      <c r="AI305" s="27">
        <f t="shared" ref="AI305:AI307" si="1273">AG305+AH305</f>
        <v>0</v>
      </c>
      <c r="AJ305" s="28">
        <f>AJ309+AJ311</f>
        <v>0</v>
      </c>
      <c r="AK305" s="27">
        <f>AI305+AJ305</f>
        <v>0</v>
      </c>
      <c r="AL305" s="28">
        <f>AL309+AL311</f>
        <v>0</v>
      </c>
      <c r="AM305" s="27">
        <f>AK305+AL305</f>
        <v>0</v>
      </c>
      <c r="AN305" s="28">
        <f>AN309+AN311</f>
        <v>0</v>
      </c>
      <c r="AO305" s="27">
        <f>AM305+AN305</f>
        <v>0</v>
      </c>
      <c r="AP305" s="28">
        <f>AP309+AP311+AP312</f>
        <v>0</v>
      </c>
      <c r="AQ305" s="27">
        <f>AO305+AP305</f>
        <v>0</v>
      </c>
      <c r="AR305" s="28">
        <f>AR309+AR311+AR312</f>
        <v>0</v>
      </c>
      <c r="AS305" s="27">
        <f>AQ305+AR305</f>
        <v>0</v>
      </c>
      <c r="AT305" s="28">
        <f>AT309+AT311+AT312+AT313</f>
        <v>0</v>
      </c>
      <c r="AU305" s="27">
        <f>AS305+AT305</f>
        <v>0</v>
      </c>
      <c r="AV305" s="28">
        <f>AV309+AV311+AV312+AV313</f>
        <v>0</v>
      </c>
      <c r="AW305" s="27">
        <f>AU305+AV305</f>
        <v>0</v>
      </c>
      <c r="AX305" s="28">
        <f>AX309+AX311+AX312+AX313</f>
        <v>0</v>
      </c>
      <c r="AY305" s="27">
        <f>AW305+AX305</f>
        <v>0</v>
      </c>
      <c r="AZ305" s="28">
        <f>AZ309+AZ311+AZ312+AZ313</f>
        <v>0</v>
      </c>
      <c r="BA305" s="27">
        <f>AY305+AZ305</f>
        <v>0</v>
      </c>
      <c r="BB305" s="14">
        <f>BB309+BB311+BB312+BB313</f>
        <v>0</v>
      </c>
      <c r="BC305" s="27">
        <f>BA305+BB305</f>
        <v>0</v>
      </c>
      <c r="BD305" s="14">
        <f>BD309+BD311+BD312+BD313</f>
        <v>0</v>
      </c>
      <c r="BE305" s="27">
        <f>BC305+BD305</f>
        <v>0</v>
      </c>
      <c r="BF305" s="28">
        <f>BF309+BF311+BF312+BF313</f>
        <v>0</v>
      </c>
      <c r="BG305" s="27">
        <f>BE305+BF305</f>
        <v>0</v>
      </c>
      <c r="BH305" s="28">
        <f t="shared" si="1272"/>
        <v>0</v>
      </c>
      <c r="BI305" s="28">
        <f>BI309</f>
        <v>0</v>
      </c>
      <c r="BJ305" s="28">
        <f t="shared" si="1258"/>
        <v>0</v>
      </c>
      <c r="BK305" s="28">
        <f>BK309+BK311</f>
        <v>0</v>
      </c>
      <c r="BL305" s="28">
        <f t="shared" ref="BL305:BL307" si="1274">BJ305+BK305</f>
        <v>0</v>
      </c>
      <c r="BM305" s="28">
        <f>BM309+BM311</f>
        <v>0</v>
      </c>
      <c r="BN305" s="28">
        <f t="shared" ref="BN305:BN307" si="1275">BL305+BM305</f>
        <v>0</v>
      </c>
      <c r="BO305" s="28">
        <f>BO309+BO311</f>
        <v>0</v>
      </c>
      <c r="BP305" s="28">
        <f t="shared" ref="BP305:BP307" si="1276">BN305+BO305</f>
        <v>0</v>
      </c>
      <c r="BQ305" s="28">
        <f>BQ309+BQ311+BQ312</f>
        <v>0</v>
      </c>
      <c r="BR305" s="28">
        <f t="shared" ref="BR305:BR307" si="1277">BP305+BQ305</f>
        <v>0</v>
      </c>
      <c r="BS305" s="28">
        <f>BS309+BS311+BS312</f>
        <v>0</v>
      </c>
      <c r="BT305" s="28">
        <f t="shared" ref="BT305:BT307" si="1278">BR305+BS305</f>
        <v>0</v>
      </c>
      <c r="BU305" s="28">
        <f>BU309+BU311+BU312+BU313</f>
        <v>0</v>
      </c>
      <c r="BV305" s="28">
        <f t="shared" ref="BV305:BV307" si="1279">BT305+BU305</f>
        <v>0</v>
      </c>
      <c r="BW305" s="28">
        <f>BW309+BW311+BW312+BW313</f>
        <v>0</v>
      </c>
      <c r="BX305" s="28">
        <f t="shared" ref="BX305:BX307" si="1280">BV305+BW305</f>
        <v>0</v>
      </c>
      <c r="BY305" s="28">
        <f>BY309+BY311+BY312+BY313</f>
        <v>0</v>
      </c>
      <c r="BZ305" s="28">
        <f t="shared" ref="BZ305:BZ307" si="1281">BX305+BY305</f>
        <v>0</v>
      </c>
      <c r="CA305" s="28">
        <f>CA309+CA311+CA312+CA313</f>
        <v>0</v>
      </c>
      <c r="CB305" s="28">
        <f t="shared" ref="CB305:CB307" si="1282">BZ305+CA305</f>
        <v>0</v>
      </c>
      <c r="CC305" s="14">
        <f>CC309+CC311+CC312+CC313</f>
        <v>0</v>
      </c>
      <c r="CD305" s="28">
        <f t="shared" ref="CD305:CD307" si="1283">CB305+CC305</f>
        <v>0</v>
      </c>
      <c r="CE305" s="14">
        <f>CE309+CE311+CE312+CE313</f>
        <v>0</v>
      </c>
      <c r="CF305" s="28">
        <f t="shared" ref="CF305:CF307" si="1284">CD305+CE305</f>
        <v>0</v>
      </c>
      <c r="CG305" s="28">
        <f>CG309+CG311+CG312+CG313</f>
        <v>0</v>
      </c>
      <c r="CH305" s="28">
        <f t="shared" ref="CH305:CH307" si="1285">CF305+CG305</f>
        <v>0</v>
      </c>
      <c r="CI305" s="29"/>
      <c r="CJ305" s="31">
        <v>0</v>
      </c>
    </row>
    <row r="306" spans="1:88" x14ac:dyDescent="0.35">
      <c r="A306" s="90"/>
      <c r="B306" s="95" t="s">
        <v>56</v>
      </c>
      <c r="C306" s="100"/>
      <c r="D306" s="28">
        <f>D310</f>
        <v>285000</v>
      </c>
      <c r="E306" s="28">
        <f>E310</f>
        <v>0</v>
      </c>
      <c r="F306" s="27">
        <f t="shared" si="1256"/>
        <v>285000</v>
      </c>
      <c r="G306" s="28">
        <f>G310</f>
        <v>0</v>
      </c>
      <c r="H306" s="27">
        <f t="shared" si="1260"/>
        <v>285000</v>
      </c>
      <c r="I306" s="28">
        <f>I310</f>
        <v>0</v>
      </c>
      <c r="J306" s="27">
        <f t="shared" si="1261"/>
        <v>285000</v>
      </c>
      <c r="K306" s="28">
        <f>K310</f>
        <v>0</v>
      </c>
      <c r="L306" s="27">
        <f t="shared" si="1262"/>
        <v>285000</v>
      </c>
      <c r="M306" s="28">
        <f>M310</f>
        <v>0</v>
      </c>
      <c r="N306" s="27">
        <f t="shared" si="1263"/>
        <v>285000</v>
      </c>
      <c r="O306" s="28">
        <f>O310</f>
        <v>0</v>
      </c>
      <c r="P306" s="27">
        <f t="shared" si="1264"/>
        <v>285000</v>
      </c>
      <c r="Q306" s="28">
        <f>Q310</f>
        <v>0</v>
      </c>
      <c r="R306" s="27">
        <f t="shared" si="1265"/>
        <v>285000</v>
      </c>
      <c r="S306" s="28">
        <f>S310</f>
        <v>0</v>
      </c>
      <c r="T306" s="27">
        <f t="shared" si="1266"/>
        <v>285000</v>
      </c>
      <c r="U306" s="28">
        <f>U310</f>
        <v>0</v>
      </c>
      <c r="V306" s="27">
        <f t="shared" si="1267"/>
        <v>285000</v>
      </c>
      <c r="W306" s="28">
        <f>W310</f>
        <v>0</v>
      </c>
      <c r="X306" s="27">
        <f t="shared" si="1268"/>
        <v>285000</v>
      </c>
      <c r="Y306" s="28">
        <f>Y310</f>
        <v>0</v>
      </c>
      <c r="Z306" s="27">
        <f t="shared" si="1269"/>
        <v>285000</v>
      </c>
      <c r="AA306" s="14">
        <f>AA310</f>
        <v>0</v>
      </c>
      <c r="AB306" s="27">
        <f t="shared" si="1270"/>
        <v>285000</v>
      </c>
      <c r="AC306" s="28">
        <f>AC310</f>
        <v>0</v>
      </c>
      <c r="AD306" s="41">
        <f t="shared" si="1271"/>
        <v>285000</v>
      </c>
      <c r="AE306" s="28">
        <f t="shared" ref="AE306:BH306" si="1286">AE310</f>
        <v>0</v>
      </c>
      <c r="AF306" s="28">
        <f>AF310</f>
        <v>0</v>
      </c>
      <c r="AG306" s="27">
        <f t="shared" si="1257"/>
        <v>0</v>
      </c>
      <c r="AH306" s="28">
        <f>AH310</f>
        <v>0</v>
      </c>
      <c r="AI306" s="27">
        <f t="shared" si="1273"/>
        <v>0</v>
      </c>
      <c r="AJ306" s="28">
        <f>AJ310</f>
        <v>0</v>
      </c>
      <c r="AK306" s="27">
        <f>AI306+AJ306</f>
        <v>0</v>
      </c>
      <c r="AL306" s="28">
        <f>AL310</f>
        <v>0</v>
      </c>
      <c r="AM306" s="27">
        <f>AK306+AL306</f>
        <v>0</v>
      </c>
      <c r="AN306" s="28">
        <f>AN310</f>
        <v>0</v>
      </c>
      <c r="AO306" s="27">
        <f>AM306+AN306</f>
        <v>0</v>
      </c>
      <c r="AP306" s="28">
        <f>AP310</f>
        <v>0</v>
      </c>
      <c r="AQ306" s="27">
        <f>AO306+AP306</f>
        <v>0</v>
      </c>
      <c r="AR306" s="28">
        <f>AR310</f>
        <v>0</v>
      </c>
      <c r="AS306" s="27">
        <f>AQ306+AR306</f>
        <v>0</v>
      </c>
      <c r="AT306" s="28">
        <f>AT310</f>
        <v>0</v>
      </c>
      <c r="AU306" s="27">
        <f>AS306+AT306</f>
        <v>0</v>
      </c>
      <c r="AV306" s="28">
        <f>AV310</f>
        <v>0</v>
      </c>
      <c r="AW306" s="27">
        <f>AU306+AV306</f>
        <v>0</v>
      </c>
      <c r="AX306" s="28">
        <f>AX310</f>
        <v>0</v>
      </c>
      <c r="AY306" s="27">
        <f>AW306+AX306</f>
        <v>0</v>
      </c>
      <c r="AZ306" s="28">
        <f>AZ310</f>
        <v>0</v>
      </c>
      <c r="BA306" s="27">
        <f>AY306+AZ306</f>
        <v>0</v>
      </c>
      <c r="BB306" s="14">
        <f>BB310</f>
        <v>0</v>
      </c>
      <c r="BC306" s="27">
        <f>BA306+BB306</f>
        <v>0</v>
      </c>
      <c r="BD306" s="14">
        <f>BD310</f>
        <v>0</v>
      </c>
      <c r="BE306" s="27">
        <f>BC306+BD306</f>
        <v>0</v>
      </c>
      <c r="BF306" s="28">
        <f>BF310</f>
        <v>0</v>
      </c>
      <c r="BG306" s="41">
        <f>BE306+BF306</f>
        <v>0</v>
      </c>
      <c r="BH306" s="28">
        <f t="shared" si="1286"/>
        <v>0</v>
      </c>
      <c r="BI306" s="28">
        <f>BI310</f>
        <v>0</v>
      </c>
      <c r="BJ306" s="28">
        <f t="shared" si="1258"/>
        <v>0</v>
      </c>
      <c r="BK306" s="28">
        <f>BK310</f>
        <v>0</v>
      </c>
      <c r="BL306" s="28">
        <f t="shared" si="1274"/>
        <v>0</v>
      </c>
      <c r="BM306" s="28">
        <f>BM310</f>
        <v>0</v>
      </c>
      <c r="BN306" s="28">
        <f t="shared" si="1275"/>
        <v>0</v>
      </c>
      <c r="BO306" s="28">
        <f>BO310</f>
        <v>0</v>
      </c>
      <c r="BP306" s="28">
        <f t="shared" si="1276"/>
        <v>0</v>
      </c>
      <c r="BQ306" s="28">
        <f>BQ310</f>
        <v>0</v>
      </c>
      <c r="BR306" s="28">
        <f t="shared" si="1277"/>
        <v>0</v>
      </c>
      <c r="BS306" s="28">
        <f>BS310</f>
        <v>0</v>
      </c>
      <c r="BT306" s="28">
        <f t="shared" si="1278"/>
        <v>0</v>
      </c>
      <c r="BU306" s="28">
        <f>BU310</f>
        <v>0</v>
      </c>
      <c r="BV306" s="28">
        <f t="shared" si="1279"/>
        <v>0</v>
      </c>
      <c r="BW306" s="28">
        <f>BW310</f>
        <v>0</v>
      </c>
      <c r="BX306" s="28">
        <f t="shared" si="1280"/>
        <v>0</v>
      </c>
      <c r="BY306" s="28">
        <f>BY310</f>
        <v>0</v>
      </c>
      <c r="BZ306" s="28">
        <f t="shared" si="1281"/>
        <v>0</v>
      </c>
      <c r="CA306" s="28">
        <f>CA310</f>
        <v>0</v>
      </c>
      <c r="CB306" s="28">
        <f t="shared" si="1282"/>
        <v>0</v>
      </c>
      <c r="CC306" s="14">
        <f>CC310</f>
        <v>0</v>
      </c>
      <c r="CD306" s="28">
        <f t="shared" si="1283"/>
        <v>0</v>
      </c>
      <c r="CE306" s="14">
        <f>CE310</f>
        <v>0</v>
      </c>
      <c r="CF306" s="28">
        <f t="shared" si="1284"/>
        <v>0</v>
      </c>
      <c r="CG306" s="28">
        <f>CG310</f>
        <v>0</v>
      </c>
      <c r="CH306" s="43">
        <f t="shared" si="1285"/>
        <v>0</v>
      </c>
      <c r="CI306" s="29"/>
      <c r="CJ306" s="31"/>
    </row>
    <row r="307" spans="1:88" ht="56.25" customHeight="1" x14ac:dyDescent="0.35">
      <c r="A307" s="90" t="s">
        <v>411</v>
      </c>
      <c r="B307" s="95" t="s">
        <v>77</v>
      </c>
      <c r="C307" s="100" t="s">
        <v>31</v>
      </c>
      <c r="D307" s="14">
        <f>D309+D310</f>
        <v>300000</v>
      </c>
      <c r="E307" s="43">
        <f>E309+E310</f>
        <v>0</v>
      </c>
      <c r="F307" s="13">
        <f t="shared" si="1256"/>
        <v>300000</v>
      </c>
      <c r="G307" s="14">
        <f>G309+G310</f>
        <v>0</v>
      </c>
      <c r="H307" s="13">
        <f t="shared" si="1260"/>
        <v>300000</v>
      </c>
      <c r="I307" s="14">
        <f>I309+I310</f>
        <v>0</v>
      </c>
      <c r="J307" s="13">
        <f t="shared" si="1261"/>
        <v>300000</v>
      </c>
      <c r="K307" s="14">
        <f>K309+K310</f>
        <v>0</v>
      </c>
      <c r="L307" s="13">
        <f t="shared" si="1262"/>
        <v>300000</v>
      </c>
      <c r="M307" s="14">
        <f>M309+M310</f>
        <v>0</v>
      </c>
      <c r="N307" s="13">
        <f t="shared" si="1263"/>
        <v>300000</v>
      </c>
      <c r="O307" s="14">
        <f>O309+O310</f>
        <v>0</v>
      </c>
      <c r="P307" s="13">
        <f t="shared" si="1264"/>
        <v>300000</v>
      </c>
      <c r="Q307" s="14">
        <f>Q309+Q310</f>
        <v>0</v>
      </c>
      <c r="R307" s="13">
        <f t="shared" si="1265"/>
        <v>300000</v>
      </c>
      <c r="S307" s="14">
        <f>S309+S310</f>
        <v>0</v>
      </c>
      <c r="T307" s="13">
        <f t="shared" si="1266"/>
        <v>300000</v>
      </c>
      <c r="U307" s="14">
        <f>U309+U310</f>
        <v>0</v>
      </c>
      <c r="V307" s="13">
        <f t="shared" si="1267"/>
        <v>300000</v>
      </c>
      <c r="W307" s="14">
        <f>W309+W310</f>
        <v>0</v>
      </c>
      <c r="X307" s="13">
        <f t="shared" si="1268"/>
        <v>300000</v>
      </c>
      <c r="Y307" s="14">
        <f>Y309+Y310</f>
        <v>0</v>
      </c>
      <c r="Z307" s="13">
        <f t="shared" si="1269"/>
        <v>300000</v>
      </c>
      <c r="AA307" s="14">
        <f>AA309+AA310</f>
        <v>0</v>
      </c>
      <c r="AB307" s="13">
        <f t="shared" si="1270"/>
        <v>300000</v>
      </c>
      <c r="AC307" s="24">
        <f>AC309+AC310</f>
        <v>-11212.275</v>
      </c>
      <c r="AD307" s="41">
        <f t="shared" si="1271"/>
        <v>288787.72499999998</v>
      </c>
      <c r="AE307" s="14">
        <f t="shared" ref="AE307:BH307" si="1287">AE309+AE310</f>
        <v>0</v>
      </c>
      <c r="AF307" s="43">
        <f>AF309+AF310</f>
        <v>0</v>
      </c>
      <c r="AG307" s="13">
        <f t="shared" si="1257"/>
        <v>0</v>
      </c>
      <c r="AH307" s="14">
        <f>AH309+AH310</f>
        <v>0</v>
      </c>
      <c r="AI307" s="13">
        <f t="shared" si="1273"/>
        <v>0</v>
      </c>
      <c r="AJ307" s="14">
        <f>AJ309+AJ310</f>
        <v>0</v>
      </c>
      <c r="AK307" s="13">
        <f>AI307+AJ307</f>
        <v>0</v>
      </c>
      <c r="AL307" s="14">
        <f>AL309+AL310</f>
        <v>0</v>
      </c>
      <c r="AM307" s="13">
        <f>AK307+AL307</f>
        <v>0</v>
      </c>
      <c r="AN307" s="14">
        <f>AN309+AN310</f>
        <v>0</v>
      </c>
      <c r="AO307" s="13">
        <f>AM307+AN307</f>
        <v>0</v>
      </c>
      <c r="AP307" s="14">
        <f>AP309+AP310</f>
        <v>0</v>
      </c>
      <c r="AQ307" s="13">
        <f>AO307+AP307</f>
        <v>0</v>
      </c>
      <c r="AR307" s="14">
        <f>AR309+AR310</f>
        <v>0</v>
      </c>
      <c r="AS307" s="13">
        <f>AQ307+AR307</f>
        <v>0</v>
      </c>
      <c r="AT307" s="14">
        <f>AT309+AT310</f>
        <v>0</v>
      </c>
      <c r="AU307" s="13">
        <f>AS307+AT307</f>
        <v>0</v>
      </c>
      <c r="AV307" s="14">
        <f>AV309+AV310</f>
        <v>0</v>
      </c>
      <c r="AW307" s="13">
        <f>AU307+AV307</f>
        <v>0</v>
      </c>
      <c r="AX307" s="14">
        <f>AX309+AX310</f>
        <v>0</v>
      </c>
      <c r="AY307" s="13">
        <f>AW307+AX307</f>
        <v>0</v>
      </c>
      <c r="AZ307" s="14">
        <f>AZ309+AZ310</f>
        <v>0</v>
      </c>
      <c r="BA307" s="13">
        <f>AY307+AZ307</f>
        <v>0</v>
      </c>
      <c r="BB307" s="14">
        <f>BB309+BB310</f>
        <v>0</v>
      </c>
      <c r="BC307" s="13">
        <f>BA307+BB307</f>
        <v>0</v>
      </c>
      <c r="BD307" s="14">
        <f>BD309+BD310</f>
        <v>0</v>
      </c>
      <c r="BE307" s="13">
        <f>BC307+BD307</f>
        <v>0</v>
      </c>
      <c r="BF307" s="24">
        <f>BF309+BF310</f>
        <v>0</v>
      </c>
      <c r="BG307" s="41">
        <f>BE307+BF307</f>
        <v>0</v>
      </c>
      <c r="BH307" s="14">
        <f t="shared" si="1287"/>
        <v>0</v>
      </c>
      <c r="BI307" s="14">
        <f>BI309+BI310</f>
        <v>0</v>
      </c>
      <c r="BJ307" s="14">
        <f t="shared" si="1258"/>
        <v>0</v>
      </c>
      <c r="BK307" s="14">
        <f>BK309+BK310</f>
        <v>0</v>
      </c>
      <c r="BL307" s="14">
        <f t="shared" si="1274"/>
        <v>0</v>
      </c>
      <c r="BM307" s="14">
        <f>BM309+BM310</f>
        <v>0</v>
      </c>
      <c r="BN307" s="14">
        <f t="shared" si="1275"/>
        <v>0</v>
      </c>
      <c r="BO307" s="14">
        <f>BO309+BO310</f>
        <v>0</v>
      </c>
      <c r="BP307" s="14">
        <f t="shared" si="1276"/>
        <v>0</v>
      </c>
      <c r="BQ307" s="14">
        <f>BQ309+BQ310</f>
        <v>0</v>
      </c>
      <c r="BR307" s="14">
        <f t="shared" si="1277"/>
        <v>0</v>
      </c>
      <c r="BS307" s="14">
        <f>BS309+BS310</f>
        <v>0</v>
      </c>
      <c r="BT307" s="14">
        <f t="shared" si="1278"/>
        <v>0</v>
      </c>
      <c r="BU307" s="14">
        <f>BU309+BU310</f>
        <v>0</v>
      </c>
      <c r="BV307" s="14">
        <f t="shared" si="1279"/>
        <v>0</v>
      </c>
      <c r="BW307" s="14">
        <f>BW309+BW310</f>
        <v>0</v>
      </c>
      <c r="BX307" s="14">
        <f t="shared" si="1280"/>
        <v>0</v>
      </c>
      <c r="BY307" s="14">
        <f>BY309+BY310</f>
        <v>0</v>
      </c>
      <c r="BZ307" s="14">
        <f t="shared" si="1281"/>
        <v>0</v>
      </c>
      <c r="CA307" s="14">
        <f>CA309+CA310</f>
        <v>0</v>
      </c>
      <c r="CB307" s="14">
        <f t="shared" si="1282"/>
        <v>0</v>
      </c>
      <c r="CC307" s="14">
        <f>CC309+CC310</f>
        <v>0</v>
      </c>
      <c r="CD307" s="14">
        <f t="shared" si="1283"/>
        <v>0</v>
      </c>
      <c r="CE307" s="14">
        <f>CE309+CE310</f>
        <v>0</v>
      </c>
      <c r="CF307" s="14">
        <f t="shared" si="1284"/>
        <v>0</v>
      </c>
      <c r="CG307" s="24">
        <f>CG309+CG310</f>
        <v>0</v>
      </c>
      <c r="CH307" s="43">
        <f t="shared" si="1285"/>
        <v>0</v>
      </c>
      <c r="CJ307" s="11"/>
    </row>
    <row r="308" spans="1:88" ht="18.75" customHeight="1" x14ac:dyDescent="0.35">
      <c r="A308" s="90"/>
      <c r="B308" s="95" t="s">
        <v>5</v>
      </c>
      <c r="C308" s="100"/>
      <c r="D308" s="14"/>
      <c r="E308" s="43"/>
      <c r="F308" s="13"/>
      <c r="G308" s="14"/>
      <c r="H308" s="13"/>
      <c r="I308" s="14"/>
      <c r="J308" s="13"/>
      <c r="K308" s="14"/>
      <c r="L308" s="13"/>
      <c r="M308" s="14"/>
      <c r="N308" s="13"/>
      <c r="O308" s="14"/>
      <c r="P308" s="13"/>
      <c r="Q308" s="14"/>
      <c r="R308" s="13"/>
      <c r="S308" s="14"/>
      <c r="T308" s="13"/>
      <c r="U308" s="14"/>
      <c r="V308" s="13"/>
      <c r="W308" s="14"/>
      <c r="X308" s="13"/>
      <c r="Y308" s="14"/>
      <c r="Z308" s="13"/>
      <c r="AA308" s="14"/>
      <c r="AB308" s="13"/>
      <c r="AC308" s="24"/>
      <c r="AD308" s="41"/>
      <c r="AE308" s="14"/>
      <c r="AF308" s="43"/>
      <c r="AG308" s="13"/>
      <c r="AH308" s="14"/>
      <c r="AI308" s="13"/>
      <c r="AJ308" s="14"/>
      <c r="AK308" s="13"/>
      <c r="AL308" s="14"/>
      <c r="AM308" s="13"/>
      <c r="AN308" s="14"/>
      <c r="AO308" s="13"/>
      <c r="AP308" s="14"/>
      <c r="AQ308" s="13"/>
      <c r="AR308" s="14"/>
      <c r="AS308" s="13"/>
      <c r="AT308" s="14"/>
      <c r="AU308" s="13"/>
      <c r="AV308" s="14"/>
      <c r="AW308" s="13"/>
      <c r="AX308" s="14"/>
      <c r="AY308" s="13"/>
      <c r="AZ308" s="14"/>
      <c r="BA308" s="13"/>
      <c r="BB308" s="14"/>
      <c r="BC308" s="13"/>
      <c r="BD308" s="14"/>
      <c r="BE308" s="13"/>
      <c r="BF308" s="24"/>
      <c r="BG308" s="41"/>
      <c r="BH308" s="14"/>
      <c r="BI308" s="14"/>
      <c r="BJ308" s="14"/>
      <c r="BK308" s="14"/>
      <c r="BL308" s="14"/>
      <c r="BM308" s="14"/>
      <c r="BN308" s="14"/>
      <c r="BO308" s="14"/>
      <c r="BP308" s="14"/>
      <c r="BQ308" s="14"/>
      <c r="BR308" s="14"/>
      <c r="BS308" s="14"/>
      <c r="BT308" s="14"/>
      <c r="BU308" s="14"/>
      <c r="BV308" s="14"/>
      <c r="BW308" s="14"/>
      <c r="BX308" s="14"/>
      <c r="BY308" s="14"/>
      <c r="BZ308" s="14"/>
      <c r="CA308" s="14"/>
      <c r="CB308" s="14"/>
      <c r="CC308" s="14"/>
      <c r="CD308" s="14"/>
      <c r="CE308" s="14"/>
      <c r="CF308" s="14"/>
      <c r="CG308" s="24"/>
      <c r="CH308" s="43"/>
      <c r="CJ308" s="11"/>
    </row>
    <row r="309" spans="1:88" s="3" customFormat="1" ht="18.75" hidden="1" customHeight="1" x14ac:dyDescent="0.35">
      <c r="A309" s="1"/>
      <c r="B309" s="19" t="s">
        <v>6</v>
      </c>
      <c r="C309" s="5"/>
      <c r="D309" s="14">
        <v>15000</v>
      </c>
      <c r="E309" s="43"/>
      <c r="F309" s="13">
        <f t="shared" si="1256"/>
        <v>15000</v>
      </c>
      <c r="G309" s="14"/>
      <c r="H309" s="13">
        <f t="shared" ref="H309:H314" si="1288">F309+G309</f>
        <v>15000</v>
      </c>
      <c r="I309" s="14"/>
      <c r="J309" s="13">
        <f t="shared" ref="J309:J314" si="1289">H309+I309</f>
        <v>15000</v>
      </c>
      <c r="K309" s="14"/>
      <c r="L309" s="13">
        <f t="shared" ref="L309:L314" si="1290">J309+K309</f>
        <v>15000</v>
      </c>
      <c r="M309" s="14"/>
      <c r="N309" s="13">
        <f t="shared" ref="N309:N314" si="1291">L309+M309</f>
        <v>15000</v>
      </c>
      <c r="O309" s="14"/>
      <c r="P309" s="13">
        <f t="shared" ref="P309:P314" si="1292">N309+O309</f>
        <v>15000</v>
      </c>
      <c r="Q309" s="14"/>
      <c r="R309" s="13">
        <f t="shared" ref="R309:R314" si="1293">P309+Q309</f>
        <v>15000</v>
      </c>
      <c r="S309" s="14"/>
      <c r="T309" s="13">
        <f t="shared" ref="T309:T314" si="1294">R309+S309</f>
        <v>15000</v>
      </c>
      <c r="U309" s="14"/>
      <c r="V309" s="13">
        <f t="shared" ref="V309:V314" si="1295">T309+U309</f>
        <v>15000</v>
      </c>
      <c r="W309" s="14"/>
      <c r="X309" s="13">
        <f t="shared" ref="X309:X314" si="1296">V309+W309</f>
        <v>15000</v>
      </c>
      <c r="Y309" s="14"/>
      <c r="Z309" s="13">
        <f t="shared" ref="Z309:Z314" si="1297">X309+Y309</f>
        <v>15000</v>
      </c>
      <c r="AA309" s="14"/>
      <c r="AB309" s="13">
        <f t="shared" ref="AB309:AB314" si="1298">Z309+AA309</f>
        <v>15000</v>
      </c>
      <c r="AC309" s="24">
        <f>-3792.695-7419.58</f>
        <v>-11212.275</v>
      </c>
      <c r="AD309" s="13">
        <f t="shared" ref="AD309:AD314" si="1299">AB309+AC309</f>
        <v>3787.7250000000004</v>
      </c>
      <c r="AE309" s="14">
        <v>0</v>
      </c>
      <c r="AF309" s="43"/>
      <c r="AG309" s="13">
        <f t="shared" si="1257"/>
        <v>0</v>
      </c>
      <c r="AH309" s="14"/>
      <c r="AI309" s="13">
        <f t="shared" ref="AI309:AI314" si="1300">AG309+AH309</f>
        <v>0</v>
      </c>
      <c r="AJ309" s="14"/>
      <c r="AK309" s="13">
        <f>AI309+AJ309</f>
        <v>0</v>
      </c>
      <c r="AL309" s="14"/>
      <c r="AM309" s="13">
        <f>AK309+AL309</f>
        <v>0</v>
      </c>
      <c r="AN309" s="14"/>
      <c r="AO309" s="13">
        <f>AM309+AN309</f>
        <v>0</v>
      </c>
      <c r="AP309" s="14"/>
      <c r="AQ309" s="13">
        <f>AO309+AP309</f>
        <v>0</v>
      </c>
      <c r="AR309" s="14"/>
      <c r="AS309" s="13">
        <f>AQ309+AR309</f>
        <v>0</v>
      </c>
      <c r="AT309" s="14"/>
      <c r="AU309" s="13">
        <f t="shared" ref="AU309:AU314" si="1301">AS309+AT309</f>
        <v>0</v>
      </c>
      <c r="AV309" s="14"/>
      <c r="AW309" s="13">
        <f t="shared" ref="AW309:AW314" si="1302">AU309+AV309</f>
        <v>0</v>
      </c>
      <c r="AX309" s="14"/>
      <c r="AY309" s="13">
        <f t="shared" ref="AY309:AY314" si="1303">AW309+AX309</f>
        <v>0</v>
      </c>
      <c r="AZ309" s="14"/>
      <c r="BA309" s="13">
        <f t="shared" ref="BA309:BA314" si="1304">AY309+AZ309</f>
        <v>0</v>
      </c>
      <c r="BB309" s="14"/>
      <c r="BC309" s="13">
        <f t="shared" ref="BC309:BC314" si="1305">BA309+BB309</f>
        <v>0</v>
      </c>
      <c r="BD309" s="14"/>
      <c r="BE309" s="13">
        <f t="shared" ref="BE309:BE314" si="1306">BC309+BD309</f>
        <v>0</v>
      </c>
      <c r="BF309" s="24"/>
      <c r="BG309" s="13">
        <f t="shared" ref="BG309:BG314" si="1307">BE309+BF309</f>
        <v>0</v>
      </c>
      <c r="BH309" s="14">
        <v>0</v>
      </c>
      <c r="BI309" s="14"/>
      <c r="BJ309" s="14">
        <f t="shared" si="1258"/>
        <v>0</v>
      </c>
      <c r="BK309" s="14"/>
      <c r="BL309" s="14">
        <f t="shared" ref="BL309:BL314" si="1308">BJ309+BK309</f>
        <v>0</v>
      </c>
      <c r="BM309" s="14"/>
      <c r="BN309" s="14">
        <f t="shared" ref="BN309:BN314" si="1309">BL309+BM309</f>
        <v>0</v>
      </c>
      <c r="BO309" s="14"/>
      <c r="BP309" s="14">
        <f t="shared" ref="BP309:BP314" si="1310">BN309+BO309</f>
        <v>0</v>
      </c>
      <c r="BQ309" s="14"/>
      <c r="BR309" s="14">
        <f t="shared" ref="BR309:BR314" si="1311">BP309+BQ309</f>
        <v>0</v>
      </c>
      <c r="BS309" s="14"/>
      <c r="BT309" s="14">
        <f t="shared" ref="BT309:BT314" si="1312">BR309+BS309</f>
        <v>0</v>
      </c>
      <c r="BU309" s="14"/>
      <c r="BV309" s="14">
        <f t="shared" ref="BV309:BV314" si="1313">BT309+BU309</f>
        <v>0</v>
      </c>
      <c r="BW309" s="14"/>
      <c r="BX309" s="14">
        <f t="shared" ref="BX309:BX314" si="1314">BV309+BW309</f>
        <v>0</v>
      </c>
      <c r="BY309" s="14"/>
      <c r="BZ309" s="14">
        <f t="shared" ref="BZ309:BZ314" si="1315">BX309+BY309</f>
        <v>0</v>
      </c>
      <c r="CA309" s="14"/>
      <c r="CB309" s="14">
        <f t="shared" ref="CB309:CB314" si="1316">BZ309+CA309</f>
        <v>0</v>
      </c>
      <c r="CC309" s="14"/>
      <c r="CD309" s="14">
        <f t="shared" ref="CD309:CD314" si="1317">CB309+CC309</f>
        <v>0</v>
      </c>
      <c r="CE309" s="14"/>
      <c r="CF309" s="14">
        <f t="shared" ref="CF309:CF314" si="1318">CD309+CE309</f>
        <v>0</v>
      </c>
      <c r="CG309" s="24"/>
      <c r="CH309" s="14">
        <f t="shared" ref="CH309:CH314" si="1319">CF309+CG309</f>
        <v>0</v>
      </c>
      <c r="CI309" s="8" t="s">
        <v>115</v>
      </c>
      <c r="CJ309" s="11">
        <v>0</v>
      </c>
    </row>
    <row r="310" spans="1:88" ht="18.75" customHeight="1" x14ac:dyDescent="0.35">
      <c r="A310" s="90"/>
      <c r="B310" s="95" t="s">
        <v>56</v>
      </c>
      <c r="C310" s="100"/>
      <c r="D310" s="14">
        <v>285000</v>
      </c>
      <c r="E310" s="43"/>
      <c r="F310" s="13">
        <f t="shared" si="1256"/>
        <v>285000</v>
      </c>
      <c r="G310" s="14"/>
      <c r="H310" s="13">
        <f t="shared" si="1288"/>
        <v>285000</v>
      </c>
      <c r="I310" s="14"/>
      <c r="J310" s="13">
        <f t="shared" si="1289"/>
        <v>285000</v>
      </c>
      <c r="K310" s="14"/>
      <c r="L310" s="13">
        <f t="shared" si="1290"/>
        <v>285000</v>
      </c>
      <c r="M310" s="14"/>
      <c r="N310" s="13">
        <f t="shared" si="1291"/>
        <v>285000</v>
      </c>
      <c r="O310" s="14"/>
      <c r="P310" s="13">
        <f t="shared" si="1292"/>
        <v>285000</v>
      </c>
      <c r="Q310" s="14"/>
      <c r="R310" s="13">
        <f t="shared" si="1293"/>
        <v>285000</v>
      </c>
      <c r="S310" s="14"/>
      <c r="T310" s="13">
        <f t="shared" si="1294"/>
        <v>285000</v>
      </c>
      <c r="U310" s="14"/>
      <c r="V310" s="13">
        <f t="shared" si="1295"/>
        <v>285000</v>
      </c>
      <c r="W310" s="14"/>
      <c r="X310" s="13">
        <f t="shared" si="1296"/>
        <v>285000</v>
      </c>
      <c r="Y310" s="14"/>
      <c r="Z310" s="13">
        <f t="shared" si="1297"/>
        <v>285000</v>
      </c>
      <c r="AA310" s="14"/>
      <c r="AB310" s="13">
        <f t="shared" si="1298"/>
        <v>285000</v>
      </c>
      <c r="AC310" s="24"/>
      <c r="AD310" s="41">
        <f t="shared" si="1299"/>
        <v>285000</v>
      </c>
      <c r="AE310" s="14">
        <v>0</v>
      </c>
      <c r="AF310" s="43"/>
      <c r="AG310" s="13">
        <f t="shared" si="1257"/>
        <v>0</v>
      </c>
      <c r="AH310" s="14"/>
      <c r="AI310" s="13">
        <f t="shared" si="1300"/>
        <v>0</v>
      </c>
      <c r="AJ310" s="14"/>
      <c r="AK310" s="13">
        <f>AI310+AJ310</f>
        <v>0</v>
      </c>
      <c r="AL310" s="14"/>
      <c r="AM310" s="13">
        <f>AK310+AL310</f>
        <v>0</v>
      </c>
      <c r="AN310" s="14"/>
      <c r="AO310" s="13">
        <f>AM310+AN310</f>
        <v>0</v>
      </c>
      <c r="AP310" s="14"/>
      <c r="AQ310" s="13">
        <f>AO310+AP310</f>
        <v>0</v>
      </c>
      <c r="AR310" s="14"/>
      <c r="AS310" s="13">
        <f>AQ310+AR310</f>
        <v>0</v>
      </c>
      <c r="AT310" s="14"/>
      <c r="AU310" s="13">
        <f t="shared" si="1301"/>
        <v>0</v>
      </c>
      <c r="AV310" s="14"/>
      <c r="AW310" s="13">
        <f t="shared" si="1302"/>
        <v>0</v>
      </c>
      <c r="AX310" s="14"/>
      <c r="AY310" s="13">
        <f t="shared" si="1303"/>
        <v>0</v>
      </c>
      <c r="AZ310" s="14"/>
      <c r="BA310" s="13">
        <f t="shared" si="1304"/>
        <v>0</v>
      </c>
      <c r="BB310" s="14"/>
      <c r="BC310" s="13">
        <f t="shared" si="1305"/>
        <v>0</v>
      </c>
      <c r="BD310" s="14"/>
      <c r="BE310" s="13">
        <f t="shared" si="1306"/>
        <v>0</v>
      </c>
      <c r="BF310" s="24"/>
      <c r="BG310" s="41">
        <f t="shared" si="1307"/>
        <v>0</v>
      </c>
      <c r="BH310" s="14">
        <v>0</v>
      </c>
      <c r="BI310" s="14"/>
      <c r="BJ310" s="14">
        <f t="shared" si="1258"/>
        <v>0</v>
      </c>
      <c r="BK310" s="14"/>
      <c r="BL310" s="14">
        <f t="shared" si="1308"/>
        <v>0</v>
      </c>
      <c r="BM310" s="14"/>
      <c r="BN310" s="14">
        <f t="shared" si="1309"/>
        <v>0</v>
      </c>
      <c r="BO310" s="14"/>
      <c r="BP310" s="14">
        <f t="shared" si="1310"/>
        <v>0</v>
      </c>
      <c r="BQ310" s="14"/>
      <c r="BR310" s="14">
        <f t="shared" si="1311"/>
        <v>0</v>
      </c>
      <c r="BS310" s="14"/>
      <c r="BT310" s="14">
        <f t="shared" si="1312"/>
        <v>0</v>
      </c>
      <c r="BU310" s="14"/>
      <c r="BV310" s="14">
        <f t="shared" si="1313"/>
        <v>0</v>
      </c>
      <c r="BW310" s="14"/>
      <c r="BX310" s="14">
        <f t="shared" si="1314"/>
        <v>0</v>
      </c>
      <c r="BY310" s="14"/>
      <c r="BZ310" s="14">
        <f t="shared" si="1315"/>
        <v>0</v>
      </c>
      <c r="CA310" s="14"/>
      <c r="CB310" s="14">
        <f t="shared" si="1316"/>
        <v>0</v>
      </c>
      <c r="CC310" s="14"/>
      <c r="CD310" s="14">
        <f t="shared" si="1317"/>
        <v>0</v>
      </c>
      <c r="CE310" s="14"/>
      <c r="CF310" s="14">
        <f t="shared" si="1318"/>
        <v>0</v>
      </c>
      <c r="CG310" s="24"/>
      <c r="CH310" s="43">
        <f t="shared" si="1319"/>
        <v>0</v>
      </c>
      <c r="CI310" s="8" t="s">
        <v>115</v>
      </c>
      <c r="CJ310" s="11"/>
    </row>
    <row r="311" spans="1:88" ht="56.25" customHeight="1" x14ac:dyDescent="0.35">
      <c r="A311" s="90" t="s">
        <v>420</v>
      </c>
      <c r="B311" s="95" t="s">
        <v>312</v>
      </c>
      <c r="C311" s="100" t="s">
        <v>125</v>
      </c>
      <c r="D311" s="14"/>
      <c r="E311" s="43"/>
      <c r="F311" s="13"/>
      <c r="G311" s="14">
        <v>14.087</v>
      </c>
      <c r="H311" s="13">
        <f t="shared" si="1288"/>
        <v>14.087</v>
      </c>
      <c r="I311" s="14"/>
      <c r="J311" s="13">
        <f t="shared" si="1289"/>
        <v>14.087</v>
      </c>
      <c r="K311" s="14"/>
      <c r="L311" s="13">
        <f t="shared" si="1290"/>
        <v>14.087</v>
      </c>
      <c r="M311" s="14"/>
      <c r="N311" s="13">
        <f t="shared" si="1291"/>
        <v>14.087</v>
      </c>
      <c r="O311" s="14"/>
      <c r="P311" s="13">
        <f t="shared" si="1292"/>
        <v>14.087</v>
      </c>
      <c r="Q311" s="14"/>
      <c r="R311" s="13">
        <f t="shared" si="1293"/>
        <v>14.087</v>
      </c>
      <c r="S311" s="14"/>
      <c r="T311" s="13">
        <f t="shared" si="1294"/>
        <v>14.087</v>
      </c>
      <c r="U311" s="14"/>
      <c r="V311" s="13">
        <f t="shared" si="1295"/>
        <v>14.087</v>
      </c>
      <c r="W311" s="14"/>
      <c r="X311" s="13">
        <f t="shared" si="1296"/>
        <v>14.087</v>
      </c>
      <c r="Y311" s="14"/>
      <c r="Z311" s="13">
        <f t="shared" si="1297"/>
        <v>14.087</v>
      </c>
      <c r="AA311" s="14"/>
      <c r="AB311" s="13">
        <f t="shared" si="1298"/>
        <v>14.087</v>
      </c>
      <c r="AC311" s="24"/>
      <c r="AD311" s="41">
        <f t="shared" si="1299"/>
        <v>14.087</v>
      </c>
      <c r="AE311" s="14"/>
      <c r="AF311" s="43"/>
      <c r="AG311" s="13"/>
      <c r="AH311" s="14"/>
      <c r="AI311" s="13">
        <f t="shared" si="1300"/>
        <v>0</v>
      </c>
      <c r="AJ311" s="14"/>
      <c r="AK311" s="13">
        <f>AI311+AJ311</f>
        <v>0</v>
      </c>
      <c r="AL311" s="14"/>
      <c r="AM311" s="13">
        <f>AK311+AL311</f>
        <v>0</v>
      </c>
      <c r="AN311" s="14"/>
      <c r="AO311" s="13">
        <f>AM311+AN311</f>
        <v>0</v>
      </c>
      <c r="AP311" s="14"/>
      <c r="AQ311" s="13">
        <f>AO311+AP311</f>
        <v>0</v>
      </c>
      <c r="AR311" s="14"/>
      <c r="AS311" s="13">
        <f>AQ311+AR311</f>
        <v>0</v>
      </c>
      <c r="AT311" s="14"/>
      <c r="AU311" s="13">
        <f t="shared" si="1301"/>
        <v>0</v>
      </c>
      <c r="AV311" s="14"/>
      <c r="AW311" s="13">
        <f t="shared" si="1302"/>
        <v>0</v>
      </c>
      <c r="AX311" s="14"/>
      <c r="AY311" s="13">
        <f t="shared" si="1303"/>
        <v>0</v>
      </c>
      <c r="AZ311" s="14"/>
      <c r="BA311" s="13">
        <f t="shared" si="1304"/>
        <v>0</v>
      </c>
      <c r="BB311" s="14"/>
      <c r="BC311" s="13">
        <f t="shared" si="1305"/>
        <v>0</v>
      </c>
      <c r="BD311" s="14"/>
      <c r="BE311" s="13">
        <f t="shared" si="1306"/>
        <v>0</v>
      </c>
      <c r="BF311" s="24"/>
      <c r="BG311" s="41">
        <f t="shared" si="1307"/>
        <v>0</v>
      </c>
      <c r="BH311" s="14"/>
      <c r="BI311" s="14"/>
      <c r="BJ311" s="14"/>
      <c r="BK311" s="14"/>
      <c r="BL311" s="14">
        <f t="shared" si="1308"/>
        <v>0</v>
      </c>
      <c r="BM311" s="14"/>
      <c r="BN311" s="14">
        <f t="shared" si="1309"/>
        <v>0</v>
      </c>
      <c r="BO311" s="14"/>
      <c r="BP311" s="14">
        <f t="shared" si="1310"/>
        <v>0</v>
      </c>
      <c r="BQ311" s="14"/>
      <c r="BR311" s="14">
        <f t="shared" si="1311"/>
        <v>0</v>
      </c>
      <c r="BS311" s="14"/>
      <c r="BT311" s="14">
        <f t="shared" si="1312"/>
        <v>0</v>
      </c>
      <c r="BU311" s="14"/>
      <c r="BV311" s="14">
        <f t="shared" si="1313"/>
        <v>0</v>
      </c>
      <c r="BW311" s="14"/>
      <c r="BX311" s="14">
        <f t="shared" si="1314"/>
        <v>0</v>
      </c>
      <c r="BY311" s="14"/>
      <c r="BZ311" s="14">
        <f t="shared" si="1315"/>
        <v>0</v>
      </c>
      <c r="CA311" s="14"/>
      <c r="CB311" s="14">
        <f t="shared" si="1316"/>
        <v>0</v>
      </c>
      <c r="CC311" s="14"/>
      <c r="CD311" s="14">
        <f t="shared" si="1317"/>
        <v>0</v>
      </c>
      <c r="CE311" s="14"/>
      <c r="CF311" s="14">
        <f t="shared" si="1318"/>
        <v>0</v>
      </c>
      <c r="CG311" s="24"/>
      <c r="CH311" s="43">
        <f t="shared" si="1319"/>
        <v>0</v>
      </c>
      <c r="CI311" s="8" t="s">
        <v>313</v>
      </c>
      <c r="CJ311" s="11"/>
    </row>
    <row r="312" spans="1:88" ht="56.25" customHeight="1" x14ac:dyDescent="0.35">
      <c r="A312" s="90" t="s">
        <v>422</v>
      </c>
      <c r="B312" s="95" t="s">
        <v>360</v>
      </c>
      <c r="C312" s="100" t="s">
        <v>361</v>
      </c>
      <c r="D312" s="14"/>
      <c r="E312" s="43"/>
      <c r="F312" s="13"/>
      <c r="G312" s="14"/>
      <c r="H312" s="13"/>
      <c r="I312" s="14"/>
      <c r="J312" s="13"/>
      <c r="K312" s="14"/>
      <c r="L312" s="13"/>
      <c r="M312" s="14">
        <f>13200</f>
        <v>13200</v>
      </c>
      <c r="N312" s="13">
        <f t="shared" si="1291"/>
        <v>13200</v>
      </c>
      <c r="O312" s="14"/>
      <c r="P312" s="13">
        <f t="shared" si="1292"/>
        <v>13200</v>
      </c>
      <c r="Q312" s="14"/>
      <c r="R312" s="13">
        <f t="shared" si="1293"/>
        <v>13200</v>
      </c>
      <c r="S312" s="14"/>
      <c r="T312" s="13">
        <f t="shared" si="1294"/>
        <v>13200</v>
      </c>
      <c r="U312" s="14">
        <v>-22</v>
      </c>
      <c r="V312" s="13">
        <f t="shared" si="1295"/>
        <v>13178</v>
      </c>
      <c r="W312" s="14"/>
      <c r="X312" s="13">
        <f t="shared" si="1296"/>
        <v>13178</v>
      </c>
      <c r="Y312" s="14"/>
      <c r="Z312" s="13">
        <f t="shared" si="1297"/>
        <v>13178</v>
      </c>
      <c r="AA312" s="14"/>
      <c r="AB312" s="13">
        <f t="shared" si="1298"/>
        <v>13178</v>
      </c>
      <c r="AC312" s="24"/>
      <c r="AD312" s="41">
        <f t="shared" si="1299"/>
        <v>13178</v>
      </c>
      <c r="AE312" s="14"/>
      <c r="AF312" s="43"/>
      <c r="AG312" s="13"/>
      <c r="AH312" s="14"/>
      <c r="AI312" s="13"/>
      <c r="AJ312" s="14"/>
      <c r="AK312" s="13"/>
      <c r="AL312" s="14"/>
      <c r="AM312" s="13"/>
      <c r="AN312" s="14"/>
      <c r="AO312" s="13"/>
      <c r="AP312" s="14"/>
      <c r="AQ312" s="13">
        <f>AO312+AP312</f>
        <v>0</v>
      </c>
      <c r="AR312" s="14"/>
      <c r="AS312" s="13">
        <f>AQ312+AR312</f>
        <v>0</v>
      </c>
      <c r="AT312" s="14"/>
      <c r="AU312" s="13">
        <f t="shared" si="1301"/>
        <v>0</v>
      </c>
      <c r="AV312" s="14"/>
      <c r="AW312" s="13">
        <f t="shared" si="1302"/>
        <v>0</v>
      </c>
      <c r="AX312" s="14"/>
      <c r="AY312" s="13">
        <f t="shared" si="1303"/>
        <v>0</v>
      </c>
      <c r="AZ312" s="14"/>
      <c r="BA312" s="13">
        <f t="shared" si="1304"/>
        <v>0</v>
      </c>
      <c r="BB312" s="14"/>
      <c r="BC312" s="13">
        <f t="shared" si="1305"/>
        <v>0</v>
      </c>
      <c r="BD312" s="14"/>
      <c r="BE312" s="13">
        <f t="shared" si="1306"/>
        <v>0</v>
      </c>
      <c r="BF312" s="24"/>
      <c r="BG312" s="41">
        <f t="shared" si="1307"/>
        <v>0</v>
      </c>
      <c r="BH312" s="14"/>
      <c r="BI312" s="14"/>
      <c r="BJ312" s="14"/>
      <c r="BK312" s="14"/>
      <c r="BL312" s="14"/>
      <c r="BM312" s="14"/>
      <c r="BN312" s="14"/>
      <c r="BO312" s="14"/>
      <c r="BP312" s="14"/>
      <c r="BQ312" s="14"/>
      <c r="BR312" s="14">
        <f t="shared" si="1311"/>
        <v>0</v>
      </c>
      <c r="BS312" s="14"/>
      <c r="BT312" s="14">
        <f t="shared" si="1312"/>
        <v>0</v>
      </c>
      <c r="BU312" s="14"/>
      <c r="BV312" s="14">
        <f t="shared" si="1313"/>
        <v>0</v>
      </c>
      <c r="BW312" s="14"/>
      <c r="BX312" s="14">
        <f t="shared" si="1314"/>
        <v>0</v>
      </c>
      <c r="BY312" s="14"/>
      <c r="BZ312" s="14">
        <f t="shared" si="1315"/>
        <v>0</v>
      </c>
      <c r="CA312" s="14"/>
      <c r="CB312" s="14">
        <f t="shared" si="1316"/>
        <v>0</v>
      </c>
      <c r="CC312" s="14"/>
      <c r="CD312" s="14">
        <f t="shared" si="1317"/>
        <v>0</v>
      </c>
      <c r="CE312" s="14"/>
      <c r="CF312" s="14">
        <f t="shared" si="1318"/>
        <v>0</v>
      </c>
      <c r="CG312" s="24"/>
      <c r="CH312" s="43">
        <f t="shared" si="1319"/>
        <v>0</v>
      </c>
      <c r="CI312" s="8" t="s">
        <v>362</v>
      </c>
      <c r="CJ312" s="11"/>
    </row>
    <row r="313" spans="1:88" s="3" customFormat="1" ht="56.25" hidden="1" customHeight="1" x14ac:dyDescent="0.35">
      <c r="A313" s="54" t="s">
        <v>421</v>
      </c>
      <c r="B313" s="73" t="s">
        <v>385</v>
      </c>
      <c r="C313" s="5" t="s">
        <v>361</v>
      </c>
      <c r="D313" s="14"/>
      <c r="E313" s="43"/>
      <c r="F313" s="13"/>
      <c r="G313" s="14"/>
      <c r="H313" s="13"/>
      <c r="I313" s="14"/>
      <c r="J313" s="13"/>
      <c r="K313" s="14"/>
      <c r="L313" s="13"/>
      <c r="M313" s="14"/>
      <c r="N313" s="13"/>
      <c r="O313" s="14"/>
      <c r="P313" s="13"/>
      <c r="Q313" s="14">
        <v>20000</v>
      </c>
      <c r="R313" s="13">
        <f t="shared" si="1293"/>
        <v>20000</v>
      </c>
      <c r="S313" s="14"/>
      <c r="T313" s="13">
        <f t="shared" si="1294"/>
        <v>20000</v>
      </c>
      <c r="U313" s="14"/>
      <c r="V313" s="13">
        <f t="shared" si="1295"/>
        <v>20000</v>
      </c>
      <c r="W313" s="14"/>
      <c r="X313" s="13">
        <f t="shared" si="1296"/>
        <v>20000</v>
      </c>
      <c r="Y313" s="14"/>
      <c r="Z313" s="13">
        <f t="shared" si="1297"/>
        <v>20000</v>
      </c>
      <c r="AA313" s="14"/>
      <c r="AB313" s="13">
        <f t="shared" si="1298"/>
        <v>20000</v>
      </c>
      <c r="AC313" s="24">
        <v>-20000</v>
      </c>
      <c r="AD313" s="13">
        <f t="shared" si="1299"/>
        <v>0</v>
      </c>
      <c r="AE313" s="14"/>
      <c r="AF313" s="43"/>
      <c r="AG313" s="13"/>
      <c r="AH313" s="14"/>
      <c r="AI313" s="13"/>
      <c r="AJ313" s="14"/>
      <c r="AK313" s="13"/>
      <c r="AL313" s="14"/>
      <c r="AM313" s="13"/>
      <c r="AN313" s="14"/>
      <c r="AO313" s="13"/>
      <c r="AP313" s="14"/>
      <c r="AQ313" s="13"/>
      <c r="AR313" s="14"/>
      <c r="AS313" s="13"/>
      <c r="AT313" s="14"/>
      <c r="AU313" s="13">
        <f t="shared" si="1301"/>
        <v>0</v>
      </c>
      <c r="AV313" s="14"/>
      <c r="AW313" s="13">
        <f t="shared" si="1302"/>
        <v>0</v>
      </c>
      <c r="AX313" s="14"/>
      <c r="AY313" s="13">
        <f t="shared" si="1303"/>
        <v>0</v>
      </c>
      <c r="AZ313" s="14"/>
      <c r="BA313" s="13">
        <f t="shared" si="1304"/>
        <v>0</v>
      </c>
      <c r="BB313" s="14"/>
      <c r="BC313" s="13">
        <f t="shared" si="1305"/>
        <v>0</v>
      </c>
      <c r="BD313" s="14"/>
      <c r="BE313" s="13">
        <f t="shared" si="1306"/>
        <v>0</v>
      </c>
      <c r="BF313" s="24"/>
      <c r="BG313" s="13">
        <f t="shared" si="1307"/>
        <v>0</v>
      </c>
      <c r="BH313" s="14"/>
      <c r="BI313" s="14"/>
      <c r="BJ313" s="14"/>
      <c r="BK313" s="14"/>
      <c r="BL313" s="14"/>
      <c r="BM313" s="14"/>
      <c r="BN313" s="14"/>
      <c r="BO313" s="14"/>
      <c r="BP313" s="14"/>
      <c r="BQ313" s="14"/>
      <c r="BR313" s="14"/>
      <c r="BS313" s="14"/>
      <c r="BT313" s="14"/>
      <c r="BU313" s="14"/>
      <c r="BV313" s="14">
        <f t="shared" si="1313"/>
        <v>0</v>
      </c>
      <c r="BW313" s="14"/>
      <c r="BX313" s="14">
        <f t="shared" si="1314"/>
        <v>0</v>
      </c>
      <c r="BY313" s="14"/>
      <c r="BZ313" s="14">
        <f t="shared" si="1315"/>
        <v>0</v>
      </c>
      <c r="CA313" s="14"/>
      <c r="CB313" s="14">
        <f t="shared" si="1316"/>
        <v>0</v>
      </c>
      <c r="CC313" s="14"/>
      <c r="CD313" s="14">
        <f t="shared" si="1317"/>
        <v>0</v>
      </c>
      <c r="CE313" s="14"/>
      <c r="CF313" s="14">
        <f t="shared" si="1318"/>
        <v>0</v>
      </c>
      <c r="CG313" s="24"/>
      <c r="CH313" s="14">
        <f t="shared" si="1319"/>
        <v>0</v>
      </c>
      <c r="CI313" s="8" t="s">
        <v>386</v>
      </c>
      <c r="CJ313" s="11">
        <v>0</v>
      </c>
    </row>
    <row r="314" spans="1:88" ht="18.75" customHeight="1" x14ac:dyDescent="0.35">
      <c r="A314" s="108"/>
      <c r="B314" s="131" t="s">
        <v>8</v>
      </c>
      <c r="C314" s="131"/>
      <c r="D314" s="32">
        <f>D18+D107+D156+D184+D251+D257+D267+D283+D303</f>
        <v>10357270.899999999</v>
      </c>
      <c r="E314" s="32">
        <f>E18+E107+E156+E184+E251+E257+E267+E283+E303</f>
        <v>-56767.06200000002</v>
      </c>
      <c r="F314" s="46">
        <f t="shared" si="1256"/>
        <v>10300503.837999998</v>
      </c>
      <c r="G314" s="32">
        <f>G18+G107+G156+G184+G251+G257+G267+G283+G303</f>
        <v>672350.08200000005</v>
      </c>
      <c r="H314" s="46">
        <f t="shared" si="1288"/>
        <v>10972853.919999998</v>
      </c>
      <c r="I314" s="32">
        <f>I18+I107+I156+I184+I251+I257+I267+I283+I303</f>
        <v>31825.651000000002</v>
      </c>
      <c r="J314" s="46">
        <f t="shared" si="1289"/>
        <v>11004679.570999999</v>
      </c>
      <c r="K314" s="32">
        <f>K18+K107+K156+K184+K251+K257+K267+K283+K303</f>
        <v>-54.998000000000502</v>
      </c>
      <c r="L314" s="46">
        <f t="shared" si="1290"/>
        <v>11004624.572999999</v>
      </c>
      <c r="M314" s="32">
        <f>M18+M107+M156+M184+M251+M257+M267+M283+M303</f>
        <v>894562.69800000009</v>
      </c>
      <c r="N314" s="46">
        <f t="shared" si="1291"/>
        <v>11899187.271</v>
      </c>
      <c r="O314" s="32">
        <f>O18+O107+O156+O184+O251+O257+O267+O283+O303</f>
        <v>492.76900000000001</v>
      </c>
      <c r="P314" s="46">
        <f t="shared" si="1292"/>
        <v>11899680.039999999</v>
      </c>
      <c r="Q314" s="32">
        <f>Q18+Q107+Q156+Q184+Q251+Q257+Q267+Q283+Q303</f>
        <v>-284637.85100000008</v>
      </c>
      <c r="R314" s="46">
        <f t="shared" si="1293"/>
        <v>11615042.188999999</v>
      </c>
      <c r="S314" s="32">
        <f>S18+S107+S156+S184+S251+S257+S267+S283+S303</f>
        <v>35954.078000000009</v>
      </c>
      <c r="T314" s="46">
        <f t="shared" si="1294"/>
        <v>11650996.266999999</v>
      </c>
      <c r="U314" s="32">
        <f>U18+U107+U156+U184+U251+U257+U267+U283+U303</f>
        <v>-231382.432</v>
      </c>
      <c r="V314" s="46">
        <f t="shared" si="1295"/>
        <v>11419613.834999999</v>
      </c>
      <c r="W314" s="32">
        <f>W18+W107+W156+W184+W251+W257+W267+W283+W303</f>
        <v>6031.8529999999992</v>
      </c>
      <c r="X314" s="46">
        <f t="shared" si="1296"/>
        <v>11425645.687999999</v>
      </c>
      <c r="Y314" s="32">
        <f>Y18+Y107+Y156+Y184+Y251+Y257+Y267+Y283+Y303</f>
        <v>-754228.59699999995</v>
      </c>
      <c r="Z314" s="46">
        <f t="shared" si="1297"/>
        <v>10671417.091</v>
      </c>
      <c r="AA314" s="14">
        <f>AA18+AA107+AA156+AA184+AA251+AA257+AA267+AA283+AA303</f>
        <v>-49409.627</v>
      </c>
      <c r="AB314" s="46">
        <f t="shared" si="1298"/>
        <v>10622007.464</v>
      </c>
      <c r="AC314" s="32">
        <f>AC18+AC107+AC156+AC184+AC251+AC257+AC267+AC283+AC303</f>
        <v>5740.1879999999874</v>
      </c>
      <c r="AD314" s="41">
        <f t="shared" si="1299"/>
        <v>10627747.651999999</v>
      </c>
      <c r="AE314" s="32">
        <f>AE18+AE107+AE156+AE184+AE251+AE257+AE267+AE283+AE303</f>
        <v>9068838.5999999996</v>
      </c>
      <c r="AF314" s="32">
        <f>AF18+AF107+AF156+AF184+AF251+AF257+AF267+AF283+AF303</f>
        <v>140881.90000000002</v>
      </c>
      <c r="AG314" s="46">
        <f t="shared" si="1257"/>
        <v>9209720.5</v>
      </c>
      <c r="AH314" s="32">
        <f>AH18+AH107+AH156+AH184+AH251+AH257+AH267+AH283+AH303</f>
        <v>-29648.628000000001</v>
      </c>
      <c r="AI314" s="46">
        <f t="shared" si="1300"/>
        <v>9180071.8719999995</v>
      </c>
      <c r="AJ314" s="32">
        <f>AJ18+AJ107+AJ156+AJ184+AJ251+AJ257+AJ267+AJ283+AJ303</f>
        <v>-2850</v>
      </c>
      <c r="AK314" s="46">
        <f>AI314+AJ314</f>
        <v>9177221.8719999995</v>
      </c>
      <c r="AL314" s="32">
        <f>AL18+AL107+AL156+AL184+AL251+AL257+AL267+AL283+AL303</f>
        <v>-84124.5</v>
      </c>
      <c r="AM314" s="46">
        <f>AK314+AL314</f>
        <v>9093097.3719999995</v>
      </c>
      <c r="AN314" s="32">
        <f>AN18+AN107+AN156+AN184+AN251+AN257+AN267+AN283+AN303</f>
        <v>-28858.976999999999</v>
      </c>
      <c r="AO314" s="46">
        <f>AM314+AN314</f>
        <v>9064238.3949999996</v>
      </c>
      <c r="AP314" s="32">
        <f>AP18+AP107+AP156+AP184+AP251+AP257+AP267+AP283+AP303</f>
        <v>-812736.63400000019</v>
      </c>
      <c r="AQ314" s="46">
        <f>AO314+AP314</f>
        <v>8251501.760999999</v>
      </c>
      <c r="AR314" s="32">
        <f>AR18+AR107+AR156+AR184+AR251+AR257+AR267+AR283+AR303</f>
        <v>0</v>
      </c>
      <c r="AS314" s="46">
        <f>AQ314+AR314</f>
        <v>8251501.760999999</v>
      </c>
      <c r="AT314" s="32">
        <f>AT18+AT107+AT156+AT184+AT251+AT257+AT267+AT283+AT303</f>
        <v>249349.36000000002</v>
      </c>
      <c r="AU314" s="46">
        <f t="shared" si="1301"/>
        <v>8500851.1209999993</v>
      </c>
      <c r="AV314" s="32">
        <f>AV18+AV107+AV156+AV184+AV251+AV257+AV267+AV283+AV303</f>
        <v>29908.492999999999</v>
      </c>
      <c r="AW314" s="46">
        <f t="shared" si="1302"/>
        <v>8530759.6140000001</v>
      </c>
      <c r="AX314" s="32">
        <f>AX18+AX107+AX156+AX184+AX251+AX257+AX267+AX283+AX303</f>
        <v>-435981.80099999998</v>
      </c>
      <c r="AY314" s="46">
        <f t="shared" si="1303"/>
        <v>8094777.8130000001</v>
      </c>
      <c r="AZ314" s="32">
        <f>AZ18+AZ107+AZ156+AZ184+AZ251+AZ257+AZ267+AZ283+AZ303</f>
        <v>0</v>
      </c>
      <c r="BA314" s="46">
        <f t="shared" si="1304"/>
        <v>8094777.8130000001</v>
      </c>
      <c r="BB314" s="14">
        <f>BB18+BB107+BB156+BB184+BB251+BB257+BB267+BB283+BB303</f>
        <v>-1550917.733</v>
      </c>
      <c r="BC314" s="46">
        <f t="shared" si="1305"/>
        <v>6543860.0800000001</v>
      </c>
      <c r="BD314" s="14">
        <f>BD18+BD107+BD156+BD184+BD251+BD257+BD267+BD283+BD303</f>
        <v>49738.616000000002</v>
      </c>
      <c r="BE314" s="46">
        <f t="shared" si="1306"/>
        <v>6593598.6960000005</v>
      </c>
      <c r="BF314" s="32">
        <f>BF18+BF107+BF156+BF184+BF251+BF257+BF267+BF283+BF303</f>
        <v>-14195.216000000004</v>
      </c>
      <c r="BG314" s="41">
        <f t="shared" si="1307"/>
        <v>6579403.4800000004</v>
      </c>
      <c r="BH314" s="32">
        <f>BH18+BH107+BH156+BH184+BH251+BH257+BH267+BH283+BH303</f>
        <v>8097458.1000000006</v>
      </c>
      <c r="BI314" s="32">
        <f>BI18+BI107+BI156+BI184+BI251+BI257+BI267+BI283+BI303</f>
        <v>-106010.1</v>
      </c>
      <c r="BJ314" s="32">
        <f t="shared" si="1258"/>
        <v>7991448.0000000009</v>
      </c>
      <c r="BK314" s="32">
        <f>BK18+BK107+BK156+BK184+BK251+BK257+BK267+BK283+BK303</f>
        <v>-148147.29999999999</v>
      </c>
      <c r="BL314" s="32">
        <f t="shared" si="1308"/>
        <v>7843300.7000000011</v>
      </c>
      <c r="BM314" s="32">
        <f>BM18+BM107+BM156+BM184+BM251+BM257+BM267+BM283+BM303</f>
        <v>-28221.547000000006</v>
      </c>
      <c r="BN314" s="32">
        <f t="shared" si="1309"/>
        <v>7815079.1530000009</v>
      </c>
      <c r="BO314" s="32">
        <f>BO18+BO107+BO156+BO184+BO251+BO257+BO267+BO283+BO303</f>
        <v>28221.546999999999</v>
      </c>
      <c r="BP314" s="32">
        <f t="shared" si="1310"/>
        <v>7843300.7000000011</v>
      </c>
      <c r="BQ314" s="32">
        <f>BQ18+BQ107+BQ156+BQ184+BQ251+BQ257+BQ267+BQ283+BQ303</f>
        <v>213206.58899999998</v>
      </c>
      <c r="BR314" s="32">
        <f t="shared" si="1311"/>
        <v>8056507.2890000008</v>
      </c>
      <c r="BS314" s="32">
        <f>BS18+BS107+BS156+BS184+BS251+BS257+BS267+BS283+BS303</f>
        <v>0</v>
      </c>
      <c r="BT314" s="32">
        <f t="shared" si="1312"/>
        <v>8056507.2890000008</v>
      </c>
      <c r="BU314" s="32">
        <f>BU18+BU107+BU156+BU184+BU251+BU257+BU267+BU283+BU303</f>
        <v>0</v>
      </c>
      <c r="BV314" s="32">
        <f t="shared" si="1313"/>
        <v>8056507.2890000008</v>
      </c>
      <c r="BW314" s="32">
        <f>BW18+BW107+BW156+BW184+BW251+BW257+BW267+BW283+BW303</f>
        <v>8675.2999999999993</v>
      </c>
      <c r="BX314" s="32">
        <f t="shared" si="1314"/>
        <v>8065182.5890000006</v>
      </c>
      <c r="BY314" s="32">
        <f>BY18+BY107+BY156+BY184+BY251+BY257+BY267+BY283+BY303</f>
        <v>-429969.0419999999</v>
      </c>
      <c r="BZ314" s="32">
        <f t="shared" si="1315"/>
        <v>7635213.5470000003</v>
      </c>
      <c r="CA314" s="32">
        <f>CA18+CA107+CA156+CA184+CA251+CA257+CA267+CA283+CA303</f>
        <v>0</v>
      </c>
      <c r="CB314" s="32">
        <f t="shared" si="1316"/>
        <v>7635213.5470000003</v>
      </c>
      <c r="CC314" s="14">
        <f>CC18+CC107+CC156+CC184+CC251+CC257+CC267+CC283+CC303</f>
        <v>-2230646.1780000003</v>
      </c>
      <c r="CD314" s="32">
        <f t="shared" si="1317"/>
        <v>5404567.3689999999</v>
      </c>
      <c r="CE314" s="14">
        <f>CE18+CE107+CE156+CE184+CE251+CE257+CE267+CE283+CE303</f>
        <v>0</v>
      </c>
      <c r="CF314" s="32">
        <f t="shared" si="1318"/>
        <v>5404567.3689999999</v>
      </c>
      <c r="CG314" s="32">
        <f>CG18+CG107+CG156+CG184+CG251+CG257+CG267+CG283+CG303</f>
        <v>-14622.656000000001</v>
      </c>
      <c r="CH314" s="43">
        <f t="shared" si="1319"/>
        <v>5389944.7129999995</v>
      </c>
      <c r="CI314" s="76"/>
      <c r="CJ314" s="77"/>
    </row>
    <row r="315" spans="1:88" ht="18.75" customHeight="1" x14ac:dyDescent="0.35">
      <c r="A315" s="108"/>
      <c r="B315" s="131" t="s">
        <v>9</v>
      </c>
      <c r="C315" s="143"/>
      <c r="D315" s="14"/>
      <c r="E315" s="43"/>
      <c r="F315" s="13"/>
      <c r="G315" s="14"/>
      <c r="H315" s="13"/>
      <c r="I315" s="14"/>
      <c r="J315" s="13"/>
      <c r="K315" s="14"/>
      <c r="L315" s="13"/>
      <c r="M315" s="14"/>
      <c r="N315" s="13"/>
      <c r="O315" s="14"/>
      <c r="P315" s="13"/>
      <c r="Q315" s="14"/>
      <c r="R315" s="13"/>
      <c r="S315" s="14"/>
      <c r="T315" s="13"/>
      <c r="U315" s="14"/>
      <c r="V315" s="13"/>
      <c r="W315" s="14"/>
      <c r="X315" s="13"/>
      <c r="Y315" s="14"/>
      <c r="Z315" s="13"/>
      <c r="AA315" s="14"/>
      <c r="AB315" s="13"/>
      <c r="AC315" s="24"/>
      <c r="AD315" s="41"/>
      <c r="AE315" s="14"/>
      <c r="AF315" s="43"/>
      <c r="AG315" s="13"/>
      <c r="AH315" s="14"/>
      <c r="AI315" s="13"/>
      <c r="AJ315" s="14"/>
      <c r="AK315" s="13"/>
      <c r="AL315" s="14"/>
      <c r="AM315" s="13"/>
      <c r="AN315" s="14"/>
      <c r="AO315" s="13"/>
      <c r="AP315" s="14"/>
      <c r="AQ315" s="13"/>
      <c r="AR315" s="14"/>
      <c r="AS315" s="13"/>
      <c r="AT315" s="14"/>
      <c r="AU315" s="13"/>
      <c r="AV315" s="14"/>
      <c r="AW315" s="13"/>
      <c r="AX315" s="14"/>
      <c r="AY315" s="13"/>
      <c r="AZ315" s="14"/>
      <c r="BA315" s="13"/>
      <c r="BB315" s="14"/>
      <c r="BC315" s="13"/>
      <c r="BD315" s="14"/>
      <c r="BE315" s="13"/>
      <c r="BF315" s="24"/>
      <c r="BG315" s="41"/>
      <c r="BH315" s="14"/>
      <c r="BI315" s="14"/>
      <c r="BJ315" s="14"/>
      <c r="BK315" s="14"/>
      <c r="BL315" s="14"/>
      <c r="BM315" s="14"/>
      <c r="BN315" s="14"/>
      <c r="BO315" s="14"/>
      <c r="BP315" s="14"/>
      <c r="BQ315" s="14"/>
      <c r="BR315" s="14"/>
      <c r="BS315" s="14"/>
      <c r="BT315" s="14"/>
      <c r="BU315" s="14"/>
      <c r="BV315" s="14"/>
      <c r="BW315" s="14"/>
      <c r="BX315" s="14"/>
      <c r="BY315" s="14"/>
      <c r="BZ315" s="14"/>
      <c r="CA315" s="14"/>
      <c r="CB315" s="14"/>
      <c r="CC315" s="14"/>
      <c r="CD315" s="14"/>
      <c r="CE315" s="14"/>
      <c r="CF315" s="14"/>
      <c r="CG315" s="24"/>
      <c r="CH315" s="43"/>
      <c r="CJ315" s="11"/>
    </row>
    <row r="316" spans="1:88" ht="18.75" customHeight="1" x14ac:dyDescent="0.35">
      <c r="A316" s="108"/>
      <c r="B316" s="131" t="s">
        <v>20</v>
      </c>
      <c r="C316" s="131"/>
      <c r="D316" s="14">
        <f>D187</f>
        <v>2102955</v>
      </c>
      <c r="E316" s="43">
        <f>E187</f>
        <v>0</v>
      </c>
      <c r="F316" s="13">
        <f t="shared" si="1256"/>
        <v>2102955</v>
      </c>
      <c r="G316" s="14">
        <f>G187</f>
        <v>0</v>
      </c>
      <c r="H316" s="13">
        <f t="shared" ref="H316:H319" si="1320">F316+G316</f>
        <v>2102955</v>
      </c>
      <c r="I316" s="14">
        <f>I187</f>
        <v>0</v>
      </c>
      <c r="J316" s="13">
        <f t="shared" ref="J316:J319" si="1321">H316+I316</f>
        <v>2102955</v>
      </c>
      <c r="K316" s="14">
        <f>K187</f>
        <v>0</v>
      </c>
      <c r="L316" s="13">
        <f t="shared" ref="L316:L319" si="1322">J316+K316</f>
        <v>2102955</v>
      </c>
      <c r="M316" s="14">
        <f>M187</f>
        <v>-337893.6</v>
      </c>
      <c r="N316" s="13">
        <f t="shared" ref="N316:N319" si="1323">L316+M316</f>
        <v>1765061.4</v>
      </c>
      <c r="O316" s="14">
        <f>O187</f>
        <v>0</v>
      </c>
      <c r="P316" s="13">
        <f t="shared" ref="P316:P319" si="1324">N316+O316</f>
        <v>1765061.4</v>
      </c>
      <c r="Q316" s="14">
        <f>Q187</f>
        <v>0</v>
      </c>
      <c r="R316" s="13">
        <f t="shared" ref="R316:R319" si="1325">P316+Q316</f>
        <v>1765061.4</v>
      </c>
      <c r="S316" s="14">
        <f>S187</f>
        <v>0</v>
      </c>
      <c r="T316" s="13">
        <f t="shared" ref="T316:T319" si="1326">R316+S316</f>
        <v>1765061.4</v>
      </c>
      <c r="U316" s="14">
        <f>U187</f>
        <v>0</v>
      </c>
      <c r="V316" s="13">
        <f t="shared" ref="V316:V319" si="1327">T316+U316</f>
        <v>1765061.4</v>
      </c>
      <c r="W316" s="14">
        <f>W187</f>
        <v>0</v>
      </c>
      <c r="X316" s="13">
        <f t="shared" ref="X316:X319" si="1328">V316+W316</f>
        <v>1765061.4</v>
      </c>
      <c r="Y316" s="14">
        <f>Y187</f>
        <v>-682987.7</v>
      </c>
      <c r="Z316" s="13">
        <f t="shared" ref="Z316:Z319" si="1329">X316+Y316</f>
        <v>1082073.7</v>
      </c>
      <c r="AA316" s="14">
        <f>AA187</f>
        <v>0</v>
      </c>
      <c r="AB316" s="13">
        <f t="shared" ref="AB316:AB319" si="1330">Z316+AA316</f>
        <v>1082073.7</v>
      </c>
      <c r="AC316" s="24">
        <f>AC187</f>
        <v>0</v>
      </c>
      <c r="AD316" s="41">
        <f t="shared" ref="AD316:AD319" si="1331">AB316+AC316</f>
        <v>1082073.7</v>
      </c>
      <c r="AE316" s="14">
        <f>AE187</f>
        <v>1860675</v>
      </c>
      <c r="AF316" s="43">
        <f>AF187</f>
        <v>0</v>
      </c>
      <c r="AG316" s="13">
        <f t="shared" si="1257"/>
        <v>1860675</v>
      </c>
      <c r="AH316" s="14">
        <f>AH187</f>
        <v>0</v>
      </c>
      <c r="AI316" s="13">
        <f t="shared" ref="AI316:AI319" si="1332">AG316+AH316</f>
        <v>1860675</v>
      </c>
      <c r="AJ316" s="14">
        <f>AJ187</f>
        <v>0</v>
      </c>
      <c r="AK316" s="13">
        <f>AI316+AJ316</f>
        <v>1860675</v>
      </c>
      <c r="AL316" s="14">
        <f>AL187</f>
        <v>0</v>
      </c>
      <c r="AM316" s="13">
        <f>AK316+AL316</f>
        <v>1860675</v>
      </c>
      <c r="AN316" s="14">
        <f>AN187</f>
        <v>0</v>
      </c>
      <c r="AO316" s="13">
        <f>AM316+AN316</f>
        <v>1860675</v>
      </c>
      <c r="AP316" s="14">
        <f>AP187</f>
        <v>379331.1</v>
      </c>
      <c r="AQ316" s="13">
        <f>AO316+AP316</f>
        <v>2240006.1</v>
      </c>
      <c r="AR316" s="14">
        <f>AR187</f>
        <v>0</v>
      </c>
      <c r="AS316" s="13">
        <f>AQ316+AR316</f>
        <v>2240006.1</v>
      </c>
      <c r="AT316" s="14">
        <f>AT187</f>
        <v>0</v>
      </c>
      <c r="AU316" s="13">
        <f>AS316+AT316</f>
        <v>2240006.1</v>
      </c>
      <c r="AV316" s="14">
        <f>AV187</f>
        <v>0</v>
      </c>
      <c r="AW316" s="13">
        <f>AU316+AV316</f>
        <v>2240006.1</v>
      </c>
      <c r="AX316" s="14">
        <f>AX187</f>
        <v>0</v>
      </c>
      <c r="AY316" s="13">
        <f>AW316+AX316</f>
        <v>2240006.1</v>
      </c>
      <c r="AZ316" s="14">
        <f>AZ187</f>
        <v>0</v>
      </c>
      <c r="BA316" s="13">
        <f>AY316+AZ316</f>
        <v>2240006.1</v>
      </c>
      <c r="BB316" s="14">
        <f>BB187</f>
        <v>-1040731.8</v>
      </c>
      <c r="BC316" s="13">
        <f>BA316+BB316</f>
        <v>1199274.3</v>
      </c>
      <c r="BD316" s="14">
        <f>BD187</f>
        <v>0</v>
      </c>
      <c r="BE316" s="13">
        <f>BC316+BD316</f>
        <v>1199274.3</v>
      </c>
      <c r="BF316" s="24">
        <f>BF187</f>
        <v>0</v>
      </c>
      <c r="BG316" s="41">
        <f>BE316+BF316</f>
        <v>1199274.3</v>
      </c>
      <c r="BH316" s="14">
        <f>BH187</f>
        <v>2257104.5</v>
      </c>
      <c r="BI316" s="14">
        <f>BI187</f>
        <v>0</v>
      </c>
      <c r="BJ316" s="14">
        <f t="shared" si="1258"/>
        <v>2257104.5</v>
      </c>
      <c r="BK316" s="14">
        <f>BK187</f>
        <v>0</v>
      </c>
      <c r="BL316" s="14">
        <f t="shared" ref="BL316:BL319" si="1333">BJ316+BK316</f>
        <v>2257104.5</v>
      </c>
      <c r="BM316" s="14">
        <f>BM187</f>
        <v>0</v>
      </c>
      <c r="BN316" s="14">
        <f t="shared" ref="BN316:BN319" si="1334">BL316+BM316</f>
        <v>2257104.5</v>
      </c>
      <c r="BO316" s="14">
        <f>BO187</f>
        <v>0</v>
      </c>
      <c r="BP316" s="14">
        <f t="shared" ref="BP316:BP319" si="1335">BN316+BO316</f>
        <v>2257104.5</v>
      </c>
      <c r="BQ316" s="14">
        <f>BQ187</f>
        <v>0</v>
      </c>
      <c r="BR316" s="14">
        <f t="shared" ref="BR316:BR319" si="1336">BP316+BQ316</f>
        <v>2257104.5</v>
      </c>
      <c r="BS316" s="14">
        <f>BS187</f>
        <v>0</v>
      </c>
      <c r="BT316" s="14">
        <f t="shared" ref="BT316:BT319" si="1337">BR316+BS316</f>
        <v>2257104.5</v>
      </c>
      <c r="BU316" s="14">
        <f>BU187</f>
        <v>0</v>
      </c>
      <c r="BV316" s="14">
        <f t="shared" ref="BV316:BV319" si="1338">BT316+BU316</f>
        <v>2257104.5</v>
      </c>
      <c r="BW316" s="14">
        <f>BW187</f>
        <v>0</v>
      </c>
      <c r="BX316" s="14">
        <f t="shared" ref="BX316:BX319" si="1339">BV316+BW316</f>
        <v>2257104.5</v>
      </c>
      <c r="BY316" s="14">
        <f>BY187</f>
        <v>0</v>
      </c>
      <c r="BZ316" s="14">
        <f t="shared" ref="BZ316:BZ319" si="1340">BX316+BY316</f>
        <v>2257104.5</v>
      </c>
      <c r="CA316" s="14">
        <f>CA187</f>
        <v>0</v>
      </c>
      <c r="CB316" s="14">
        <f t="shared" ref="CB316:CB319" si="1341">BZ316+CA316</f>
        <v>2257104.5</v>
      </c>
      <c r="CC316" s="14">
        <f>CC187</f>
        <v>-1432104.5</v>
      </c>
      <c r="CD316" s="14">
        <f t="shared" ref="CD316:CD319" si="1342">CB316+CC316</f>
        <v>825000</v>
      </c>
      <c r="CE316" s="14">
        <f>CE187</f>
        <v>0</v>
      </c>
      <c r="CF316" s="14">
        <f t="shared" ref="CF316:CF319" si="1343">CD316+CE316</f>
        <v>825000</v>
      </c>
      <c r="CG316" s="24">
        <f>CG187</f>
        <v>0</v>
      </c>
      <c r="CH316" s="43">
        <f t="shared" ref="CH316:CH319" si="1344">CF316+CG316</f>
        <v>825000</v>
      </c>
      <c r="CJ316" s="11"/>
    </row>
    <row r="317" spans="1:88" ht="18.75" customHeight="1" x14ac:dyDescent="0.35">
      <c r="A317" s="108"/>
      <c r="B317" s="131" t="s">
        <v>12</v>
      </c>
      <c r="C317" s="131"/>
      <c r="D317" s="14">
        <f>D21+D110+D159+D253+D260+D270+D306</f>
        <v>4265452.9000000004</v>
      </c>
      <c r="E317" s="43">
        <f>E21+E110+E159+E253+E260+E270+E306</f>
        <v>0</v>
      </c>
      <c r="F317" s="13">
        <f t="shared" si="1256"/>
        <v>4265452.9000000004</v>
      </c>
      <c r="G317" s="14">
        <f>G21+G110+G159+G253+G260+G270+G306</f>
        <v>3455.7999999999997</v>
      </c>
      <c r="H317" s="13">
        <f t="shared" si="1320"/>
        <v>4268908.7</v>
      </c>
      <c r="I317" s="14">
        <f>I21+I110+I159+I253+I260+I270+I306</f>
        <v>4208.9750000000004</v>
      </c>
      <c r="J317" s="13">
        <f t="shared" si="1321"/>
        <v>4273117.6749999998</v>
      </c>
      <c r="K317" s="14">
        <f>K21+K110+K159+K253+K260+K270+K306</f>
        <v>0</v>
      </c>
      <c r="L317" s="13">
        <f t="shared" si="1322"/>
        <v>4273117.6749999998</v>
      </c>
      <c r="M317" s="14">
        <f>M21+M110+M159+M253+M260+M270+M306</f>
        <v>13577.869999999999</v>
      </c>
      <c r="N317" s="13">
        <f t="shared" si="1323"/>
        <v>4286695.5449999999</v>
      </c>
      <c r="O317" s="14">
        <f>O21+O110+O159+O253+O260+O270+O306</f>
        <v>0</v>
      </c>
      <c r="P317" s="13">
        <f t="shared" si="1324"/>
        <v>4286695.5449999999</v>
      </c>
      <c r="Q317" s="14">
        <f>Q21+Q110+Q159+Q253+Q260+Q270+Q306</f>
        <v>0</v>
      </c>
      <c r="R317" s="13">
        <f t="shared" si="1325"/>
        <v>4286695.5449999999</v>
      </c>
      <c r="S317" s="14">
        <f>S21+S110+S159+S253+S260+S270+S306</f>
        <v>0</v>
      </c>
      <c r="T317" s="13">
        <f t="shared" si="1326"/>
        <v>4286695.5449999999</v>
      </c>
      <c r="U317" s="14">
        <f>U21+U110+U159+U253+U260+U270+U306</f>
        <v>-242805.3</v>
      </c>
      <c r="V317" s="13">
        <f t="shared" si="1327"/>
        <v>4043890.2450000001</v>
      </c>
      <c r="W317" s="14">
        <f>W21+W110+W159+W253+W260+W270+W306</f>
        <v>0</v>
      </c>
      <c r="X317" s="13">
        <f t="shared" si="1328"/>
        <v>4043890.2450000001</v>
      </c>
      <c r="Y317" s="14">
        <f>Y21+Y110+Y159+Y253+Y260+Y270+Y306</f>
        <v>0</v>
      </c>
      <c r="Z317" s="13">
        <f t="shared" si="1329"/>
        <v>4043890.2450000001</v>
      </c>
      <c r="AA317" s="14">
        <f>AA21+AA110+AA159+AA253+AA260+AA270+AA306</f>
        <v>0</v>
      </c>
      <c r="AB317" s="13">
        <f>Z317+AA317</f>
        <v>4043890.2450000001</v>
      </c>
      <c r="AC317" s="24">
        <f>AC21+AC110+AC159+AC253+AC260+AC270+AC306</f>
        <v>0</v>
      </c>
      <c r="AD317" s="41">
        <f>AB317+AC317</f>
        <v>4043890.2450000001</v>
      </c>
      <c r="AE317" s="14">
        <f>AE21+AE110+AE159+AE253+AE260+AE270+AE306</f>
        <v>1661272.1</v>
      </c>
      <c r="AF317" s="43">
        <f>AF21+AF110+AF159+AF253+AF260+AF270+AF306</f>
        <v>0</v>
      </c>
      <c r="AG317" s="13">
        <f t="shared" si="1257"/>
        <v>1661272.1</v>
      </c>
      <c r="AH317" s="14">
        <f>AH21+AH110+AH159+AH253+AH260+AH270+AH306</f>
        <v>-23652.799999999999</v>
      </c>
      <c r="AI317" s="13">
        <f t="shared" si="1332"/>
        <v>1637619.3</v>
      </c>
      <c r="AJ317" s="14">
        <f>AJ21+AJ110+AJ159+AJ253+AJ260+AJ270+AJ306</f>
        <v>-2850</v>
      </c>
      <c r="AK317" s="13">
        <f>AI317+AJ317</f>
        <v>1634769.3</v>
      </c>
      <c r="AL317" s="14">
        <f>AL21+AL110+AL159+AL253+AL260+AL270+AL306</f>
        <v>0</v>
      </c>
      <c r="AM317" s="13">
        <f>AK317+AL317</f>
        <v>1634769.3</v>
      </c>
      <c r="AN317" s="14">
        <f>AN21+AN110+AN159+AN253+AN260+AN270+AN306</f>
        <v>0</v>
      </c>
      <c r="AO317" s="13">
        <f>AM317+AN317</f>
        <v>1634769.3</v>
      </c>
      <c r="AP317" s="14">
        <f>AP21+AP110+AP159+AP253+AP260+AP270+AP306</f>
        <v>-9621.643</v>
      </c>
      <c r="AQ317" s="13">
        <f>AO317+AP317</f>
        <v>1625147.6570000001</v>
      </c>
      <c r="AR317" s="14">
        <f>AR21+AR110+AR159+AR253+AR260+AR270+AR306</f>
        <v>0</v>
      </c>
      <c r="AS317" s="13">
        <f>AQ317+AR317</f>
        <v>1625147.6570000001</v>
      </c>
      <c r="AT317" s="14">
        <f>AT21+AT110+AT159+AT253+AT260+AT270+AT306</f>
        <v>0</v>
      </c>
      <c r="AU317" s="13">
        <f>AS317+AT317</f>
        <v>1625147.6570000001</v>
      </c>
      <c r="AV317" s="14">
        <f>AV21+AV110+AV159+AV253+AV260+AV270+AV306</f>
        <v>0</v>
      </c>
      <c r="AW317" s="13">
        <f>AU317+AV317</f>
        <v>1625147.6570000001</v>
      </c>
      <c r="AX317" s="14">
        <f>AX21+AX110+AX159+AX253+AX260+AX270+AX306</f>
        <v>-484802.30000000005</v>
      </c>
      <c r="AY317" s="13">
        <f>AW317+AX317</f>
        <v>1140345.3570000001</v>
      </c>
      <c r="AZ317" s="14">
        <f>AZ21+AZ110+AZ159+AZ253+AZ260+AZ270+AZ306</f>
        <v>0</v>
      </c>
      <c r="BA317" s="13">
        <f>AY317+AZ317</f>
        <v>1140345.3570000001</v>
      </c>
      <c r="BB317" s="14">
        <f>BB21+BB110+BB159+BB253+BB260+BB270+BB306</f>
        <v>0</v>
      </c>
      <c r="BC317" s="13">
        <f>BA317+BB317</f>
        <v>1140345.3570000001</v>
      </c>
      <c r="BD317" s="14">
        <f>BD21+BD110+BD159+BD253+BD260+BD270+BD306</f>
        <v>0</v>
      </c>
      <c r="BE317" s="13">
        <f>BC317+BD317</f>
        <v>1140345.3570000001</v>
      </c>
      <c r="BF317" s="24">
        <f>BF21+BF110+BF159+BF253+BF260+BF270+BF306</f>
        <v>0</v>
      </c>
      <c r="BG317" s="41">
        <f>BE317+BF317</f>
        <v>1140345.3570000001</v>
      </c>
      <c r="BH317" s="14">
        <f>BH21+BH110+BH159+BH253+BH260+BH270+BH306</f>
        <v>815195.2</v>
      </c>
      <c r="BI317" s="14">
        <f>BI21+BI110+BI159+BI253+BI260+BI270+BI306</f>
        <v>0</v>
      </c>
      <c r="BJ317" s="14">
        <f t="shared" si="1258"/>
        <v>815195.2</v>
      </c>
      <c r="BK317" s="14">
        <f>BK21+BK110+BK159+BK253+BK260+BK270+BK306</f>
        <v>-144564.5</v>
      </c>
      <c r="BL317" s="14">
        <f t="shared" si="1333"/>
        <v>670630.69999999995</v>
      </c>
      <c r="BM317" s="14">
        <f>BM21+BM110+BM159+BM253+BM260+BM270+BM306</f>
        <v>0</v>
      </c>
      <c r="BN317" s="14">
        <f t="shared" si="1334"/>
        <v>670630.69999999995</v>
      </c>
      <c r="BO317" s="14">
        <f>BO21+BO110+BO159+BO253+BO260+BO270+BO306</f>
        <v>0</v>
      </c>
      <c r="BP317" s="14">
        <f t="shared" si="1335"/>
        <v>670630.69999999995</v>
      </c>
      <c r="BQ317" s="14">
        <f>BQ21+BQ110+BQ159+BQ253+BQ260+BQ270+BQ306</f>
        <v>-3607.3510000000001</v>
      </c>
      <c r="BR317" s="14">
        <f t="shared" si="1336"/>
        <v>667023.34899999993</v>
      </c>
      <c r="BS317" s="14">
        <f>BS21+BS110+BS159+BS253+BS260+BS270+BS306</f>
        <v>0</v>
      </c>
      <c r="BT317" s="14">
        <f t="shared" si="1337"/>
        <v>667023.34899999993</v>
      </c>
      <c r="BU317" s="14">
        <f>BU21+BU110+BU159+BU253+BU260+BU270+BU306</f>
        <v>0</v>
      </c>
      <c r="BV317" s="14">
        <f t="shared" si="1338"/>
        <v>667023.34899999993</v>
      </c>
      <c r="BW317" s="14">
        <f>BW21+BW110+BW159+BW253+BW260+BW270+BW306</f>
        <v>0</v>
      </c>
      <c r="BX317" s="14">
        <f t="shared" si="1339"/>
        <v>667023.34899999993</v>
      </c>
      <c r="BY317" s="14">
        <f>BY21+BY110+BY159+BY253+BY260+BY270+BY306</f>
        <v>-376700.1</v>
      </c>
      <c r="BZ317" s="14">
        <f t="shared" si="1340"/>
        <v>290323.24899999995</v>
      </c>
      <c r="CA317" s="14">
        <f>CA21+CA110+CA159+CA253+CA260+CA270+CA306</f>
        <v>0</v>
      </c>
      <c r="CB317" s="14">
        <f t="shared" si="1341"/>
        <v>290323.24899999995</v>
      </c>
      <c r="CC317" s="14">
        <f>CC21+CC110+CC159+CC253+CC260+CC270+CC306</f>
        <v>0</v>
      </c>
      <c r="CD317" s="14">
        <f t="shared" si="1342"/>
        <v>290323.24899999995</v>
      </c>
      <c r="CE317" s="14">
        <f>CE21+CE110+CE159+CE253+CE260+CE270+CE306</f>
        <v>0</v>
      </c>
      <c r="CF317" s="14">
        <f t="shared" si="1343"/>
        <v>290323.24899999995</v>
      </c>
      <c r="CG317" s="24">
        <f>CG21+CG110+CG159+CG253+CG260+CG270+CG306</f>
        <v>0</v>
      </c>
      <c r="CH317" s="43">
        <f t="shared" si="1344"/>
        <v>290323.24899999995</v>
      </c>
      <c r="CJ317" s="11"/>
    </row>
    <row r="318" spans="1:88" ht="18.75" customHeight="1" x14ac:dyDescent="0.35">
      <c r="A318" s="108"/>
      <c r="B318" s="131" t="s">
        <v>19</v>
      </c>
      <c r="C318" s="131"/>
      <c r="D318" s="14">
        <f>D22+D111</f>
        <v>388364.5</v>
      </c>
      <c r="E318" s="43">
        <f>E22+E111</f>
        <v>0</v>
      </c>
      <c r="F318" s="13">
        <f t="shared" si="1256"/>
        <v>388364.5</v>
      </c>
      <c r="G318" s="14">
        <f>G22+G111</f>
        <v>9877</v>
      </c>
      <c r="H318" s="13">
        <f t="shared" si="1320"/>
        <v>398241.5</v>
      </c>
      <c r="I318" s="14">
        <f>I22+I111</f>
        <v>0</v>
      </c>
      <c r="J318" s="13">
        <f t="shared" si="1321"/>
        <v>398241.5</v>
      </c>
      <c r="K318" s="14">
        <f>K22+K111</f>
        <v>-26082.3</v>
      </c>
      <c r="L318" s="13">
        <f t="shared" si="1322"/>
        <v>372159.2</v>
      </c>
      <c r="M318" s="14">
        <f>M22+M111</f>
        <v>355165</v>
      </c>
      <c r="N318" s="13">
        <f t="shared" si="1323"/>
        <v>727324.2</v>
      </c>
      <c r="O318" s="14">
        <f>O22+O111</f>
        <v>0</v>
      </c>
      <c r="P318" s="13">
        <f t="shared" si="1324"/>
        <v>727324.2</v>
      </c>
      <c r="Q318" s="14">
        <f>Q22+Q111</f>
        <v>0</v>
      </c>
      <c r="R318" s="13">
        <f t="shared" si="1325"/>
        <v>727324.2</v>
      </c>
      <c r="S318" s="14">
        <f>S22+S111</f>
        <v>0</v>
      </c>
      <c r="T318" s="13">
        <f t="shared" si="1326"/>
        <v>727324.2</v>
      </c>
      <c r="U318" s="14">
        <f>U22+U111</f>
        <v>0</v>
      </c>
      <c r="V318" s="13">
        <f t="shared" si="1327"/>
        <v>727324.2</v>
      </c>
      <c r="W318" s="14">
        <f>W22+W111</f>
        <v>0</v>
      </c>
      <c r="X318" s="13">
        <f t="shared" si="1328"/>
        <v>727324.2</v>
      </c>
      <c r="Y318" s="14">
        <f>Y22+Y111</f>
        <v>225042.3</v>
      </c>
      <c r="Z318" s="13">
        <f t="shared" si="1329"/>
        <v>952366.5</v>
      </c>
      <c r="AA318" s="14">
        <f>AA22+AA111</f>
        <v>0</v>
      </c>
      <c r="AB318" s="13">
        <f t="shared" si="1330"/>
        <v>952366.5</v>
      </c>
      <c r="AC318" s="24">
        <f>AC22+AC111</f>
        <v>0</v>
      </c>
      <c r="AD318" s="41">
        <f t="shared" si="1331"/>
        <v>952366.5</v>
      </c>
      <c r="AE318" s="14">
        <f>AE22+AE111</f>
        <v>395022</v>
      </c>
      <c r="AF318" s="43">
        <f>AF22+AF111</f>
        <v>0</v>
      </c>
      <c r="AG318" s="13">
        <f t="shared" si="1257"/>
        <v>395022</v>
      </c>
      <c r="AH318" s="14">
        <f>AH22+AH111</f>
        <v>7158.2</v>
      </c>
      <c r="AI318" s="13">
        <f t="shared" si="1332"/>
        <v>402180.2</v>
      </c>
      <c r="AJ318" s="14">
        <f>AJ22+AJ111</f>
        <v>0</v>
      </c>
      <c r="AK318" s="13">
        <f>AI318+AJ318</f>
        <v>402180.2</v>
      </c>
      <c r="AL318" s="14">
        <f>AL22+AL111</f>
        <v>0</v>
      </c>
      <c r="AM318" s="13">
        <f>AK318+AL318</f>
        <v>402180.2</v>
      </c>
      <c r="AN318" s="14">
        <f>AN22+AN111</f>
        <v>-27321.599999999999</v>
      </c>
      <c r="AO318" s="13">
        <f>AM318+AN318</f>
        <v>374858.60000000003</v>
      </c>
      <c r="AP318" s="14">
        <f>AP22+AP111</f>
        <v>0</v>
      </c>
      <c r="AQ318" s="13">
        <f>AO318+AP318</f>
        <v>374858.60000000003</v>
      </c>
      <c r="AR318" s="14">
        <f>AR22+AR111</f>
        <v>0</v>
      </c>
      <c r="AS318" s="13">
        <f>AQ318+AR318</f>
        <v>374858.60000000003</v>
      </c>
      <c r="AT318" s="14">
        <f>AT22+AT111</f>
        <v>0</v>
      </c>
      <c r="AU318" s="13">
        <f>AS318+AT318</f>
        <v>374858.60000000003</v>
      </c>
      <c r="AV318" s="14">
        <f>AV22+AV111</f>
        <v>0</v>
      </c>
      <c r="AW318" s="13">
        <f>AU318+AV318</f>
        <v>374858.60000000003</v>
      </c>
      <c r="AX318" s="14">
        <f>AX22+AX111</f>
        <v>0</v>
      </c>
      <c r="AY318" s="13">
        <f>AW318+AX318</f>
        <v>374858.60000000003</v>
      </c>
      <c r="AZ318" s="14">
        <f>AZ22+AZ111</f>
        <v>0</v>
      </c>
      <c r="BA318" s="13">
        <f>AY318+AZ318</f>
        <v>374858.60000000003</v>
      </c>
      <c r="BB318" s="14">
        <f>BB22+BB111</f>
        <v>225042.2</v>
      </c>
      <c r="BC318" s="13">
        <f>BA318+BB318</f>
        <v>599900.80000000005</v>
      </c>
      <c r="BD318" s="14">
        <f>BD22+BD111</f>
        <v>0</v>
      </c>
      <c r="BE318" s="13">
        <f>BC318+BD318</f>
        <v>599900.80000000005</v>
      </c>
      <c r="BF318" s="24">
        <f>BF22+BF111</f>
        <v>0</v>
      </c>
      <c r="BG318" s="41">
        <f>BE318+BF318</f>
        <v>599900.80000000005</v>
      </c>
      <c r="BH318" s="14">
        <f>BH22+BH111</f>
        <v>137475.1</v>
      </c>
      <c r="BI318" s="14">
        <f>BI22+BI111</f>
        <v>0</v>
      </c>
      <c r="BJ318" s="14">
        <f t="shared" si="1258"/>
        <v>137475.1</v>
      </c>
      <c r="BK318" s="14">
        <f>BK22+BK111</f>
        <v>-3582.8</v>
      </c>
      <c r="BL318" s="14">
        <f t="shared" si="1333"/>
        <v>133892.30000000002</v>
      </c>
      <c r="BM318" s="14">
        <f>BM22+BM111</f>
        <v>0</v>
      </c>
      <c r="BN318" s="14">
        <f t="shared" si="1334"/>
        <v>133892.30000000002</v>
      </c>
      <c r="BO318" s="14">
        <f>BO22+BO111</f>
        <v>0</v>
      </c>
      <c r="BP318" s="14">
        <f t="shared" si="1335"/>
        <v>133892.30000000002</v>
      </c>
      <c r="BQ318" s="14">
        <f>BQ22+BQ111</f>
        <v>0</v>
      </c>
      <c r="BR318" s="14">
        <f t="shared" si="1336"/>
        <v>133892.30000000002</v>
      </c>
      <c r="BS318" s="14">
        <f>BS22+BS111</f>
        <v>0</v>
      </c>
      <c r="BT318" s="14">
        <f t="shared" si="1337"/>
        <v>133892.30000000002</v>
      </c>
      <c r="BU318" s="14">
        <f>BU22+BU111</f>
        <v>0</v>
      </c>
      <c r="BV318" s="14">
        <f t="shared" si="1338"/>
        <v>133892.30000000002</v>
      </c>
      <c r="BW318" s="14">
        <f>BW22+BW111</f>
        <v>0</v>
      </c>
      <c r="BX318" s="14">
        <f t="shared" si="1339"/>
        <v>133892.30000000002</v>
      </c>
      <c r="BY318" s="14">
        <f>BY22+BY111</f>
        <v>0</v>
      </c>
      <c r="BZ318" s="14">
        <f t="shared" si="1340"/>
        <v>133892.30000000002</v>
      </c>
      <c r="CA318" s="14">
        <f>CA22+CA111</f>
        <v>0</v>
      </c>
      <c r="CB318" s="14">
        <f t="shared" si="1341"/>
        <v>133892.30000000002</v>
      </c>
      <c r="CC318" s="14">
        <f>CC22+CC111</f>
        <v>0</v>
      </c>
      <c r="CD318" s="14">
        <f t="shared" si="1342"/>
        <v>133892.30000000002</v>
      </c>
      <c r="CE318" s="14">
        <f>CE22+CE111</f>
        <v>0</v>
      </c>
      <c r="CF318" s="14">
        <f t="shared" si="1343"/>
        <v>133892.30000000002</v>
      </c>
      <c r="CG318" s="24">
        <f>CG22+CG111</f>
        <v>0</v>
      </c>
      <c r="CH318" s="43">
        <f t="shared" si="1344"/>
        <v>133892.30000000002</v>
      </c>
      <c r="CJ318" s="11"/>
    </row>
    <row r="319" spans="1:88" ht="18.75" customHeight="1" x14ac:dyDescent="0.35">
      <c r="A319" s="108"/>
      <c r="B319" s="131" t="s">
        <v>28</v>
      </c>
      <c r="C319" s="132"/>
      <c r="D319" s="14">
        <f>D112</f>
        <v>674156.3</v>
      </c>
      <c r="E319" s="43">
        <f>E112</f>
        <v>0</v>
      </c>
      <c r="F319" s="13">
        <f t="shared" si="1256"/>
        <v>674156.3</v>
      </c>
      <c r="G319" s="14">
        <f>G112</f>
        <v>0</v>
      </c>
      <c r="H319" s="13">
        <f t="shared" si="1320"/>
        <v>674156.3</v>
      </c>
      <c r="I319" s="14">
        <f>I112</f>
        <v>0</v>
      </c>
      <c r="J319" s="13">
        <f t="shared" si="1321"/>
        <v>674156.3</v>
      </c>
      <c r="K319" s="14">
        <f>K112</f>
        <v>0</v>
      </c>
      <c r="L319" s="13">
        <f t="shared" si="1322"/>
        <v>674156.3</v>
      </c>
      <c r="M319" s="14">
        <f>M112</f>
        <v>951713.06599999999</v>
      </c>
      <c r="N319" s="13">
        <f t="shared" si="1323"/>
        <v>1625869.3659999999</v>
      </c>
      <c r="O319" s="14">
        <f>O112</f>
        <v>0</v>
      </c>
      <c r="P319" s="13">
        <f t="shared" si="1324"/>
        <v>1625869.3659999999</v>
      </c>
      <c r="Q319" s="14">
        <f>Q112</f>
        <v>0</v>
      </c>
      <c r="R319" s="13">
        <f t="shared" si="1325"/>
        <v>1625869.3659999999</v>
      </c>
      <c r="S319" s="14">
        <f>S112</f>
        <v>0</v>
      </c>
      <c r="T319" s="13">
        <f t="shared" si="1326"/>
        <v>1625869.3659999999</v>
      </c>
      <c r="U319" s="14">
        <f>U112</f>
        <v>0</v>
      </c>
      <c r="V319" s="13">
        <f t="shared" si="1327"/>
        <v>1625869.3659999999</v>
      </c>
      <c r="W319" s="14">
        <f>W112</f>
        <v>0</v>
      </c>
      <c r="X319" s="13">
        <f t="shared" si="1328"/>
        <v>1625869.3659999999</v>
      </c>
      <c r="Y319" s="14">
        <f>Y112</f>
        <v>0</v>
      </c>
      <c r="Z319" s="13">
        <f t="shared" si="1329"/>
        <v>1625869.3659999999</v>
      </c>
      <c r="AA319" s="14">
        <f>AA112</f>
        <v>0</v>
      </c>
      <c r="AB319" s="13">
        <f t="shared" si="1330"/>
        <v>1625869.3659999999</v>
      </c>
      <c r="AC319" s="24">
        <f>AC112</f>
        <v>0</v>
      </c>
      <c r="AD319" s="41">
        <f t="shared" si="1331"/>
        <v>1625869.3659999999</v>
      </c>
      <c r="AE319" s="14">
        <f>AE112</f>
        <v>2005011.7</v>
      </c>
      <c r="AF319" s="43">
        <f>AF112</f>
        <v>0</v>
      </c>
      <c r="AG319" s="13">
        <f t="shared" si="1257"/>
        <v>2005011.7</v>
      </c>
      <c r="AH319" s="14">
        <f>AH112</f>
        <v>0</v>
      </c>
      <c r="AI319" s="13">
        <f t="shared" si="1332"/>
        <v>2005011.7</v>
      </c>
      <c r="AJ319" s="14">
        <f>AJ112</f>
        <v>0</v>
      </c>
      <c r="AK319" s="13">
        <f>AI319+AJ319</f>
        <v>2005011.7</v>
      </c>
      <c r="AL319" s="14">
        <f>AL112</f>
        <v>0</v>
      </c>
      <c r="AM319" s="13">
        <f>AK319+AL319</f>
        <v>2005011.7</v>
      </c>
      <c r="AN319" s="14">
        <f>AN112</f>
        <v>0</v>
      </c>
      <c r="AO319" s="13">
        <f>AM319+AN319</f>
        <v>2005011.7</v>
      </c>
      <c r="AP319" s="14">
        <f>AP112</f>
        <v>-1394490.56</v>
      </c>
      <c r="AQ319" s="13">
        <f>AO319+AP319</f>
        <v>610521.1399999999</v>
      </c>
      <c r="AR319" s="14">
        <f>AR112</f>
        <v>0</v>
      </c>
      <c r="AS319" s="13">
        <f>AQ319+AR319</f>
        <v>610521.1399999999</v>
      </c>
      <c r="AT319" s="14">
        <f>AT112</f>
        <v>0</v>
      </c>
      <c r="AU319" s="13">
        <f>AS319+AT319</f>
        <v>610521.1399999999</v>
      </c>
      <c r="AV319" s="14">
        <f>AV112</f>
        <v>0</v>
      </c>
      <c r="AW319" s="13">
        <f>AU319+AV319</f>
        <v>610521.1399999999</v>
      </c>
      <c r="AX319" s="14">
        <f>AX112</f>
        <v>0</v>
      </c>
      <c r="AY319" s="13">
        <f>AW319+AX319</f>
        <v>610521.1399999999</v>
      </c>
      <c r="AZ319" s="14">
        <f>AZ112</f>
        <v>0</v>
      </c>
      <c r="BA319" s="13">
        <f>AY319+AZ319</f>
        <v>610521.1399999999</v>
      </c>
      <c r="BB319" s="14">
        <f>BB112</f>
        <v>0</v>
      </c>
      <c r="BC319" s="13">
        <f>BA319+BB319</f>
        <v>610521.1399999999</v>
      </c>
      <c r="BD319" s="14">
        <f>BD112</f>
        <v>0</v>
      </c>
      <c r="BE319" s="13">
        <f>BC319+BD319</f>
        <v>610521.1399999999</v>
      </c>
      <c r="BF319" s="24">
        <f>BF112</f>
        <v>0</v>
      </c>
      <c r="BG319" s="41">
        <f>BE319+BF319</f>
        <v>610521.1399999999</v>
      </c>
      <c r="BH319" s="14">
        <f>BH112</f>
        <v>2103257.2000000002</v>
      </c>
      <c r="BI319" s="14">
        <f>BI112</f>
        <v>0</v>
      </c>
      <c r="BJ319" s="14">
        <f t="shared" si="1258"/>
        <v>2103257.2000000002</v>
      </c>
      <c r="BK319" s="14">
        <f>BK112</f>
        <v>0</v>
      </c>
      <c r="BL319" s="14">
        <f t="shared" si="1333"/>
        <v>2103257.2000000002</v>
      </c>
      <c r="BM319" s="14">
        <f>BM112</f>
        <v>0</v>
      </c>
      <c r="BN319" s="14">
        <f t="shared" si="1334"/>
        <v>2103257.2000000002</v>
      </c>
      <c r="BO319" s="14">
        <f>BO112</f>
        <v>0</v>
      </c>
      <c r="BP319" s="14">
        <f t="shared" si="1335"/>
        <v>2103257.2000000002</v>
      </c>
      <c r="BQ319" s="14">
        <f>BQ112</f>
        <v>-68540.58</v>
      </c>
      <c r="BR319" s="14">
        <f t="shared" si="1336"/>
        <v>2034716.62</v>
      </c>
      <c r="BS319" s="14">
        <f>BS112</f>
        <v>0</v>
      </c>
      <c r="BT319" s="14">
        <f t="shared" si="1337"/>
        <v>2034716.62</v>
      </c>
      <c r="BU319" s="14">
        <f>BU112</f>
        <v>0</v>
      </c>
      <c r="BV319" s="14">
        <f t="shared" si="1338"/>
        <v>2034716.62</v>
      </c>
      <c r="BW319" s="14">
        <f>BW112</f>
        <v>0</v>
      </c>
      <c r="BX319" s="14">
        <f t="shared" si="1339"/>
        <v>2034716.62</v>
      </c>
      <c r="BY319" s="14">
        <f>BY112</f>
        <v>0</v>
      </c>
      <c r="BZ319" s="14">
        <f t="shared" si="1340"/>
        <v>2034716.62</v>
      </c>
      <c r="CA319" s="14">
        <f>CA112</f>
        <v>0</v>
      </c>
      <c r="CB319" s="14">
        <f t="shared" si="1341"/>
        <v>2034716.62</v>
      </c>
      <c r="CC319" s="14">
        <f>CC112</f>
        <v>0</v>
      </c>
      <c r="CD319" s="14">
        <f t="shared" si="1342"/>
        <v>2034716.62</v>
      </c>
      <c r="CE319" s="14">
        <f>CE112</f>
        <v>0</v>
      </c>
      <c r="CF319" s="14">
        <f t="shared" si="1343"/>
        <v>2034716.62</v>
      </c>
      <c r="CG319" s="24">
        <f>CG112</f>
        <v>0</v>
      </c>
      <c r="CH319" s="43">
        <f t="shared" si="1344"/>
        <v>2034716.62</v>
      </c>
      <c r="CJ319" s="11"/>
    </row>
    <row r="320" spans="1:88" ht="18.75" customHeight="1" x14ac:dyDescent="0.35">
      <c r="A320" s="108"/>
      <c r="B320" s="131" t="s">
        <v>10</v>
      </c>
      <c r="C320" s="131"/>
      <c r="D320" s="14"/>
      <c r="E320" s="43"/>
      <c r="F320" s="13"/>
      <c r="G320" s="14"/>
      <c r="H320" s="13"/>
      <c r="I320" s="14"/>
      <c r="J320" s="13"/>
      <c r="K320" s="14"/>
      <c r="L320" s="13"/>
      <c r="M320" s="14"/>
      <c r="N320" s="13"/>
      <c r="O320" s="14"/>
      <c r="P320" s="13"/>
      <c r="Q320" s="14"/>
      <c r="R320" s="13"/>
      <c r="S320" s="14"/>
      <c r="T320" s="13"/>
      <c r="U320" s="14">
        <f>U314-U316-U317-U318-U319</f>
        <v>11422.867999999988</v>
      </c>
      <c r="V320" s="14">
        <f t="shared" ref="V320:W320" si="1345">V314-V316-V317-V318-V319</f>
        <v>3257468.6239999984</v>
      </c>
      <c r="W320" s="14">
        <f t="shared" si="1345"/>
        <v>6031.8529999999992</v>
      </c>
      <c r="X320" s="14"/>
      <c r="Y320" s="14"/>
      <c r="Z320" s="14"/>
      <c r="AA320" s="14"/>
      <c r="AB320" s="14"/>
      <c r="AC320" s="14"/>
      <c r="AD320" s="43"/>
      <c r="AE320" s="14">
        <f t="shared" ref="AE320" si="1346">AE314-AE316-AE317-AE318-AE319</f>
        <v>3146857.8</v>
      </c>
      <c r="AF320" s="14">
        <f t="shared" ref="AF320" si="1347">AF314-AF316-AF317-AF318-AF319</f>
        <v>140881.90000000002</v>
      </c>
      <c r="AG320" s="14">
        <f t="shared" ref="AG320" si="1348">AG314-AG316-AG317-AG318-AG319</f>
        <v>3287739.7</v>
      </c>
      <c r="AH320" s="14">
        <f t="shared" ref="AH320" si="1349">AH314-AH316-AH317-AH318-AH319</f>
        <v>-13154.028000000002</v>
      </c>
      <c r="AI320" s="14">
        <f t="shared" ref="AI320" si="1350">AI314-AI316-AI317-AI318-AI319</f>
        <v>3274585.6719999993</v>
      </c>
      <c r="AJ320" s="14">
        <f t="shared" ref="AJ320" si="1351">AJ314-AJ316-AJ317-AJ318-AJ319</f>
        <v>0</v>
      </c>
      <c r="AK320" s="14">
        <f t="shared" ref="AK320" si="1352">AK314-AK316-AK317-AK318-AK319</f>
        <v>3274585.6719999993</v>
      </c>
      <c r="AL320" s="14">
        <f t="shared" ref="AL320" si="1353">AL314-AL316-AL317-AL318-AL319</f>
        <v>-84124.5</v>
      </c>
      <c r="AM320" s="14">
        <f t="shared" ref="AM320" si="1354">AM314-AM316-AM317-AM318-AM319</f>
        <v>3190461.1719999993</v>
      </c>
      <c r="AN320" s="14">
        <f t="shared" ref="AN320" si="1355">AN314-AN316-AN317-AN318-AN319</f>
        <v>-1537.3770000000004</v>
      </c>
      <c r="AO320" s="14">
        <f t="shared" ref="AO320" si="1356">AO314-AO316-AO317-AO318-AO319</f>
        <v>3188923.7949999999</v>
      </c>
      <c r="AP320" s="14">
        <f t="shared" ref="AP320" si="1357">AP314-AP316-AP317-AP318-AP319</f>
        <v>212044.46899999981</v>
      </c>
      <c r="AQ320" s="14">
        <f t="shared" ref="AQ320" si="1358">AQ314-AQ316-AQ317-AQ318-AQ319</f>
        <v>3400968.2639999986</v>
      </c>
      <c r="AR320" s="14">
        <f t="shared" ref="AR320" si="1359">AR314-AR316-AR317-AR318-AR319</f>
        <v>0</v>
      </c>
      <c r="AS320" s="14">
        <f t="shared" ref="AS320" si="1360">AS314-AS316-AS317-AS318-AS319</f>
        <v>3400968.2639999986</v>
      </c>
      <c r="AT320" s="14">
        <f t="shared" ref="AT320" si="1361">AT314-AT316-AT317-AT318-AT319</f>
        <v>249349.36000000002</v>
      </c>
      <c r="AU320" s="14">
        <f t="shared" ref="AU320" si="1362">AU314-AU316-AU317-AU318-AU319</f>
        <v>3650317.6240000008</v>
      </c>
      <c r="AV320" s="14">
        <f t="shared" ref="AV320" si="1363">AV314-AV316-AV317-AV318-AV319</f>
        <v>29908.492999999999</v>
      </c>
      <c r="AW320" s="14">
        <f t="shared" ref="AW320" si="1364">AW314-AW316-AW317-AW318-AW319</f>
        <v>3680226.1170000015</v>
      </c>
      <c r="AX320" s="14">
        <f t="shared" ref="AX320" si="1365">AX314-AX316-AX317-AX318-AX319</f>
        <v>48820.499000000069</v>
      </c>
      <c r="AY320" s="14">
        <f t="shared" ref="AY320" si="1366">AY314-AY316-AY317-AY318-AY319</f>
        <v>3729046.6160000004</v>
      </c>
      <c r="AZ320" s="14">
        <f t="shared" ref="AZ320" si="1367">AZ314-AZ316-AZ317-AZ318-AZ319</f>
        <v>0</v>
      </c>
      <c r="BA320" s="14"/>
      <c r="BB320" s="14"/>
      <c r="BC320" s="14"/>
      <c r="BD320" s="14"/>
      <c r="BE320" s="14"/>
      <c r="BF320" s="14"/>
      <c r="BG320" s="43"/>
      <c r="BH320" s="14">
        <f t="shared" ref="BH320" si="1368">BH314-BH316-BH317-BH318-BH319</f>
        <v>2784426.1000000006</v>
      </c>
      <c r="BI320" s="14">
        <f t="shared" ref="BI320" si="1369">BI314-BI316-BI317-BI318-BI319</f>
        <v>-106010.1</v>
      </c>
      <c r="BJ320" s="14">
        <f t="shared" ref="BJ320" si="1370">BJ314-BJ316-BJ317-BJ318-BJ319</f>
        <v>2678416.0000000009</v>
      </c>
      <c r="BK320" s="14">
        <f t="shared" ref="BK320" si="1371">BK314-BK316-BK317-BK318-BK319</f>
        <v>1.1823431123048067E-11</v>
      </c>
      <c r="BL320" s="14">
        <f t="shared" ref="BL320" si="1372">BL314-BL316-BL317-BL318-BL319</f>
        <v>2678416.0000000009</v>
      </c>
      <c r="BM320" s="14">
        <f t="shared" ref="BM320" si="1373">BM314-BM316-BM317-BM318-BM319</f>
        <v>-28221.547000000006</v>
      </c>
      <c r="BN320" s="14">
        <f t="shared" ref="BN320" si="1374">BN314-BN316-BN317-BN318-BN319</f>
        <v>2650194.4530000007</v>
      </c>
      <c r="BO320" s="14">
        <f t="shared" ref="BO320" si="1375">BO314-BO316-BO317-BO318-BO319</f>
        <v>28221.546999999999</v>
      </c>
      <c r="BP320" s="14">
        <f t="shared" ref="BP320" si="1376">BP314-BP316-BP317-BP318-BP319</f>
        <v>2678416.0000000009</v>
      </c>
      <c r="BQ320" s="14">
        <f t="shared" ref="BQ320" si="1377">BQ314-BQ316-BQ317-BQ318-BQ319</f>
        <v>285354.51999999996</v>
      </c>
      <c r="BR320" s="14">
        <f t="shared" ref="BR320" si="1378">BR314-BR316-BR317-BR318-BR319</f>
        <v>2963770.5200000014</v>
      </c>
      <c r="BS320" s="14">
        <f t="shared" ref="BS320" si="1379">BS314-BS316-BS317-BS318-BS319</f>
        <v>0</v>
      </c>
      <c r="BT320" s="14">
        <f t="shared" ref="BT320" si="1380">BT314-BT316-BT317-BT318-BT319</f>
        <v>2963770.5200000014</v>
      </c>
      <c r="BU320" s="14">
        <f t="shared" ref="BU320" si="1381">BU314-BU316-BU317-BU318-BU319</f>
        <v>0</v>
      </c>
      <c r="BV320" s="14">
        <f t="shared" ref="BV320" si="1382">BV314-BV316-BV317-BV318-BV319</f>
        <v>2963770.5200000014</v>
      </c>
      <c r="BW320" s="14">
        <f t="shared" ref="BW320" si="1383">BW314-BW316-BW317-BW318-BW319</f>
        <v>8675.2999999999993</v>
      </c>
      <c r="BX320" s="14">
        <f t="shared" ref="BX320" si="1384">BX314-BX316-BX317-BX318-BX319</f>
        <v>2972445.8200000003</v>
      </c>
      <c r="BY320" s="14">
        <f t="shared" ref="BY320" si="1385">BY314-BY316-BY317-BY318-BY319</f>
        <v>-53268.941999999923</v>
      </c>
      <c r="BZ320" s="14">
        <f t="shared" ref="BZ320" si="1386">BZ314-BZ316-BZ317-BZ318-BZ319</f>
        <v>2919176.8780000005</v>
      </c>
      <c r="CA320" s="14">
        <f t="shared" ref="CA320" si="1387">CA314-CA316-CA317-CA318-CA319</f>
        <v>0</v>
      </c>
      <c r="CB320" s="14"/>
      <c r="CC320" s="14"/>
      <c r="CD320" s="14"/>
      <c r="CE320" s="14"/>
      <c r="CF320" s="14"/>
      <c r="CG320" s="14"/>
      <c r="CH320" s="43"/>
      <c r="CJ320" s="11"/>
    </row>
    <row r="321" spans="1:88" ht="18.75" customHeight="1" x14ac:dyDescent="0.35">
      <c r="A321" s="108"/>
      <c r="B321" s="131" t="s">
        <v>14</v>
      </c>
      <c r="C321" s="132"/>
      <c r="D321" s="14">
        <f>D261+D263+D284+D285+D287+D271+D273+D275+D276+D280+D113+D114+D115+D120+D121+D123+D124+D125+D23+D24+D25+D26+D27+D28+D51+D56+D57+D62+D67+D71+D85+D177+D38</f>
        <v>2336236.7000000002</v>
      </c>
      <c r="E321" s="14">
        <f>E261+E263+E284+E285+E287+E271+E273+E275+E276+E280+E113+E114+E115+E120+E121+E123+E124+E125+E23+E24+E25+E26+E27+E28+E51+E56+E57+E62+E67+E71+E85+E177+E38+E288+E289+E290+E291+E292+E293+E294+E295+E296+E297+E298+E299+E300+E301+E302</f>
        <v>-150799.29999999993</v>
      </c>
      <c r="F321" s="13">
        <f t="shared" si="1256"/>
        <v>2185437.4000000004</v>
      </c>
      <c r="G321" s="14">
        <f>G261+G263+G284+G285+G287+G271+G273+G275+G276+G280+G113+G114+G115+G120+G121+G123+G124+G125+G23+G24+G25+G26+G27+G28+G51+G56+G57+G62+G67+G71+G85+G177+G38+G288+G289+G290+G291+G292+G293+G294+G295+G296+G297+G298+G299+G300+G301+G302+G94+G97+G139+G140+G141+G281+G311+G89+G96</f>
        <v>260819.215</v>
      </c>
      <c r="H321" s="13">
        <f t="shared" ref="H321:H329" si="1388">F321+G321</f>
        <v>2446256.6150000002</v>
      </c>
      <c r="I321" s="14">
        <f>I261+I263+I284+I285+I287+I271+I273+I275+I276+I280+I113+I114+I115+I120+I121+I123+I124+I125+I23+I24+I25+I26+I27+I28+I51+I56+I57+I62+I67+I71+I85+I177+I38+I288+I289+I290+I291+I292+I293+I294+I295+I296+I297+I298+I299+I300+I301+I302+I94+I97+I139+I140+I141+I281+I311+I89+I96</f>
        <v>-33342.248999999996</v>
      </c>
      <c r="J321" s="13">
        <f t="shared" ref="J321:J329" si="1389">H321+I321</f>
        <v>2412914.3660000004</v>
      </c>
      <c r="K321" s="14">
        <f>K261+K263+K284+K285+K287+K271+K273+K275+K276+K280+K113+K114+K115+K120+K121+K123+K124+K125+K23+K24+K25+K26+K27+K28+K51+K56+K57+K62+K67+K71+K85+K177+K38+K288+K289+K290+K291+K292+K293+K294+K295+K296+K297+K298+K299+K300+K301+K302+K94+K97+K139+K140+K141+K281+K311+K89+K96</f>
        <v>-26135.898000000001</v>
      </c>
      <c r="L321" s="13">
        <f t="shared" ref="L321:L329" si="1390">J321+K321</f>
        <v>2386778.4680000003</v>
      </c>
      <c r="M321" s="14">
        <f>M261+M263+M284+M285+M287+M271+M273+M275+M276+M280+M113+M114+M115+M120+M121+M123+M124+M125+M23+M24+M25+M26+M27+M28+M51+M56+M57+M62+M67+M71+M85+M177+M38+M288+M289+M290+M291+M292+M293+M294+M295+M296+M297+M298+M299+M300+M301+M302+M94+M97+M139+M140+M141+M281+M311+M89+M96+M99+M101+M145</f>
        <v>336647.53700000007</v>
      </c>
      <c r="N321" s="13">
        <f t="shared" ref="N321:N322" si="1391">L321+M321</f>
        <v>2723426.0050000004</v>
      </c>
      <c r="O321" s="14">
        <f>O261+O263+O284+O285+O287+O271+O273+O275+O276+O280+O113+O114+O115+O120+O121+O123+O124+O125+O23+O24+O25+O26+O27+O28+O51+O56+O57+O62+O67+O71+O85+O177+O38+O288+O289+O290+O291+O292+O293+O294+O295+O296+O297+O298+O299+O300+O301+O302+O94+O97+O139+O140+O141+O281+O311+O89+O96+O99+O101+O145</f>
        <v>0</v>
      </c>
      <c r="P321" s="13">
        <f t="shared" ref="P321:P322" si="1392">N321+O321</f>
        <v>2723426.0050000004</v>
      </c>
      <c r="Q321" s="14">
        <f>Q261+Q263+Q284+Q285+Q287+Q271+Q273+Q275+Q276+Q280+Q113+Q114+Q115+Q120+Q121+Q123+Q124+Q125+Q23+Q24+Q25+Q26+Q27+Q28+Q51+Q56+Q57+Q62+Q67+Q71+Q85+Q177+Q38+Q288+Q289+Q290+Q291+Q292+Q293+Q294+Q295+Q296+Q297+Q298+Q299+Q300+Q301+Q302+Q94+Q97+Q139+Q140+Q141+Q281+Q311+Q89+Q96+Q99+Q101+Q145+Q103+Q104+Q182</f>
        <v>-219308.807</v>
      </c>
      <c r="R321" s="13">
        <f t="shared" ref="R321:R322" si="1393">P321+Q321</f>
        <v>2504117.1980000003</v>
      </c>
      <c r="S321" s="14">
        <f>S261+S263+S284+S285+S287+S271+S273+S275+S276+S280+S113+S114+S115+S120+S121+S123+S124+S125+S23+S24+S25+S26+S27+S28+S51+S56+S57+S62+S67+S71+S85+S177+S38+S288+S289+S290+S291+S292+S293+S294+S295+S296+S297+S298+S299+S300+S301+S302+S94+S97+S139+S140+S141+S281+S311+S89+S96+S99+S101+S145+S103+S104+S182</f>
        <v>-38583.792999999998</v>
      </c>
      <c r="T321" s="13">
        <f t="shared" ref="T321:T322" si="1394">R321+S321</f>
        <v>2465533.4050000003</v>
      </c>
      <c r="U321" s="14">
        <f>U261+U263+U284+U285+U287+U271+U273+U275+U276+U280+U113+U114+U115+U120+U121+U123+U124+U125+U23+U24+U25+U26+U27+U28+U51+U56+U57+U62+U67+U71+U85+U177+U38+U288+U289+U290+U291+U292+U293+U294+U295+U296+U297+U298+U299+U300+U301+U302+U94+U97+U139+U140+U141+U281+U311+U89+U96+U99+U101+U145+U103+U104+U182</f>
        <v>-164153.70300000001</v>
      </c>
      <c r="V321" s="13">
        <f t="shared" ref="V321:V322" si="1395">T321+U321</f>
        <v>2301379.702</v>
      </c>
      <c r="W321" s="14">
        <f>W261+W263+W284+W285+W287+W271+W273+W275+W276+W280+W113+W114+W115+W120+W121+W123+W124+W125+W23+W24+W25+W26+W27+W28+W51+W56+W57+W62+W67+W71+W85+W177+W38+W288+W289+W290+W291+W292+W293+W294+W295+W296+W297+W298+W299+W300+W301+W302+W94+W97+W139+W140+W141+W281+W311+W89+W96+W99+W101+W145+W103+W104+W182</f>
        <v>5550.7559999999994</v>
      </c>
      <c r="X321" s="13">
        <f t="shared" ref="X321:X322" si="1396">V321+W321</f>
        <v>2306930.4580000001</v>
      </c>
      <c r="Y321" s="14">
        <f>Y261+Y263+Y284+Y285+Y287+Y271+Y273+Y275+Y276+Y280+Y113+Y114+Y115+Y120+Y121+Y123+Y124+Y125+Y23+Y24+Y25+Y26+Y27+Y28+Y51+Y56+Y57+Y62+Y67+Y71+Y85+Y177+Y38+Y288+Y289+Y290+Y291+Y292+Y293+Y294+Y295+Y296+Y297+Y298+Y299+Y300+Y301+Y302+Y94+Y97+Y139+Y140+Y141+Y281+Y311+Y89+Y96+Y99+Y101+Y145+Y103+Y104+Y182+Y106+Y147+Y282</f>
        <v>50032.143999999964</v>
      </c>
      <c r="Z321" s="13">
        <f t="shared" ref="Z321:Z322" si="1397">X321+Y321</f>
        <v>2356962.602</v>
      </c>
      <c r="AA321" s="14">
        <f>AA261+AA263+AA284+AA285+AA287+AA271+AA273+AA275+AA276+AA280+AA113+AA114+AA115+AA120+AA121+AA123+AA124+AA125+AA23+AA24+AA25+AA26+AA27+AA28+AA51+AA56+AA57+AA62+AA67+AA71+AA85+AA177+AA38+AA288+AA289+AA290+AA291+AA292+AA293+AA294+AA295+AA296+AA297+AA298+AA299+AA300+AA301+AA302+AA94+AA97+AA139+AA140+AA141+AA281+AA311+AA89+AA96+AA99+AA101+AA145+AA103+AA104+AA182+AA106+AA147+AA282</f>
        <v>-50122.315999999999</v>
      </c>
      <c r="AB321" s="13">
        <f t="shared" ref="AB321:AB322" si="1398">Z321+AA321</f>
        <v>2306840.2859999998</v>
      </c>
      <c r="AC321" s="24">
        <f>AC261+AC263+AC284+AC285+AC287+AC271+AC273+AC275+AC276+AC280+AC113+AC114+AC115+AC120+AC121+AC123+AC124+AC125+AC23+AC24+AC25+AC26+AC27+AC28+AC51+AC56+AC57+AC62+AC67+AC71+AC85+AC177+AC38+AC288+AC289+AC290+AC291+AC292+AC293+AC294+AC295+AC296+AC297+AC298+AC299+AC300+AC301+AC302+AC94+AC97+AC139+AC140+AC141+AC281+AC311+AC89+AC96+AC99+AC101+AC145+AC103+AC104+AC182+AC106+AC147+AC282+AC150+AC153</f>
        <v>-155335.46</v>
      </c>
      <c r="AD321" s="41">
        <f t="shared" ref="AD321:AD322" si="1399">AB321+AC321</f>
        <v>2151504.8259999999</v>
      </c>
      <c r="AE321" s="14">
        <f>AE261+AE263+AE284+AE285+AE287+AE271+AE273+AE275+AE276+AE280+AE113+AE114+AE115+AE120+AE121+AE123+AE124+AE125+AE23+AE24+AE25+AE26+AE27+AE28+AE51+AE56+AE57+AE62+AE67+AE71+AE85+AE177+AE38</f>
        <v>2449973.0999999996</v>
      </c>
      <c r="AF321" s="43">
        <f>AF261+AF263+AF284+AF285+AF287+AF271+AF273+AF275+AF276+AF280+AF113+AF114+AF115+AF120+AF121+AF123+AF124+AF125+AF23+AF24+AF25+AF26+AF27+AF28+AF51+AF56+AF57+AF62+AF67+AF71+AF85+AF177+AF38+AF288+AF289+AF290+AF291+AF292+AF293+AF294+AF295+AF296+AF297+AF298+AF299+AF300</f>
        <v>224850.2</v>
      </c>
      <c r="AG321" s="13">
        <f t="shared" si="1257"/>
        <v>2674823.2999999998</v>
      </c>
      <c r="AH321" s="14">
        <f>AH261+AH263+AH284+AH285+AH287+AH271+AH273+AH275+AH276+AH280+AH113+AH114+AH115+AH120+AH121+AH123+AH124+AH125+AH23+AH24+AH25+AH26+AH27+AH28+AH51+AH56+AH57+AH62+AH67+AH71+AH85+AH177+AH38+AH288+AH289+AH290+AH291+AH292+AH293+AH294+AH295+AH296+AH297+AH298+AH299+AH300+AH301+AH302+AH94+AH97+AH139+AH140+AH141+AH281+AH311+AH89+AH96</f>
        <v>-13154.028</v>
      </c>
      <c r="AI321" s="13">
        <f t="shared" ref="AI321:AI329" si="1400">AG321+AH321</f>
        <v>2661669.2719999999</v>
      </c>
      <c r="AJ321" s="14">
        <f>AJ261+AJ263+AJ284+AJ285+AJ287+AJ271+AJ273+AJ275+AJ276+AJ280+AJ113+AJ114+AJ115+AJ120+AJ121+AJ123+AJ124+AJ125+AJ23+AJ24+AJ25+AJ26+AJ27+AJ28+AJ51+AJ56+AJ57+AJ62+AJ67+AJ71+AJ85+AJ177+AJ38+AJ288+AJ289+AJ290+AJ291+AJ292+AJ293+AJ294+AJ295+AJ296+AJ297+AJ298+AJ299+AJ300+AJ301+AJ302+AJ94+AJ97+AJ139+AJ140+AJ141+AJ281+AJ311+AJ89+AJ96</f>
        <v>0</v>
      </c>
      <c r="AK321" s="13">
        <f t="shared" ref="AK321:AK329" si="1401">AI321+AJ321</f>
        <v>2661669.2719999999</v>
      </c>
      <c r="AL321" s="14">
        <f>AL261+AL263+AL284+AL285+AL287+AL271+AL273+AL275+AL276+AL280+AL113+AL114+AL115+AL120+AL121+AL123+AL124+AL125+AL23+AL24+AL25+AL26+AL27+AL28+AL51+AL56+AL57+AL62+AL67+AL71+AL85+AL177+AL38+AL288+AL289+AL290+AL291+AL292+AL293+AL294+AL295+AL296+AL297+AL298+AL299+AL300+AL301+AL302+AL94+AL97+AL139+AL140+AL141+AL281+AL311+AL89+AL96</f>
        <v>0</v>
      </c>
      <c r="AM321" s="13">
        <f t="shared" ref="AM321:AM329" si="1402">AK321+AL321</f>
        <v>2661669.2719999999</v>
      </c>
      <c r="AN321" s="14">
        <f>AN261+AN263+AN284+AN285+AN287+AN271+AN273+AN275+AN276+AN280+AN113+AN114+AN115+AN120+AN121+AN123+AN124+AN125+AN23+AN24+AN25+AN26+AN27+AN28+AN51+AN56+AN57+AN62+AN67+AN71+AN85+AN177+AN38+AN288+AN289+AN290+AN291+AN292+AN293+AN294+AN295+AN296+AN297+AN298+AN299+AN300+AN301+AN302+AN94+AN97+AN139+AN140+AN141+AN281+AN311+AN89+AN96</f>
        <v>-28858.976999999999</v>
      </c>
      <c r="AO321" s="13">
        <f t="shared" ref="AO321:AO329" si="1403">AM321+AN321</f>
        <v>2632810.2949999999</v>
      </c>
      <c r="AP321" s="14">
        <f>AP261+AP263+AP284+AP285+AP287+AP271+AP273+AP275+AP276+AP280+AP113+AP114+AP115+AP120+AP121+AP123+AP124+AP125+AP23+AP24+AP25+AP26+AP27+AP28+AP51+AP56+AP57+AP62+AP67+AP71+AP85+AP177+AP38+AP288+AP289+AP290+AP291+AP292+AP293+AP294+AP295+AP296+AP297+AP298+AP299+AP300+AP301+AP302+AP94+AP97+AP139+AP140+AP141+AP281+AP311+AP89+AP96+AP99+AP101+AP145</f>
        <v>83866.409</v>
      </c>
      <c r="AQ321" s="13">
        <f t="shared" ref="AQ321:AQ330" si="1404">AO321+AP321</f>
        <v>2716676.7039999999</v>
      </c>
      <c r="AR321" s="14">
        <f>AR261+AR263+AR284+AR285+AR287+AR271+AR273+AR275+AR276+AR280+AR113+AR114+AR115+AR120+AR121+AR123+AR124+AR125+AR23+AR24+AR25+AR26+AR27+AR28+AR51+AR56+AR57+AR62+AR67+AR71+AR85+AR177+AR38+AR288+AR289+AR290+AR291+AR292+AR293+AR294+AR295+AR296+AR297+AR298+AR299+AR300+AR301+AR302+AR94+AR97+AR139+AR140+AR141+AR281+AR311+AR89+AR96+AR99+AR101+AR145</f>
        <v>0</v>
      </c>
      <c r="AS321" s="13">
        <f t="shared" ref="AS321:AS330" si="1405">AQ321+AR321</f>
        <v>2716676.7039999999</v>
      </c>
      <c r="AT321" s="14">
        <f>AT261+AT263+AT284+AT285+AT287+AT271+AT273+AT275+AT276+AT280+AT113+AT114+AT115+AT120+AT121+AT123+AT124+AT125+AT23+AT24+AT25+AT26+AT27+AT28+AT51+AT56+AT57+AT62+AT67+AT71+AT85+AT177+AT38+AT288+AT289+AT290+AT291+AT292+AT293+AT294+AT295+AT296+AT297+AT298+AT299+AT300+AT301+AT302+AT94+AT97+AT139+AT140+AT141+AT281+AT311+AT89+AT96+AT99+AT101+AT145+AT103+AT104+AT182</f>
        <v>223470.26</v>
      </c>
      <c r="AU321" s="13">
        <f t="shared" ref="AU321:AU330" si="1406">AS321+AT321</f>
        <v>2940146.9639999997</v>
      </c>
      <c r="AV321" s="14">
        <f>AV261+AV263+AV284+AV285+AV287+AV271+AV273+AV275+AV276+AV280+AV113+AV114+AV115+AV120+AV121+AV123+AV124+AV125+AV23+AV24+AV25+AV26+AV27+AV28+AV51+AV56+AV57+AV62+AV67+AV71+AV85+AV177+AV38+AV288+AV289+AV290+AV291+AV292+AV293+AV294+AV295+AV296+AV297+AV298+AV299+AV300+AV301+AV302+AV94+AV97+AV139+AV140+AV141+AV281+AV311+AV89+AV96+AV99+AV101+AV145+AV103+AV104+AV182</f>
        <v>29908.492999999999</v>
      </c>
      <c r="AW321" s="13">
        <f t="shared" ref="AW321:AW330" si="1407">AU321+AV321</f>
        <v>2970055.4569999995</v>
      </c>
      <c r="AX321" s="14">
        <f>AX261+AX263+AX284+AX285+AX287+AX271+AX273+AX275+AX276+AX280+AX113+AX114+AX115+AX120+AX121+AX123+AX124+AX125+AX23+AX24+AX25+AX26+AX27+AX28+AX51+AX56+AX57+AX62+AX67+AX71+AX85+AX177+AX38+AX288+AX289+AX290+AX291+AX292+AX293+AX294+AX295+AX296+AX297+AX298+AX299+AX300+AX301+AX302+AX94+AX97+AX139+AX140+AX141+AX281+AX311+AX89+AX96+AX99+AX101+AX145+AX103+AX104+AX182</f>
        <v>-563453.89700000011</v>
      </c>
      <c r="AY321" s="13">
        <f t="shared" ref="AY321:AY330" si="1408">AW321+AX321</f>
        <v>2406601.5599999996</v>
      </c>
      <c r="AZ321" s="14">
        <f>AZ261+AZ263+AZ284+AZ285+AZ287+AZ271+AZ273+AZ275+AZ276+AZ280+AZ113+AZ114+AZ115+AZ120+AZ121+AZ123+AZ124+AZ125+AZ23+AZ24+AZ25+AZ26+AZ27+AZ28+AZ51+AZ56+AZ57+AZ62+AZ67+AZ71+AZ85+AZ177+AZ38+AZ288+AZ289+AZ290+AZ291+AZ292+AZ293+AZ294+AZ295+AZ296+AZ297+AZ298+AZ299+AZ300+AZ301+AZ302+AZ94+AZ97+AZ139+AZ140+AZ141+AZ281+AZ311+AZ89+AZ96+AZ99+AZ101+AZ145+AZ103+AZ104+AZ182</f>
        <v>0</v>
      </c>
      <c r="BA321" s="13">
        <f t="shared" ref="BA321:BA330" si="1409">AY321+AZ321</f>
        <v>2406601.5599999996</v>
      </c>
      <c r="BB321" s="14">
        <f>BB261+BB263+BB284+BB285+BB287+BB271+BB273+BB275+BB276+BB280+BB113+BB114+BB115+BB120+BB121+BB123+BB124+BB125+BB23+BB24+BB25+BB26+BB27+BB28+BB51+BB56+BB57+BB62+BB67+BB71+BB85+BB177+BB38+BB288+BB289+BB290+BB291+BB292+BB293+BB294+BB295+BB296+BB297+BB298+BB299+BB300+BB301+BB302+BB94+BB97+BB139+BB140+BB141+BB281+BB311+BB89+BB96+BB99+BB101+BB145+BB103+BB104+BB182+BB106+BB147+BB282</f>
        <v>141232.27900000001</v>
      </c>
      <c r="BC321" s="13">
        <f t="shared" ref="BC321:BC330" si="1410">BA321+BB321</f>
        <v>2547833.8389999997</v>
      </c>
      <c r="BD321" s="14">
        <f>BD261+BD263+BD284+BD285+BD287+BD271+BD273+BD275+BD276+BD280+BD113+BD114+BD115+BD120+BD121+BD123+BD124+BD125+BD23+BD24+BD25+BD26+BD27+BD28+BD51+BD56+BD57+BD62+BD67+BD71+BD85+BD177+BD38+BD288+BD289+BD290+BD291+BD292+BD293+BD294+BD295+BD296+BD297+BD298+BD299+BD300+BD301+BD302+BD94+BD97+BD139+BD140+BD141+BD281+BD311+BD89+BD96+BD99+BD101+BD145+BD103+BD104+BD182+BD106+BD147+BD282</f>
        <v>49738.615999999995</v>
      </c>
      <c r="BE321" s="13">
        <f t="shared" ref="BE321:BE330" si="1411">BC321+BD321</f>
        <v>2597572.4549999996</v>
      </c>
      <c r="BF321" s="24">
        <f>BF261+BF263+BF284+BF285+BF287+BF271+BF273+BF275+BF276+BF280+BF113+BF114+BF115+BF120+BF121+BF123+BF124+BF125+BF23+BF24+BF25+BF26+BF27+BF28+BF51+BF56+BF57+BF62+BF67+BF71+BF85+BF177+BF38+BF288+BF289+BF290+BF291+BF292+BF293+BF294+BF295+BF296+BF297+BF298+BF299+BF300+BF301+BF302+BF94+BF97+BF139+BF140+BF141+BF281+BF311+BF89+BF96+BF99+BF101+BF145+BF103+BF104+BF182+BF106+BF147+BF282+BF150+BF153</f>
        <v>-305236.98700000002</v>
      </c>
      <c r="BG321" s="41">
        <f t="shared" ref="BG321:BG330" si="1412">BE321+BF321</f>
        <v>2292335.4679999994</v>
      </c>
      <c r="BH321" s="14">
        <f>BH261+BH263+BH284+BH285+BH287+BH271+BH273+BH275+BH276+BH280+BH113+BH114+BH115+BH120+BH121+BH123+BH124+BH125+BH23+BH24+BH25+BH26+BH27+BH28+BH51+BH56+BH57+BH62+BH67+BH71+BH85+BH177+BH38</f>
        <v>1217434.3</v>
      </c>
      <c r="BI321" s="14">
        <f>BI261+BI263+BI284+BI285+BI287+BI271+BI273+BI275+BI276+BI280+BI113+BI114+BI115+BI120+BI121+BI123+BI124+BI125+BI23+BI24+BI25+BI26+BI27+BI28+BI51+BI56+BI57+BI62+BI67+BI71+BI85+BI177+BI38+BI288+BI289+BI290+BI291+BI292+BI293+BI294+BI295+BI296+BI297+BI298+BI299+BI300</f>
        <v>-46776.10000000002</v>
      </c>
      <c r="BJ321" s="14">
        <f t="shared" si="1258"/>
        <v>1170658.2</v>
      </c>
      <c r="BK321" s="14">
        <f>BK261+BK263+BK284+BK285+BK287+BK271+BK273+BK275+BK276+BK280+BK113+BK114+BK115+BK120+BK121+BK123+BK124+BK125+BK23+BK24+BK25+BK26+BK27+BK28+BK51+BK56+BK57+BK62+BK67+BK71+BK85+BK177+BK38+BK288+BK289+BK290+BK291+BK292+BK293+BK294+BK295+BK296+BK297+BK298+BK299+BK300+BK301+BK302+BK94+BK97+BK139+BK140+BK141+BK281+BK311+BK89+BK96</f>
        <v>0</v>
      </c>
      <c r="BL321" s="14">
        <f t="shared" ref="BL321:BL329" si="1413">BJ321+BK321</f>
        <v>1170658.2</v>
      </c>
      <c r="BM321" s="14">
        <f>BM261+BM263+BM284+BM285+BM287+BM271+BM273+BM275+BM276+BM280+BM113+BM114+BM115+BM120+BM121+BM123+BM124+BM125+BM23+BM24+BM25+BM26+BM27+BM28+BM51+BM56+BM57+BM62+BM67+BM71+BM85+BM177+BM38+BM288+BM289+BM290+BM291+BM292+BM293+BM294+BM295+BM296+BM297+BM298+BM299+BM300+BM301+BM302+BM94+BM97+BM139+BM140+BM141+BM281+BM311+BM89+BM96</f>
        <v>0</v>
      </c>
      <c r="BN321" s="14">
        <f t="shared" ref="BN321:BN329" si="1414">BL321+BM321</f>
        <v>1170658.2</v>
      </c>
      <c r="BO321" s="14">
        <f>BO261+BO263+BO284+BO285+BO287+BO271+BO273+BO275+BO276+BO280+BO113+BO114+BO115+BO120+BO121+BO123+BO124+BO125+BO23+BO24+BO25+BO26+BO27+BO28+BO51+BO56+BO57+BO62+BO67+BO71+BO85+BO177+BO38+BO288+BO289+BO290+BO291+BO292+BO293+BO294+BO295+BO296+BO297+BO298+BO299+BO300+BO301+BO302+BO94+BO97+BO139+BO140+BO141+BO281+BO311+BO89+BO96</f>
        <v>0</v>
      </c>
      <c r="BP321" s="14">
        <f t="shared" ref="BP321:BP329" si="1415">BN321+BO321</f>
        <v>1170658.2</v>
      </c>
      <c r="BQ321" s="14">
        <f>BQ261+BQ263+BQ284+BQ285+BQ287+BQ271+BQ273+BQ275+BQ276+BQ280+BQ113+BQ114+BQ115+BQ120+BQ121+BQ123+BQ124+BQ125+BQ23+BQ24+BQ25+BQ26+BQ27+BQ28+BQ51+BQ56+BQ57+BQ62+BQ67+BQ71+BQ85+BQ177+BQ38+BQ288+BQ289+BQ290+BQ291+BQ292+BQ293+BQ294+BQ295+BQ296+BQ297+BQ298+BQ299+BQ300+BQ301+BQ302+BQ94+BQ97+BQ139+BQ140+BQ141+BQ281+BQ311+BQ89+BQ96+BQ99+BQ101+BQ145</f>
        <v>283790.81900000002</v>
      </c>
      <c r="BR321" s="14">
        <f t="shared" ref="BR321:BR330" si="1416">BP321+BQ321</f>
        <v>1454449.0189999999</v>
      </c>
      <c r="BS321" s="14">
        <f>BS261+BS263+BS284+BS285+BS287+BS271+BS273+BS275+BS276+BS280+BS113+BS114+BS115+BS120+BS121+BS123+BS124+BS125+BS23+BS24+BS25+BS26+BS27+BS28+BS51+BS56+BS57+BS62+BS67+BS71+BS85+BS177+BS38+BS288+BS289+BS290+BS291+BS292+BS293+BS294+BS295+BS296+BS297+BS298+BS299+BS300+BS301+BS302+BS94+BS97+BS139+BS140+BS141+BS281+BS311+BS89+BS96+BS99+BS101+BS145</f>
        <v>0</v>
      </c>
      <c r="BT321" s="14">
        <f t="shared" ref="BT321:BT330" si="1417">BR321+BS321</f>
        <v>1454449.0189999999</v>
      </c>
      <c r="BU321" s="14">
        <f>BU261+BU263+BU284+BU285+BU287+BU271+BU273+BU275+BU276+BU280+BU113+BU114+BU115+BU120+BU121+BU123+BU124+BU125+BU23+BU24+BU25+BU26+BU27+BU28+BU51+BU56+BU57+BU62+BU67+BU71+BU85+BU177+BU38+BU288+BU289+BU290+BU291+BU292+BU293+BU294+BU295+BU296+BU297+BU298+BU299+BU300+BU301+BU302+BU94+BU97+BU139+BU140+BU141+BU281+BU311+BU89+BU96+BU99+BU101+BU145+BU103+BU104+BU182</f>
        <v>-40.653000000005704</v>
      </c>
      <c r="BV321" s="14">
        <f t="shared" ref="BV321:BV330" si="1418">BT321+BU321</f>
        <v>1454408.3659999999</v>
      </c>
      <c r="BW321" s="14">
        <f>BW261+BW263+BW284+BW285+BW287+BW271+BW273+BW275+BW276+BW280+BW113+BW114+BW115+BW120+BW121+BW123+BW124+BW125+BW23+BW24+BW25+BW26+BW27+BW28+BW51+BW56+BW57+BW62+BW67+BW71+BW85+BW177+BW38+BW288+BW289+BW290+BW291+BW292+BW293+BW294+BW295+BW296+BW297+BW298+BW299+BW300+BW301+BW302+BW94+BW97+BW139+BW140+BW141+BW281+BW311+BW89+BW96+BW99+BW101+BW145+BW103+BW104+BW182</f>
        <v>8675.2999999999993</v>
      </c>
      <c r="BX321" s="14">
        <f t="shared" ref="BX321:BX330" si="1419">BV321+BW321</f>
        <v>1463083.666</v>
      </c>
      <c r="BY321" s="14">
        <f>BY261+BY263+BY284+BY285+BY287+BY271+BY273+BY275+BY276+BY280+BY113+BY114+BY115+BY120+BY121+BY123+BY124+BY125+BY23+BY24+BY25+BY26+BY27+BY28+BY51+BY56+BY57+BY62+BY67+BY71+BY85+BY177+BY38+BY288+BY289+BY290+BY291+BY292+BY293+BY294+BY295+BY296+BY297+BY298+BY299+BY300+BY301+BY302+BY94+BY97+BY139+BY140+BY141+BY281+BY311+BY89+BY96+BY99+BY101+BY145+BY103+BY104+BY182</f>
        <v>-460048.5419999999</v>
      </c>
      <c r="BZ321" s="14">
        <f t="shared" ref="BZ321:BZ330" si="1420">BX321+BY321</f>
        <v>1003035.1240000001</v>
      </c>
      <c r="CA321" s="14">
        <f>CA261+CA263+CA284+CA285+CA287+CA271+CA273+CA275+CA276+CA280+CA113+CA114+CA115+CA120+CA121+CA123+CA124+CA125+CA23+CA24+CA25+CA26+CA27+CA28+CA51+CA56+CA57+CA62+CA67+CA71+CA85+CA177+CA38+CA288+CA289+CA290+CA291+CA292+CA293+CA294+CA295+CA296+CA297+CA298+CA299+CA300+CA301+CA302+CA94+CA97+CA139+CA140+CA141+CA281+CA311+CA89+CA96+CA99+CA101+CA145+CA103+CA104+CA182</f>
        <v>0</v>
      </c>
      <c r="CB321" s="14">
        <f t="shared" ref="CB321:CB330" si="1421">BZ321+CA321</f>
        <v>1003035.1240000001</v>
      </c>
      <c r="CC321" s="14">
        <f>CC261+CC263+CC284+CC285+CC287+CC271+CC273+CC275+CC276+CC280+CC113+CC114+CC115+CC120+CC121+CC123+CC124+CC125+CC23+CC24+CC25+CC26+CC27+CC28+CC51+CC56+CC57+CC62+CC67+CC71+CC85+CC177+CC38+CC288+CC289+CC290+CC291+CC292+CC293+CC294+CC295+CC296+CC297+CC298+CC299+CC300+CC301+CC302+CC94+CC97+CC139+CC140+CC141+CC281+CC311+CC89+CC96+CC99+CC101+CC145+CC103+CC104+CC182+CC106+CC147+CC282</f>
        <v>436212.3</v>
      </c>
      <c r="CD321" s="14">
        <f t="shared" ref="CD321:CD330" si="1422">CB321+CC321</f>
        <v>1439247.4240000001</v>
      </c>
      <c r="CE321" s="14">
        <f>CE261+CE263+CE284+CE285+CE287+CE271+CE273+CE275+CE276+CE280+CE113+CE114+CE115+CE120+CE121+CE123+CE124+CE125+CE23+CE24+CE25+CE26+CE27+CE28+CE51+CE56+CE57+CE62+CE67+CE71+CE85+CE177+CE38+CE288+CE289+CE290+CE291+CE292+CE293+CE294+CE295+CE296+CE297+CE298+CE299+CE300+CE301+CE302+CE94+CE97+CE139+CE140+CE141+CE281+CE311+CE89+CE96+CE99+CE101+CE145+CE103+CE104+CE182+CE106+CE147+CE282</f>
        <v>0</v>
      </c>
      <c r="CF321" s="14">
        <f t="shared" ref="CF321:CF330" si="1423">CD321+CE321</f>
        <v>1439247.4240000001</v>
      </c>
      <c r="CG321" s="24">
        <f>CG261+CG263+CG284+CG285+CG287+CG271+CG273+CG275+CG276+CG280+CG113+CG114+CG115+CG120+CG121+CG123+CG124+CG125+CG23+CG24+CG25+CG26+CG27+CG28+CG51+CG56+CG57+CG62+CG67+CG71+CG85+CG177+CG38+CG288+CG289+CG290+CG291+CG292+CG293+CG294+CG295+CG296+CG297+CG298+CG299+CG300+CG301+CG302+CG94+CG97+CG139+CG140+CG141+CG281+CG311+CG89+CG96+CG99+CG101+CG145+CG103+CG104+CG182+CG106+CG147+CG282+CG150+CG153</f>
        <v>1152042.2439999999</v>
      </c>
      <c r="CH321" s="43">
        <f t="shared" ref="CH321:CH330" si="1424">CF321+CG321</f>
        <v>2591289.6680000001</v>
      </c>
      <c r="CJ321" s="11"/>
    </row>
    <row r="322" spans="1:88" ht="18.75" customHeight="1" x14ac:dyDescent="0.35">
      <c r="A322" s="108"/>
      <c r="B322" s="131" t="s">
        <v>3</v>
      </c>
      <c r="C322" s="132"/>
      <c r="D322" s="14">
        <f>D127+D132+D135</f>
        <v>2285747.6</v>
      </c>
      <c r="E322" s="43">
        <f>E127+E132+E135</f>
        <v>0</v>
      </c>
      <c r="F322" s="13">
        <f t="shared" si="1256"/>
        <v>2285747.6</v>
      </c>
      <c r="G322" s="14">
        <f>G127+G132+G135</f>
        <v>13339.26</v>
      </c>
      <c r="H322" s="13">
        <f t="shared" si="1388"/>
        <v>2299086.86</v>
      </c>
      <c r="I322" s="14">
        <f>I127+I132+I135</f>
        <v>0</v>
      </c>
      <c r="J322" s="13">
        <f t="shared" si="1389"/>
        <v>2299086.86</v>
      </c>
      <c r="K322" s="14">
        <f>K127+K132+K135</f>
        <v>0</v>
      </c>
      <c r="L322" s="13">
        <f t="shared" si="1390"/>
        <v>2299086.86</v>
      </c>
      <c r="M322" s="14">
        <f>M127+M132+M135</f>
        <v>1002241.904</v>
      </c>
      <c r="N322" s="13">
        <f t="shared" si="1391"/>
        <v>3301328.764</v>
      </c>
      <c r="O322" s="14">
        <f>O127+O132+O135</f>
        <v>492.76900000000001</v>
      </c>
      <c r="P322" s="13">
        <f t="shared" si="1392"/>
        <v>3301821.5329999998</v>
      </c>
      <c r="Q322" s="14">
        <f>Q127+Q132+Q135</f>
        <v>37982.144999999997</v>
      </c>
      <c r="R322" s="13">
        <f t="shared" si="1393"/>
        <v>3339803.6779999998</v>
      </c>
      <c r="S322" s="14">
        <f>S127+S132+S135</f>
        <v>189.619</v>
      </c>
      <c r="T322" s="13">
        <f t="shared" si="1394"/>
        <v>3339993.2969999998</v>
      </c>
      <c r="U322" s="14">
        <f>U127+U132+U135</f>
        <v>23487.616999999998</v>
      </c>
      <c r="V322" s="13">
        <f t="shared" si="1395"/>
        <v>3363480.9139999999</v>
      </c>
      <c r="W322" s="14">
        <f>W127+W132+W135</f>
        <v>481.09699999999998</v>
      </c>
      <c r="X322" s="13">
        <f t="shared" si="1396"/>
        <v>3363962.0109999999</v>
      </c>
      <c r="Y322" s="14">
        <f>Y127+Y132+Y135</f>
        <v>84610.930999999997</v>
      </c>
      <c r="Z322" s="13">
        <f t="shared" si="1397"/>
        <v>3448572.9419999998</v>
      </c>
      <c r="AA322" s="14">
        <f>AA127+AA132+AA135</f>
        <v>712.68899999999996</v>
      </c>
      <c r="AB322" s="13">
        <f t="shared" si="1398"/>
        <v>3449285.6309999996</v>
      </c>
      <c r="AC322" s="24">
        <f>AC127+AC132+AC135</f>
        <v>32402.096000000001</v>
      </c>
      <c r="AD322" s="41">
        <f t="shared" si="1399"/>
        <v>3481687.7269999995</v>
      </c>
      <c r="AE322" s="14">
        <f>AE127+AE132+AE135</f>
        <v>2423996.1999999997</v>
      </c>
      <c r="AF322" s="43">
        <f>AF127+AF132+AF135</f>
        <v>0</v>
      </c>
      <c r="AG322" s="13">
        <f t="shared" si="1257"/>
        <v>2423996.1999999997</v>
      </c>
      <c r="AH322" s="14">
        <f>AH127+AH132+AH135</f>
        <v>13333</v>
      </c>
      <c r="AI322" s="13">
        <f t="shared" si="1400"/>
        <v>2437329.1999999997</v>
      </c>
      <c r="AJ322" s="14">
        <f>AJ127+AJ132+AJ135</f>
        <v>0</v>
      </c>
      <c r="AK322" s="13">
        <f t="shared" si="1401"/>
        <v>2437329.1999999997</v>
      </c>
      <c r="AL322" s="14">
        <f>AL127+AL132+AL135</f>
        <v>0</v>
      </c>
      <c r="AM322" s="13">
        <f t="shared" si="1402"/>
        <v>2437329.1999999997</v>
      </c>
      <c r="AN322" s="14">
        <f>AN127+AN132+AN135</f>
        <v>0</v>
      </c>
      <c r="AO322" s="13">
        <f t="shared" si="1403"/>
        <v>2437329.1999999997</v>
      </c>
      <c r="AP322" s="14">
        <f>AP127+AP132+AP135</f>
        <v>-1404112.203</v>
      </c>
      <c r="AQ322" s="13">
        <f t="shared" si="1404"/>
        <v>1033216.9969999997</v>
      </c>
      <c r="AR322" s="14">
        <f>AR127+AR132+AR135</f>
        <v>0</v>
      </c>
      <c r="AS322" s="13">
        <f t="shared" si="1405"/>
        <v>1033216.9969999997</v>
      </c>
      <c r="AT322" s="14">
        <f>AT127+AT132+AT135</f>
        <v>0</v>
      </c>
      <c r="AU322" s="13">
        <f t="shared" si="1406"/>
        <v>1033216.9969999997</v>
      </c>
      <c r="AV322" s="14">
        <f>AV127+AV132+AV135</f>
        <v>0</v>
      </c>
      <c r="AW322" s="13">
        <f t="shared" si="1407"/>
        <v>1033216.9969999997</v>
      </c>
      <c r="AX322" s="14">
        <f>AX127+AX132+AX135</f>
        <v>0</v>
      </c>
      <c r="AY322" s="13">
        <f t="shared" si="1408"/>
        <v>1033216.9969999997</v>
      </c>
      <c r="AZ322" s="14">
        <f>AZ127+AZ132+AZ135</f>
        <v>0</v>
      </c>
      <c r="BA322" s="13">
        <f t="shared" si="1409"/>
        <v>1033216.9969999997</v>
      </c>
      <c r="BB322" s="14">
        <f>BB127+BB132+BB135</f>
        <v>-272906</v>
      </c>
      <c r="BC322" s="13">
        <f t="shared" si="1410"/>
        <v>760310.99699999974</v>
      </c>
      <c r="BD322" s="14">
        <f>BD127+BD132+BD135</f>
        <v>0</v>
      </c>
      <c r="BE322" s="13">
        <f t="shared" si="1411"/>
        <v>760310.99699999974</v>
      </c>
      <c r="BF322" s="24">
        <f>BF127+BF132+BF135</f>
        <v>-23000.6</v>
      </c>
      <c r="BG322" s="41">
        <f t="shared" si="1412"/>
        <v>737310.39699999976</v>
      </c>
      <c r="BH322" s="14">
        <f>BH127+BH132+BH135</f>
        <v>2885107.2000000007</v>
      </c>
      <c r="BI322" s="14">
        <f>BI127+BI132+BI135</f>
        <v>0</v>
      </c>
      <c r="BJ322" s="14">
        <f t="shared" si="1258"/>
        <v>2885107.2000000007</v>
      </c>
      <c r="BK322" s="14">
        <f>BK127+BK132+BK135</f>
        <v>7618.6999999999989</v>
      </c>
      <c r="BL322" s="14">
        <f t="shared" si="1413"/>
        <v>2892725.9000000008</v>
      </c>
      <c r="BM322" s="14">
        <f>BM127+BM132+BM135</f>
        <v>0</v>
      </c>
      <c r="BN322" s="14">
        <f t="shared" si="1414"/>
        <v>2892725.9000000008</v>
      </c>
      <c r="BO322" s="14">
        <f>BO127+BO132+BO135</f>
        <v>0</v>
      </c>
      <c r="BP322" s="14">
        <f t="shared" si="1415"/>
        <v>2892725.9000000008</v>
      </c>
      <c r="BQ322" s="14">
        <f>BQ127+BQ132+BQ135</f>
        <v>-72147.930999999997</v>
      </c>
      <c r="BR322" s="14">
        <f t="shared" si="1416"/>
        <v>2820577.969000001</v>
      </c>
      <c r="BS322" s="14">
        <f>BS127+BS132+BS135</f>
        <v>0</v>
      </c>
      <c r="BT322" s="14">
        <f t="shared" si="1417"/>
        <v>2820577.969000001</v>
      </c>
      <c r="BU322" s="14">
        <f>BU127+BU132+BU135</f>
        <v>0</v>
      </c>
      <c r="BV322" s="14">
        <f t="shared" si="1418"/>
        <v>2820577.969000001</v>
      </c>
      <c r="BW322" s="14">
        <f>BW127+BW132+BW135</f>
        <v>0</v>
      </c>
      <c r="BX322" s="14">
        <f t="shared" si="1419"/>
        <v>2820577.969000001</v>
      </c>
      <c r="BY322" s="14">
        <f>BY127+BY132+BY135</f>
        <v>0</v>
      </c>
      <c r="BZ322" s="14">
        <f t="shared" si="1420"/>
        <v>2820577.969000001</v>
      </c>
      <c r="CA322" s="14">
        <f>CA127+CA132+CA135</f>
        <v>0</v>
      </c>
      <c r="CB322" s="14">
        <f t="shared" si="1421"/>
        <v>2820577.969000001</v>
      </c>
      <c r="CC322" s="14">
        <f>CC127+CC132+CC135</f>
        <v>-262018.8</v>
      </c>
      <c r="CD322" s="14">
        <f t="shared" si="1422"/>
        <v>2558559.1690000012</v>
      </c>
      <c r="CE322" s="14">
        <f>CE127+CE132+CE135</f>
        <v>0</v>
      </c>
      <c r="CF322" s="14">
        <f t="shared" si="1423"/>
        <v>2558559.1690000012</v>
      </c>
      <c r="CG322" s="24">
        <f>CG127+CG132+CG135</f>
        <v>-1166664.8999999999</v>
      </c>
      <c r="CH322" s="43">
        <f t="shared" si="1424"/>
        <v>1391894.2690000013</v>
      </c>
      <c r="CJ322" s="11"/>
    </row>
    <row r="323" spans="1:88" ht="18.75" customHeight="1" x14ac:dyDescent="0.35">
      <c r="A323" s="108"/>
      <c r="B323" s="131" t="s">
        <v>32</v>
      </c>
      <c r="C323" s="132"/>
      <c r="D323" s="14">
        <f>D126+D160++D164+D165+D169+D170+D171+D172+D176+D188+D192+D196+D200+D204+D208+D212+D216+D220+D224+D225+D226+D230+D234+D254</f>
        <v>5364437.0999999996</v>
      </c>
      <c r="E323" s="43">
        <f>E126+E160++E164+E165+E169+E170+E171+E172+E176+E188+E192+E196+E200+E204+E208+E212+E216+E220+E224+E225+E226+E230+E234+E254+E179+E238</f>
        <v>79625.538</v>
      </c>
      <c r="F323" s="13">
        <f t="shared" si="1256"/>
        <v>5444062.6379999993</v>
      </c>
      <c r="G323" s="14">
        <f>G126+G160++G164+G165+G169+G170+G171+G172+G176+G188+G192+G196+G200+G204+G208+G212+G216+G220+G224+G225+G226+G230+G234+G254+G179+G238+G239+G180+G181+G244+G248</f>
        <v>270857.48100000003</v>
      </c>
      <c r="H323" s="13">
        <f t="shared" si="1388"/>
        <v>5714920.118999999</v>
      </c>
      <c r="I323" s="14">
        <f>I126+I160++I164+I165+I169+I170+I171+I172+I176+I188+I192+I196+I200+I204+I208+I212+I216+I220+I224+I225+I226+I230+I234+I254+I179+I238+I239+I180+I181+I244+I248</f>
        <v>69867.7</v>
      </c>
      <c r="J323" s="13">
        <f t="shared" si="1389"/>
        <v>5784787.8189999992</v>
      </c>
      <c r="K323" s="14">
        <f>K126+K160++K164+K165+K169+K170+K171+K172+K176+K188+K192+K196+K200+K204+K208+K212+K216+K220+K224+K225+K226+K230+K234+K254+K179+K238+K239+K180+K181+K244+K248+K178</f>
        <v>21381.1</v>
      </c>
      <c r="L323" s="13">
        <f>J323+K323</f>
        <v>5806168.9189999988</v>
      </c>
      <c r="M323" s="14">
        <f>M126+M160++M164+M165+M169+M170+M171+M172+M176+M188+M192+M196+M200+M204+M208+M212+M216+M220+M224+M225+M226+M230+M234+M254+M179+M238+M239+M180+M181+M244+M248+M178+M249</f>
        <v>-475717.85999999993</v>
      </c>
      <c r="N323" s="13">
        <f>L323+M323</f>
        <v>5330451.0589999985</v>
      </c>
      <c r="O323" s="14">
        <f>O126+O160++O164+O165+O169+O170+O171+O172+O176+O188+O192+O196+O200+O204+O208+O212+O216+O220+O224+O225+O226+O230+O234+O254+O179+O238+O239+O180+O181+O244+O248+O178+O249</f>
        <v>0</v>
      </c>
      <c r="P323" s="13">
        <f>N323+O323</f>
        <v>5330451.0589999985</v>
      </c>
      <c r="Q323" s="14">
        <f>Q126+Q160++Q164+Q165+Q169+Q170+Q171+Q172+Q176+Q188+Q192+Q196+Q200+Q204+Q208+Q212+Q216+Q220+Q224+Q225+Q226+Q230+Q234+Q254+Q179+Q238+Q239+Q180+Q181+Q244+Q248+Q178+Q249</f>
        <v>-21398.400000000001</v>
      </c>
      <c r="R323" s="13">
        <f>P323+Q323</f>
        <v>5309052.6589999981</v>
      </c>
      <c r="S323" s="14">
        <f>S126+S160++S164+S165+S169+S170+S171+S172+S176+S188+S192+S196+S200+S204+S208+S212+S216+S220+S224+S225+S226+S230+S234+S254+S179+S238+S239+S180+S181+S244+S248+S178+S249</f>
        <v>0</v>
      </c>
      <c r="T323" s="13">
        <f>R323+S323</f>
        <v>5309052.6589999981</v>
      </c>
      <c r="U323" s="14">
        <f>U126+U160++U164+U165+U169+U170+U171+U172+U176+U188+U192+U196+U200+U204+U208+U212+U216+U220+U224+U225+U226+U230+U234+U254+U179+U238+U239+U180+U181+U244+U248+U178+U249+U250+U183</f>
        <v>-79271.596999999994</v>
      </c>
      <c r="V323" s="13">
        <f>T323+U323</f>
        <v>5229781.0619999981</v>
      </c>
      <c r="W323" s="14">
        <f>W126+W160++W164+W165+W169+W170+W171+W172+W176+W188+W192+W196+W200+W204+W208+W212+W216+W220+W224+W225+W226+W230+W234+W254+W179+W238+W239+W180+W181+W244+W248+W178+W249+W250+W183</f>
        <v>0</v>
      </c>
      <c r="X323" s="13">
        <f>V323+W323</f>
        <v>5229781.0619999981</v>
      </c>
      <c r="Y323" s="14">
        <f>Y126+Y160++Y164+Y165+Y169+Y170+Y171+Y172+Y176+Y188+Y192+Y196+Y200+Y204+Y208+Y212+Y216+Y220+Y224+Y225+Y226+Y230+Y234+Y254+Y179+Y238+Y239+Y180+Y181+Y244+Y248+Y178+Y249+Y250+Y183</f>
        <v>-887793.86499999999</v>
      </c>
      <c r="Z323" s="13">
        <f>X323+Y323</f>
        <v>4341987.1969999978</v>
      </c>
      <c r="AA323" s="14">
        <f>AA126+AA160++AA164+AA165+AA169+AA170+AA171+AA172+AA176+AA188+AA192+AA196+AA200+AA204+AA208+AA212+AA216+AA220+AA224+AA225+AA226+AA230+AA234+AA254+AA179+AA238+AA239+AA180+AA181+AA244+AA248+AA178+AA249+AA250+AA183</f>
        <v>0</v>
      </c>
      <c r="AB323" s="13">
        <f>Z323+AA323</f>
        <v>4341987.1969999978</v>
      </c>
      <c r="AC323" s="24">
        <f>AC126+AC160++AC164+AC165+AC169+AC170+AC171+AC172+AC176+AC188+AC192+AC196+AC200+AC204+AC208+AC212+AC216+AC220+AC224+AC225+AC226+AC230+AC234+AC254+AC179+AC238+AC239+AC180+AC181+AC244+AC248+AC178+AC249+AC250+AC183</f>
        <v>-19099.707999999999</v>
      </c>
      <c r="AD323" s="41">
        <f>AB323+AC323</f>
        <v>4322887.4889999982</v>
      </c>
      <c r="AE323" s="14">
        <f>AE126+AE160++AE164+AE165+AE169+AE170+AE171+AE172+AE176+AE188+AE192+AE196+AE200+AE204+AE208+AE212+AE216+AE220+AE224+AE225+AE226+AE230+AE234+AE254</f>
        <v>3977151.9999999995</v>
      </c>
      <c r="AF323" s="43">
        <f>AF126+AF160++AF164+AF165+AF169+AF170+AF171+AF172+AF176+AF188+AF192+AF196+AF200+AF204+AF208+AF212+AF216+AF220+AF224+AF225+AF226+AF230+AF234+AF254+AF179+AF238</f>
        <v>0</v>
      </c>
      <c r="AG323" s="13">
        <f t="shared" si="1257"/>
        <v>3977151.9999999995</v>
      </c>
      <c r="AH323" s="14">
        <f>AH126+AH160++AH164+AH165+AH169+AH170+AH171+AH172+AH176+AH188+AH192+AH196+AH200+AH204+AH208+AH212+AH216+AH220+AH224+AH225+AH226+AH230+AH234+AH254+AH179+AH238+AH239+AH180+AH181+AH244+AH248</f>
        <v>-32677.599999999999</v>
      </c>
      <c r="AI323" s="13">
        <f t="shared" si="1400"/>
        <v>3944474.3999999994</v>
      </c>
      <c r="AJ323" s="14">
        <f>AJ126+AJ160++AJ164+AJ165+AJ169+AJ170+AJ171+AJ172+AJ176+AJ188+AJ192+AJ196+AJ200+AJ204+AJ208+AJ212+AJ216+AJ220+AJ224+AJ225+AJ226+AJ230+AJ234+AJ254+AJ179+AJ238+AJ239+AJ180+AJ181+AJ244+AJ248</f>
        <v>0</v>
      </c>
      <c r="AK323" s="13">
        <f t="shared" si="1401"/>
        <v>3944474.3999999994</v>
      </c>
      <c r="AL323" s="14">
        <f>AL126+AL160++AL164+AL165+AL169+AL170+AL171+AL172+AL176+AL188+AL192+AL196+AL200+AL204+AL208+AL212+AL216+AL220+AL224+AL225+AL226+AL230+AL234+AL254+AL179+AL238+AL239+AL180+AL181+AL244+AL248</f>
        <v>-84124.5</v>
      </c>
      <c r="AM323" s="13">
        <f t="shared" si="1402"/>
        <v>3860349.8999999994</v>
      </c>
      <c r="AN323" s="14">
        <f>AN126+AN160++AN164+AN165+AN169+AN170+AN171+AN172+AN176+AN188+AN192+AN196+AN200+AN204+AN208+AN212+AN216+AN220+AN224+AN225+AN226+AN230+AN234+AN254+AN179+AN238+AN239+AN180+AN181+AN244+AN248+AN178</f>
        <v>0</v>
      </c>
      <c r="AO323" s="13">
        <f t="shared" si="1403"/>
        <v>3860349.8999999994</v>
      </c>
      <c r="AP323" s="14">
        <f>AP126+AP160++AP164+AP165+AP169+AP170+AP171+AP172+AP176+AP188+AP192+AP196+AP200+AP204+AP208+AP212+AP216+AP220+AP224+AP225+AP226+AP230+AP234+AP254+AP179+AP238+AP239+AP180+AP181+AP244+AP248+AP178+AP249</f>
        <v>507509.15999999992</v>
      </c>
      <c r="AQ323" s="13">
        <f t="shared" si="1404"/>
        <v>4367859.0599999996</v>
      </c>
      <c r="AR323" s="14">
        <f>AR126+AR160++AR164+AR165+AR169+AR170+AR171+AR172+AR176+AR188+AR192+AR196+AR200+AR204+AR208+AR212+AR216+AR220+AR224+AR225+AR226+AR230+AR234+AR254+AR179+AR238+AR239+AR180+AR181+AR244+AR248+AR178+AR249</f>
        <v>0</v>
      </c>
      <c r="AS323" s="13">
        <f t="shared" si="1405"/>
        <v>4367859.0599999996</v>
      </c>
      <c r="AT323" s="14">
        <f>AT126+AT160++AT164+AT165+AT169+AT170+AT171+AT172+AT176+AT188+AT192+AT196+AT200+AT204+AT208+AT212+AT216+AT220+AT224+AT225+AT226+AT230+AT234+AT254+AT179+AT238+AT239+AT180+AT181+AT244+AT248+AT178+AT249</f>
        <v>21398.400000000001</v>
      </c>
      <c r="AU323" s="13">
        <f t="shared" si="1406"/>
        <v>4389257.46</v>
      </c>
      <c r="AV323" s="14">
        <f>AV126+AV160++AV164+AV165+AV169+AV170+AV171+AV172+AV176+AV188+AV192+AV196+AV200+AV204+AV208+AV212+AV216+AV220+AV224+AV225+AV226+AV230+AV234+AV254+AV179+AV238+AV239+AV180+AV181+AV244+AV248+AV178+AV249</f>
        <v>0</v>
      </c>
      <c r="AW323" s="13">
        <f t="shared" si="1407"/>
        <v>4389257.46</v>
      </c>
      <c r="AX323" s="14">
        <f>AX126+AX160++AX164+AX165+AX169+AX170+AX171+AX172+AX176+AX188+AX192+AX196+AX200+AX204+AX208+AX212+AX216+AX220+AX224+AX225+AX226+AX230+AX234+AX254+AX179+AX238+AX239+AX180+AX181+AX244+AX248+AX178+AX249+AX250+AX183</f>
        <v>127472.09599999999</v>
      </c>
      <c r="AY323" s="13">
        <f t="shared" si="1408"/>
        <v>4516729.5559999999</v>
      </c>
      <c r="AZ323" s="14">
        <f>AZ126+AZ160++AZ164+AZ165+AZ169+AZ170+AZ171+AZ172+AZ176+AZ188+AZ192+AZ196+AZ200+AZ204+AZ208+AZ212+AZ216+AZ220+AZ224+AZ225+AZ226+AZ230+AZ234+AZ254+AZ179+AZ238+AZ239+AZ180+AZ181+AZ244+AZ248+AZ178+AZ249+AZ250+AZ183</f>
        <v>0</v>
      </c>
      <c r="BA323" s="13">
        <f t="shared" si="1409"/>
        <v>4516729.5559999999</v>
      </c>
      <c r="BB323" s="14">
        <f>BB126+BB160++BB164+BB165+BB169+BB170+BB171+BB172+BB176+BB188+BB192+BB196+BB200+BB204+BB208+BB212+BB216+BB220+BB224+BB225+BB226+BB230+BB234+BB254+BB179+BB238+BB239+BB180+BB181+BB244+BB248+BB178+BB249+BB250+BB183</f>
        <v>-1419244.0120000003</v>
      </c>
      <c r="BC323" s="13">
        <f t="shared" si="1410"/>
        <v>3097485.5439999998</v>
      </c>
      <c r="BD323" s="14">
        <f>BD126+BD160++BD164+BD165+BD169+BD170+BD171+BD172+BD176+BD188+BD192+BD196+BD200+BD204+BD208+BD212+BD216+BD220+BD224+BD225+BD226+BD230+BD234+BD254+BD179+BD238+BD239+BD180+BD181+BD244+BD248+BD178+BD249+BD250+BD183</f>
        <v>0</v>
      </c>
      <c r="BE323" s="13">
        <f t="shared" si="1411"/>
        <v>3097485.5439999998</v>
      </c>
      <c r="BF323" s="24">
        <f>BF126+BF160++BF164+BF165+BF169+BF170+BF171+BF172+BF176+BF188+BF192+BF196+BF200+BF204+BF208+BF212+BF216+BF220+BF224+BF225+BF226+BF230+BF234+BF254+BF179+BF238+BF239+BF180+BF181+BF244+BF248+BF178+BF249+BF250+BF183</f>
        <v>0</v>
      </c>
      <c r="BG323" s="41">
        <f t="shared" si="1412"/>
        <v>3097485.5439999998</v>
      </c>
      <c r="BH323" s="14">
        <f>BH126+BH160++BH164+BH165+BH169+BH170+BH171+BH172+BH176+BH188+BH192+BH196+BH200+BH204+BH208+BH212+BH216+BH220+BH224+BH225+BH226+BH230+BH234+BH254</f>
        <v>3887059.7</v>
      </c>
      <c r="BI323" s="14">
        <f>BI126+BI160++BI164+BI165+BI169+BI170+BI171+BI172+BI176+BI188+BI192+BI196+BI200+BI204+BI208+BI212+BI216+BI220+BI224+BI225+BI226+BI230+BI234+BI254+BI179+BI238</f>
        <v>0</v>
      </c>
      <c r="BJ323" s="14">
        <f t="shared" si="1258"/>
        <v>3887059.7</v>
      </c>
      <c r="BK323" s="14">
        <f>BK126+BK160++BK164+BK165+BK169+BK170+BK171+BK172+BK176+BK188+BK192+BK196+BK200+BK204+BK208+BK212+BK216+BK220+BK224+BK225+BK226+BK230+BK234+BK254+BK179+BK238+BK239+BK180+BK181+BK244+BK248</f>
        <v>-155766</v>
      </c>
      <c r="BL323" s="14">
        <f t="shared" si="1413"/>
        <v>3731293.7</v>
      </c>
      <c r="BM323" s="14">
        <f>BM126+BM160++BM164+BM165+BM169+BM170+BM171+BM172+BM176+BM188+BM192+BM196+BM200+BM204+BM208+BM212+BM216+BM220+BM224+BM225+BM226+BM230+BM234+BM254+BM179+BM238+BM239+BM180+BM181+BM244+BM248</f>
        <v>-28221.546999999999</v>
      </c>
      <c r="BN323" s="14">
        <f t="shared" si="1414"/>
        <v>3703072.1530000004</v>
      </c>
      <c r="BO323" s="14">
        <f>BO126+BO160++BO164+BO165+BO169+BO170+BO171+BO172+BO176+BO188+BO192+BO196+BO200+BO204+BO208+BO212+BO216+BO220+BO224+BO225+BO226+BO230+BO234+BO254+BO179+BO238+BO239+BO180+BO181+BO244+BO248+BO178</f>
        <v>28221.546999999999</v>
      </c>
      <c r="BP323" s="14">
        <f t="shared" si="1415"/>
        <v>3731293.7</v>
      </c>
      <c r="BQ323" s="14">
        <f>BQ126+BQ160++BQ164+BQ165+BQ169+BQ170+BQ171+BQ172+BQ176+BQ188+BQ192+BQ196+BQ200+BQ204+BQ208+BQ212+BQ216+BQ220+BQ224+BQ225+BQ226+BQ230+BQ234+BQ254+BQ179+BQ238+BQ239+BQ180+BQ181+BQ244+BQ248+BQ178+BQ249</f>
        <v>0</v>
      </c>
      <c r="BR323" s="14">
        <f t="shared" si="1416"/>
        <v>3731293.7</v>
      </c>
      <c r="BS323" s="14">
        <f>BS126+BS160++BS164+BS165+BS169+BS170+BS171+BS172+BS176+BS188+BS192+BS196+BS200+BS204+BS208+BS212+BS216+BS220+BS224+BS225+BS226+BS230+BS234+BS254+BS179+BS238+BS239+BS180+BS181+BS244+BS248+BS178+BS249</f>
        <v>0</v>
      </c>
      <c r="BT323" s="14">
        <f t="shared" si="1417"/>
        <v>3731293.7</v>
      </c>
      <c r="BU323" s="14">
        <f>BU126+BU160++BU164+BU165+BU169+BU170+BU171+BU172+BU176+BU188+BU192+BU196+BU200+BU204+BU208+BU212+BU216+BU220+BU224+BU225+BU226+BU230+BU234+BU254+BU179+BU238+BU239+BU180+BU181+BU244+BU248+BU178+BU249</f>
        <v>0</v>
      </c>
      <c r="BV323" s="14">
        <f t="shared" si="1418"/>
        <v>3731293.7</v>
      </c>
      <c r="BW323" s="14">
        <f>BW126+BW160++BW164+BW165+BW169+BW170+BW171+BW172+BW176+BW188+BW192+BW196+BW200+BW204+BW208+BW212+BW216+BW220+BW224+BW225+BW226+BW230+BW234+BW254+BW179+BW238+BW239+BW180+BW181+BW244+BW248+BW178+BW249</f>
        <v>0</v>
      </c>
      <c r="BX323" s="14">
        <f t="shared" si="1419"/>
        <v>3731293.7</v>
      </c>
      <c r="BY323" s="14">
        <f>BY126+BY160++BY164+BY165+BY169+BY170+BY171+BY172+BY176+BY188+BY192+BY196+BY200+BY204+BY208+BY212+BY216+BY220+BY224+BY225+BY226+BY230+BY234+BY254+BY179+BY238+BY239+BY180+BY181+BY244+BY248+BY178+BY249+BY250+BY183</f>
        <v>30079.5</v>
      </c>
      <c r="BZ323" s="14">
        <f t="shared" si="1420"/>
        <v>3761373.2</v>
      </c>
      <c r="CA323" s="14">
        <f>CA126+CA160++CA164+CA165+CA169+CA170+CA171+CA172+CA176+CA188+CA192+CA196+CA200+CA204+CA208+CA212+CA216+CA220+CA224+CA225+CA226+CA230+CA234+CA254+CA179+CA238+CA239+CA180+CA181+CA244+CA248+CA178+CA249+CA250+CA183</f>
        <v>0</v>
      </c>
      <c r="CB323" s="14">
        <f t="shared" si="1421"/>
        <v>3761373.2</v>
      </c>
      <c r="CC323" s="14">
        <f>CC126+CC160++CC164+CC165+CC169+CC170+CC171+CC172+CC176+CC188+CC192+CC196+CC200+CC204+CC208+CC212+CC216+CC220+CC224+CC225+CC226+CC230+CC234+CC254+CC179+CC238+CC239+CC180+CC181+CC244+CC248+CC178+CC249+CC250+CC183</f>
        <v>-2404839.6780000003</v>
      </c>
      <c r="CD323" s="14">
        <f t="shared" si="1422"/>
        <v>1356533.5219999999</v>
      </c>
      <c r="CE323" s="14">
        <f>CE126+CE160++CE164+CE165+CE169+CE170+CE171+CE172+CE176+CE188+CE192+CE196+CE200+CE204+CE208+CE212+CE216+CE220+CE224+CE225+CE226+CE230+CE234+CE254+CE179+CE238+CE239+CE180+CE181+CE244+CE248+CE178+CE249+CE250+CE183</f>
        <v>0</v>
      </c>
      <c r="CF323" s="14">
        <f t="shared" si="1423"/>
        <v>1356533.5219999999</v>
      </c>
      <c r="CG323" s="24">
        <f>CG126+CG160++CG164+CG165+CG169+CG170+CG171+CG172+CG176+CG188+CG192+CG196+CG200+CG204+CG208+CG212+CG216+CG220+CG224+CG225+CG226+CG230+CG234+CG254+CG179+CG238+CG239+CG180+CG181+CG244+CG248+CG178+CG249+CG250+CG183</f>
        <v>0</v>
      </c>
      <c r="CH323" s="43">
        <f t="shared" si="1424"/>
        <v>1356533.5219999999</v>
      </c>
      <c r="CJ323" s="11"/>
    </row>
    <row r="324" spans="1:88" ht="18.75" customHeight="1" x14ac:dyDescent="0.35">
      <c r="A324" s="109"/>
      <c r="B324" s="131" t="s">
        <v>11</v>
      </c>
      <c r="C324" s="132"/>
      <c r="D324" s="14">
        <f>D33+D46+D61+D66+D72+D76+D80+D81+D82+D83+D84+D86+D87+D42</f>
        <v>61669.000000000007</v>
      </c>
      <c r="E324" s="43">
        <f>E33+E46+E61+E66+E72+E76+E80+E81+E82+E83+E84+E86+E87+E42</f>
        <v>0</v>
      </c>
      <c r="F324" s="13">
        <f t="shared" si="1256"/>
        <v>61669.000000000007</v>
      </c>
      <c r="G324" s="14">
        <f>G33+G46+G61+G66+G72+G76+G80+G81+G82+G83+G84+G86+G87+G42+G88+G95</f>
        <v>35610.94</v>
      </c>
      <c r="H324" s="13">
        <f t="shared" si="1388"/>
        <v>97279.94</v>
      </c>
      <c r="I324" s="14">
        <f>I33+I46+I61+I66+I72+I76+I80+I81+I82+I83+I84+I86+I87+I42+I88+I95</f>
        <v>0</v>
      </c>
      <c r="J324" s="13">
        <f t="shared" si="1389"/>
        <v>97279.94</v>
      </c>
      <c r="K324" s="14">
        <f>K33+K46+K61+K66+K72+K76+K80+K81+K82+K83+K84+K86+K87+K42+K88+K95</f>
        <v>0</v>
      </c>
      <c r="L324" s="13">
        <f t="shared" si="1390"/>
        <v>97279.94</v>
      </c>
      <c r="M324" s="14">
        <f>M33+M46+M61+M66+M72+M76+M80+M81+M82+M83+M84+M86+M87+M42+M88+M95+M98+M100+M102</f>
        <v>18216.060000000001</v>
      </c>
      <c r="N324" s="13">
        <f t="shared" ref="N324:N330" si="1425">L324+M324</f>
        <v>115496</v>
      </c>
      <c r="O324" s="14">
        <f>O33+O46+O61+O66+O72+O76+O80+O81+O82+O83+O84+O86+O87+O42+O88+O95+O98+O100+O102</f>
        <v>0</v>
      </c>
      <c r="P324" s="13">
        <f t="shared" ref="P324:P330" si="1426">N324+O324</f>
        <v>115496</v>
      </c>
      <c r="Q324" s="14">
        <f>Q33+Q46+Q61+Q66+Q72+Q76+Q80+Q81+Q82+Q83+Q84+Q86+Q87+Q42+Q88+Q95+Q98+Q100+Q102</f>
        <v>-5241.96</v>
      </c>
      <c r="R324" s="13">
        <f t="shared" ref="R324:R330" si="1427">P324+Q324</f>
        <v>110254.04</v>
      </c>
      <c r="S324" s="14">
        <f>S33+S46+S61+S66+S72+S76+S80+S81+S82+S83+S84+S86+S87+S42+S88+S95+S98+S100+S102+S105</f>
        <v>74348.252000000008</v>
      </c>
      <c r="T324" s="13">
        <f t="shared" ref="T324:T330" si="1428">R324+S324</f>
        <v>184602.29200000002</v>
      </c>
      <c r="U324" s="14">
        <f>U33+U46+U61+U66+U72+U76+U80+U81+U82+U83+U84+U86+U87+U42+U88+U95+U98+U100+U102+U105</f>
        <v>-11422.579</v>
      </c>
      <c r="V324" s="13">
        <f t="shared" ref="V324:V330" si="1429">T324+U324</f>
        <v>173179.71300000002</v>
      </c>
      <c r="W324" s="14">
        <f>W33+W46+W61+W66+W72+W76+W80+W81+W82+W83+W84+W86+W87+W42+W88+W95+W98+W100+W102+W105</f>
        <v>0</v>
      </c>
      <c r="X324" s="13">
        <f t="shared" ref="X324:X330" si="1430">V324+W324</f>
        <v>173179.71300000002</v>
      </c>
      <c r="Y324" s="14">
        <f>Y33+Y46+Y61+Y66+Y72+Y76+Y80+Y81+Y82+Y83+Y84+Y86+Y87+Y42+Y88+Y95+Y98+Y100+Y102+Y105</f>
        <v>-946.26700000000005</v>
      </c>
      <c r="Z324" s="13">
        <f t="shared" ref="Z324:Z330" si="1431">X324+Y324</f>
        <v>172233.44600000003</v>
      </c>
      <c r="AA324" s="14">
        <f>AA33+AA46+AA61+AA66+AA72+AA76+AA80+AA81+AA82+AA83+AA84+AA86+AA87+AA42+AA88+AA95+AA98+AA100+AA102+AA105</f>
        <v>0</v>
      </c>
      <c r="AB324" s="13">
        <f t="shared" ref="AB324:AB330" si="1432">Z324+AA324</f>
        <v>172233.44600000003</v>
      </c>
      <c r="AC324" s="24">
        <f>AC33+AC46+AC61+AC66+AC72+AC76+AC80+AC81+AC82+AC83+AC84+AC86+AC87+AC42+AC88+AC95+AC98+AC100+AC102+AC105</f>
        <v>182352.75</v>
      </c>
      <c r="AD324" s="41">
        <f t="shared" ref="AD324:AD330" si="1433">AB324+AC324</f>
        <v>354586.196</v>
      </c>
      <c r="AE324" s="14">
        <f>AE33+AE46+AE61+AE66+AE72+AE76+AE80+AE81+AE82+AE83+AE84+AE86+AE87+AE42</f>
        <v>203735.49999999997</v>
      </c>
      <c r="AF324" s="43">
        <f>AF33+AF46+AF61+AF66+AF72+AF76+AF80+AF81+AF82+AF83+AF84+AF86+AF87+AF42</f>
        <v>-90261.3</v>
      </c>
      <c r="AG324" s="13">
        <f t="shared" si="1257"/>
        <v>113474.19999999997</v>
      </c>
      <c r="AH324" s="14">
        <f>AH33+AH46+AH61+AH66+AH72+AH76+AH80+AH81+AH82+AH83+AH84+AH86+AH87+AH42+AH90+AH95</f>
        <v>0</v>
      </c>
      <c r="AI324" s="13">
        <f t="shared" si="1400"/>
        <v>113474.19999999997</v>
      </c>
      <c r="AJ324" s="14">
        <f>AJ33+AJ46+AJ61+AJ66+AJ72+AJ76+AJ80+AJ81+AJ82+AJ83+AJ84+AJ86+AJ87+AJ42+AJ90+AJ95</f>
        <v>0</v>
      </c>
      <c r="AK324" s="13">
        <f t="shared" si="1401"/>
        <v>113474.19999999997</v>
      </c>
      <c r="AL324" s="14">
        <f>AL33+AL46+AL61+AL66+AL72+AL76+AL80+AL81+AL82+AL83+AL84+AL86+AL87+AL42+AL90+AL95</f>
        <v>0</v>
      </c>
      <c r="AM324" s="13">
        <f t="shared" si="1402"/>
        <v>113474.19999999997</v>
      </c>
      <c r="AN324" s="14">
        <f>AN33+AN46+AN61+AN66+AN72+AN76+AN80+AN81+AN82+AN83+AN84+AN86+AN87+AN42+AN90+AN95</f>
        <v>0</v>
      </c>
      <c r="AO324" s="13">
        <f t="shared" si="1403"/>
        <v>113474.19999999997</v>
      </c>
      <c r="AP324" s="14">
        <f>AP33+AP46+AP61+AP66+AP72+AP76+AP80+AP81+AP82+AP83+AP84+AP86+AP87+AP42+AP88+AP95+AP98+AP100+AP102</f>
        <v>0</v>
      </c>
      <c r="AQ324" s="13">
        <f t="shared" si="1404"/>
        <v>113474.19999999997</v>
      </c>
      <c r="AR324" s="14">
        <f>AR33+AR46+AR61+AR66+AR72+AR76+AR80+AR81+AR82+AR83+AR84+AR86+AR87+AR42+AR88+AR95+AR98+AR100+AR102</f>
        <v>0</v>
      </c>
      <c r="AS324" s="13">
        <f t="shared" si="1405"/>
        <v>113474.19999999997</v>
      </c>
      <c r="AT324" s="14">
        <f>AT33+AT46+AT61+AT66+AT72+AT76+AT80+AT81+AT82+AT83+AT84+AT86+AT87+AT42+AT88+AT95+AT98+AT100+AT102</f>
        <v>0</v>
      </c>
      <c r="AU324" s="13">
        <f t="shared" si="1406"/>
        <v>113474.19999999997</v>
      </c>
      <c r="AV324" s="14">
        <f>AV33+AV46+AV61+AV66+AV72+AV76+AV80+AV81+AV82+AV83+AV84+AV86+AV87+AV42+AV88+AV95+AV98+AV100+AV102+AV105</f>
        <v>0</v>
      </c>
      <c r="AW324" s="13">
        <f t="shared" si="1407"/>
        <v>113474.19999999997</v>
      </c>
      <c r="AX324" s="14">
        <f>AX33+AX46+AX61+AX66+AX72+AX76+AX80+AX81+AX82+AX83+AX84+AX86+AX87+AX42+AX88+AX95+AX98+AX100+AX102+AX105</f>
        <v>0</v>
      </c>
      <c r="AY324" s="13">
        <f t="shared" si="1408"/>
        <v>113474.19999999997</v>
      </c>
      <c r="AZ324" s="14">
        <f>AZ33+AZ46+AZ61+AZ66+AZ72+AZ76+AZ80+AZ81+AZ82+AZ83+AZ84+AZ86+AZ87+AZ42+AZ88+AZ95+AZ98+AZ100+AZ102+AZ105</f>
        <v>0</v>
      </c>
      <c r="BA324" s="13">
        <f t="shared" si="1409"/>
        <v>113474.19999999997</v>
      </c>
      <c r="BB324" s="14">
        <f>BB33+BB46+BB61+BB66+BB72+BB76+BB80+BB81+BB82+BB83+BB84+BB86+BB87+BB42+BB88+BB95+BB98+BB100+BB102+BB105</f>
        <v>0</v>
      </c>
      <c r="BC324" s="13">
        <f t="shared" si="1410"/>
        <v>113474.19999999997</v>
      </c>
      <c r="BD324" s="14">
        <f>BD33+BD46+BD61+BD66+BD72+BD76+BD80+BD81+BD82+BD83+BD84+BD86+BD87+BD42+BD88+BD95+BD98+BD100+BD102+BD105</f>
        <v>0</v>
      </c>
      <c r="BE324" s="13">
        <f t="shared" si="1411"/>
        <v>113474.19999999997</v>
      </c>
      <c r="BF324" s="24">
        <f>BF33+BF46+BF61+BF66+BF72+BF76+BF80+BF81+BF82+BF83+BF84+BF86+BF87+BF42+BF88+BF95+BF98+BF100+BF102+BF105</f>
        <v>311345.37100000004</v>
      </c>
      <c r="BG324" s="41">
        <f t="shared" si="1412"/>
        <v>424819.571</v>
      </c>
      <c r="BH324" s="14">
        <f>BH33+BH46+BH61+BH66+BH72+BH76+BH80+BH81+BH82+BH83+BH84+BH86+BH87+BH42</f>
        <v>107856.9</v>
      </c>
      <c r="BI324" s="14">
        <f>BI33+BI46+BI61+BI66+BI72+BI76+BI80+BI81+BI82+BI83+BI84+BI86+BI87+BI42</f>
        <v>-59234</v>
      </c>
      <c r="BJ324" s="14">
        <f t="shared" si="1258"/>
        <v>48622.899999999994</v>
      </c>
      <c r="BK324" s="14">
        <f>BK33+BK46+BK61+BK66+BK72+BK76+BK80+BK81+BK82+BK83+BK84+BK86+BK87+BK42+BK90+BK95</f>
        <v>0</v>
      </c>
      <c r="BL324" s="14">
        <f t="shared" si="1413"/>
        <v>48622.899999999994</v>
      </c>
      <c r="BM324" s="14">
        <f>BM33+BM46+BM61+BM66+BM72+BM76+BM80+BM81+BM82+BM83+BM84+BM86+BM87+BM42+BM90+BM95</f>
        <v>0</v>
      </c>
      <c r="BN324" s="14">
        <f t="shared" si="1414"/>
        <v>48622.899999999994</v>
      </c>
      <c r="BO324" s="14">
        <f>BO33+BO46+BO61+BO66+BO72+BO76+BO80+BO81+BO82+BO83+BO84+BO86+BO87+BO42+BO90+BO95</f>
        <v>0</v>
      </c>
      <c r="BP324" s="14">
        <f t="shared" si="1415"/>
        <v>48622.899999999994</v>
      </c>
      <c r="BQ324" s="14">
        <f>BQ33+BQ46+BQ61+BQ66+BQ72+BQ76+BQ80+BQ81+BQ82+BQ83+BQ84+BQ86+BQ87+BQ42+BQ88+BQ95+BQ98+BQ100+BQ102</f>
        <v>1563.701</v>
      </c>
      <c r="BR324" s="14">
        <f t="shared" si="1416"/>
        <v>50186.600999999995</v>
      </c>
      <c r="BS324" s="14">
        <f>BS33+BS46+BS61+BS66+BS72+BS76+BS80+BS81+BS82+BS83+BS84+BS86+BS87+BS42+BS88+BS95+BS98+BS100+BS102</f>
        <v>0</v>
      </c>
      <c r="BT324" s="14">
        <f t="shared" si="1417"/>
        <v>50186.600999999995</v>
      </c>
      <c r="BU324" s="14">
        <f>BU33+BU46+BU61+BU66+BU72+BU76+BU80+BU81+BU82+BU83+BU84+BU86+BU87+BU42+BU88+BU95+BU98+BU100+BU102</f>
        <v>40.652999999999999</v>
      </c>
      <c r="BV324" s="14">
        <f t="shared" si="1418"/>
        <v>50227.253999999994</v>
      </c>
      <c r="BW324" s="14">
        <f>BW33+BW46+BW61+BW66+BW72+BW76+BW80+BW81+BW82+BW83+BW84+BW86+BW87+BW42+BW88+BW95+BW98+BW100+BW102+BW105</f>
        <v>0</v>
      </c>
      <c r="BX324" s="14">
        <f t="shared" si="1419"/>
        <v>50227.253999999994</v>
      </c>
      <c r="BY324" s="14">
        <f>BY33+BY46+BY61+BY66+BY72+BY76+BY80+BY81+BY82+BY83+BY84+BY86+BY87+BY42+BY88+BY95+BY98+BY100+BY102+BY105</f>
        <v>0</v>
      </c>
      <c r="BZ324" s="14">
        <f t="shared" si="1420"/>
        <v>50227.253999999994</v>
      </c>
      <c r="CA324" s="14">
        <f>CA33+CA46+CA61+CA66+CA72+CA76+CA80+CA81+CA82+CA83+CA84+CA86+CA87+CA42+CA88+CA95+CA98+CA100+CA102+CA105</f>
        <v>0</v>
      </c>
      <c r="CB324" s="14">
        <f t="shared" si="1421"/>
        <v>50227.253999999994</v>
      </c>
      <c r="CC324" s="14">
        <f>CC33+CC46+CC61+CC66+CC72+CC76+CC80+CC81+CC82+CC83+CC84+CC86+CC87+CC42+CC88+CC95+CC98+CC100+CC102+CC105</f>
        <v>0</v>
      </c>
      <c r="CD324" s="14">
        <f t="shared" si="1422"/>
        <v>50227.253999999994</v>
      </c>
      <c r="CE324" s="14">
        <f>CE33+CE46+CE61+CE66+CE72+CE76+CE80+CE81+CE82+CE83+CE84+CE86+CE87+CE42+CE88+CE95+CE98+CE100+CE102+CE105</f>
        <v>0</v>
      </c>
      <c r="CF324" s="14">
        <f t="shared" si="1423"/>
        <v>50227.253999999994</v>
      </c>
      <c r="CG324" s="24">
        <f>CG33+CG46+CG61+CG66+CG72+CG76+CG80+CG81+CG82+CG83+CG84+CG86+CG87+CG42+CG88+CG95+CG98+CG100+CG102+CG105</f>
        <v>0</v>
      </c>
      <c r="CH324" s="43">
        <f t="shared" si="1424"/>
        <v>50227.253999999994</v>
      </c>
    </row>
    <row r="325" spans="1:88" ht="18.75" customHeight="1" x14ac:dyDescent="0.35">
      <c r="A325" s="109"/>
      <c r="B325" s="131" t="s">
        <v>31</v>
      </c>
      <c r="C325" s="132"/>
      <c r="D325" s="14">
        <f>D307</f>
        <v>300000</v>
      </c>
      <c r="E325" s="43">
        <f>E307</f>
        <v>0</v>
      </c>
      <c r="F325" s="13">
        <f t="shared" si="1256"/>
        <v>300000</v>
      </c>
      <c r="G325" s="14">
        <f>G307+G243</f>
        <v>91723.186000000002</v>
      </c>
      <c r="H325" s="13">
        <f t="shared" si="1388"/>
        <v>391723.18599999999</v>
      </c>
      <c r="I325" s="14">
        <f>I307+I243</f>
        <v>0</v>
      </c>
      <c r="J325" s="13">
        <f t="shared" si="1389"/>
        <v>391723.18599999999</v>
      </c>
      <c r="K325" s="14">
        <f>K307+K243</f>
        <v>0</v>
      </c>
      <c r="L325" s="13">
        <f t="shared" si="1390"/>
        <v>391723.18599999999</v>
      </c>
      <c r="M325" s="14">
        <f>M307+M243</f>
        <v>0</v>
      </c>
      <c r="N325" s="13">
        <f t="shared" si="1425"/>
        <v>391723.18599999999</v>
      </c>
      <c r="O325" s="14">
        <f>O307+O243</f>
        <v>0</v>
      </c>
      <c r="P325" s="13">
        <f t="shared" si="1426"/>
        <v>391723.18599999999</v>
      </c>
      <c r="Q325" s="14">
        <f>Q307+Q243</f>
        <v>-91723.186000000002</v>
      </c>
      <c r="R325" s="13">
        <f t="shared" si="1427"/>
        <v>300000</v>
      </c>
      <c r="S325" s="14">
        <f>S307+S243</f>
        <v>0</v>
      </c>
      <c r="T325" s="13">
        <f t="shared" si="1428"/>
        <v>300000</v>
      </c>
      <c r="U325" s="14">
        <f>U307+U243</f>
        <v>0</v>
      </c>
      <c r="V325" s="13">
        <f t="shared" si="1429"/>
        <v>300000</v>
      </c>
      <c r="W325" s="14">
        <f>W307+W243</f>
        <v>0</v>
      </c>
      <c r="X325" s="13">
        <f t="shared" si="1430"/>
        <v>300000</v>
      </c>
      <c r="Y325" s="14">
        <f>Y307+Y243</f>
        <v>0</v>
      </c>
      <c r="Z325" s="13">
        <f t="shared" si="1431"/>
        <v>300000</v>
      </c>
      <c r="AA325" s="14">
        <f>AA307+AA243</f>
        <v>0</v>
      </c>
      <c r="AB325" s="13">
        <f t="shared" si="1432"/>
        <v>300000</v>
      </c>
      <c r="AC325" s="24">
        <f>AC307+AC243</f>
        <v>-11212.275</v>
      </c>
      <c r="AD325" s="41">
        <f t="shared" si="1433"/>
        <v>288787.72499999998</v>
      </c>
      <c r="AE325" s="14">
        <f t="shared" ref="AE325:BH325" si="1434">AE307</f>
        <v>0</v>
      </c>
      <c r="AF325" s="43">
        <f>AF307</f>
        <v>0</v>
      </c>
      <c r="AG325" s="13">
        <f t="shared" si="1257"/>
        <v>0</v>
      </c>
      <c r="AH325" s="14">
        <f>AH307+AH243</f>
        <v>0</v>
      </c>
      <c r="AI325" s="13">
        <f t="shared" si="1400"/>
        <v>0</v>
      </c>
      <c r="AJ325" s="14">
        <f>AJ307+AJ243</f>
        <v>0</v>
      </c>
      <c r="AK325" s="13">
        <f t="shared" si="1401"/>
        <v>0</v>
      </c>
      <c r="AL325" s="14">
        <f>AL307+AL243</f>
        <v>0</v>
      </c>
      <c r="AM325" s="13">
        <f t="shared" si="1402"/>
        <v>0</v>
      </c>
      <c r="AN325" s="14">
        <f>AN307+AN243</f>
        <v>0</v>
      </c>
      <c r="AO325" s="13">
        <f t="shared" si="1403"/>
        <v>0</v>
      </c>
      <c r="AP325" s="14">
        <f>AP307+AP243</f>
        <v>0</v>
      </c>
      <c r="AQ325" s="13">
        <f t="shared" si="1404"/>
        <v>0</v>
      </c>
      <c r="AR325" s="14">
        <f>AR307+AR243</f>
        <v>0</v>
      </c>
      <c r="AS325" s="13">
        <f t="shared" si="1405"/>
        <v>0</v>
      </c>
      <c r="AT325" s="14">
        <f>AT307+AT243</f>
        <v>0</v>
      </c>
      <c r="AU325" s="13">
        <f t="shared" si="1406"/>
        <v>0</v>
      </c>
      <c r="AV325" s="14">
        <f>AV307+AV243</f>
        <v>0</v>
      </c>
      <c r="AW325" s="13">
        <f t="shared" si="1407"/>
        <v>0</v>
      </c>
      <c r="AX325" s="14">
        <f>AX307+AX243</f>
        <v>0</v>
      </c>
      <c r="AY325" s="13">
        <f t="shared" si="1408"/>
        <v>0</v>
      </c>
      <c r="AZ325" s="14">
        <f>AZ307+AZ243</f>
        <v>0</v>
      </c>
      <c r="BA325" s="13">
        <f t="shared" si="1409"/>
        <v>0</v>
      </c>
      <c r="BB325" s="14">
        <f>BB307+BB243</f>
        <v>0</v>
      </c>
      <c r="BC325" s="13">
        <f t="shared" si="1410"/>
        <v>0</v>
      </c>
      <c r="BD325" s="14">
        <f>BD307+BD243</f>
        <v>0</v>
      </c>
      <c r="BE325" s="13">
        <f t="shared" si="1411"/>
        <v>0</v>
      </c>
      <c r="BF325" s="24">
        <f>BF307+BF243</f>
        <v>0</v>
      </c>
      <c r="BG325" s="41">
        <f t="shared" si="1412"/>
        <v>0</v>
      </c>
      <c r="BH325" s="14">
        <f t="shared" si="1434"/>
        <v>0</v>
      </c>
      <c r="BI325" s="14">
        <f>BI307</f>
        <v>0</v>
      </c>
      <c r="BJ325" s="14">
        <f t="shared" si="1258"/>
        <v>0</v>
      </c>
      <c r="BK325" s="14">
        <f>BK307+BK243</f>
        <v>0</v>
      </c>
      <c r="BL325" s="14">
        <f t="shared" si="1413"/>
        <v>0</v>
      </c>
      <c r="BM325" s="14">
        <f>BM307+BM243</f>
        <v>0</v>
      </c>
      <c r="BN325" s="14">
        <f t="shared" si="1414"/>
        <v>0</v>
      </c>
      <c r="BO325" s="14">
        <f>BO307+BO243</f>
        <v>0</v>
      </c>
      <c r="BP325" s="14">
        <f t="shared" si="1415"/>
        <v>0</v>
      </c>
      <c r="BQ325" s="14">
        <f>BQ307+BQ243</f>
        <v>0</v>
      </c>
      <c r="BR325" s="14">
        <f t="shared" si="1416"/>
        <v>0</v>
      </c>
      <c r="BS325" s="14">
        <f>BS307+BS243</f>
        <v>0</v>
      </c>
      <c r="BT325" s="14">
        <f t="shared" si="1417"/>
        <v>0</v>
      </c>
      <c r="BU325" s="14">
        <f>BU307+BU243</f>
        <v>0</v>
      </c>
      <c r="BV325" s="14">
        <f t="shared" si="1418"/>
        <v>0</v>
      </c>
      <c r="BW325" s="14">
        <f>BW307+BW243</f>
        <v>0</v>
      </c>
      <c r="BX325" s="14">
        <f t="shared" si="1419"/>
        <v>0</v>
      </c>
      <c r="BY325" s="14">
        <f>BY307+BY243</f>
        <v>0</v>
      </c>
      <c r="BZ325" s="14">
        <f t="shared" si="1420"/>
        <v>0</v>
      </c>
      <c r="CA325" s="14">
        <f>CA307+CA243</f>
        <v>0</v>
      </c>
      <c r="CB325" s="14">
        <f t="shared" si="1421"/>
        <v>0</v>
      </c>
      <c r="CC325" s="14">
        <f>CC307+CC243</f>
        <v>0</v>
      </c>
      <c r="CD325" s="14">
        <f t="shared" si="1422"/>
        <v>0</v>
      </c>
      <c r="CE325" s="14">
        <f>CE307+CE243</f>
        <v>0</v>
      </c>
      <c r="CF325" s="14">
        <f t="shared" si="1423"/>
        <v>0</v>
      </c>
      <c r="CG325" s="24">
        <f>CG307+CG243</f>
        <v>0</v>
      </c>
      <c r="CH325" s="43">
        <f t="shared" si="1424"/>
        <v>0</v>
      </c>
    </row>
    <row r="326" spans="1:88" ht="18.75" customHeight="1" x14ac:dyDescent="0.35">
      <c r="A326" s="109"/>
      <c r="B326" s="131" t="s">
        <v>126</v>
      </c>
      <c r="C326" s="132"/>
      <c r="D326" s="17">
        <f>D262</f>
        <v>0</v>
      </c>
      <c r="E326" s="44">
        <f>E262</f>
        <v>0</v>
      </c>
      <c r="F326" s="13">
        <f t="shared" si="1256"/>
        <v>0</v>
      </c>
      <c r="G326" s="17">
        <f>G262</f>
        <v>0</v>
      </c>
      <c r="H326" s="13">
        <f t="shared" si="1388"/>
        <v>0</v>
      </c>
      <c r="I326" s="14">
        <f>I262</f>
        <v>0</v>
      </c>
      <c r="J326" s="13">
        <f t="shared" si="1389"/>
        <v>0</v>
      </c>
      <c r="K326" s="14">
        <f>K262</f>
        <v>0</v>
      </c>
      <c r="L326" s="13">
        <f t="shared" si="1390"/>
        <v>0</v>
      </c>
      <c r="M326" s="14">
        <f>M262</f>
        <v>0</v>
      </c>
      <c r="N326" s="13">
        <f t="shared" si="1425"/>
        <v>0</v>
      </c>
      <c r="O326" s="14">
        <f>O262</f>
        <v>0</v>
      </c>
      <c r="P326" s="13">
        <f t="shared" si="1426"/>
        <v>0</v>
      </c>
      <c r="Q326" s="14">
        <f>Q262</f>
        <v>0</v>
      </c>
      <c r="R326" s="13">
        <f t="shared" si="1427"/>
        <v>0</v>
      </c>
      <c r="S326" s="14">
        <f>S262</f>
        <v>0</v>
      </c>
      <c r="T326" s="13">
        <f t="shared" si="1428"/>
        <v>0</v>
      </c>
      <c r="U326" s="14">
        <f>U262</f>
        <v>0</v>
      </c>
      <c r="V326" s="13">
        <f t="shared" si="1429"/>
        <v>0</v>
      </c>
      <c r="W326" s="14">
        <f>W262</f>
        <v>0</v>
      </c>
      <c r="X326" s="13">
        <f t="shared" si="1430"/>
        <v>0</v>
      </c>
      <c r="Y326" s="14">
        <f>Y262</f>
        <v>0</v>
      </c>
      <c r="Z326" s="13">
        <f t="shared" si="1431"/>
        <v>0</v>
      </c>
      <c r="AA326" s="14">
        <f>AA262</f>
        <v>0</v>
      </c>
      <c r="AB326" s="13">
        <f t="shared" si="1432"/>
        <v>0</v>
      </c>
      <c r="AC326" s="24">
        <f>AC262</f>
        <v>0</v>
      </c>
      <c r="AD326" s="41">
        <f t="shared" si="1433"/>
        <v>0</v>
      </c>
      <c r="AE326" s="17">
        <f>AE262</f>
        <v>13981.8</v>
      </c>
      <c r="AF326" s="44">
        <f>AF262</f>
        <v>0</v>
      </c>
      <c r="AG326" s="13">
        <f t="shared" si="1257"/>
        <v>13981.8</v>
      </c>
      <c r="AH326" s="17">
        <f>AH262</f>
        <v>0</v>
      </c>
      <c r="AI326" s="13">
        <f t="shared" si="1400"/>
        <v>13981.8</v>
      </c>
      <c r="AJ326" s="17">
        <f>AJ262</f>
        <v>0</v>
      </c>
      <c r="AK326" s="13">
        <f t="shared" si="1401"/>
        <v>13981.8</v>
      </c>
      <c r="AL326" s="17">
        <f>AL262</f>
        <v>0</v>
      </c>
      <c r="AM326" s="13">
        <f t="shared" si="1402"/>
        <v>13981.8</v>
      </c>
      <c r="AN326" s="14">
        <f>AN262</f>
        <v>0</v>
      </c>
      <c r="AO326" s="13">
        <f t="shared" si="1403"/>
        <v>13981.8</v>
      </c>
      <c r="AP326" s="14">
        <f>AP262</f>
        <v>0</v>
      </c>
      <c r="AQ326" s="13">
        <f t="shared" si="1404"/>
        <v>13981.8</v>
      </c>
      <c r="AR326" s="14">
        <f>AR262</f>
        <v>0</v>
      </c>
      <c r="AS326" s="13">
        <f t="shared" si="1405"/>
        <v>13981.8</v>
      </c>
      <c r="AT326" s="14">
        <f>AT262</f>
        <v>0</v>
      </c>
      <c r="AU326" s="13">
        <f t="shared" si="1406"/>
        <v>13981.8</v>
      </c>
      <c r="AV326" s="14">
        <f>AV262</f>
        <v>0</v>
      </c>
      <c r="AW326" s="13">
        <f t="shared" si="1407"/>
        <v>13981.8</v>
      </c>
      <c r="AX326" s="14">
        <f>AX262</f>
        <v>0</v>
      </c>
      <c r="AY326" s="13">
        <f t="shared" si="1408"/>
        <v>13981.8</v>
      </c>
      <c r="AZ326" s="14">
        <f>AZ262</f>
        <v>0</v>
      </c>
      <c r="BA326" s="13">
        <f t="shared" si="1409"/>
        <v>13981.8</v>
      </c>
      <c r="BB326" s="14">
        <f>BB262</f>
        <v>0</v>
      </c>
      <c r="BC326" s="13">
        <f t="shared" si="1410"/>
        <v>13981.8</v>
      </c>
      <c r="BD326" s="14">
        <f>BD262</f>
        <v>0</v>
      </c>
      <c r="BE326" s="13">
        <f t="shared" si="1411"/>
        <v>13981.8</v>
      </c>
      <c r="BF326" s="24">
        <f>BF262</f>
        <v>0</v>
      </c>
      <c r="BG326" s="41">
        <f t="shared" si="1412"/>
        <v>13981.8</v>
      </c>
      <c r="BH326" s="17">
        <f>BH262</f>
        <v>0</v>
      </c>
      <c r="BI326" s="17">
        <f>BI262</f>
        <v>0</v>
      </c>
      <c r="BJ326" s="14">
        <f t="shared" si="1258"/>
        <v>0</v>
      </c>
      <c r="BK326" s="17">
        <f>BK262</f>
        <v>0</v>
      </c>
      <c r="BL326" s="14">
        <f t="shared" si="1413"/>
        <v>0</v>
      </c>
      <c r="BM326" s="17">
        <f>BM262</f>
        <v>0</v>
      </c>
      <c r="BN326" s="14">
        <f t="shared" si="1414"/>
        <v>0</v>
      </c>
      <c r="BO326" s="14">
        <f>BO262</f>
        <v>0</v>
      </c>
      <c r="BP326" s="14">
        <f t="shared" si="1415"/>
        <v>0</v>
      </c>
      <c r="BQ326" s="14">
        <f>BQ262</f>
        <v>0</v>
      </c>
      <c r="BR326" s="14">
        <f t="shared" si="1416"/>
        <v>0</v>
      </c>
      <c r="BS326" s="14">
        <f>BS262</f>
        <v>0</v>
      </c>
      <c r="BT326" s="14">
        <f t="shared" si="1417"/>
        <v>0</v>
      </c>
      <c r="BU326" s="14">
        <f>BU262</f>
        <v>0</v>
      </c>
      <c r="BV326" s="14">
        <f t="shared" si="1418"/>
        <v>0</v>
      </c>
      <c r="BW326" s="14">
        <f>BW262</f>
        <v>0</v>
      </c>
      <c r="BX326" s="14">
        <f t="shared" si="1419"/>
        <v>0</v>
      </c>
      <c r="BY326" s="14">
        <f>BY262</f>
        <v>0</v>
      </c>
      <c r="BZ326" s="14">
        <f t="shared" si="1420"/>
        <v>0</v>
      </c>
      <c r="CA326" s="14">
        <f>CA262</f>
        <v>0</v>
      </c>
      <c r="CB326" s="14">
        <f t="shared" si="1421"/>
        <v>0</v>
      </c>
      <c r="CC326" s="14">
        <f>CC262</f>
        <v>0</v>
      </c>
      <c r="CD326" s="14">
        <f t="shared" si="1422"/>
        <v>0</v>
      </c>
      <c r="CE326" s="14">
        <f>CE262</f>
        <v>0</v>
      </c>
      <c r="CF326" s="14">
        <f t="shared" si="1423"/>
        <v>0</v>
      </c>
      <c r="CG326" s="24">
        <f>CG262</f>
        <v>0</v>
      </c>
      <c r="CH326" s="43">
        <f t="shared" si="1424"/>
        <v>0</v>
      </c>
    </row>
    <row r="327" spans="1:88" ht="18.75" customHeight="1" x14ac:dyDescent="0.35">
      <c r="A327" s="109"/>
      <c r="B327" s="131" t="s">
        <v>129</v>
      </c>
      <c r="C327" s="132"/>
      <c r="D327" s="17">
        <f>D274+D272</f>
        <v>9180.5</v>
      </c>
      <c r="E327" s="44">
        <f>E274+E272</f>
        <v>0</v>
      </c>
      <c r="F327" s="13">
        <f t="shared" si="1256"/>
        <v>9180.5</v>
      </c>
      <c r="G327" s="17">
        <f>G274+G272</f>
        <v>0</v>
      </c>
      <c r="H327" s="13">
        <f t="shared" si="1388"/>
        <v>9180.5</v>
      </c>
      <c r="I327" s="14">
        <f>I274+I272</f>
        <v>-4699.8</v>
      </c>
      <c r="J327" s="13">
        <f t="shared" si="1389"/>
        <v>4480.7</v>
      </c>
      <c r="K327" s="14">
        <f>K274+K272</f>
        <v>4699.8</v>
      </c>
      <c r="L327" s="13">
        <f t="shared" si="1390"/>
        <v>9180.5</v>
      </c>
      <c r="M327" s="14">
        <f>M274+M272</f>
        <v>0</v>
      </c>
      <c r="N327" s="13">
        <f t="shared" si="1425"/>
        <v>9180.5</v>
      </c>
      <c r="O327" s="14">
        <f>O274+O272</f>
        <v>0</v>
      </c>
      <c r="P327" s="13">
        <f t="shared" si="1426"/>
        <v>9180.5</v>
      </c>
      <c r="Q327" s="14">
        <f>Q274+Q272</f>
        <v>-4480.7</v>
      </c>
      <c r="R327" s="13">
        <f t="shared" si="1427"/>
        <v>4699.8</v>
      </c>
      <c r="S327" s="14">
        <f>S274+S272</f>
        <v>0</v>
      </c>
      <c r="T327" s="13">
        <f t="shared" si="1428"/>
        <v>4699.8</v>
      </c>
      <c r="U327" s="14">
        <f>U274+U272</f>
        <v>0</v>
      </c>
      <c r="V327" s="13">
        <f t="shared" si="1429"/>
        <v>4699.8</v>
      </c>
      <c r="W327" s="14">
        <f>W274+W272</f>
        <v>0</v>
      </c>
      <c r="X327" s="13">
        <f t="shared" si="1430"/>
        <v>4699.8</v>
      </c>
      <c r="Y327" s="14">
        <f>Y274+Y272</f>
        <v>0</v>
      </c>
      <c r="Z327" s="13">
        <f t="shared" si="1431"/>
        <v>4699.8</v>
      </c>
      <c r="AA327" s="14">
        <f>AA274+AA272</f>
        <v>0</v>
      </c>
      <c r="AB327" s="13">
        <f t="shared" si="1432"/>
        <v>4699.8</v>
      </c>
      <c r="AC327" s="24">
        <f>AC274+AC272</f>
        <v>0</v>
      </c>
      <c r="AD327" s="41">
        <f t="shared" si="1433"/>
        <v>4699.8</v>
      </c>
      <c r="AE327" s="17">
        <f t="shared" ref="AE327:BH327" si="1435">AE274+AE272</f>
        <v>0</v>
      </c>
      <c r="AF327" s="44">
        <f>AF274+AF272</f>
        <v>0</v>
      </c>
      <c r="AG327" s="13">
        <f t="shared" si="1257"/>
        <v>0</v>
      </c>
      <c r="AH327" s="17">
        <f>AH274+AH272</f>
        <v>0</v>
      </c>
      <c r="AI327" s="13">
        <f t="shared" si="1400"/>
        <v>0</v>
      </c>
      <c r="AJ327" s="17">
        <f>AJ274+AJ272</f>
        <v>0</v>
      </c>
      <c r="AK327" s="13">
        <f t="shared" si="1401"/>
        <v>0</v>
      </c>
      <c r="AL327" s="17">
        <f>AL274+AL272</f>
        <v>0</v>
      </c>
      <c r="AM327" s="13">
        <f t="shared" si="1402"/>
        <v>0</v>
      </c>
      <c r="AN327" s="14">
        <f>AN274+AN272</f>
        <v>0</v>
      </c>
      <c r="AO327" s="13">
        <f t="shared" si="1403"/>
        <v>0</v>
      </c>
      <c r="AP327" s="14">
        <f>AP274+AP272</f>
        <v>0</v>
      </c>
      <c r="AQ327" s="13">
        <f t="shared" si="1404"/>
        <v>0</v>
      </c>
      <c r="AR327" s="14">
        <f>AR274+AR272</f>
        <v>0</v>
      </c>
      <c r="AS327" s="13">
        <f t="shared" si="1405"/>
        <v>0</v>
      </c>
      <c r="AT327" s="14">
        <f>AT274+AT272</f>
        <v>4480.7</v>
      </c>
      <c r="AU327" s="13">
        <f t="shared" si="1406"/>
        <v>4480.7</v>
      </c>
      <c r="AV327" s="14">
        <f>AV274+AV272</f>
        <v>0</v>
      </c>
      <c r="AW327" s="13">
        <f t="shared" si="1407"/>
        <v>4480.7</v>
      </c>
      <c r="AX327" s="14">
        <f>AX274+AX272</f>
        <v>0</v>
      </c>
      <c r="AY327" s="13">
        <f t="shared" si="1408"/>
        <v>4480.7</v>
      </c>
      <c r="AZ327" s="14">
        <f>AZ274+AZ272</f>
        <v>0</v>
      </c>
      <c r="BA327" s="13">
        <f t="shared" si="1409"/>
        <v>4480.7</v>
      </c>
      <c r="BB327" s="14">
        <f>BB274+BB272</f>
        <v>0</v>
      </c>
      <c r="BC327" s="13">
        <f t="shared" si="1410"/>
        <v>4480.7</v>
      </c>
      <c r="BD327" s="14">
        <f>BD274+BD272</f>
        <v>0</v>
      </c>
      <c r="BE327" s="13">
        <f t="shared" si="1411"/>
        <v>4480.7</v>
      </c>
      <c r="BF327" s="24">
        <f>BF274+BF272</f>
        <v>0</v>
      </c>
      <c r="BG327" s="41">
        <f t="shared" si="1412"/>
        <v>4480.7</v>
      </c>
      <c r="BH327" s="17">
        <f t="shared" si="1435"/>
        <v>0</v>
      </c>
      <c r="BI327" s="17">
        <f>BI274+BI272</f>
        <v>0</v>
      </c>
      <c r="BJ327" s="14">
        <f t="shared" si="1258"/>
        <v>0</v>
      </c>
      <c r="BK327" s="17">
        <f>BK274+BK272</f>
        <v>0</v>
      </c>
      <c r="BL327" s="14">
        <f t="shared" si="1413"/>
        <v>0</v>
      </c>
      <c r="BM327" s="17">
        <f>BM274+BM272</f>
        <v>0</v>
      </c>
      <c r="BN327" s="14">
        <f t="shared" si="1414"/>
        <v>0</v>
      </c>
      <c r="BO327" s="14">
        <f>BO274+BO272</f>
        <v>0</v>
      </c>
      <c r="BP327" s="14">
        <f t="shared" si="1415"/>
        <v>0</v>
      </c>
      <c r="BQ327" s="14">
        <f>BQ274+BQ272</f>
        <v>0</v>
      </c>
      <c r="BR327" s="14">
        <f t="shared" si="1416"/>
        <v>0</v>
      </c>
      <c r="BS327" s="14">
        <f>BS274+BS272</f>
        <v>0</v>
      </c>
      <c r="BT327" s="14">
        <f t="shared" si="1417"/>
        <v>0</v>
      </c>
      <c r="BU327" s="14">
        <f>BU274+BU272</f>
        <v>0</v>
      </c>
      <c r="BV327" s="14">
        <f t="shared" si="1418"/>
        <v>0</v>
      </c>
      <c r="BW327" s="14">
        <f>BW274+BW272</f>
        <v>0</v>
      </c>
      <c r="BX327" s="14">
        <f t="shared" si="1419"/>
        <v>0</v>
      </c>
      <c r="BY327" s="14">
        <f>BY274+BY272</f>
        <v>0</v>
      </c>
      <c r="BZ327" s="14">
        <f t="shared" si="1420"/>
        <v>0</v>
      </c>
      <c r="CA327" s="14">
        <f>CA274+CA272</f>
        <v>0</v>
      </c>
      <c r="CB327" s="14">
        <f t="shared" si="1421"/>
        <v>0</v>
      </c>
      <c r="CC327" s="14">
        <f>CC274+CC272</f>
        <v>0</v>
      </c>
      <c r="CD327" s="14">
        <f t="shared" si="1422"/>
        <v>0</v>
      </c>
      <c r="CE327" s="14">
        <f>CE274+CE272</f>
        <v>0</v>
      </c>
      <c r="CF327" s="14">
        <f t="shared" si="1423"/>
        <v>0</v>
      </c>
      <c r="CG327" s="24">
        <f>CG274+CG272</f>
        <v>0</v>
      </c>
      <c r="CH327" s="43">
        <f t="shared" si="1424"/>
        <v>0</v>
      </c>
    </row>
    <row r="328" spans="1:88" ht="18.75" customHeight="1" x14ac:dyDescent="0.35">
      <c r="A328" s="109"/>
      <c r="B328" s="131" t="s">
        <v>248</v>
      </c>
      <c r="C328" s="132"/>
      <c r="D328" s="34"/>
      <c r="E328" s="43">
        <f>E122</f>
        <v>2697</v>
      </c>
      <c r="F328" s="13">
        <f t="shared" si="1256"/>
        <v>2697</v>
      </c>
      <c r="G328" s="14">
        <f>G122+G142</f>
        <v>0</v>
      </c>
      <c r="H328" s="13">
        <f t="shared" si="1388"/>
        <v>2697</v>
      </c>
      <c r="I328" s="14">
        <f>I122+I142</f>
        <v>0</v>
      </c>
      <c r="J328" s="13">
        <f t="shared" si="1389"/>
        <v>2697</v>
      </c>
      <c r="K328" s="14">
        <f>K122+K142</f>
        <v>0</v>
      </c>
      <c r="L328" s="13">
        <f t="shared" si="1390"/>
        <v>2697</v>
      </c>
      <c r="M328" s="14">
        <f>M122+M142</f>
        <v>0</v>
      </c>
      <c r="N328" s="13">
        <f t="shared" si="1425"/>
        <v>2697</v>
      </c>
      <c r="O328" s="14">
        <f>O122+O142</f>
        <v>0</v>
      </c>
      <c r="P328" s="13">
        <f t="shared" si="1426"/>
        <v>2697</v>
      </c>
      <c r="Q328" s="14">
        <f>Q122+Q142</f>
        <v>0</v>
      </c>
      <c r="R328" s="13">
        <f t="shared" si="1427"/>
        <v>2697</v>
      </c>
      <c r="S328" s="14">
        <f>S122+S142</f>
        <v>0</v>
      </c>
      <c r="T328" s="13">
        <f t="shared" si="1428"/>
        <v>2697</v>
      </c>
      <c r="U328" s="14">
        <f>U122+U142</f>
        <v>0</v>
      </c>
      <c r="V328" s="13">
        <f t="shared" si="1429"/>
        <v>2697</v>
      </c>
      <c r="W328" s="14">
        <f>W122+W142</f>
        <v>0</v>
      </c>
      <c r="X328" s="13">
        <f t="shared" si="1430"/>
        <v>2697</v>
      </c>
      <c r="Y328" s="14">
        <f>Y122+Y142</f>
        <v>0</v>
      </c>
      <c r="Z328" s="13">
        <f t="shared" si="1431"/>
        <v>2697</v>
      </c>
      <c r="AA328" s="14">
        <f>AA122+AA142</f>
        <v>0</v>
      </c>
      <c r="AB328" s="13">
        <f t="shared" si="1432"/>
        <v>2697</v>
      </c>
      <c r="AC328" s="24">
        <f>AC122+AC142+AC146</f>
        <v>-2697</v>
      </c>
      <c r="AD328" s="41">
        <f t="shared" si="1433"/>
        <v>0</v>
      </c>
      <c r="AE328" s="34"/>
      <c r="AF328" s="43">
        <f>AF122</f>
        <v>6293</v>
      </c>
      <c r="AG328" s="13">
        <f t="shared" si="1257"/>
        <v>6293</v>
      </c>
      <c r="AH328" s="14">
        <f>AH122+AH142</f>
        <v>2850</v>
      </c>
      <c r="AI328" s="13">
        <f t="shared" si="1400"/>
        <v>9143</v>
      </c>
      <c r="AJ328" s="14">
        <f>AJ122+AJ142</f>
        <v>-2850</v>
      </c>
      <c r="AK328" s="13">
        <f t="shared" si="1401"/>
        <v>6293</v>
      </c>
      <c r="AL328" s="14">
        <f>AL122+AL142</f>
        <v>0</v>
      </c>
      <c r="AM328" s="13">
        <f t="shared" si="1402"/>
        <v>6293</v>
      </c>
      <c r="AN328" s="14">
        <f>AN122+AN142</f>
        <v>0</v>
      </c>
      <c r="AO328" s="13">
        <f t="shared" si="1403"/>
        <v>6293</v>
      </c>
      <c r="AP328" s="14">
        <f>AP122+AP142</f>
        <v>0</v>
      </c>
      <c r="AQ328" s="13">
        <f t="shared" si="1404"/>
        <v>6293</v>
      </c>
      <c r="AR328" s="14">
        <f>AR122+AR142</f>
        <v>0</v>
      </c>
      <c r="AS328" s="13">
        <f t="shared" si="1405"/>
        <v>6293</v>
      </c>
      <c r="AT328" s="14">
        <f>AT122+AT142</f>
        <v>0</v>
      </c>
      <c r="AU328" s="13">
        <f t="shared" si="1406"/>
        <v>6293</v>
      </c>
      <c r="AV328" s="14">
        <f>AV122+AV142</f>
        <v>0</v>
      </c>
      <c r="AW328" s="13">
        <f t="shared" si="1407"/>
        <v>6293</v>
      </c>
      <c r="AX328" s="14">
        <f>AX122+AX142</f>
        <v>0</v>
      </c>
      <c r="AY328" s="13">
        <f t="shared" si="1408"/>
        <v>6293</v>
      </c>
      <c r="AZ328" s="14">
        <f>AZ122+AZ142</f>
        <v>0</v>
      </c>
      <c r="BA328" s="13">
        <f t="shared" si="1409"/>
        <v>6293</v>
      </c>
      <c r="BB328" s="14">
        <f>BB122+BB142</f>
        <v>0</v>
      </c>
      <c r="BC328" s="13">
        <f t="shared" si="1410"/>
        <v>6293</v>
      </c>
      <c r="BD328" s="14">
        <f>BD122+BD142</f>
        <v>0</v>
      </c>
      <c r="BE328" s="13">
        <f t="shared" si="1411"/>
        <v>6293</v>
      </c>
      <c r="BF328" s="24">
        <f>BF122+BF142+BF146</f>
        <v>2697</v>
      </c>
      <c r="BG328" s="41">
        <f t="shared" si="1412"/>
        <v>8990</v>
      </c>
      <c r="BH328" s="34"/>
      <c r="BI328" s="34">
        <f>BI122</f>
        <v>0</v>
      </c>
      <c r="BJ328" s="14">
        <f t="shared" si="1258"/>
        <v>0</v>
      </c>
      <c r="BK328" s="34">
        <f>BK122+BK142</f>
        <v>0</v>
      </c>
      <c r="BL328" s="14">
        <f t="shared" si="1413"/>
        <v>0</v>
      </c>
      <c r="BM328" s="34">
        <f>BM122+BM142</f>
        <v>0</v>
      </c>
      <c r="BN328" s="14">
        <f t="shared" si="1414"/>
        <v>0</v>
      </c>
      <c r="BO328" s="14">
        <f>BO122+BO142</f>
        <v>0</v>
      </c>
      <c r="BP328" s="14">
        <f t="shared" si="1415"/>
        <v>0</v>
      </c>
      <c r="BQ328" s="14">
        <f>BQ122+BQ142</f>
        <v>0</v>
      </c>
      <c r="BR328" s="14">
        <f t="shared" si="1416"/>
        <v>0</v>
      </c>
      <c r="BS328" s="14">
        <f>BS122+BS142</f>
        <v>0</v>
      </c>
      <c r="BT328" s="14">
        <f t="shared" si="1417"/>
        <v>0</v>
      </c>
      <c r="BU328" s="14">
        <f>BU122+BU142</f>
        <v>0</v>
      </c>
      <c r="BV328" s="14">
        <f t="shared" si="1418"/>
        <v>0</v>
      </c>
      <c r="BW328" s="14">
        <f>BW122+BW142</f>
        <v>0</v>
      </c>
      <c r="BX328" s="14">
        <f t="shared" si="1419"/>
        <v>0</v>
      </c>
      <c r="BY328" s="14">
        <f>BY122+BY142</f>
        <v>0</v>
      </c>
      <c r="BZ328" s="14">
        <f t="shared" si="1420"/>
        <v>0</v>
      </c>
      <c r="CA328" s="14">
        <f>CA122+CA142</f>
        <v>0</v>
      </c>
      <c r="CB328" s="14">
        <f t="shared" si="1421"/>
        <v>0</v>
      </c>
      <c r="CC328" s="14">
        <f>CC122+CC142</f>
        <v>0</v>
      </c>
      <c r="CD328" s="14">
        <f t="shared" si="1422"/>
        <v>0</v>
      </c>
      <c r="CE328" s="14">
        <f>CE122+CE142</f>
        <v>0</v>
      </c>
      <c r="CF328" s="14">
        <f t="shared" si="1423"/>
        <v>0</v>
      </c>
      <c r="CG328" s="24">
        <f>CG122+CG142+CG146</f>
        <v>0</v>
      </c>
      <c r="CH328" s="43">
        <f t="shared" si="1424"/>
        <v>0</v>
      </c>
    </row>
    <row r="329" spans="1:88" ht="18.75" customHeight="1" x14ac:dyDescent="0.35">
      <c r="A329" s="109"/>
      <c r="B329" s="131" t="s">
        <v>249</v>
      </c>
      <c r="C329" s="132"/>
      <c r="D329" s="34"/>
      <c r="E329" s="43">
        <f>E286</f>
        <v>11709.7</v>
      </c>
      <c r="F329" s="13">
        <f t="shared" si="1256"/>
        <v>11709.7</v>
      </c>
      <c r="G329" s="14">
        <f>G286</f>
        <v>0</v>
      </c>
      <c r="H329" s="13">
        <f t="shared" si="1388"/>
        <v>11709.7</v>
      </c>
      <c r="I329" s="14">
        <f>I286</f>
        <v>0</v>
      </c>
      <c r="J329" s="13">
        <f t="shared" si="1389"/>
        <v>11709.7</v>
      </c>
      <c r="K329" s="14">
        <f>K286</f>
        <v>0</v>
      </c>
      <c r="L329" s="13">
        <f t="shared" si="1390"/>
        <v>11709.7</v>
      </c>
      <c r="M329" s="14">
        <f>M286</f>
        <v>-24.943000000000001</v>
      </c>
      <c r="N329" s="13">
        <f t="shared" si="1425"/>
        <v>11684.757000000001</v>
      </c>
      <c r="O329" s="14">
        <f>O286</f>
        <v>0</v>
      </c>
      <c r="P329" s="13">
        <f t="shared" si="1426"/>
        <v>11684.757000000001</v>
      </c>
      <c r="Q329" s="14">
        <f>Q286</f>
        <v>-466.94299999999998</v>
      </c>
      <c r="R329" s="13">
        <f t="shared" si="1427"/>
        <v>11217.814000000002</v>
      </c>
      <c r="S329" s="14">
        <f>S286</f>
        <v>0</v>
      </c>
      <c r="T329" s="13">
        <f t="shared" si="1428"/>
        <v>11217.814000000002</v>
      </c>
      <c r="U329" s="14">
        <f>U286</f>
        <v>-0.17</v>
      </c>
      <c r="V329" s="13">
        <f t="shared" si="1429"/>
        <v>11217.644000000002</v>
      </c>
      <c r="W329" s="14">
        <f>W286</f>
        <v>0</v>
      </c>
      <c r="X329" s="13">
        <f t="shared" si="1430"/>
        <v>11217.644000000002</v>
      </c>
      <c r="Y329" s="14">
        <f>Y286</f>
        <v>-131.54</v>
      </c>
      <c r="Z329" s="13">
        <f t="shared" si="1431"/>
        <v>11086.104000000001</v>
      </c>
      <c r="AA329" s="14">
        <f>AA286</f>
        <v>0</v>
      </c>
      <c r="AB329" s="13">
        <f t="shared" si="1432"/>
        <v>11086.104000000001</v>
      </c>
      <c r="AC329" s="24">
        <f>AC286</f>
        <v>-670.21500000000003</v>
      </c>
      <c r="AD329" s="41">
        <f t="shared" si="1433"/>
        <v>10415.889000000001</v>
      </c>
      <c r="AE329" s="34"/>
      <c r="AF329" s="43">
        <f>AF286</f>
        <v>0</v>
      </c>
      <c r="AG329" s="13">
        <f t="shared" si="1257"/>
        <v>0</v>
      </c>
      <c r="AH329" s="14">
        <f>AH286</f>
        <v>0</v>
      </c>
      <c r="AI329" s="13">
        <f t="shared" si="1400"/>
        <v>0</v>
      </c>
      <c r="AJ329" s="14">
        <f>AJ286</f>
        <v>0</v>
      </c>
      <c r="AK329" s="13">
        <f t="shared" si="1401"/>
        <v>0</v>
      </c>
      <c r="AL329" s="14">
        <f>AL286</f>
        <v>0</v>
      </c>
      <c r="AM329" s="13">
        <f t="shared" si="1402"/>
        <v>0</v>
      </c>
      <c r="AN329" s="14">
        <f>AN286</f>
        <v>0</v>
      </c>
      <c r="AO329" s="13">
        <f t="shared" si="1403"/>
        <v>0</v>
      </c>
      <c r="AP329" s="14">
        <f>AP286</f>
        <v>0</v>
      </c>
      <c r="AQ329" s="13">
        <f t="shared" si="1404"/>
        <v>0</v>
      </c>
      <c r="AR329" s="14">
        <f>AR286</f>
        <v>0</v>
      </c>
      <c r="AS329" s="13">
        <f t="shared" si="1405"/>
        <v>0</v>
      </c>
      <c r="AT329" s="14">
        <f>AT286</f>
        <v>0</v>
      </c>
      <c r="AU329" s="13">
        <f t="shared" si="1406"/>
        <v>0</v>
      </c>
      <c r="AV329" s="14">
        <f>AV286</f>
        <v>0</v>
      </c>
      <c r="AW329" s="13">
        <f t="shared" si="1407"/>
        <v>0</v>
      </c>
      <c r="AX329" s="14">
        <f>AX286</f>
        <v>0</v>
      </c>
      <c r="AY329" s="13">
        <f t="shared" si="1408"/>
        <v>0</v>
      </c>
      <c r="AZ329" s="14">
        <f>AZ286</f>
        <v>0</v>
      </c>
      <c r="BA329" s="13">
        <f t="shared" si="1409"/>
        <v>0</v>
      </c>
      <c r="BB329" s="14">
        <f>BB286</f>
        <v>0</v>
      </c>
      <c r="BC329" s="13">
        <f t="shared" si="1410"/>
        <v>0</v>
      </c>
      <c r="BD329" s="14">
        <f>BD286</f>
        <v>0</v>
      </c>
      <c r="BE329" s="13">
        <f t="shared" si="1411"/>
        <v>0</v>
      </c>
      <c r="BF329" s="24">
        <f>BF286</f>
        <v>0</v>
      </c>
      <c r="BG329" s="41">
        <f t="shared" si="1412"/>
        <v>0</v>
      </c>
      <c r="BH329" s="34"/>
      <c r="BI329" s="14">
        <f>BI286</f>
        <v>0</v>
      </c>
      <c r="BJ329" s="14">
        <f t="shared" si="1258"/>
        <v>0</v>
      </c>
      <c r="BK329" s="14">
        <f>BK286</f>
        <v>0</v>
      </c>
      <c r="BL329" s="14">
        <f t="shared" si="1413"/>
        <v>0</v>
      </c>
      <c r="BM329" s="14">
        <f>BM286</f>
        <v>0</v>
      </c>
      <c r="BN329" s="14">
        <f t="shared" si="1414"/>
        <v>0</v>
      </c>
      <c r="BO329" s="14">
        <f>BO286</f>
        <v>0</v>
      </c>
      <c r="BP329" s="14">
        <f t="shared" si="1415"/>
        <v>0</v>
      </c>
      <c r="BQ329" s="14">
        <f>BQ286</f>
        <v>0</v>
      </c>
      <c r="BR329" s="14">
        <f t="shared" si="1416"/>
        <v>0</v>
      </c>
      <c r="BS329" s="14">
        <f>BS286</f>
        <v>0</v>
      </c>
      <c r="BT329" s="14">
        <f t="shared" si="1417"/>
        <v>0</v>
      </c>
      <c r="BU329" s="14">
        <f>BU286</f>
        <v>0</v>
      </c>
      <c r="BV329" s="14">
        <f t="shared" si="1418"/>
        <v>0</v>
      </c>
      <c r="BW329" s="14">
        <f>BW286</f>
        <v>0</v>
      </c>
      <c r="BX329" s="14">
        <f t="shared" si="1419"/>
        <v>0</v>
      </c>
      <c r="BY329" s="14">
        <f>BY286</f>
        <v>0</v>
      </c>
      <c r="BZ329" s="14">
        <f t="shared" si="1420"/>
        <v>0</v>
      </c>
      <c r="CA329" s="14">
        <f>CA286</f>
        <v>0</v>
      </c>
      <c r="CB329" s="14">
        <f t="shared" si="1421"/>
        <v>0</v>
      </c>
      <c r="CC329" s="14">
        <f>CC286</f>
        <v>0</v>
      </c>
      <c r="CD329" s="14">
        <f t="shared" si="1422"/>
        <v>0</v>
      </c>
      <c r="CE329" s="14">
        <f>CE286</f>
        <v>0</v>
      </c>
      <c r="CF329" s="14">
        <f t="shared" si="1423"/>
        <v>0</v>
      </c>
      <c r="CG329" s="24">
        <f>CG286</f>
        <v>0</v>
      </c>
      <c r="CH329" s="43">
        <f t="shared" si="1424"/>
        <v>0</v>
      </c>
    </row>
    <row r="330" spans="1:88" ht="18.75" customHeight="1" x14ac:dyDescent="0.35">
      <c r="A330" s="109"/>
      <c r="B330" s="123" t="s">
        <v>361</v>
      </c>
      <c r="C330" s="124"/>
      <c r="D330" s="14">
        <f>D314-D321-D322-D323-D324-D325-D326-D327</f>
        <v>-1.862645149230957E-9</v>
      </c>
      <c r="E330" s="43">
        <f>E314-E321-E322-E323-E324-E325-E326-E327-E328-E329</f>
        <v>-9.0949470177292824E-11</v>
      </c>
      <c r="F330" s="14"/>
      <c r="G330" s="14">
        <f>G314-G321-G322-G323-G324-G325-G326-G327-G328-G329</f>
        <v>4.3655745685100555E-11</v>
      </c>
      <c r="H330" s="14"/>
      <c r="I330" s="14">
        <f>I314-I321-I322-I323-I324-I325-I326-I327-I328-I329</f>
        <v>-2.7284841053187847E-12</v>
      </c>
      <c r="J330" s="62"/>
      <c r="K330" s="14">
        <f>K314-K321-K322-K323-K324-K325-K326-K327-K328-K329</f>
        <v>2.7284841053187847E-12</v>
      </c>
      <c r="L330" s="62"/>
      <c r="M330" s="14">
        <f>M312</f>
        <v>13200</v>
      </c>
      <c r="N330" s="13">
        <f t="shared" si="1425"/>
        <v>13200</v>
      </c>
      <c r="O330" s="14">
        <f>O312</f>
        <v>0</v>
      </c>
      <c r="P330" s="13">
        <f t="shared" si="1426"/>
        <v>13200</v>
      </c>
      <c r="Q330" s="14">
        <f>Q312+Q313</f>
        <v>20000</v>
      </c>
      <c r="R330" s="13">
        <f t="shared" si="1427"/>
        <v>33200</v>
      </c>
      <c r="S330" s="14">
        <f>S312+S313</f>
        <v>0</v>
      </c>
      <c r="T330" s="13">
        <f t="shared" si="1428"/>
        <v>33200</v>
      </c>
      <c r="U330" s="14">
        <f>U312+U313</f>
        <v>-22</v>
      </c>
      <c r="V330" s="13">
        <f t="shared" si="1429"/>
        <v>33178</v>
      </c>
      <c r="W330" s="14">
        <f>W312+W313</f>
        <v>0</v>
      </c>
      <c r="X330" s="13">
        <f t="shared" si="1430"/>
        <v>33178</v>
      </c>
      <c r="Y330" s="14">
        <f>Y312+Y313</f>
        <v>0</v>
      </c>
      <c r="Z330" s="13">
        <f t="shared" si="1431"/>
        <v>33178</v>
      </c>
      <c r="AA330" s="14">
        <f>AA312+AA313</f>
        <v>0</v>
      </c>
      <c r="AB330" s="13">
        <f t="shared" si="1432"/>
        <v>33178</v>
      </c>
      <c r="AC330" s="24">
        <f>AC312+AC313</f>
        <v>-20000</v>
      </c>
      <c r="AD330" s="41">
        <f t="shared" si="1433"/>
        <v>13178</v>
      </c>
      <c r="AE330" s="14"/>
      <c r="AF330" s="14"/>
      <c r="AG330" s="14"/>
      <c r="AH330" s="14"/>
      <c r="AI330" s="14"/>
      <c r="AJ330" s="14"/>
      <c r="AK330" s="14"/>
      <c r="AL330" s="14"/>
      <c r="AM330" s="62"/>
      <c r="AN330" s="14"/>
      <c r="AO330" s="62"/>
      <c r="AP330" s="14">
        <f>AP312</f>
        <v>0</v>
      </c>
      <c r="AQ330" s="13">
        <f t="shared" si="1404"/>
        <v>0</v>
      </c>
      <c r="AR330" s="14">
        <f>AR312</f>
        <v>0</v>
      </c>
      <c r="AS330" s="13">
        <f t="shared" si="1405"/>
        <v>0</v>
      </c>
      <c r="AT330" s="14">
        <f>AT312+AT313</f>
        <v>0</v>
      </c>
      <c r="AU330" s="13">
        <f t="shared" si="1406"/>
        <v>0</v>
      </c>
      <c r="AV330" s="14">
        <f>AV312+AV313</f>
        <v>0</v>
      </c>
      <c r="AW330" s="13">
        <f t="shared" si="1407"/>
        <v>0</v>
      </c>
      <c r="AX330" s="14">
        <f>AX312+AX313</f>
        <v>0</v>
      </c>
      <c r="AY330" s="13">
        <f t="shared" si="1408"/>
        <v>0</v>
      </c>
      <c r="AZ330" s="14">
        <f>AZ312+AZ313</f>
        <v>0</v>
      </c>
      <c r="BA330" s="13">
        <f t="shared" si="1409"/>
        <v>0</v>
      </c>
      <c r="BB330" s="14">
        <f>BB312+BB313</f>
        <v>0</v>
      </c>
      <c r="BC330" s="13">
        <f t="shared" si="1410"/>
        <v>0</v>
      </c>
      <c r="BD330" s="14">
        <f>BD312+BD313</f>
        <v>0</v>
      </c>
      <c r="BE330" s="13">
        <f t="shared" si="1411"/>
        <v>0</v>
      </c>
      <c r="BF330" s="24">
        <f>BF312+BF313</f>
        <v>0</v>
      </c>
      <c r="BG330" s="41">
        <f t="shared" si="1412"/>
        <v>0</v>
      </c>
      <c r="BH330" s="14"/>
      <c r="BI330" s="14"/>
      <c r="BJ330" s="14"/>
      <c r="BK330" s="14"/>
      <c r="BL330" s="14"/>
      <c r="BM330" s="14"/>
      <c r="BN330" s="62"/>
      <c r="BO330" s="14"/>
      <c r="BP330" s="62"/>
      <c r="BQ330" s="14">
        <f>BQ312</f>
        <v>0</v>
      </c>
      <c r="BR330" s="14">
        <f t="shared" si="1416"/>
        <v>0</v>
      </c>
      <c r="BS330" s="14">
        <f>BS312</f>
        <v>0</v>
      </c>
      <c r="BT330" s="14">
        <f t="shared" si="1417"/>
        <v>0</v>
      </c>
      <c r="BU330" s="14">
        <f>BU312+BU313</f>
        <v>0</v>
      </c>
      <c r="BV330" s="14">
        <f t="shared" si="1418"/>
        <v>0</v>
      </c>
      <c r="BW330" s="14">
        <f>BW312+BW313</f>
        <v>0</v>
      </c>
      <c r="BX330" s="14">
        <f t="shared" si="1419"/>
        <v>0</v>
      </c>
      <c r="BY330" s="14">
        <f>BY312+BY313</f>
        <v>0</v>
      </c>
      <c r="BZ330" s="14">
        <f t="shared" si="1420"/>
        <v>0</v>
      </c>
      <c r="CA330" s="14">
        <f>CA312+CA313</f>
        <v>0</v>
      </c>
      <c r="CB330" s="14">
        <f t="shared" si="1421"/>
        <v>0</v>
      </c>
      <c r="CC330" s="14">
        <f>CC312+CC313</f>
        <v>0</v>
      </c>
      <c r="CD330" s="14">
        <f t="shared" si="1422"/>
        <v>0</v>
      </c>
      <c r="CE330" s="14">
        <f>CE312+CE313</f>
        <v>0</v>
      </c>
      <c r="CF330" s="14">
        <f t="shared" si="1423"/>
        <v>0</v>
      </c>
      <c r="CG330" s="24">
        <f>CG312+CG313</f>
        <v>0</v>
      </c>
      <c r="CH330" s="43">
        <f t="shared" si="1424"/>
        <v>0</v>
      </c>
    </row>
    <row r="331" spans="1:88" ht="18.75" customHeight="1" x14ac:dyDescent="0.35">
      <c r="F331" s="33"/>
      <c r="H331" s="33"/>
      <c r="J331" s="33"/>
      <c r="K331" s="33">
        <f>K23+K24+K25+K26+K27+K30+K35+K40+K44+K53+K56+K59+K64+K69+K71+K74+K78+K80+K81+K82+K83+K84+K85+K86+K87+K88+K94+K95+K97+K113+K114+K115+K120+K121+K122+K123+K124+K125+K126+K129+K139+K140+K141+K162+K164+K167+K169+K170+K171+K172+K176+K177+K179+K180+K181+K190+K194+K198+K202+K206+K210+K214+K218+K222+K224+K225+K228+K232+K236+K238+K239+K243+K244+K248+K261+K262+K265+K271+K272+K273+K274+K275+K278+K280+K281+K284+K285+K286+K287+K288+K289+K290+K291+K292+K293+K294+K295+K296+K297+K298+K299+K300+K301+K302+K309+K311+K89+K96+K178</f>
        <v>26027.302</v>
      </c>
      <c r="L331" s="33"/>
      <c r="M331" s="33">
        <f>M23+M24+M25+M26+M27+M30+M35+M40+M44+M53+M56+M59+M64+M69+M71+M74+M78+M80+M81+M82+M83+M84+M85+M86+M87+M88+M94+M95+M97+M113+M114+M120+M121+M122+M123+M124+M125+M126+M129+M139+M140+M141+M162+M164+M167+M169+M170+M171+M172+M176+M177+M179+M180+M181+M190+M194+M198+M202+M206+M210+M214+M218+M222+M224+M225+M228+M232+M236+M238+M239+M243+M244+M248+M261+M262+M265+M271+M272+M273+M274+M275+M278+M280+M281+M284+M285+M286+M287+M288+M289+M290+M291+M292+M293+M294+M295+M296+M297+M298+M299+M300+M301+M302+M309+M311+M96+M178+M312+M91+M98+M99+M101+M117+M145+M249</f>
        <v>-87999.638000000035</v>
      </c>
      <c r="N331" s="33"/>
      <c r="O331" s="33">
        <f>O23+O24+O25+O26+O27+O30+O35+O40+O44+O53+O56+O59+O64+O69+O71+O74+O78+O80+O81+O82+O83+O84+O85+O86+O87+O88+O94+O95+O97+O113+O114+O120+O121+O122+O123+O124+O125+O126+O129+O139+O140+O141+O162+O164+O167+O169+O170+O171+O172+O176+O177+O179+O180+O181+O190+O194+O198+O202+O206+O210+O214+O218+O222+O224+O225+O228+O232+O236+O238+O239+O243+O244+O248+O261+O262+O265+O271+O272+O273+O274+O275+O278+O280+O281+O284+O285+O286+O287+O288+O289+O290+O291+O292+O293+O294+O295+O296+O297+O298+O299+O300+O301+O302+O309+O311+O96+O178+O312+O91+O98+O99+O101+O117+O145+O249</f>
        <v>492.76900000000001</v>
      </c>
      <c r="P331" s="33"/>
      <c r="Q331" s="33">
        <f>Q23+Q24+Q25+Q26+Q27+Q30+Q35+Q40+Q44+Q53+Q56+Q59+Q64+Q69+Q71+Q74+Q78+Q80+Q81+Q82+Q83+Q84+Q85+Q86+Q87+Q88+Q94+Q95+Q97+Q113+Q114+Q120+Q121+Q122+Q123+Q124+Q125+Q126+Q129+Q139+Q140+Q141+Q162+Q164+Q167+Q169+Q170+Q171+Q172+Q176+Q177+Q179+Q180+Q181+Q190+Q194+Q198+Q202+Q206+Q210+Q214+Q218+Q222+Q224+Q225+Q228+Q232+Q236+Q238+Q239+Q243+Q244+Q248+Q261+Q262+Q265+Q271+Q272+Q273+Q274+Q275+Q278+Q280+Q281+Q284+Q285+Q286+Q287+Q288+Q289+Q290+Q291+Q292+Q293+Q294+Q295+Q296+Q297+Q298+Q299+Q300+Q301+Q302+Q309+Q311+Q96+Q178+Q312+Q91+Q98+Q99+Q101+Q117+Q145+Q249+Q100+Q102+Q103+Q104+Q313+Q182</f>
        <v>-284637.85100000008</v>
      </c>
      <c r="R331" s="33"/>
      <c r="S331" s="33">
        <f>S23+S24+S25+S26+S27+S30+S35+S40+S44+S53+S56+S59+S64+S69+S71+S74+S78+S80+S81+S82+S83+S84+S85+S86+S87+S88+S94+S95+S97+S113+S114+S120+S121+S122+S123+S124+S125+S126+S129+S139+S140+S141+S162+S164+S167+S169+S170+S171+S172+S176+S177+S179+S180+S181+S190+S194+S198+S202+S206+S210+S214+S218+S222+S224+S225+S228+S232+S236+S238+S239+S243+S244+S248+S261+S262+S265+S271+S272+S273+S274+S275+S278+S280+S281+S284+S285+S286+S287+S288+S289+S290+S291+S292+S293+S294+S295+S296+S297+S298+S299+S300+S301+S302+S309+S311+S96+S178+S312+S91+S98+S99+S101+S117+S145+S249+S100+S102+S103+S104+S313+S182</f>
        <v>-33152.214</v>
      </c>
      <c r="T331" s="33"/>
      <c r="U331" s="33">
        <f>U23+U24+U25+U26+U27+U30+U35+U40+U44+U53+U56+U59+U64+U69+U71+U74+U78+U80+U81+U82+U83+U84+U85+U86+U87+U88+U94+U95+U97+U113+U114+U120+U121+U122+U123+U124+U125+U126+U129+U139+U140+U141+U162+U164+U167+U169+U170+U171+U172+U176+U177+U179+U180+U181+U190+U194+U198+U202+U206+U210+U214+U218+U222+U224+U225+U228+U232+U236+U238+U243+U248+U261+U262+U265+U271+U272+U273+U274+U275+U278+U280+U281+U284+U285+U286+U287+U288+U289+U290+U291+U292+U293+U294+U295+U296+U297+U298+U299+U300+U301+U302+U309+U311+U96+U178+U312+U91+U98+U99+U101+U117+U145+U249+U100+U102+U103+U104+U313+U182+U250+U183+U105+U241+U246</f>
        <v>11422.867999999986</v>
      </c>
      <c r="V331" s="33"/>
      <c r="W331" s="33">
        <f>W23+W24+W25+W26+W27+W30+W35+W40+W44+W53+W56+W59+W64+W69+W71+W74+W78+W80+W81+W82+W83+W84+W85+W86+W87+W88+W94+W95+W97+W113+W114+W120+W121+W122+W123+W124+W125+W126+W129+W139+W140+W141+W162+W164+W167+W169+W170+W171+W172+W176+W177+W179+W180+W181+W190+W194+W198+W202+W206+W210+W214+W218+W222+W224+W225+W228+W232+W236+W238+W243+W248+W261+W262+W265+W271+W272+W273+W274+W275+W278+W280+W281+W284+W285+W286+W287+W288+W289+W290+W291+W292+W293+W294+W295+W296+W297+W298+W299+W300+W301+W302+W309+W311+W96+W178+W312+W91+W98+W99+W101+W117+W145+W249+W100+W102+W103+W104+W313+W182+W250+W183+W105+W241+W246</f>
        <v>6031.8529999999992</v>
      </c>
      <c r="X331" s="33"/>
      <c r="Y331" s="33">
        <f>Y23+Y24+Y25+Y26+Y27+Y30+Y35+Y40+Y44+Y53+Y56+Y59+Y64+Y69+Y71+Y74+Y78+Y80+Y81+Y82+Y83+Y84+Y85+Y86+Y87+Y88+Y94+Y95+Y97+Y113+Y114+Y120+Y121+Y122+Y123+Y124+Y125+Y126+Y129+Y139+Y140+Y141+Y162+Y164+Y167+Y169+Y170+Y171+Y172+Y176+Y177+Y179+Y180+Y181+Y190+Y194+Y198+Y202+Y206+Y210+Y214+Y218+Y222+Y224+Y225+Y228+Y232+Y236+Y238+Y243+Y248+Y261+Y262+Y265+Y271+Y272+Y273+Y274+Y275+Y278+Y280+Y281+Y284+Y285+Y286+Y287+Y288+Y289+Y290+Y291+Y292+Y293+Y294+Y295+Y296+Y297+Y298+Y299+Y300+Y301+Y302+Y309+Y311+Y96+Y178+Y312+Y91+Y98+Y99+Y101+Y117+Y145+Y249+Y100+Y102+Y103+Y104+Y313+Y182+Y250+Y183+Y105+Y241+Y246+Y282+Y106</f>
        <v>-296283.19700000004</v>
      </c>
      <c r="Z331" s="33"/>
      <c r="AA331" s="33">
        <f>AA23+AA24+AA25+AA26+AA27+AA30+AA35+AA40+AA44+AA53+AA56+AA59+AA64+AA69+AA71+AA74+AA78+AA80+AA81+AA82+AA83+AA84+AA85+AA86+AA87+AA88+AA94+AA95+AA97+AA113+AA114+AA120+AA121+AA122+AA123+AA124+AA125+AA126+AA129+AA139+AA140+AA141+AA162+AA164+AA167+AA169+AA170+AA171+AA172+AA176+AA177+AA179+AA180+AA181+AA190+AA194+AA198+AA202+AA206+AA210+AA214+AA218+AA222+AA224+AA225+AA228+AA232+AA236+AA238+AA243+AA248+AA261+AA262+AA265+AA271+AA272+AA273+AA274+AA275+AA278+AA280+AA281+AA284+AA285+AA286+AA287+AA288+AA289+AA290+AA291+AA292+AA293+AA294+AA295+AA296+AA297+AA298+AA299+AA300+AA301+AA302+AA309+AA311+AA96+AA178+AA312+AA91+AA98+AA99+AA101+AA117+AA145+AA249+AA100+AA102+AA103+AA104+AA313+AA182+AA250+AA183+AA105+AA241+AA246+AA282+AA106</f>
        <v>-49409.627</v>
      </c>
      <c r="AB331" s="33"/>
      <c r="AC331" s="33">
        <f>AC23+AC24+AC25+AC26+AC27+AC30+AC35+AC40+AC44+AC53+AC56+AC59+AC64+AC69+AC71+AC74+AC78+AC80+AC81+AC82+AC83+AC84+AC85+AC86+AC87+AC88+AC94+AC95+AC97+AC113+AC114+AC120+AC121+AC122+AC123+AC124+AC125+AC126+AC129+AC139+AC140+AC141+AC162+AC164+AC167+AC169+AC170+AC171+AC172+AC176+AC177+AC179+AC180+AC181+AC190+AC194+AC198+AC202+AC206+AC210+AC214+AC218+AC222+AC224+AC225+AC228+AC232+AC236+AC238+AC243+AC248+AC261+AC262+AC265+AC271+AC272+AC273+AC274+AC275+AC278+AC280+AC281+AC284+AC285+AC286+AC287+AC288+AC289+AC290+AC291+AC292+AC293+AC294+AC295+AC296+AC297+AC298+AC299+AC300+AC301+AC302+AC309+AC311+AC96+AC178+AC312+AC91+AC98+AC99+AC101+AC117+AC145+AC249+AC100+AC102+AC103+AC104+AC313+AC182+AC250+AC183+AC105+AC241+AC246+AC282+AC106+AC146+AC48</f>
        <v>5740.1879999999874</v>
      </c>
      <c r="AD331" s="110"/>
      <c r="AE331" s="33">
        <f t="shared" ref="AE331:CC331" si="1436">AE23+AE24+AE25+AE26+AE27+AE30+AE35+AE40+AE44+AE53+AE56+AE59+AE64+AE69+AE71+AE74+AE78+AE80+AE81+AE82+AE83+AE84+AE85+AE86+AE87+AE88+AE94+AE95+AE97+AE113+AE114+AE120+AE121+AE122+AE123+AE124+AE125+AE126+AE129+AE139+AE140+AE141+AE162+AE164+AE167+AE169+AE170+AE171+AE172+AE176+AE177+AE179+AE180+AE181+AE190+AE194+AE198+AE202+AE206+AE210+AE214+AE218+AE222+AE224+AE225+AE228+AE232+AE236+AE238+AE243+AE248+AE261+AE262+AE265+AE271+AE272+AE273+AE274+AE275+AE278+AE280+AE281+AE284+AE285+AE286+AE287+AE288+AE289+AE290+AE291+AE292+AE293+AE294+AE295+AE296+AE297+AE298+AE299+AE300+AE301+AE302+AE309+AE311+AE96+AE178+AE312+AE91+AE98+AE99+AE101+AE117+AE145+AE249+AE100+AE102+AE103+AE104+AE313+AE182+AE250+AE183+AE105+AE241+AE246+AE282+AE106</f>
        <v>3056596.5</v>
      </c>
      <c r="AF331" s="33">
        <f t="shared" si="1436"/>
        <v>231143.2</v>
      </c>
      <c r="AG331" s="33">
        <f t="shared" si="1436"/>
        <v>3287739.6999999997</v>
      </c>
      <c r="AH331" s="33">
        <f t="shared" si="1436"/>
        <v>-13154.028</v>
      </c>
      <c r="AI331" s="33">
        <f t="shared" si="1436"/>
        <v>3274585.6719999998</v>
      </c>
      <c r="AJ331" s="33">
        <f t="shared" si="1436"/>
        <v>0</v>
      </c>
      <c r="AK331" s="33">
        <f t="shared" si="1436"/>
        <v>3274585.6719999998</v>
      </c>
      <c r="AL331" s="33">
        <f t="shared" si="1436"/>
        <v>-84124.5</v>
      </c>
      <c r="AM331" s="33">
        <f t="shared" si="1436"/>
        <v>3190461.1719999998</v>
      </c>
      <c r="AN331" s="33">
        <f t="shared" si="1436"/>
        <v>-1537.377</v>
      </c>
      <c r="AO331" s="33">
        <f t="shared" si="1436"/>
        <v>3188923.7949999999</v>
      </c>
      <c r="AP331" s="33">
        <f t="shared" si="1436"/>
        <v>212044.46899999998</v>
      </c>
      <c r="AQ331" s="33">
        <f t="shared" si="1436"/>
        <v>3400968.2640000004</v>
      </c>
      <c r="AR331" s="33">
        <f t="shared" si="1436"/>
        <v>0</v>
      </c>
      <c r="AS331" s="33">
        <f t="shared" si="1436"/>
        <v>3400968.2640000004</v>
      </c>
      <c r="AT331" s="33">
        <f t="shared" si="1436"/>
        <v>249349.36000000002</v>
      </c>
      <c r="AU331" s="33">
        <f t="shared" si="1436"/>
        <v>3650317.6240000008</v>
      </c>
      <c r="AV331" s="33">
        <f t="shared" si="1436"/>
        <v>29908.492999999999</v>
      </c>
      <c r="AW331" s="33">
        <f t="shared" si="1436"/>
        <v>3680226.1170000006</v>
      </c>
      <c r="AX331" s="33">
        <f t="shared" si="1436"/>
        <v>48820.498999999982</v>
      </c>
      <c r="AY331" s="33">
        <f t="shared" si="1436"/>
        <v>3729046.6159999999</v>
      </c>
      <c r="AZ331" s="33">
        <f t="shared" si="1436"/>
        <v>0</v>
      </c>
      <c r="BA331" s="33">
        <f t="shared" si="1436"/>
        <v>3729046.6159999999</v>
      </c>
      <c r="BB331" s="33">
        <f t="shared" si="1436"/>
        <v>-735228.13299999991</v>
      </c>
      <c r="BC331" s="33"/>
      <c r="BD331" s="33">
        <f t="shared" ref="BD331" si="1437">BD23+BD24+BD25+BD26+BD27+BD30+BD35+BD40+BD44+BD53+BD56+BD59+BD64+BD69+BD71+BD74+BD78+BD80+BD81+BD82+BD83+BD84+BD85+BD86+BD87+BD88+BD94+BD95+BD97+BD113+BD114+BD120+BD121+BD122+BD123+BD124+BD125+BD126+BD129+BD139+BD140+BD141+BD162+BD164+BD167+BD169+BD170+BD171+BD172+BD176+BD177+BD179+BD180+BD181+BD190+BD194+BD198+BD202+BD206+BD210+BD214+BD218+BD222+BD224+BD225+BD228+BD232+BD236+BD238+BD243+BD248+BD261+BD262+BD265+BD271+BD272+BD273+BD274+BD275+BD278+BD280+BD281+BD284+BD285+BD286+BD287+BD288+BD289+BD290+BD291+BD292+BD293+BD294+BD295+BD296+BD297+BD298+BD299+BD300+BD301+BD302+BD309+BD311+BD96+BD178+BD312+BD91+BD98+BD99+BD101+BD117+BD145+BD249+BD100+BD102+BD103+BD104+BD313+BD182+BD250+BD183+BD105+BD241+BD246+BD282+BD106</f>
        <v>49738.616000000002</v>
      </c>
      <c r="BE331" s="33"/>
      <c r="BF331" s="33">
        <f>BF23+BF24+BF25+BF26+BF27+BF30+BF35+BF40+BF44+BF53+BF56+BF59+BF64+BF69+BF71+BF74+BF78+BF80+BF81+BF82+BF83+BF84+BF85+BF86+BF87+BF88+BF94+BF95+BF97+BF113+BF114+BF120+BF121+BF122+BF123+BF124+BF125+BF126+BF129+BF139+BF140+BF141+BF162+BF164+BF167+BF169+BF170+BF171+BF172+BF176+BF177+BF179+BF180+BF181+BF190+BF194+BF198+BF202+BF206+BF210+BF214+BF218+BF222+BF224+BF225+BF228+BF232+BF236+BF238+BF243+BF248+BF261+BF262+BF265+BF271+BF272+BF273+BF274+BF275+BF278+BF280+BF281+BF284+BF285+BF286+BF287+BF288+BF289+BF290+BF291+BF292+BF293+BF294+BF295+BF296+BF297+BF298+BF299+BF300+BF301+BF302+BF309+BF311+BF96+BF178+BF312+BF91+BF98+BF99+BF101+BF117+BF145+BF249+BF100+BF102+BF103+BF104+BF313+BF182+BF250+BF183+BF105+BF241+BF246+BF282+BF106+BF146+BF48</f>
        <v>-14195.216000000004</v>
      </c>
      <c r="BG331" s="110"/>
      <c r="BH331" s="33">
        <f t="shared" si="1436"/>
        <v>2743256.5999999996</v>
      </c>
      <c r="BI331" s="33">
        <f t="shared" si="1436"/>
        <v>-46776.10000000002</v>
      </c>
      <c r="BJ331" s="33">
        <f t="shared" si="1436"/>
        <v>2696480.5000000009</v>
      </c>
      <c r="BK331" s="33">
        <f t="shared" si="1436"/>
        <v>-18064.5</v>
      </c>
      <c r="BL331" s="33">
        <f t="shared" si="1436"/>
        <v>2678416.0000000009</v>
      </c>
      <c r="BM331" s="33">
        <f t="shared" si="1436"/>
        <v>-28221.546999999999</v>
      </c>
      <c r="BN331" s="33">
        <f t="shared" si="1436"/>
        <v>2650194.4530000007</v>
      </c>
      <c r="BO331" s="33">
        <f t="shared" si="1436"/>
        <v>28221.546999999999</v>
      </c>
      <c r="BP331" s="33">
        <f t="shared" si="1436"/>
        <v>2678416.0000000009</v>
      </c>
      <c r="BQ331" s="33">
        <f t="shared" si="1436"/>
        <v>285354.52</v>
      </c>
      <c r="BR331" s="33">
        <f t="shared" si="1436"/>
        <v>2963770.52</v>
      </c>
      <c r="BS331" s="33">
        <f t="shared" si="1436"/>
        <v>0</v>
      </c>
      <c r="BT331" s="33">
        <f t="shared" si="1436"/>
        <v>2963770.52</v>
      </c>
      <c r="BU331" s="33">
        <f t="shared" si="1436"/>
        <v>0</v>
      </c>
      <c r="BV331" s="33">
        <f t="shared" si="1436"/>
        <v>2963770.52</v>
      </c>
      <c r="BW331" s="33">
        <f t="shared" si="1436"/>
        <v>8675.2999999999993</v>
      </c>
      <c r="BX331" s="33">
        <f t="shared" si="1436"/>
        <v>2972445.82</v>
      </c>
      <c r="BY331" s="33">
        <f t="shared" si="1436"/>
        <v>-53268.941999999981</v>
      </c>
      <c r="BZ331" s="33">
        <f t="shared" si="1436"/>
        <v>2919176.8780000005</v>
      </c>
      <c r="CA331" s="33">
        <f t="shared" si="1436"/>
        <v>0</v>
      </c>
      <c r="CB331" s="33">
        <f t="shared" si="1436"/>
        <v>2919176.8780000005</v>
      </c>
      <c r="CC331" s="33">
        <f t="shared" si="1436"/>
        <v>-798541.67799999996</v>
      </c>
      <c r="CD331" s="33"/>
      <c r="CE331" s="33">
        <f t="shared" ref="CE331" si="1438">CE23+CE24+CE25+CE26+CE27+CE30+CE35+CE40+CE44+CE53+CE56+CE59+CE64+CE69+CE71+CE74+CE78+CE80+CE81+CE82+CE83+CE84+CE85+CE86+CE87+CE88+CE94+CE95+CE97+CE113+CE114+CE120+CE121+CE122+CE123+CE124+CE125+CE126+CE129+CE139+CE140+CE141+CE162+CE164+CE167+CE169+CE170+CE171+CE172+CE176+CE177+CE179+CE180+CE181+CE190+CE194+CE198+CE202+CE206+CE210+CE214+CE218+CE222+CE224+CE225+CE228+CE232+CE236+CE238+CE243+CE248+CE261+CE262+CE265+CE271+CE272+CE273+CE274+CE275+CE278+CE280+CE281+CE284+CE285+CE286+CE287+CE288+CE289+CE290+CE291+CE292+CE293+CE294+CE295+CE296+CE297+CE298+CE299+CE300+CE301+CE302+CE309+CE311+CE96+CE178+CE312+CE91+CE98+CE99+CE101+CE117+CE145+CE249+CE100+CE102+CE103+CE104+CE313+CE182+CE250+CE183+CE105+CE241+CE246+CE282+CE106</f>
        <v>0</v>
      </c>
      <c r="CF331" s="33"/>
      <c r="CG331" s="33">
        <f>CG23+CG24+CG25+CG26+CG27+CG30+CG35+CG40+CG44+CG53+CG56+CG59+CG64+CG69+CG71+CG74+CG78+CG80+CG81+CG82+CG83+CG84+CG85+CG86+CG87+CG88+CG94+CG95+CG97+CG113+CG114+CG120+CG121+CG122+CG123+CG124+CG125+CG126+CG129+CG139+CG140+CG141+CG162+CG164+CG167+CG169+CG170+CG171+CG172+CG176+CG177+CG179+CG180+CG181+CG190+CG194+CG198+CG202+CG206+CG210+CG214+CG218+CG222+CG224+CG225+CG228+CG232+CG236+CG238+CG243+CG248+CG261+CG262+CG265+CG271+CG272+CG273+CG274+CG275+CG278+CG280+CG281+CG284+CG285+CG286+CG287+CG288+CG289+CG290+CG291+CG292+CG293+CG294+CG295+CG296+CG297+CG298+CG299+CG300+CG301+CG302+CG309+CG311+CG96+CG178+CG312+CG91+CG98+CG99+CG101+CG117+CG145+CG249+CG100+CG102+CG103+CG104+CG313+CG182+CG250+CG183+CG105+CG241+CG246+CG282+CG106+CG146+CG48</f>
        <v>-14622.656000000001</v>
      </c>
      <c r="CH331" s="110"/>
    </row>
    <row r="332" spans="1:88" ht="18.75" customHeight="1" x14ac:dyDescent="0.35">
      <c r="F332" s="33"/>
      <c r="H332" s="33"/>
      <c r="J332" s="33"/>
      <c r="K332" s="10">
        <f t="shared" ref="K332" si="1439">K314-K316-K317-K318-K319</f>
        <v>26027.302</v>
      </c>
      <c r="L332" s="33"/>
      <c r="M332" s="33">
        <f>M314-M316-M317-M318-M319</f>
        <v>-87999.638000000152</v>
      </c>
      <c r="N332" s="33"/>
      <c r="O332" s="33">
        <f>O314-O316-O317-O318-O319</f>
        <v>492.76900000000001</v>
      </c>
      <c r="P332" s="33"/>
      <c r="Q332" s="33">
        <f>Q314-Q316-Q317-Q318-Q319</f>
        <v>-284637.85100000008</v>
      </c>
      <c r="R332" s="33"/>
      <c r="S332" s="33">
        <f>S314-S316-S317-S318-S319</f>
        <v>35954.078000000009</v>
      </c>
      <c r="T332" s="33"/>
      <c r="U332" s="33">
        <f>U314-U316-U317-U318-U319</f>
        <v>11422.867999999988</v>
      </c>
      <c r="V332" s="33"/>
      <c r="W332" s="33">
        <f>W314-W316-W317-W318-W319</f>
        <v>6031.8529999999992</v>
      </c>
      <c r="X332" s="33"/>
      <c r="Y332" s="33">
        <f>Y314-Y316-Y317-Y318-Y319</f>
        <v>-296283.19699999999</v>
      </c>
      <c r="Z332" s="33"/>
      <c r="AA332" s="33">
        <f>AA314-AA316-AA317-AA318-AA319</f>
        <v>-49409.627</v>
      </c>
      <c r="AB332" s="33"/>
      <c r="AC332" s="33">
        <f>AC314-AC316-AC317-AC318-AC319</f>
        <v>5740.1879999999874</v>
      </c>
      <c r="AD332" s="110"/>
      <c r="AE332" s="33">
        <f t="shared" ref="AE332:CC332" si="1440">AE314-AE316-AE317-AE318-AE319</f>
        <v>3146857.8</v>
      </c>
      <c r="AF332" s="33">
        <f t="shared" si="1440"/>
        <v>140881.90000000002</v>
      </c>
      <c r="AG332" s="33">
        <f t="shared" si="1440"/>
        <v>3287739.7</v>
      </c>
      <c r="AH332" s="33">
        <f t="shared" si="1440"/>
        <v>-13154.028000000002</v>
      </c>
      <c r="AI332" s="33">
        <f t="shared" si="1440"/>
        <v>3274585.6719999993</v>
      </c>
      <c r="AJ332" s="33">
        <f t="shared" si="1440"/>
        <v>0</v>
      </c>
      <c r="AK332" s="33">
        <f t="shared" si="1440"/>
        <v>3274585.6719999993</v>
      </c>
      <c r="AL332" s="33">
        <f t="shared" si="1440"/>
        <v>-84124.5</v>
      </c>
      <c r="AM332" s="33">
        <f t="shared" si="1440"/>
        <v>3190461.1719999993</v>
      </c>
      <c r="AN332" s="33">
        <f t="shared" si="1440"/>
        <v>-1537.3770000000004</v>
      </c>
      <c r="AO332" s="33">
        <f t="shared" si="1440"/>
        <v>3188923.7949999999</v>
      </c>
      <c r="AP332" s="33">
        <f t="shared" si="1440"/>
        <v>212044.46899999981</v>
      </c>
      <c r="AQ332" s="33">
        <f t="shared" si="1440"/>
        <v>3400968.2639999986</v>
      </c>
      <c r="AR332" s="33">
        <f t="shared" si="1440"/>
        <v>0</v>
      </c>
      <c r="AS332" s="33">
        <f t="shared" si="1440"/>
        <v>3400968.2639999986</v>
      </c>
      <c r="AT332" s="33">
        <f t="shared" si="1440"/>
        <v>249349.36000000002</v>
      </c>
      <c r="AU332" s="33">
        <f t="shared" si="1440"/>
        <v>3650317.6240000008</v>
      </c>
      <c r="AV332" s="33">
        <f t="shared" si="1440"/>
        <v>29908.492999999999</v>
      </c>
      <c r="AW332" s="33">
        <f t="shared" si="1440"/>
        <v>3680226.1170000015</v>
      </c>
      <c r="AX332" s="33">
        <f t="shared" si="1440"/>
        <v>48820.499000000069</v>
      </c>
      <c r="AY332" s="33">
        <f t="shared" si="1440"/>
        <v>3729046.6160000004</v>
      </c>
      <c r="AZ332" s="33">
        <f t="shared" si="1440"/>
        <v>0</v>
      </c>
      <c r="BA332" s="33">
        <f t="shared" si="1440"/>
        <v>3729046.6160000004</v>
      </c>
      <c r="BB332" s="33">
        <f t="shared" si="1440"/>
        <v>-735228.13299999991</v>
      </c>
      <c r="BC332" s="33"/>
      <c r="BD332" s="33">
        <f t="shared" ref="BD332:BF332" si="1441">BD314-BD316-BD317-BD318-BD319</f>
        <v>49738.616000000002</v>
      </c>
      <c r="BE332" s="33"/>
      <c r="BF332" s="33">
        <f t="shared" si="1441"/>
        <v>-14195.216000000004</v>
      </c>
      <c r="BG332" s="110"/>
      <c r="BH332" s="33">
        <f t="shared" si="1440"/>
        <v>2784426.1000000006</v>
      </c>
      <c r="BI332" s="33">
        <f t="shared" si="1440"/>
        <v>-106010.1</v>
      </c>
      <c r="BJ332" s="33">
        <f t="shared" si="1440"/>
        <v>2678416.0000000009</v>
      </c>
      <c r="BK332" s="33">
        <f t="shared" si="1440"/>
        <v>1.1823431123048067E-11</v>
      </c>
      <c r="BL332" s="33">
        <f t="shared" si="1440"/>
        <v>2678416.0000000009</v>
      </c>
      <c r="BM332" s="33">
        <f t="shared" si="1440"/>
        <v>-28221.547000000006</v>
      </c>
      <c r="BN332" s="33">
        <f t="shared" si="1440"/>
        <v>2650194.4530000007</v>
      </c>
      <c r="BO332" s="33">
        <f t="shared" si="1440"/>
        <v>28221.546999999999</v>
      </c>
      <c r="BP332" s="33">
        <f t="shared" si="1440"/>
        <v>2678416.0000000009</v>
      </c>
      <c r="BQ332" s="33">
        <f t="shared" si="1440"/>
        <v>285354.51999999996</v>
      </c>
      <c r="BR332" s="33">
        <f t="shared" si="1440"/>
        <v>2963770.5200000014</v>
      </c>
      <c r="BS332" s="33">
        <f t="shared" si="1440"/>
        <v>0</v>
      </c>
      <c r="BT332" s="33">
        <f t="shared" si="1440"/>
        <v>2963770.5200000014</v>
      </c>
      <c r="BU332" s="33">
        <f t="shared" si="1440"/>
        <v>0</v>
      </c>
      <c r="BV332" s="33">
        <f t="shared" si="1440"/>
        <v>2963770.5200000014</v>
      </c>
      <c r="BW332" s="33">
        <f t="shared" si="1440"/>
        <v>8675.2999999999993</v>
      </c>
      <c r="BX332" s="33">
        <f t="shared" si="1440"/>
        <v>2972445.8200000003</v>
      </c>
      <c r="BY332" s="33">
        <f t="shared" si="1440"/>
        <v>-53268.941999999923</v>
      </c>
      <c r="BZ332" s="33">
        <f t="shared" si="1440"/>
        <v>2919176.8780000005</v>
      </c>
      <c r="CA332" s="33">
        <f t="shared" si="1440"/>
        <v>0</v>
      </c>
      <c r="CB332" s="33">
        <f t="shared" si="1440"/>
        <v>2919176.8780000005</v>
      </c>
      <c r="CC332" s="33">
        <f t="shared" si="1440"/>
        <v>-798541.67800000031</v>
      </c>
      <c r="CD332" s="33"/>
      <c r="CE332" s="33">
        <f t="shared" ref="CE332:CG332" si="1442">CE314-CE316-CE317-CE318-CE319</f>
        <v>0</v>
      </c>
      <c r="CF332" s="33"/>
      <c r="CG332" s="33">
        <f t="shared" si="1442"/>
        <v>-14622.656000000001</v>
      </c>
      <c r="CH332" s="110"/>
    </row>
    <row r="333" spans="1:88" ht="18.75" customHeight="1" x14ac:dyDescent="0.35">
      <c r="E333" s="10"/>
      <c r="H333" s="33"/>
      <c r="J333" s="33"/>
      <c r="K333" s="10">
        <f>K331-K332</f>
        <v>0</v>
      </c>
      <c r="L333" s="33"/>
      <c r="M333" s="33">
        <f>M331-M332</f>
        <v>1.1641532182693481E-10</v>
      </c>
      <c r="N333" s="33"/>
      <c r="O333" s="33">
        <f>O331-O332</f>
        <v>0</v>
      </c>
      <c r="P333" s="33"/>
      <c r="Q333" s="33">
        <f>Q331-Q332</f>
        <v>0</v>
      </c>
      <c r="R333" s="33"/>
      <c r="S333" s="33">
        <f>S331-S332</f>
        <v>-69106.292000000016</v>
      </c>
      <c r="T333" s="33"/>
      <c r="U333" s="33">
        <f>U331-U332</f>
        <v>0</v>
      </c>
      <c r="V333" s="33"/>
      <c r="W333" s="33">
        <f>W331-W332</f>
        <v>0</v>
      </c>
      <c r="X333" s="33"/>
      <c r="Y333" s="33">
        <f>Y331-Y332</f>
        <v>0</v>
      </c>
      <c r="Z333" s="33"/>
      <c r="AA333" s="33">
        <f>AA331-AA332</f>
        <v>0</v>
      </c>
      <c r="AB333" s="33"/>
      <c r="AC333" s="33">
        <f>AC331-AC332</f>
        <v>0</v>
      </c>
      <c r="AD333" s="110"/>
      <c r="AE333" s="33">
        <f t="shared" ref="AE333:CC333" si="1443">AE331-AE332</f>
        <v>-90261.299999999814</v>
      </c>
      <c r="AF333" s="33">
        <f t="shared" si="1443"/>
        <v>90261.299999999988</v>
      </c>
      <c r="AG333" s="33">
        <f t="shared" si="1443"/>
        <v>0</v>
      </c>
      <c r="AH333" s="33">
        <f t="shared" si="1443"/>
        <v>0</v>
      </c>
      <c r="AI333" s="33">
        <f t="shared" si="1443"/>
        <v>0</v>
      </c>
      <c r="AJ333" s="33">
        <f t="shared" si="1443"/>
        <v>0</v>
      </c>
      <c r="AK333" s="33">
        <f t="shared" si="1443"/>
        <v>0</v>
      </c>
      <c r="AL333" s="33">
        <f t="shared" si="1443"/>
        <v>0</v>
      </c>
      <c r="AM333" s="33">
        <f t="shared" si="1443"/>
        <v>0</v>
      </c>
      <c r="AN333" s="33">
        <f t="shared" si="1443"/>
        <v>0</v>
      </c>
      <c r="AO333" s="33">
        <f t="shared" si="1443"/>
        <v>0</v>
      </c>
      <c r="AP333" s="33">
        <f t="shared" si="1443"/>
        <v>0</v>
      </c>
      <c r="AQ333" s="33">
        <f t="shared" si="1443"/>
        <v>0</v>
      </c>
      <c r="AR333" s="33">
        <f t="shared" si="1443"/>
        <v>0</v>
      </c>
      <c r="AS333" s="33">
        <f t="shared" si="1443"/>
        <v>0</v>
      </c>
      <c r="AT333" s="33">
        <f t="shared" si="1443"/>
        <v>0</v>
      </c>
      <c r="AU333" s="33">
        <f t="shared" si="1443"/>
        <v>0</v>
      </c>
      <c r="AV333" s="33">
        <f t="shared" si="1443"/>
        <v>0</v>
      </c>
      <c r="AW333" s="33">
        <f t="shared" si="1443"/>
        <v>0</v>
      </c>
      <c r="AX333" s="33">
        <f t="shared" si="1443"/>
        <v>-8.7311491370201111E-11</v>
      </c>
      <c r="AY333" s="33">
        <f t="shared" si="1443"/>
        <v>0</v>
      </c>
      <c r="AZ333" s="33">
        <f t="shared" si="1443"/>
        <v>0</v>
      </c>
      <c r="BA333" s="33">
        <f t="shared" si="1443"/>
        <v>0</v>
      </c>
      <c r="BB333" s="33">
        <f t="shared" si="1443"/>
        <v>0</v>
      </c>
      <c r="BC333" s="33"/>
      <c r="BD333" s="33">
        <f t="shared" ref="BD333" si="1444">BD331-BD332</f>
        <v>0</v>
      </c>
      <c r="BE333" s="33"/>
      <c r="BF333" s="33">
        <f>BF331-BF332</f>
        <v>0</v>
      </c>
      <c r="BG333" s="110"/>
      <c r="BH333" s="33">
        <f t="shared" si="1443"/>
        <v>-41169.500000000931</v>
      </c>
      <c r="BI333" s="33">
        <f t="shared" si="1443"/>
        <v>59233.999999999985</v>
      </c>
      <c r="BJ333" s="33">
        <f t="shared" si="1443"/>
        <v>18064.5</v>
      </c>
      <c r="BK333" s="33">
        <f t="shared" si="1443"/>
        <v>-18064.500000000011</v>
      </c>
      <c r="BL333" s="33">
        <f t="shared" si="1443"/>
        <v>0</v>
      </c>
      <c r="BM333" s="33">
        <f t="shared" si="1443"/>
        <v>0</v>
      </c>
      <c r="BN333" s="33">
        <f t="shared" si="1443"/>
        <v>0</v>
      </c>
      <c r="BO333" s="33">
        <f t="shared" si="1443"/>
        <v>0</v>
      </c>
      <c r="BP333" s="33">
        <f t="shared" si="1443"/>
        <v>0</v>
      </c>
      <c r="BQ333" s="33">
        <f t="shared" si="1443"/>
        <v>0</v>
      </c>
      <c r="BR333" s="33">
        <f t="shared" si="1443"/>
        <v>0</v>
      </c>
      <c r="BS333" s="33">
        <f t="shared" si="1443"/>
        <v>0</v>
      </c>
      <c r="BT333" s="33">
        <f t="shared" si="1443"/>
        <v>0</v>
      </c>
      <c r="BU333" s="33">
        <f t="shared" si="1443"/>
        <v>0</v>
      </c>
      <c r="BV333" s="33">
        <f t="shared" si="1443"/>
        <v>0</v>
      </c>
      <c r="BW333" s="33">
        <f t="shared" si="1443"/>
        <v>0</v>
      </c>
      <c r="BX333" s="33">
        <f t="shared" si="1443"/>
        <v>0</v>
      </c>
      <c r="BY333" s="33">
        <f t="shared" si="1443"/>
        <v>-5.8207660913467407E-11</v>
      </c>
      <c r="BZ333" s="33">
        <f t="shared" si="1443"/>
        <v>0</v>
      </c>
      <c r="CA333" s="33">
        <f t="shared" si="1443"/>
        <v>0</v>
      </c>
      <c r="CB333" s="33">
        <f t="shared" si="1443"/>
        <v>0</v>
      </c>
      <c r="CC333" s="33">
        <f t="shared" si="1443"/>
        <v>0</v>
      </c>
      <c r="CD333" s="33"/>
      <c r="CE333" s="33">
        <f t="shared" ref="CE333:CG333" si="1445">CE331-CE332</f>
        <v>0</v>
      </c>
      <c r="CF333" s="33"/>
      <c r="CG333" s="33">
        <f t="shared" si="1445"/>
        <v>0</v>
      </c>
      <c r="CH333" s="110"/>
    </row>
    <row r="334" spans="1:88" s="3" customFormat="1" hidden="1" x14ac:dyDescent="0.35">
      <c r="B334" s="9"/>
      <c r="C334" s="9"/>
      <c r="D334" s="10"/>
      <c r="E334" s="4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21"/>
      <c r="AD334" s="33">
        <f>AD314-AD321-AD322-AD323-AD324-AD325-AD326-AD327-AD328-AD329-AD330</f>
        <v>1.293301465921104E-9</v>
      </c>
      <c r="AE334" s="33">
        <f t="shared" ref="AE334:CH334" si="1446">AE314-AE321-AE322-AE323-AE324-AE325-AE326-AE327-AE328-AE329-AE330</f>
        <v>1.2405507732182741E-9</v>
      </c>
      <c r="AF334" s="33">
        <f t="shared" si="1446"/>
        <v>1.4551915228366852E-11</v>
      </c>
      <c r="AG334" s="33">
        <f t="shared" si="1446"/>
        <v>9.6406438387930393E-10</v>
      </c>
      <c r="AH334" s="33">
        <f t="shared" si="1446"/>
        <v>0</v>
      </c>
      <c r="AI334" s="33">
        <f t="shared" si="1446"/>
        <v>4.9840309657156467E-10</v>
      </c>
      <c r="AJ334" s="33">
        <f t="shared" si="1446"/>
        <v>0</v>
      </c>
      <c r="AK334" s="33">
        <f t="shared" si="1446"/>
        <v>4.9840309657156467E-10</v>
      </c>
      <c r="AL334" s="33">
        <f t="shared" si="1446"/>
        <v>0</v>
      </c>
      <c r="AM334" s="33">
        <f t="shared" si="1446"/>
        <v>4.9840309657156467E-10</v>
      </c>
      <c r="AN334" s="33">
        <f t="shared" si="1446"/>
        <v>0</v>
      </c>
      <c r="AO334" s="33">
        <f t="shared" si="1446"/>
        <v>4.9840309657156467E-10</v>
      </c>
      <c r="AP334" s="33">
        <f t="shared" si="1446"/>
        <v>-1.1641532182693481E-10</v>
      </c>
      <c r="AQ334" s="33">
        <f t="shared" si="1446"/>
        <v>3.2741809263825417E-11</v>
      </c>
      <c r="AR334" s="33">
        <f t="shared" si="1446"/>
        <v>0</v>
      </c>
      <c r="AS334" s="33">
        <f t="shared" si="1446"/>
        <v>3.2741809263825417E-11</v>
      </c>
      <c r="AT334" s="33">
        <f t="shared" si="1446"/>
        <v>4.5474735088646412E-12</v>
      </c>
      <c r="AU334" s="33">
        <f t="shared" si="1446"/>
        <v>2.1918822312727571E-10</v>
      </c>
      <c r="AV334" s="33">
        <f t="shared" si="1446"/>
        <v>0</v>
      </c>
      <c r="AW334" s="33">
        <f t="shared" si="1446"/>
        <v>1.1505107977427542E-9</v>
      </c>
      <c r="AX334" s="33">
        <f t="shared" si="1446"/>
        <v>1.4551915228366852E-10</v>
      </c>
      <c r="AY334" s="33">
        <f t="shared" si="1446"/>
        <v>1.1505107977427542E-9</v>
      </c>
      <c r="AZ334" s="33">
        <f t="shared" si="1446"/>
        <v>0</v>
      </c>
      <c r="BA334" s="33">
        <f t="shared" si="1446"/>
        <v>1.1505107977427542E-9</v>
      </c>
      <c r="BB334" s="33">
        <f t="shared" si="1446"/>
        <v>2.3283064365386963E-10</v>
      </c>
      <c r="BC334" s="33">
        <f t="shared" si="1446"/>
        <v>1.1505107977427542E-9</v>
      </c>
      <c r="BD334" s="33">
        <f t="shared" si="1446"/>
        <v>7.2759576141834259E-12</v>
      </c>
      <c r="BE334" s="33">
        <f t="shared" si="1446"/>
        <v>1.1505107977427542E-9</v>
      </c>
      <c r="BF334" s="33">
        <f t="shared" si="1446"/>
        <v>-5.8207660913467407E-11</v>
      </c>
      <c r="BG334" s="33">
        <f t="shared" si="1446"/>
        <v>1.3969838619232178E-9</v>
      </c>
      <c r="BH334" s="33">
        <f t="shared" si="1446"/>
        <v>-8.7311491370201111E-11</v>
      </c>
      <c r="BI334" s="33">
        <f t="shared" si="1446"/>
        <v>1.4551915228366852E-11</v>
      </c>
      <c r="BJ334" s="33">
        <f t="shared" si="1446"/>
        <v>-8.7311491370201111E-11</v>
      </c>
      <c r="BK334" s="33">
        <f t="shared" si="1446"/>
        <v>0</v>
      </c>
      <c r="BL334" s="33">
        <f t="shared" si="1446"/>
        <v>-8.7311491370201111E-11</v>
      </c>
      <c r="BM334" s="33">
        <f t="shared" si="1446"/>
        <v>-7.2759576141834259E-12</v>
      </c>
      <c r="BN334" s="33">
        <f t="shared" si="1446"/>
        <v>-5.5297277867794037E-10</v>
      </c>
      <c r="BO334" s="33">
        <f t="shared" si="1446"/>
        <v>0</v>
      </c>
      <c r="BP334" s="33">
        <f t="shared" si="1446"/>
        <v>-8.7311491370201111E-11</v>
      </c>
      <c r="BQ334" s="33">
        <f t="shared" si="1446"/>
        <v>-4.2746250983327627E-11</v>
      </c>
      <c r="BR334" s="33">
        <f t="shared" si="1446"/>
        <v>2.6193447411060333E-10</v>
      </c>
      <c r="BS334" s="33">
        <f t="shared" si="1446"/>
        <v>0</v>
      </c>
      <c r="BT334" s="33">
        <f t="shared" si="1446"/>
        <v>2.6193447411060333E-10</v>
      </c>
      <c r="BU334" s="33">
        <f t="shared" si="1446"/>
        <v>5.7056581681536045E-12</v>
      </c>
      <c r="BV334" s="33">
        <f t="shared" si="1446"/>
        <v>-7.3487171903252602E-10</v>
      </c>
      <c r="BW334" s="33">
        <f t="shared" si="1446"/>
        <v>0</v>
      </c>
      <c r="BX334" s="33">
        <f t="shared" si="1446"/>
        <v>-7.3487171903252602E-10</v>
      </c>
      <c r="BY334" s="33">
        <f t="shared" si="1446"/>
        <v>0</v>
      </c>
      <c r="BZ334" s="33">
        <f t="shared" si="1446"/>
        <v>-7.3487171903252602E-10</v>
      </c>
      <c r="CA334" s="33">
        <f t="shared" si="1446"/>
        <v>0</v>
      </c>
      <c r="CB334" s="33">
        <f t="shared" si="1446"/>
        <v>-7.3487171903252602E-10</v>
      </c>
      <c r="CC334" s="33">
        <f t="shared" si="1446"/>
        <v>0</v>
      </c>
      <c r="CD334" s="33">
        <f t="shared" si="1446"/>
        <v>-1.2005330063402653E-9</v>
      </c>
      <c r="CE334" s="33">
        <f t="shared" si="1446"/>
        <v>0</v>
      </c>
      <c r="CF334" s="33">
        <f t="shared" si="1446"/>
        <v>-1.2005330063402653E-9</v>
      </c>
      <c r="CG334" s="33">
        <f t="shared" si="1446"/>
        <v>0</v>
      </c>
      <c r="CH334" s="33">
        <f t="shared" si="1446"/>
        <v>-1.6661942936480045E-9</v>
      </c>
      <c r="CI334" s="8"/>
    </row>
  </sheetData>
  <sheetProtection password="CF5C" sheet="1" objects="1" scenarios="1"/>
  <autoFilter ref="A17:CJ333">
    <filterColumn colId="87">
      <filters blank="1"/>
    </filterColumn>
  </autoFilter>
  <mergeCells count="126">
    <mergeCell ref="BG4:CH4"/>
    <mergeCell ref="AK16:AK17"/>
    <mergeCell ref="I16:I17"/>
    <mergeCell ref="O16:O17"/>
    <mergeCell ref="P16:P17"/>
    <mergeCell ref="L16:L17"/>
    <mergeCell ref="S16:S17"/>
    <mergeCell ref="BL16:BL17"/>
    <mergeCell ref="BI16:BI17"/>
    <mergeCell ref="BH16:BH17"/>
    <mergeCell ref="AO16:AO17"/>
    <mergeCell ref="AR16:AR17"/>
    <mergeCell ref="AS16:AS17"/>
    <mergeCell ref="AV16:AV17"/>
    <mergeCell ref="AW16:AW17"/>
    <mergeCell ref="AT16:AT17"/>
    <mergeCell ref="AU16:AU17"/>
    <mergeCell ref="BB16:BB17"/>
    <mergeCell ref="BC16:BC17"/>
    <mergeCell ref="BD16:BD17"/>
    <mergeCell ref="BE16:BE17"/>
    <mergeCell ref="T16:T17"/>
    <mergeCell ref="Z16:Z17"/>
    <mergeCell ref="BF16:BF17"/>
    <mergeCell ref="BG16:BG17"/>
    <mergeCell ref="CE16:CE17"/>
    <mergeCell ref="CF16:CF17"/>
    <mergeCell ref="CC16:CC17"/>
    <mergeCell ref="CD16:CD17"/>
    <mergeCell ref="CA16:CA17"/>
    <mergeCell ref="CB16:CB17"/>
    <mergeCell ref="BY16:BY17"/>
    <mergeCell ref="BZ16:BZ17"/>
    <mergeCell ref="BW16:BW17"/>
    <mergeCell ref="BX16:BX17"/>
    <mergeCell ref="BV16:BV17"/>
    <mergeCell ref="B316:C316"/>
    <mergeCell ref="B273:B274"/>
    <mergeCell ref="A273:A274"/>
    <mergeCell ref="A261:A262"/>
    <mergeCell ref="B261:B262"/>
    <mergeCell ref="A285:A286"/>
    <mergeCell ref="B285:B286"/>
    <mergeCell ref="AN16:AN17"/>
    <mergeCell ref="BU16:BU17"/>
    <mergeCell ref="BS16:BS17"/>
    <mergeCell ref="BT16:BT17"/>
    <mergeCell ref="V16:V17"/>
    <mergeCell ref="W16:W17"/>
    <mergeCell ref="X16:X17"/>
    <mergeCell ref="BO16:BO17"/>
    <mergeCell ref="BP16:BP17"/>
    <mergeCell ref="AX16:AX17"/>
    <mergeCell ref="AY16:AY17"/>
    <mergeCell ref="AZ16:AZ17"/>
    <mergeCell ref="BA16:BA17"/>
    <mergeCell ref="AM16:AM17"/>
    <mergeCell ref="AL16:AL17"/>
    <mergeCell ref="AJ16:AJ17"/>
    <mergeCell ref="B88:B89"/>
    <mergeCell ref="B327:C327"/>
    <mergeCell ref="B315:C315"/>
    <mergeCell ref="B320:C320"/>
    <mergeCell ref="A95:A96"/>
    <mergeCell ref="A99:A100"/>
    <mergeCell ref="B99:B100"/>
    <mergeCell ref="A38:A42"/>
    <mergeCell ref="B16:B17"/>
    <mergeCell ref="A28:A33"/>
    <mergeCell ref="B38:B42"/>
    <mergeCell ref="C16:C17"/>
    <mergeCell ref="A16:A17"/>
    <mergeCell ref="A46:A55"/>
    <mergeCell ref="A88:A93"/>
    <mergeCell ref="A271:A272"/>
    <mergeCell ref="B271:B272"/>
    <mergeCell ref="B326:C326"/>
    <mergeCell ref="B324:C324"/>
    <mergeCell ref="B325:C325"/>
    <mergeCell ref="B321:C321"/>
    <mergeCell ref="B323:C323"/>
    <mergeCell ref="B322:C322"/>
    <mergeCell ref="B317:C317"/>
    <mergeCell ref="B318:C318"/>
    <mergeCell ref="Q16:Q17"/>
    <mergeCell ref="R16:R17"/>
    <mergeCell ref="AF16:AF17"/>
    <mergeCell ref="AG16:AG17"/>
    <mergeCell ref="U16:U17"/>
    <mergeCell ref="AC16:AC17"/>
    <mergeCell ref="AD16:AD17"/>
    <mergeCell ref="B95:B96"/>
    <mergeCell ref="AA16:AA17"/>
    <mergeCell ref="AB16:AB17"/>
    <mergeCell ref="Y16:Y17"/>
    <mergeCell ref="K16:K17"/>
    <mergeCell ref="G16:G17"/>
    <mergeCell ref="H16:H17"/>
    <mergeCell ref="J16:J17"/>
    <mergeCell ref="F16:F17"/>
    <mergeCell ref="E16:E17"/>
    <mergeCell ref="D16:D17"/>
    <mergeCell ref="CG16:CG17"/>
    <mergeCell ref="CH16:CH17"/>
    <mergeCell ref="A11:CH11"/>
    <mergeCell ref="A12:CH13"/>
    <mergeCell ref="B330:C330"/>
    <mergeCell ref="BQ16:BQ17"/>
    <mergeCell ref="BR16:BR17"/>
    <mergeCell ref="AH16:AH17"/>
    <mergeCell ref="AI16:AI17"/>
    <mergeCell ref="BK16:BK17"/>
    <mergeCell ref="BJ16:BJ17"/>
    <mergeCell ref="AE16:AE17"/>
    <mergeCell ref="M16:M17"/>
    <mergeCell ref="N16:N17"/>
    <mergeCell ref="AP16:AP17"/>
    <mergeCell ref="AQ16:AQ17"/>
    <mergeCell ref="B329:C329"/>
    <mergeCell ref="B319:C319"/>
    <mergeCell ref="BM16:BM17"/>
    <mergeCell ref="BN16:BN17"/>
    <mergeCell ref="A101:A102"/>
    <mergeCell ref="B101:B102"/>
    <mergeCell ref="B328:C328"/>
    <mergeCell ref="B314:C314"/>
  </mergeCells>
  <pageMargins left="0.78740157480314965" right="0.11811023622047245" top="0.35433070866141736" bottom="0.43307086614173229" header="0.23622047244094491" footer="0.15748031496062992"/>
  <pageSetup paperSize="9" scale="57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2021-2023</vt:lpstr>
      <vt:lpstr>'2021-2023'!Заголовки_для_печати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2021-12-21T11:11:48Z</cp:lastPrinted>
  <dcterms:created xsi:type="dcterms:W3CDTF">2014-02-04T08:37:28Z</dcterms:created>
  <dcterms:modified xsi:type="dcterms:W3CDTF">2021-12-21T11:11:54Z</dcterms:modified>
</cp:coreProperties>
</file>