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-2022\Доходы\"/>
    </mc:Choice>
  </mc:AlternateContent>
  <bookViews>
    <workbookView xWindow="0" yWindow="0" windowWidth="28800" windowHeight="121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C44" i="7" l="1"/>
  <c r="C45" i="7" l="1"/>
  <c r="C47" i="7" l="1"/>
  <c r="E13" i="7"/>
  <c r="D13" i="7"/>
  <c r="C13" i="7"/>
  <c r="D41" i="7" l="1"/>
  <c r="E41" i="7"/>
  <c r="D42" i="7"/>
  <c r="E42" i="7"/>
  <c r="C42" i="7"/>
  <c r="C41" i="7" s="1"/>
  <c r="E46" i="7" l="1"/>
  <c r="D46" i="7"/>
  <c r="E44" i="7"/>
  <c r="C46" i="7"/>
  <c r="D44" i="7" l="1"/>
  <c r="E26" i="7" l="1"/>
  <c r="D26" i="7"/>
  <c r="C26" i="7"/>
  <c r="C48" i="7" l="1"/>
  <c r="C39" i="7" l="1"/>
  <c r="C34" i="7"/>
  <c r="C31" i="7"/>
  <c r="C24" i="7"/>
  <c r="C19" i="7"/>
  <c r="C16" i="7"/>
  <c r="C14" i="7"/>
  <c r="C12" i="7"/>
  <c r="C11" i="7" l="1"/>
  <c r="E18" i="7"/>
  <c r="D18" i="7"/>
  <c r="C35" i="7" l="1"/>
  <c r="C18" i="7"/>
  <c r="D39" i="7" l="1"/>
  <c r="E39" i="7"/>
  <c r="D34" i="7"/>
  <c r="E34" i="7"/>
  <c r="D31" i="7"/>
  <c r="E31" i="7"/>
  <c r="D24" i="7"/>
  <c r="E24" i="7"/>
  <c r="D19" i="7"/>
  <c r="E19" i="7"/>
  <c r="D16" i="7"/>
  <c r="E16" i="7"/>
  <c r="D14" i="7"/>
  <c r="E14" i="7"/>
  <c r="D12" i="7"/>
  <c r="E12" i="7"/>
  <c r="E11" i="7" l="1"/>
  <c r="E49" i="7" s="1"/>
  <c r="D11" i="7"/>
  <c r="D49" i="7" s="1"/>
  <c r="C49" i="7"/>
</calcChain>
</file>

<file path=xl/sharedStrings.xml><?xml version="1.0" encoding="utf-8"?>
<sst xmlns="http://schemas.openxmlformats.org/spreadsheetml/2006/main" count="89" uniqueCount="89">
  <si>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</si>
  <si>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</si>
  <si>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</si>
  <si>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</si>
  <si>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</si>
  <si>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</si>
  <si>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</si>
  <si>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</si>
  <si>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</si>
  <si>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</si>
  <si>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</si>
  <si>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</si>
  <si>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</si>
  <si>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</si>
  <si>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</si>
  <si>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</si>
  <si>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</si>
  <si>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</si>
  <si>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</si>
  <si>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</si>
  <si>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</si>
  <si>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</si>
  <si>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</si>
  <si>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</si>
  <si>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</si>
  <si>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</si>
  <si>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</si>
  <si>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</si>
  <si>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</si>
  <si>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</si>
  <si>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</si>
  <si>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</si>
  <si>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</si>
  <si>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</si>
  <si>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</si>
  <si>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</si>
  <si>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</si>
  <si>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</si>
  <si>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</si>
  <si>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</si>
  <si>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</si>
  <si>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</si>
  <si>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</si>
  <si>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</si>
  <si>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</si>
  <si>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</si>
  <si>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</si>
  <si>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</si>
  <si>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</si>
  <si>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</si>
  <si>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</si>
  <si>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</si>
  <si>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</si>
  <si>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</si>
  <si>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</si>
  <si>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</si>
  <si>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</si>
  <si>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</si>
  <si>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</si>
  <si>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</si>
  <si>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</si>
  <si>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</si>
  <si>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</si>
  <si>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</si>
  <si>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</si>
  <si>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</si>
  <si>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</si>
  <si>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</si>
  <si>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</si>
  <si>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</si>
  <si>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</si>
  <si>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</si>
  <si>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</si>
  <si>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</si>
  <si>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</si>
  <si>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</si>
  <si>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</si>
  <si>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</si>
  <si>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</si>
  <si>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</si>
  <si>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</si>
  <si>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</si>
  <si>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</si>
  <si>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</si>
  <si>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</si>
  <si>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</si>
  <si>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</si>
  <si>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20700000000000000</t>
  </si>
  <si>
    <t>ПРОЧИЕ БЕЗВОЗДМЕЗДНЫЕ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</si>
</sst>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#,##0.000_ ;\-#,##0.000\ 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6" fontId="2" fillId="0" borderId="0" xfId="3" applyNumberFormat="1" applyFont="1" applyFill="1"/>
    <xf numFmtId="168" fontId="2" fillId="0" borderId="0" xfId="0" applyNumberFormat="1" applyFont="1" applyFill="1"/>
    <xf numFmtId="167" fontId="2" fillId="0" borderId="0" xfId="0" applyNumberFormat="1" applyFont="1" applyFill="1"/>
    <xf numFmtId="164" fontId="2" fillId="0" borderId="0" xfId="0" applyNumberFormat="1" applyFont="1" applyFill="1"/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="70" zoomScaleNormal="70" workbookViewId="0">
      <pane ySplit="11" topLeftCell="A36" activePane="bottomLeft" state="frozen"/>
      <selection pane="bottomLeft" activeCell="C44" sqref="C44"/>
    </sheetView>
  </sheetViews>
  <sheetFormatPr defaultRowHeight="18.75" x14ac:dyDescent="0.3"/>
  <cols>
    <col min="1" max="1" width="28.42578125" style="2" customWidth="1"/>
    <col min="2" max="2" width="90.28515625" style="2" customWidth="1"/>
    <col min="3" max="3" width="20.5703125" style="2" customWidth="1"/>
    <col min="4" max="4" width="20" style="2" customWidth="1"/>
    <col min="5" max="5" width="19.85546875" style="2" customWidth="1"/>
    <col min="6" max="16384" width="9.140625" style="2"/>
  </cols>
  <sheetData>
    <row r="1" spans="1:5" x14ac:dyDescent="0.3">
      <c r="E1" s="10" t="s">
        <v>75</v>
      </c>
    </row>
    <row r="2" spans="1:5" x14ac:dyDescent="0.3">
      <c r="E2" s="10" t="s">
        <v>76</v>
      </c>
    </row>
    <row r="3" spans="1:5" x14ac:dyDescent="0.3">
      <c r="E3" s="11" t="s">
        <v>77</v>
      </c>
    </row>
    <row r="4" spans="1:5" x14ac:dyDescent="0.3">
      <c r="E4" s="12"/>
    </row>
    <row r="6" spans="1:5" ht="18.75" customHeight="1" x14ac:dyDescent="0.3">
      <c r="A6" s="21" t="s">
        <v>78</v>
      </c>
      <c r="B6" s="21"/>
      <c r="C6" s="21"/>
      <c r="D6" s="21"/>
      <c r="E6" s="21"/>
    </row>
    <row r="7" spans="1:5" ht="18.75" customHeight="1" x14ac:dyDescent="0.3">
      <c r="A7" s="21" t="s">
        <v>79</v>
      </c>
      <c r="B7" s="21"/>
      <c r="C7" s="21"/>
      <c r="D7" s="21"/>
      <c r="E7" s="21"/>
    </row>
    <row r="8" spans="1:5" ht="18.75" customHeight="1" x14ac:dyDescent="0.3">
      <c r="A8" s="21" t="s">
        <v>80</v>
      </c>
      <c r="B8" s="21"/>
      <c r="C8" s="21"/>
      <c r="D8" s="21"/>
      <c r="E8" s="21"/>
    </row>
    <row r="9" spans="1:5" x14ac:dyDescent="0.3">
      <c r="E9" s="13" t="s">
        <v>84</v>
      </c>
    </row>
    <row r="10" spans="1:5" ht="75" x14ac:dyDescent="0.3">
      <c r="A10" s="1" t="s">
        <v>81</v>
      </c>
      <c r="B10" s="1" t="s">
        <v>82</v>
      </c>
      <c r="C10" s="6" t="s">
        <v>72</v>
      </c>
      <c r="D10" s="6" t="s">
        <v>73</v>
      </c>
      <c r="E10" s="6" t="s">
        <v>74</v>
      </c>
    </row>
    <row r="11" spans="1:5" x14ac:dyDescent="0.3">
      <c r="A11" s="3" t="s">
        <v>0</v>
      </c>
      <c r="B11" s="4" t="s">
        <v>1</v>
      </c>
      <c r="C11" s="14">
        <f>C12+C14+C16+C19+C23+C24+C30+C31+C34+C38+C39</f>
        <v>24129054.000000004</v>
      </c>
      <c r="D11" s="14">
        <f t="shared" ref="D11:E11" si="0">D12+D14+D16+D19+D23+D24+D30+D31+D34+D38+D39</f>
        <v>24893400.173</v>
      </c>
      <c r="E11" s="14">
        <f t="shared" si="0"/>
        <v>25620444.867000002</v>
      </c>
    </row>
    <row r="12" spans="1:5" x14ac:dyDescent="0.3">
      <c r="A12" s="3" t="s">
        <v>2</v>
      </c>
      <c r="B12" s="4" t="s">
        <v>3</v>
      </c>
      <c r="C12" s="14">
        <f>C13</f>
        <v>12599930.299999999</v>
      </c>
      <c r="D12" s="14">
        <f t="shared" ref="D12:E12" si="1">D13</f>
        <v>13128785.373</v>
      </c>
      <c r="E12" s="14">
        <f t="shared" si="1"/>
        <v>13925933.367000001</v>
      </c>
    </row>
    <row r="13" spans="1:5" x14ac:dyDescent="0.3">
      <c r="A13" s="3" t="s">
        <v>4</v>
      </c>
      <c r="B13" s="4" t="s">
        <v>5</v>
      </c>
      <c r="C13" s="14">
        <f>12162189.2+83751.1+44937.5+199387.3+109665.2</f>
        <v>12599930.299999999</v>
      </c>
      <c r="D13" s="14">
        <f>12923634.5+88467.1+116683.773</f>
        <v>13128785.373</v>
      </c>
      <c r="E13" s="14">
        <f>13708685.3+93329.9+123918.167</f>
        <v>13925933.367000001</v>
      </c>
    </row>
    <row r="14" spans="1:5" ht="37.5" x14ac:dyDescent="0.3">
      <c r="A14" s="3" t="s">
        <v>6</v>
      </c>
      <c r="B14" s="4" t="s">
        <v>7</v>
      </c>
      <c r="C14" s="14">
        <f>C15</f>
        <v>63209.8</v>
      </c>
      <c r="D14" s="14">
        <f t="shared" ref="D14:E14" si="2">D15</f>
        <v>65572</v>
      </c>
      <c r="E14" s="14">
        <f t="shared" si="2"/>
        <v>65398.7</v>
      </c>
    </row>
    <row r="15" spans="1:5" ht="37.5" x14ac:dyDescent="0.3">
      <c r="A15" s="3" t="s">
        <v>8</v>
      </c>
      <c r="B15" s="4" t="s">
        <v>9</v>
      </c>
      <c r="C15" s="14">
        <v>63209.8</v>
      </c>
      <c r="D15" s="14">
        <v>65572</v>
      </c>
      <c r="E15" s="14">
        <v>65398.7</v>
      </c>
    </row>
    <row r="16" spans="1:5" x14ac:dyDescent="0.3">
      <c r="A16" s="3" t="s">
        <v>10</v>
      </c>
      <c r="B16" s="4" t="s">
        <v>11</v>
      </c>
      <c r="C16" s="14">
        <f>SUM(C17:C18)</f>
        <v>220206.1</v>
      </c>
      <c r="D16" s="14">
        <f t="shared" ref="D16:E16" si="3">SUM(D17:D18)</f>
        <v>231231.4</v>
      </c>
      <c r="E16" s="14">
        <f t="shared" si="3"/>
        <v>242808.9</v>
      </c>
    </row>
    <row r="17" spans="1:5" x14ac:dyDescent="0.3">
      <c r="A17" s="3" t="s">
        <v>12</v>
      </c>
      <c r="B17" s="4" t="s">
        <v>13</v>
      </c>
      <c r="C17" s="14">
        <v>1029.0999999999999</v>
      </c>
      <c r="D17" s="14">
        <v>1070.2</v>
      </c>
      <c r="E17" s="14">
        <v>1113.0999999999999</v>
      </c>
    </row>
    <row r="18" spans="1:5" ht="37.5" x14ac:dyDescent="0.3">
      <c r="A18" s="3" t="s">
        <v>14</v>
      </c>
      <c r="B18" s="4" t="s">
        <v>15</v>
      </c>
      <c r="C18" s="14">
        <f>192983.8+26193.2</f>
        <v>219177</v>
      </c>
      <c r="D18" s="14">
        <f>202655.3+27505.9</f>
        <v>230161.19999999998</v>
      </c>
      <c r="E18" s="14">
        <f>212811.4+28884.4</f>
        <v>241695.8</v>
      </c>
    </row>
    <row r="19" spans="1:5" x14ac:dyDescent="0.3">
      <c r="A19" s="3" t="s">
        <v>16</v>
      </c>
      <c r="B19" s="4" t="s">
        <v>17</v>
      </c>
      <c r="C19" s="14">
        <f>SUM(C20:C22)</f>
        <v>5089125.1999999993</v>
      </c>
      <c r="D19" s="14">
        <f t="shared" ref="D19:E19" si="4">SUM(D20:D22)</f>
        <v>5428627.2000000002</v>
      </c>
      <c r="E19" s="14">
        <f t="shared" si="4"/>
        <v>5527554.3000000007</v>
      </c>
    </row>
    <row r="20" spans="1:5" x14ac:dyDescent="0.3">
      <c r="A20" s="3" t="s">
        <v>18</v>
      </c>
      <c r="B20" s="4" t="s">
        <v>19</v>
      </c>
      <c r="C20" s="14">
        <v>1056411.2</v>
      </c>
      <c r="D20" s="14">
        <v>1105840</v>
      </c>
      <c r="E20" s="14">
        <v>1122238.3</v>
      </c>
    </row>
    <row r="21" spans="1:5" x14ac:dyDescent="0.3">
      <c r="A21" s="3" t="s">
        <v>20</v>
      </c>
      <c r="B21" s="4" t="s">
        <v>21</v>
      </c>
      <c r="C21" s="14">
        <v>1645800.2</v>
      </c>
      <c r="D21" s="14">
        <v>1689880.6</v>
      </c>
      <c r="E21" s="14">
        <v>1735437.6</v>
      </c>
    </row>
    <row r="22" spans="1:5" x14ac:dyDescent="0.3">
      <c r="A22" s="3" t="s">
        <v>22</v>
      </c>
      <c r="B22" s="4" t="s">
        <v>23</v>
      </c>
      <c r="C22" s="14">
        <v>2386913.7999999998</v>
      </c>
      <c r="D22" s="14">
        <v>2632906.6</v>
      </c>
      <c r="E22" s="14">
        <v>2669878.4</v>
      </c>
    </row>
    <row r="23" spans="1:5" x14ac:dyDescent="0.3">
      <c r="A23" s="3" t="s">
        <v>24</v>
      </c>
      <c r="B23" s="4" t="s">
        <v>25</v>
      </c>
      <c r="C23" s="14">
        <v>248449.6</v>
      </c>
      <c r="D23" s="14">
        <v>248465.1</v>
      </c>
      <c r="E23" s="14">
        <v>248851.6</v>
      </c>
    </row>
    <row r="24" spans="1:5" ht="37.5" x14ac:dyDescent="0.3">
      <c r="A24" s="3" t="s">
        <v>26</v>
      </c>
      <c r="B24" s="4" t="s">
        <v>27</v>
      </c>
      <c r="C24" s="14">
        <f>SUM(C25:C29)</f>
        <v>853320.29999999993</v>
      </c>
      <c r="D24" s="14">
        <f t="shared" ref="D24:E24" si="5">SUM(D25:D29)</f>
        <v>849181.6</v>
      </c>
      <c r="E24" s="14">
        <f t="shared" si="5"/>
        <v>700160.79999999993</v>
      </c>
    </row>
    <row r="25" spans="1:5" ht="75" x14ac:dyDescent="0.3">
      <c r="A25" s="3" t="s">
        <v>28</v>
      </c>
      <c r="B25" s="4" t="s">
        <v>29</v>
      </c>
      <c r="C25" s="14">
        <v>416</v>
      </c>
      <c r="D25" s="14">
        <v>496</v>
      </c>
      <c r="E25" s="14">
        <v>1167</v>
      </c>
    </row>
    <row r="26" spans="1:5" ht="93.75" x14ac:dyDescent="0.3">
      <c r="A26" s="3" t="s">
        <v>30</v>
      </c>
      <c r="B26" s="5" t="s">
        <v>31</v>
      </c>
      <c r="C26" s="14">
        <f>767117.1+10350.2</f>
        <v>777467.29999999993</v>
      </c>
      <c r="D26" s="14">
        <f>752626+14242.1</f>
        <v>766868.1</v>
      </c>
      <c r="E26" s="14">
        <f>604818.4+14088.7</f>
        <v>618907.1</v>
      </c>
    </row>
    <row r="27" spans="1:5" ht="56.25" x14ac:dyDescent="0.3">
      <c r="A27" s="3" t="s">
        <v>32</v>
      </c>
      <c r="B27" s="4" t="s">
        <v>33</v>
      </c>
      <c r="C27" s="14">
        <v>2866.6</v>
      </c>
      <c r="D27" s="14">
        <v>2290.5</v>
      </c>
      <c r="E27" s="14">
        <v>1889.6</v>
      </c>
    </row>
    <row r="28" spans="1:5" x14ac:dyDescent="0.3">
      <c r="A28" s="3" t="s">
        <v>34</v>
      </c>
      <c r="B28" s="4" t="s">
        <v>35</v>
      </c>
      <c r="C28" s="14">
        <v>15523</v>
      </c>
      <c r="D28" s="14">
        <v>23055</v>
      </c>
      <c r="E28" s="14">
        <v>22294.5</v>
      </c>
    </row>
    <row r="29" spans="1:5" ht="93.75" x14ac:dyDescent="0.3">
      <c r="A29" s="3" t="s">
        <v>36</v>
      </c>
      <c r="B29" s="5" t="s">
        <v>37</v>
      </c>
      <c r="C29" s="14">
        <v>57047.4</v>
      </c>
      <c r="D29" s="14">
        <v>56472</v>
      </c>
      <c r="E29" s="14">
        <v>55902.6</v>
      </c>
    </row>
    <row r="30" spans="1:5" x14ac:dyDescent="0.3">
      <c r="A30" s="3" t="s">
        <v>38</v>
      </c>
      <c r="B30" s="4" t="s">
        <v>39</v>
      </c>
      <c r="C30" s="14">
        <v>7556.6</v>
      </c>
      <c r="D30" s="14">
        <v>7624.7</v>
      </c>
      <c r="E30" s="14">
        <v>7702.9</v>
      </c>
    </row>
    <row r="31" spans="1:5" ht="37.5" x14ac:dyDescent="0.3">
      <c r="A31" s="3" t="s">
        <v>40</v>
      </c>
      <c r="B31" s="4" t="s">
        <v>41</v>
      </c>
      <c r="C31" s="14">
        <f>SUM(C32:C33)</f>
        <v>4397210.5</v>
      </c>
      <c r="D31" s="14">
        <f t="shared" ref="D31:E31" si="6">SUM(D32:D33)</f>
        <v>4403465.8</v>
      </c>
      <c r="E31" s="14">
        <f t="shared" si="6"/>
        <v>4403465.8</v>
      </c>
    </row>
    <row r="32" spans="1:5" x14ac:dyDescent="0.3">
      <c r="A32" s="3" t="s">
        <v>42</v>
      </c>
      <c r="B32" s="4" t="s">
        <v>43</v>
      </c>
      <c r="C32" s="14">
        <v>1125.7</v>
      </c>
      <c r="D32" s="14">
        <v>1125.7</v>
      </c>
      <c r="E32" s="14">
        <v>1125.7</v>
      </c>
    </row>
    <row r="33" spans="1:5" x14ac:dyDescent="0.3">
      <c r="A33" s="3" t="s">
        <v>44</v>
      </c>
      <c r="B33" s="4" t="s">
        <v>45</v>
      </c>
      <c r="C33" s="14">
        <v>4396084.8</v>
      </c>
      <c r="D33" s="14">
        <v>4402340.0999999996</v>
      </c>
      <c r="E33" s="14">
        <v>4402340.0999999996</v>
      </c>
    </row>
    <row r="34" spans="1:5" ht="37.5" x14ac:dyDescent="0.3">
      <c r="A34" s="3" t="s">
        <v>46</v>
      </c>
      <c r="B34" s="4" t="s">
        <v>47</v>
      </c>
      <c r="C34" s="14">
        <f>SUM(C35:C37)</f>
        <v>315282.60000000003</v>
      </c>
      <c r="D34" s="14">
        <f t="shared" ref="D34:E34" si="7">SUM(D35:D37)</f>
        <v>206419.69999999998</v>
      </c>
      <c r="E34" s="14">
        <f t="shared" si="7"/>
        <v>201605.1</v>
      </c>
    </row>
    <row r="35" spans="1:5" ht="93.75" x14ac:dyDescent="0.3">
      <c r="A35" s="3" t="s">
        <v>48</v>
      </c>
      <c r="B35" s="5" t="s">
        <v>49</v>
      </c>
      <c r="C35" s="14">
        <f>57159.8+111189.1</f>
        <v>168348.90000000002</v>
      </c>
      <c r="D35" s="14">
        <v>59486</v>
      </c>
      <c r="E35" s="14">
        <v>54671.4</v>
      </c>
    </row>
    <row r="36" spans="1:5" ht="37.5" x14ac:dyDescent="0.3">
      <c r="A36" s="3" t="s">
        <v>50</v>
      </c>
      <c r="B36" s="4" t="s">
        <v>51</v>
      </c>
      <c r="C36" s="14">
        <v>106108.8</v>
      </c>
      <c r="D36" s="14">
        <v>106108.8</v>
      </c>
      <c r="E36" s="14">
        <v>106108.8</v>
      </c>
    </row>
    <row r="37" spans="1:5" ht="75" x14ac:dyDescent="0.3">
      <c r="A37" s="3" t="s">
        <v>52</v>
      </c>
      <c r="B37" s="4" t="s">
        <v>53</v>
      </c>
      <c r="C37" s="14">
        <v>40824.9</v>
      </c>
      <c r="D37" s="14">
        <v>40824.9</v>
      </c>
      <c r="E37" s="14">
        <v>40824.9</v>
      </c>
    </row>
    <row r="38" spans="1:5" x14ac:dyDescent="0.3">
      <c r="A38" s="3" t="s">
        <v>54</v>
      </c>
      <c r="B38" s="4" t="s">
        <v>55</v>
      </c>
      <c r="C38" s="14">
        <v>190650.3</v>
      </c>
      <c r="D38" s="14">
        <v>190026.4</v>
      </c>
      <c r="E38" s="14">
        <v>189973.4</v>
      </c>
    </row>
    <row r="39" spans="1:5" x14ac:dyDescent="0.3">
      <c r="A39" s="3" t="s">
        <v>56</v>
      </c>
      <c r="B39" s="4" t="s">
        <v>57</v>
      </c>
      <c r="C39" s="14">
        <f>C40</f>
        <v>144112.70000000001</v>
      </c>
      <c r="D39" s="14">
        <f t="shared" ref="D39:E39" si="8">D40</f>
        <v>134000.9</v>
      </c>
      <c r="E39" s="14">
        <f t="shared" si="8"/>
        <v>106990</v>
      </c>
    </row>
    <row r="40" spans="1:5" x14ac:dyDescent="0.3">
      <c r="A40" s="3" t="s">
        <v>58</v>
      </c>
      <c r="B40" s="4" t="s">
        <v>59</v>
      </c>
      <c r="C40" s="14">
        <v>144112.70000000001</v>
      </c>
      <c r="D40" s="14">
        <v>134000.9</v>
      </c>
      <c r="E40" s="14">
        <v>106990</v>
      </c>
    </row>
    <row r="41" spans="1:5" x14ac:dyDescent="0.3">
      <c r="A41" s="3" t="s">
        <v>60</v>
      </c>
      <c r="B41" s="4" t="s">
        <v>61</v>
      </c>
      <c r="C41" s="14">
        <f>C42+C47+C48</f>
        <v>20168416.996000003</v>
      </c>
      <c r="D41" s="14">
        <f t="shared" ref="D41:E41" si="9">D42+D47+D48</f>
        <v>20774012.802000001</v>
      </c>
      <c r="E41" s="14">
        <f t="shared" si="9"/>
        <v>15234275.534</v>
      </c>
    </row>
    <row r="42" spans="1:5" ht="37.5" x14ac:dyDescent="0.3">
      <c r="A42" s="3" t="s">
        <v>62</v>
      </c>
      <c r="B42" s="4" t="s">
        <v>63</v>
      </c>
      <c r="C42" s="14">
        <f>SUM(C43:C46)</f>
        <v>20058829.072000004</v>
      </c>
      <c r="D42" s="14">
        <f t="shared" ref="D42:E42" si="10">SUM(D43:D46)</f>
        <v>20774012.802000001</v>
      </c>
      <c r="E42" s="14">
        <f t="shared" si="10"/>
        <v>15234275.534</v>
      </c>
    </row>
    <row r="43" spans="1:5" x14ac:dyDescent="0.3">
      <c r="A43" s="3" t="s">
        <v>64</v>
      </c>
      <c r="B43" s="4" t="s">
        <v>65</v>
      </c>
      <c r="C43" s="14">
        <v>539943.4</v>
      </c>
      <c r="D43" s="14">
        <v>0</v>
      </c>
      <c r="E43" s="14">
        <v>0</v>
      </c>
    </row>
    <row r="44" spans="1:5" ht="37.5" x14ac:dyDescent="0.3">
      <c r="A44" s="3" t="s">
        <v>66</v>
      </c>
      <c r="B44" s="4" t="s">
        <v>67</v>
      </c>
      <c r="C44" s="14">
        <f>5278724.9+270691.63+24997.3</f>
        <v>5574413.8300000001</v>
      </c>
      <c r="D44" s="14">
        <f>2768148.8+359012.2</f>
        <v>3127161</v>
      </c>
      <c r="E44" s="14">
        <f>1963822.5+4854.748</f>
        <v>1968677.2479999999</v>
      </c>
    </row>
    <row r="45" spans="1:5" x14ac:dyDescent="0.3">
      <c r="A45" s="3" t="s">
        <v>68</v>
      </c>
      <c r="B45" s="4" t="s">
        <v>69</v>
      </c>
      <c r="C45" s="14">
        <f>11047891.9</f>
        <v>11047891.9</v>
      </c>
      <c r="D45" s="14">
        <v>11188042.4</v>
      </c>
      <c r="E45" s="14">
        <v>11157413.5</v>
      </c>
    </row>
    <row r="46" spans="1:5" x14ac:dyDescent="0.3">
      <c r="A46" s="3" t="s">
        <v>70</v>
      </c>
      <c r="B46" s="4" t="s">
        <v>71</v>
      </c>
      <c r="C46" s="14">
        <f>2879305.5+17274.442</f>
        <v>2896579.9419999998</v>
      </c>
      <c r="D46" s="14">
        <f>6654877.4-196067.998</f>
        <v>6458809.4020000007</v>
      </c>
      <c r="E46" s="14">
        <f>2057761.3+50423.486</f>
        <v>2108184.7859999998</v>
      </c>
    </row>
    <row r="47" spans="1:5" x14ac:dyDescent="0.3">
      <c r="A47" s="6" t="s">
        <v>87</v>
      </c>
      <c r="B47" s="9" t="s">
        <v>88</v>
      </c>
      <c r="C47" s="14">
        <f>33813.606+15837.5</f>
        <v>49651.106</v>
      </c>
      <c r="D47" s="14">
        <v>0</v>
      </c>
      <c r="E47" s="14">
        <v>0</v>
      </c>
    </row>
    <row r="48" spans="1:5" ht="75" x14ac:dyDescent="0.3">
      <c r="A48" s="7" t="s">
        <v>86</v>
      </c>
      <c r="B48" s="8" t="s">
        <v>85</v>
      </c>
      <c r="C48" s="14">
        <f>9936.818+50000</f>
        <v>59936.817999999999</v>
      </c>
      <c r="D48" s="14">
        <v>0</v>
      </c>
      <c r="E48" s="14">
        <v>0</v>
      </c>
    </row>
    <row r="49" spans="1:5" x14ac:dyDescent="0.3">
      <c r="A49" s="19" t="s">
        <v>83</v>
      </c>
      <c r="B49" s="20"/>
      <c r="C49" s="14">
        <f>C11+C41</f>
        <v>44297470.996000007</v>
      </c>
      <c r="D49" s="14">
        <f t="shared" ref="D49:E49" si="11">D11+D41</f>
        <v>45667412.975000001</v>
      </c>
      <c r="E49" s="14">
        <f t="shared" si="11"/>
        <v>40854720.401000001</v>
      </c>
    </row>
    <row r="51" spans="1:5" x14ac:dyDescent="0.3">
      <c r="C51" s="15"/>
      <c r="D51" s="15"/>
      <c r="E51" s="15"/>
    </row>
    <row r="52" spans="1:5" x14ac:dyDescent="0.3">
      <c r="C52" s="16"/>
      <c r="D52" s="17"/>
    </row>
    <row r="53" spans="1:5" x14ac:dyDescent="0.3">
      <c r="D53" s="17"/>
      <c r="E53" s="17"/>
    </row>
    <row r="54" spans="1:5" x14ac:dyDescent="0.3">
      <c r="C54" s="18"/>
      <c r="D54" s="18"/>
      <c r="E54" s="18"/>
    </row>
  </sheetData>
  <mergeCells count="4">
    <mergeCell ref="A49:B49"/>
    <mergeCell ref="A6:E6"/>
    <mergeCell ref="A7:E7"/>
    <mergeCell ref="A8:E8"/>
  </mergeCells>
  <pageMargins left="0.7" right="0.17" top="0.36" bottom="0.17" header="0.74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2022-06-02T12:32:21Z</cp:lastPrinted>
  <dcterms:created xsi:type="dcterms:W3CDTF">2021-10-15T09:45:43Z</dcterms:created>
  <dcterms:modified xsi:type="dcterms:W3CDTF">2022-06-07T07:20:51Z</dcterms:modified>
</cp:coreProperties>
</file>